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3705" tabRatio="852" firstSheet="1" activeTab="1"/>
  </bookViews>
  <sheets>
    <sheet name="INDEX" sheetId="1" r:id="rId1"/>
    <sheet name="1 年度別" sheetId="2" r:id="rId2"/>
    <sheet name="2 利用関係別(R4年度) " sheetId="3" r:id="rId3"/>
    <sheet name="3 利用関係別(R3年度) "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definedNames>
    <definedName name="_xlnm.Print_Area" localSheetId="1">'1 年度別'!$A$1:$K$30</definedName>
    <definedName name="_xlnm.Print_Area" localSheetId="10">'10 資金別'!$A$1:$O$40</definedName>
    <definedName name="_xlnm.Print_Area" localSheetId="11">'11 持家'!$A$1:$P$17</definedName>
    <definedName name="_xlnm.Print_Area" localSheetId="2">'2 利用関係別(R4年度) '!$A$1:$P$99</definedName>
    <definedName name="_xlnm.Print_Area" localSheetId="3">'3 利用関係別(R3年度) '!$A$1:$Q$100</definedName>
    <definedName name="_xlnm.Print_Area" localSheetId="4">'4 各地域'!$A$1:$O$36</definedName>
    <definedName name="_xlnm.Print_Area" localSheetId="5">'5 県北'!$A$1:$O$34</definedName>
    <definedName name="_xlnm.Print_Area" localSheetId="6">'6 県央'!$A$1:$O$34</definedName>
    <definedName name="_xlnm.Print_Area" localSheetId="7">'7 鹿行'!$A$1:$O$34</definedName>
    <definedName name="_xlnm.Print_Area" localSheetId="8">'8 県南'!$A$1:$O$59</definedName>
    <definedName name="_xlnm.Print_Area" localSheetId="9">'9 県西'!$A$1:$O$44</definedName>
    <definedName name="_xlnm.Print_Area" localSheetId="0">'INDEX'!$A$1:$N$37</definedName>
  </definedNames>
  <calcPr fullCalcOnLoad="1"/>
</workbook>
</file>

<file path=xl/sharedStrings.xml><?xml version="1.0" encoding="utf-8"?>
<sst xmlns="http://schemas.openxmlformats.org/spreadsheetml/2006/main" count="889" uniqueCount="209">
  <si>
    <t>( 単位 ： 戸 ）</t>
  </si>
  <si>
    <t>４月</t>
  </si>
  <si>
    <t>５月</t>
  </si>
  <si>
    <t>６月</t>
  </si>
  <si>
    <t>７月</t>
  </si>
  <si>
    <t>８月</t>
  </si>
  <si>
    <t>９月</t>
  </si>
  <si>
    <t>１０月</t>
  </si>
  <si>
    <t>１１月</t>
  </si>
  <si>
    <t>１２月</t>
  </si>
  <si>
    <t>１月</t>
  </si>
  <si>
    <t>２月</t>
  </si>
  <si>
    <t>３月</t>
  </si>
  <si>
    <t>計</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</si>
  <si>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</si>
  <si>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</si>
  <si>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</si>
  <si>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</si>
  <si>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</si>
  <si>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</si>
  <si>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</si>
  <si>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</si>
  <si>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</si>
  <si>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</si>
  <si>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</si>
  <si>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</si>
  <si>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</si>
  <si>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</si>
  <si>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</si>
  <si>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</si>
  <si>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</si>
  <si>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</si>
  <si>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</si>
  <si>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</si>
  <si>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</si>
  <si>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</si>
  <si>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</si>
  <si>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</si>
  <si>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</si>
  <si>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</si>
  <si>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</si>
  <si>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</si>
  <si>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</si>
  <si>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</si>
  <si>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</si>
  <si>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</si>
  <si>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</si>
  <si>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</si>
  <si>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</si>
  <si>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</si>
  <si>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</si>
  <si>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</si>
  <si>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</si>
  <si>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</si>
  <si>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</si>
  <si>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北茨城市</t>
  </si>
  <si>
    <t>常陸太田市</t>
  </si>
  <si>
    <t>下妻市</t>
  </si>
  <si>
    <t>持    家</t>
  </si>
  <si>
    <t>貸    家</t>
  </si>
  <si>
    <t>給与住宅</t>
  </si>
  <si>
    <t>公営住宅</t>
  </si>
  <si>
    <t>その他</t>
  </si>
  <si>
    <t>２×４</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</si>
  <si>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</si>
  <si>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</si>
  <si>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</si>
  <si>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</si>
  <si>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</si>
  <si>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</si>
  <si>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</si>
  <si>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</si>
  <si>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</si>
  <si>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</si>
  <si>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</si>
  <si>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民間資金のみで建てた住宅</t>
  </si>
  <si>
    <t>公営住宅法に基づいて、国から補助を受けた住宅及び住宅地区改良法により建てた住宅</t>
  </si>
  <si>
    <t>日立市</t>
  </si>
  <si>
    <t>常陸大宮市</t>
  </si>
  <si>
    <t>那珂市</t>
  </si>
  <si>
    <t>小美玉市</t>
  </si>
  <si>
    <t>潮来市</t>
  </si>
  <si>
    <t>守谷市</t>
  </si>
  <si>
    <t>稲敷市</t>
  </si>
  <si>
    <t>かすみがうら市</t>
  </si>
  <si>
    <t>つくばみらい市</t>
  </si>
  <si>
    <t>筑西市</t>
  </si>
  <si>
    <t>坂東市</t>
  </si>
  <si>
    <t>茨城県　資金別住宅着工戸数</t>
  </si>
  <si>
    <t xml:space="preserve">７月 </t>
  </si>
  <si>
    <t>１１月　</t>
  </si>
  <si>
    <t>総　計</t>
  </si>
  <si>
    <t>都市再生機構建設住宅</t>
  </si>
  <si>
    <t>住宅金融支援機構融資住宅</t>
  </si>
  <si>
    <t>鹿嶋市</t>
  </si>
  <si>
    <t>参考）特定行政庁を除く</t>
  </si>
  <si>
    <t>４月</t>
  </si>
  <si>
    <t>5月</t>
  </si>
  <si>
    <t>6月</t>
  </si>
  <si>
    <t>7月</t>
  </si>
  <si>
    <t>8月</t>
  </si>
  <si>
    <t>9月</t>
  </si>
  <si>
    <t>10月</t>
  </si>
  <si>
    <t>11月</t>
  </si>
  <si>
    <t>12月</t>
  </si>
  <si>
    <t>1月</t>
  </si>
  <si>
    <t>2月</t>
  </si>
  <si>
    <t>3月</t>
  </si>
  <si>
    <t>合計</t>
  </si>
  <si>
    <t>地域</t>
  </si>
  <si>
    <t>水戸市</t>
  </si>
  <si>
    <t>土浦市</t>
  </si>
  <si>
    <t xml:space="preserve"> </t>
  </si>
  <si>
    <t>計</t>
  </si>
  <si>
    <t>構成比</t>
  </si>
  <si>
    <t>構成比</t>
  </si>
  <si>
    <t>構成比</t>
  </si>
  <si>
    <t>４月</t>
  </si>
  <si>
    <t xml:space="preserve">      非  木  造</t>
  </si>
  <si>
    <t>計</t>
  </si>
  <si>
    <t>県北</t>
  </si>
  <si>
    <t>神栖市</t>
  </si>
  <si>
    <t>行方市</t>
  </si>
  <si>
    <t>鉾田市</t>
  </si>
  <si>
    <t>桜川市</t>
  </si>
  <si>
    <t>常総市</t>
  </si>
  <si>
    <t>（国及び都道府県から補助を受けて建てた住宅を含む）</t>
  </si>
  <si>
    <t>住宅金融支援機構から融資を受けて建てた住宅</t>
  </si>
  <si>
    <t>（融資額の大小に関係なく一部でも住宅金融支援機構の融資を受けて建てた場合を含む）</t>
  </si>
  <si>
    <t>住宅金融機構</t>
  </si>
  <si>
    <t>都市再生機構</t>
  </si>
  <si>
    <t>都市再生機構が分譲又は賃貸を目的として建てた住宅</t>
  </si>
  <si>
    <t>ひたちなか市</t>
  </si>
  <si>
    <t>高萩市</t>
  </si>
  <si>
    <t>笠間市</t>
  </si>
  <si>
    <t>石岡市</t>
  </si>
  <si>
    <t>取手市</t>
  </si>
  <si>
    <t>牛久市</t>
  </si>
  <si>
    <t>つくば市</t>
  </si>
  <si>
    <t>古河市</t>
  </si>
  <si>
    <t>結城市</t>
  </si>
  <si>
    <t>国土交通省　総合政策局建設統計室公表「住宅着工統計」より作成</t>
  </si>
  <si>
    <t>　（e-Stat（政府統計の総合窓口） &gt; 住宅着工統計：http://www.e-stat.go.jp/SG1/estat/GL08020102.do?_toGL08020102_&amp;tclassID=000001011994&amp;cycleCode=1&amp;requestSender=search）</t>
  </si>
  <si>
    <t>持家</t>
  </si>
  <si>
    <t>昭和60年度
(1985年)</t>
  </si>
  <si>
    <t>昭和61年度
(1986年)</t>
  </si>
  <si>
    <t>昭和62年度
(1987年)</t>
  </si>
  <si>
    <t>昭和63年度
(1988年)</t>
  </si>
  <si>
    <t>平成元年度
(1989年)</t>
  </si>
  <si>
    <t>平成2年度
(1990年)</t>
  </si>
  <si>
    <t>平成3年度
(1991年)</t>
  </si>
  <si>
    <t>平成4年度
(1992年)</t>
  </si>
  <si>
    <t>平成5年度
(1993年)</t>
  </si>
  <si>
    <t>平成6年度
(1994年)</t>
  </si>
  <si>
    <t>平成7年度
(1995年)</t>
  </si>
  <si>
    <t>平成8年度
(1996年)</t>
  </si>
  <si>
    <t>平成9年度
(1997年)</t>
  </si>
  <si>
    <t>平成10年度
(1998年)</t>
  </si>
  <si>
    <t>平成11年度
(1999年)</t>
  </si>
  <si>
    <t>平成12年度
(2000年)</t>
  </si>
  <si>
    <t>平成13年度
(2001年)</t>
  </si>
  <si>
    <t>平成14年度
(2002年)</t>
  </si>
  <si>
    <t>平成15年度
(2003年)</t>
  </si>
  <si>
    <t>平成16年度
(2004年)</t>
  </si>
  <si>
    <t>平成17年度
(2005年)</t>
  </si>
  <si>
    <t>平成18年度
(2006年)</t>
  </si>
  <si>
    <t>平成19年度
(2007年)</t>
  </si>
  <si>
    <t>平成20年度
(2008年)</t>
  </si>
  <si>
    <t>平成21年度
(2009年)</t>
  </si>
  <si>
    <t>平成22年度
(2010年)</t>
  </si>
  <si>
    <t>平成23年度
(2011年)</t>
  </si>
  <si>
    <t>平成24年度
(2012年)</t>
  </si>
  <si>
    <t>平成25年度
(2013年)</t>
  </si>
  <si>
    <t>平成26年度
(2014年)</t>
  </si>
  <si>
    <t>持    家</t>
  </si>
  <si>
    <t>民間資金住宅</t>
  </si>
  <si>
    <t>民間資金住宅</t>
  </si>
  <si>
    <t>公営住宅</t>
  </si>
  <si>
    <t>融資住宅</t>
  </si>
  <si>
    <t>建設住宅</t>
  </si>
  <si>
    <t>平成27年度
(2015年)</t>
  </si>
  <si>
    <t>平成28年度
(2016年)</t>
  </si>
  <si>
    <t>龍ケ崎市</t>
  </si>
  <si>
    <t>特定行政庁を除く</t>
  </si>
  <si>
    <t>平成29年度
(2017年)</t>
  </si>
  <si>
    <t>( 単位 ： 戸 ）</t>
  </si>
  <si>
    <t>平成30年度
(2018年)</t>
  </si>
  <si>
    <t>令和元年度
(2019年)</t>
  </si>
  <si>
    <t>各市利用関係別着工統計</t>
  </si>
  <si>
    <t>各市利用関係別着工統計</t>
  </si>
  <si>
    <t>さらに各地域の市別の住宅着工戸数を知りたいときは下のボタンを押してください。</t>
  </si>
  <si>
    <t>令和2年度
(2020年)</t>
  </si>
  <si>
    <t>本データの住宅着工数は，国土交通省　総務省統計局が整備し、独立行政法人統計センターが運用管理を行っている「住宅着工統計」より作成しています。</t>
  </si>
  <si>
    <t>令和3年度
(2021年)</t>
  </si>
  <si>
    <t>令和4年度
(2022年)</t>
  </si>
  <si>
    <r>
      <t>（</t>
    </r>
    <r>
      <rPr>
        <b/>
        <sz val="14"/>
        <rFont val="ＭＳ Ｐゴシック"/>
        <family val="3"/>
      </rPr>
      <t>令和3年度）</t>
    </r>
  </si>
  <si>
    <r>
      <t>（</t>
    </r>
    <r>
      <rPr>
        <b/>
        <sz val="14"/>
        <rFont val="ＭＳ Ｐゴシック"/>
        <family val="3"/>
      </rPr>
      <t>令和3年度）</t>
    </r>
  </si>
  <si>
    <r>
      <t>（</t>
    </r>
    <r>
      <rPr>
        <b/>
        <sz val="14"/>
        <rFont val="ＭＳ Ｐゴシック"/>
        <family val="3"/>
      </rPr>
      <t>令和4年度）</t>
    </r>
  </si>
  <si>
    <r>
      <t>（</t>
    </r>
    <r>
      <rPr>
        <b/>
        <sz val="14"/>
        <rFont val="ＭＳ Ｐゴシック"/>
        <family val="3"/>
      </rPr>
      <t>令和4年度）</t>
    </r>
  </si>
  <si>
    <t>（令和4年度）</t>
  </si>
  <si>
    <t>(令和4年度）</t>
  </si>
  <si>
    <t>（令和4年度）</t>
  </si>
  <si>
    <t>茨城県住宅着工データ（令和４年度）</t>
  </si>
  <si>
    <r>
      <rPr>
        <sz val="10"/>
        <rFont val="ＭＳ Ｐゴシック"/>
        <family val="3"/>
      </rPr>
      <t xml:space="preserve">茨城県 </t>
    </r>
    <r>
      <rPr>
        <b/>
        <u val="single"/>
        <sz val="16"/>
        <rFont val="ＭＳ Ｐゴシック"/>
        <family val="3"/>
      </rPr>
      <t>持家ー戸建新設</t>
    </r>
    <r>
      <rPr>
        <b/>
        <sz val="16"/>
        <rFont val="ＭＳ Ｐゴシック"/>
        <family val="3"/>
      </rPr>
      <t xml:space="preserve"> </t>
    </r>
    <r>
      <rPr>
        <sz val="10"/>
        <rFont val="ＭＳ Ｐゴシック"/>
        <family val="3"/>
      </rPr>
      <t>住宅着工統計</t>
    </r>
  </si>
  <si>
    <t>　　　総　　　数</t>
  </si>
  <si>
    <t>　　　木　　　造</t>
  </si>
  <si>
    <t>在来木造住宅</t>
  </si>
  <si>
    <t>※H29年度より市町村の地域割り振りを変更しています。前年と比較をする際は取り扱いにご留意願います。</t>
  </si>
  <si>
    <t>地域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</si>
</sst>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quot;-&quot;###,###,##0"/>
    <numFmt numFmtId="187" formatCode="\ ###,##0;&quot;-&quot;###,##0"/>
  </numFmts>
  <fonts count="59">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0"/>
      <name val="ＭＳ Ｐゴシック"/>
      <family val="3"/>
    </font>
    <font>
      <b/>
      <u val="single"/>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53"/>
        <bgColor indexed="64"/>
      </patternFill>
    </fill>
    <fill>
      <patternFill patternType="solid">
        <fgColor indexed="14"/>
        <bgColor indexed="64"/>
      </patternFill>
    </fill>
    <fill>
      <patternFill patternType="solid">
        <fgColor indexed="45"/>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
      <patternFill patternType="solid">
        <fgColor rgb="FF009999"/>
        <bgColor indexed="64"/>
      </patternFill>
    </fill>
    <fill>
      <patternFill patternType="solid">
        <fgColor indexed="52"/>
        <bgColor indexed="64"/>
      </patternFill>
    </fill>
    <fill>
      <patternFill patternType="solid">
        <fgColor rgb="FFFF9900"/>
        <bgColor indexed="64"/>
      </patternFill>
    </fill>
    <fill>
      <patternFill patternType="solid">
        <fgColor indexed="49"/>
        <bgColor indexed="64"/>
      </patternFill>
    </fill>
  </fills>
  <borders count="26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ashed"/>
    </border>
    <border>
      <left style="thick"/>
      <right style="thin"/>
      <top style="thick"/>
      <bottom>
        <color indexed="63"/>
      </bottom>
    </border>
    <border>
      <left style="thin"/>
      <right style="thin"/>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style="thick"/>
      <right style="double"/>
      <top style="double"/>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style="thick"/>
      <right style="double"/>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thin"/>
      <right style="double"/>
      <top style="medium"/>
      <bottom>
        <color indexed="63"/>
      </botto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ck"/>
      <right style="thin"/>
      <top>
        <color indexed="63"/>
      </top>
      <bottom style="double"/>
    </border>
    <border>
      <left style="thick"/>
      <right style="thin"/>
      <top>
        <color indexed="63"/>
      </top>
      <bottom style="thick"/>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double"/>
      <right style="thin"/>
      <top style="thick"/>
      <bottom style="double"/>
    </border>
    <border>
      <left style="thin"/>
      <right style="thin"/>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double"/>
    </border>
    <border>
      <left style="double"/>
      <right style="double"/>
      <top style="double"/>
      <bottom style="thin"/>
    </border>
    <border>
      <left style="double"/>
      <right style="double"/>
      <top style="thin"/>
      <bottom style="thin"/>
    </border>
    <border>
      <left style="medium"/>
      <right style="double"/>
      <top>
        <color indexed="63"/>
      </top>
      <bottom style="double"/>
    </border>
    <border>
      <left style="double"/>
      <right style="double"/>
      <top style="thin"/>
      <bottom style="double"/>
    </border>
    <border>
      <left style="double"/>
      <right style="double"/>
      <top>
        <color indexed="63"/>
      </top>
      <bottom style="thin"/>
    </border>
    <border>
      <left style="double"/>
      <right style="double"/>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dashed"/>
    </border>
    <border>
      <left style="thin"/>
      <right style="double"/>
      <top>
        <color indexed="63"/>
      </top>
      <bottom style="thin"/>
    </border>
    <border>
      <left style="thin"/>
      <right style="thin"/>
      <top>
        <color indexed="63"/>
      </top>
      <bottom>
        <color indexed="63"/>
      </bottom>
    </border>
    <border>
      <left style="thin"/>
      <right style="double"/>
      <top style="dashed"/>
      <bottom style="dashed"/>
    </border>
    <border>
      <left style="thin"/>
      <right style="double"/>
      <top style="thin"/>
      <bottom>
        <color indexed="63"/>
      </bottom>
    </border>
    <border>
      <left style="thin"/>
      <right style="double"/>
      <top style="thin"/>
      <bottom style="dashed"/>
    </border>
    <border>
      <left style="thin"/>
      <right style="thin"/>
      <top>
        <color indexed="63"/>
      </top>
      <bottom style="double"/>
    </border>
    <border>
      <left style="thin"/>
      <right style="double"/>
      <top style="dashed"/>
      <bottom style="double"/>
    </border>
    <border>
      <left style="thin"/>
      <right style="double"/>
      <top>
        <color indexed="63"/>
      </top>
      <bottom>
        <color indexed="63"/>
      </bottom>
    </border>
    <border>
      <left style="thin"/>
      <right style="double"/>
      <top>
        <color indexed="63"/>
      </top>
      <bottom style="thick"/>
    </border>
    <border>
      <left style="thin"/>
      <right>
        <color indexed="63"/>
      </right>
      <top style="thick"/>
      <bottom style="thick"/>
    </border>
    <border>
      <left style="thin"/>
      <right style="double"/>
      <top style="double"/>
      <bottom style="thin"/>
    </border>
    <border>
      <left style="thin"/>
      <right style="double"/>
      <top style="thin"/>
      <bottom style="thin"/>
    </border>
    <border>
      <left style="double"/>
      <right style="medium"/>
      <top style="double"/>
      <bottom style="thin"/>
    </border>
    <border>
      <left style="double"/>
      <right style="medium"/>
      <top>
        <color indexed="63"/>
      </top>
      <bottom style="thin"/>
    </border>
    <border>
      <left style="double"/>
      <right style="medium"/>
      <top>
        <color indexed="63"/>
      </top>
      <bottom>
        <color indexed="63"/>
      </bottom>
    </border>
    <border>
      <left style="double"/>
      <right style="medium"/>
      <top style="thin"/>
      <bottom style="double"/>
    </border>
    <border>
      <left>
        <color indexed="63"/>
      </left>
      <right style="medium"/>
      <top style="double"/>
      <bottom style="thin"/>
    </border>
    <border>
      <left>
        <color indexed="63"/>
      </left>
      <right style="medium"/>
      <top style="thin"/>
      <bottom style="thin"/>
    </border>
    <border>
      <left style="double"/>
      <right style="thin"/>
      <top>
        <color indexed="63"/>
      </top>
      <bottom style="medium"/>
    </border>
    <border>
      <left style="double"/>
      <right style="medium"/>
      <top style="thin"/>
      <bottom style="thin"/>
    </border>
    <border>
      <left style="double"/>
      <right style="medium"/>
      <top style="thin"/>
      <bottom>
        <color indexed="63"/>
      </bottom>
    </border>
    <border>
      <left style="double"/>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double"/>
      <bottom style="double"/>
    </border>
    <border>
      <left style="thin"/>
      <right>
        <color indexed="63"/>
      </right>
      <top style="double"/>
      <bottom style="double"/>
    </border>
    <border>
      <left style="thin"/>
      <right style="thin"/>
      <top style="double"/>
      <bottom style="medium"/>
    </border>
    <border>
      <left style="thin"/>
      <right>
        <color indexed="63"/>
      </right>
      <top style="dashed"/>
      <bottom style="thin"/>
    </border>
    <border>
      <left style="thin"/>
      <right>
        <color indexed="63"/>
      </right>
      <top style="thin"/>
      <bottom style="dashed"/>
    </border>
    <border>
      <left style="thin"/>
      <right style="thick"/>
      <top>
        <color indexed="63"/>
      </top>
      <bottom style="thin"/>
    </border>
    <border>
      <left style="thick"/>
      <right>
        <color indexed="63"/>
      </right>
      <top style="double"/>
      <bottom style="thin"/>
    </border>
    <border>
      <left style="thin"/>
      <right style="thick"/>
      <top style="double"/>
      <bottom>
        <color indexed="63"/>
      </bottom>
    </border>
    <border>
      <left style="thin"/>
      <right style="thick"/>
      <top style="thin"/>
      <bottom>
        <color indexed="63"/>
      </bottom>
    </border>
    <border>
      <left style="thin"/>
      <right>
        <color indexed="63"/>
      </right>
      <top>
        <color indexed="63"/>
      </top>
      <bottom style="thick"/>
    </border>
    <border>
      <left style="double"/>
      <right style="thick"/>
      <top style="thick"/>
      <bottom>
        <color indexed="63"/>
      </bottom>
    </border>
    <border>
      <left style="thin"/>
      <right style="thick"/>
      <top style="thick"/>
      <bottom style="double"/>
    </border>
    <border>
      <left>
        <color indexed="63"/>
      </left>
      <right>
        <color indexed="63"/>
      </right>
      <top style="thick"/>
      <bottom style="double"/>
    </border>
    <border>
      <left style="double"/>
      <right>
        <color indexed="63"/>
      </right>
      <top style="thin"/>
      <bottom style="thin"/>
    </border>
    <border>
      <left style="double"/>
      <right>
        <color indexed="63"/>
      </right>
      <top style="double"/>
      <bottom style="thin"/>
    </border>
    <border>
      <left style="double"/>
      <right>
        <color indexed="63"/>
      </right>
      <top>
        <color indexed="63"/>
      </top>
      <bottom style="thin"/>
    </border>
    <border>
      <left style="double"/>
      <right style="thin"/>
      <top style="double"/>
      <bottom>
        <color indexed="63"/>
      </bottom>
    </border>
    <border>
      <left style="double"/>
      <right style="thin"/>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thin"/>
      <bottom>
        <color indexed="63"/>
      </bottom>
    </border>
    <border>
      <left style="double"/>
      <right>
        <color indexed="63"/>
      </right>
      <top style="thin"/>
      <bottom style="double"/>
    </border>
    <border>
      <left style="thin"/>
      <right style="double"/>
      <top style="thin"/>
      <bottom style="double"/>
    </border>
    <border>
      <left style="double"/>
      <right>
        <color indexed="63"/>
      </right>
      <top>
        <color indexed="63"/>
      </top>
      <bottom style="medium"/>
    </border>
    <border>
      <left>
        <color indexed="63"/>
      </left>
      <right style="medium"/>
      <top style="thin"/>
      <bottom style="double"/>
    </border>
    <border>
      <left style="double"/>
      <right style="double"/>
      <top style="thin"/>
      <bottom style="medium"/>
    </border>
    <border>
      <left style="thin"/>
      <right style="double"/>
      <top style="thick"/>
      <bottom style="dashed"/>
    </border>
    <border>
      <left style="thin"/>
      <right style="double"/>
      <top style="dashed"/>
      <bottom style="thin"/>
    </border>
    <border>
      <left style="thin"/>
      <right style="double"/>
      <top>
        <color indexed="63"/>
      </top>
      <bottom style="dashed"/>
    </border>
    <border>
      <left style="thin"/>
      <right style="double"/>
      <top style="double"/>
      <bottom>
        <color indexed="63"/>
      </bottom>
    </border>
    <border>
      <left style="thin"/>
      <right style="double"/>
      <top style="double"/>
      <bottom style="dashed"/>
    </border>
    <border>
      <left style="thin"/>
      <right style="double"/>
      <top>
        <color indexed="63"/>
      </top>
      <bottom style="double"/>
    </border>
    <border>
      <left style="thin"/>
      <right>
        <color indexed="63"/>
      </right>
      <top style="double"/>
      <bottom>
        <color indexed="63"/>
      </bottom>
    </border>
    <border>
      <left style="double"/>
      <right style="double"/>
      <top style="double"/>
      <bottom>
        <color indexed="63"/>
      </bottom>
    </border>
    <border>
      <left style="double"/>
      <right style="double"/>
      <top style="dashed"/>
      <bottom style="dashed"/>
    </border>
    <border>
      <left style="double"/>
      <right style="double"/>
      <top>
        <color indexed="63"/>
      </top>
      <bottom style="double"/>
    </border>
    <border>
      <left style="double"/>
      <right style="double"/>
      <top>
        <color indexed="63"/>
      </top>
      <bottom>
        <color indexed="63"/>
      </bottom>
    </border>
    <border>
      <left style="double"/>
      <right style="double"/>
      <top style="thin"/>
      <bottom style="dashed"/>
    </border>
    <border>
      <left style="double"/>
      <right style="double"/>
      <top style="dashed"/>
      <bottom style="thin"/>
    </border>
    <border>
      <left style="double"/>
      <right style="thick"/>
      <top style="thick"/>
      <bottom style="double"/>
    </border>
    <border>
      <left>
        <color indexed="63"/>
      </left>
      <right style="thin"/>
      <top style="thick"/>
      <bottom style="double"/>
    </border>
    <border>
      <left>
        <color indexed="63"/>
      </left>
      <right style="thin"/>
      <top style="double"/>
      <bottom>
        <color indexed="63"/>
      </bottom>
    </border>
    <border>
      <left>
        <color indexed="63"/>
      </left>
      <right style="thin"/>
      <top style="thin"/>
      <bottom style="double"/>
    </border>
    <border>
      <left>
        <color indexed="63"/>
      </left>
      <right style="thin"/>
      <top>
        <color indexed="63"/>
      </top>
      <bottom style="thick"/>
    </border>
    <border>
      <left>
        <color indexed="63"/>
      </left>
      <right style="thick"/>
      <top style="thick"/>
      <bottom style="double"/>
    </border>
    <border>
      <left>
        <color indexed="63"/>
      </left>
      <right style="thick"/>
      <top style="double"/>
      <bottom>
        <color indexed="63"/>
      </bottom>
    </border>
    <border>
      <left>
        <color indexed="63"/>
      </left>
      <right style="thick"/>
      <top style="thin"/>
      <bottom style="thin"/>
    </border>
    <border>
      <left>
        <color indexed="63"/>
      </left>
      <right style="thick"/>
      <top style="thin"/>
      <bottom>
        <color indexed="63"/>
      </bottom>
    </border>
    <border>
      <left>
        <color indexed="63"/>
      </left>
      <right style="thick"/>
      <top style="thin"/>
      <bottom style="double"/>
    </border>
    <border>
      <left style="double"/>
      <right style="thick"/>
      <top style="double"/>
      <bottom style="dashed"/>
    </border>
    <border>
      <left style="double"/>
      <right style="thick"/>
      <top>
        <color indexed="63"/>
      </top>
      <bottom style="thin"/>
    </border>
    <border>
      <left style="double"/>
      <right style="thick"/>
      <top style="thin"/>
      <bottom style="dotted"/>
    </border>
    <border>
      <left style="double"/>
      <right style="thick"/>
      <top style="dotted"/>
      <bottom style="thin"/>
    </border>
    <border>
      <left style="double"/>
      <right style="thick"/>
      <top>
        <color indexed="63"/>
      </top>
      <bottom style="dotted"/>
    </border>
    <border>
      <left style="double"/>
      <right style="thick"/>
      <top style="dashed"/>
      <bottom style="double"/>
    </border>
    <border>
      <left style="double"/>
      <right style="thick"/>
      <top style="double"/>
      <bottom style="dotted"/>
    </border>
    <border>
      <left style="double"/>
      <right style="thick"/>
      <top style="dashed"/>
      <bottom style="thin"/>
    </border>
    <border>
      <left style="double"/>
      <right style="thick"/>
      <top style="dotted"/>
      <bottom style="double"/>
    </border>
    <border>
      <left style="double"/>
      <right style="thick"/>
      <top style="dashed"/>
      <bottom>
        <color indexed="63"/>
      </bottom>
    </border>
    <border>
      <left style="double"/>
      <right style="thick"/>
      <top style="thin"/>
      <bottom style="dashed"/>
    </border>
    <border>
      <left style="double"/>
      <right style="thick"/>
      <top>
        <color indexed="63"/>
      </top>
      <bottom style="double"/>
    </border>
    <border>
      <left style="double"/>
      <right style="thick"/>
      <top style="double"/>
      <bottom style="thin"/>
    </border>
    <border>
      <left style="double"/>
      <right style="thick"/>
      <top>
        <color indexed="63"/>
      </top>
      <bottom>
        <color indexed="63"/>
      </bottom>
    </border>
    <border>
      <left style="double"/>
      <right style="thick"/>
      <top>
        <color indexed="63"/>
      </top>
      <bottom style="dashed"/>
    </border>
    <border>
      <left style="double"/>
      <right style="thick"/>
      <top>
        <color indexed="63"/>
      </top>
      <bottom style="thick"/>
    </border>
    <border>
      <left style="double"/>
      <right style="thick"/>
      <top style="dotted"/>
      <bottom style="dotted"/>
    </border>
    <border>
      <left style="double"/>
      <right style="thick"/>
      <top style="dashed"/>
      <bottom style="dashed"/>
    </border>
    <border>
      <left style="double"/>
      <right style="thick"/>
      <top style="thin"/>
      <bottom>
        <color indexed="63"/>
      </bottom>
    </border>
    <border>
      <left style="double"/>
      <right style="thick"/>
      <top style="double"/>
      <bottom>
        <color indexed="63"/>
      </bottom>
    </border>
    <border>
      <left style="double"/>
      <right style="thick"/>
      <top style="dashed"/>
      <bottom style="dotted"/>
    </border>
    <border>
      <left style="double"/>
      <right style="thick"/>
      <top style="thin"/>
      <bottom style="thin"/>
    </border>
    <border>
      <left>
        <color indexed="63"/>
      </left>
      <right style="thick"/>
      <top style="thin"/>
      <bottom style="dashed"/>
    </border>
    <border>
      <left>
        <color indexed="63"/>
      </left>
      <right style="thick"/>
      <top>
        <color indexed="63"/>
      </top>
      <bottom style="thin"/>
    </border>
    <border>
      <left>
        <color indexed="63"/>
      </left>
      <right style="thick"/>
      <top style="dashed"/>
      <bottom style="dashed"/>
    </border>
    <border>
      <left>
        <color indexed="63"/>
      </left>
      <right style="thick"/>
      <top>
        <color indexed="63"/>
      </top>
      <bottom style="double"/>
    </border>
    <border>
      <left>
        <color indexed="63"/>
      </left>
      <right style="thick"/>
      <top style="double"/>
      <bottom style="dashed"/>
    </border>
    <border>
      <left>
        <color indexed="63"/>
      </left>
      <right style="thick"/>
      <top>
        <color indexed="63"/>
      </top>
      <bottom style="thick"/>
    </border>
    <border>
      <left style="double"/>
      <right style="thin"/>
      <top style="dashed"/>
      <bottom style="dashed"/>
    </border>
    <border>
      <left style="thin"/>
      <right style="thin"/>
      <top style="dashed"/>
      <bottom style="dashed"/>
    </border>
    <border>
      <left style="thin"/>
      <right style="thin"/>
      <top style="thin"/>
      <bottom style="dashed"/>
    </border>
    <border>
      <left>
        <color indexed="63"/>
      </left>
      <right>
        <color indexed="63"/>
      </right>
      <top style="dashed"/>
      <bottom style="dashed"/>
    </border>
    <border>
      <left style="thin"/>
      <right>
        <color indexed="63"/>
      </right>
      <top style="dashed"/>
      <bottom style="dashed"/>
    </border>
    <border>
      <left>
        <color indexed="63"/>
      </left>
      <right>
        <color indexed="63"/>
      </right>
      <top>
        <color indexed="63"/>
      </top>
      <bottom style="double"/>
    </border>
    <border>
      <left style="thin"/>
      <right style="thin"/>
      <top style="dashed"/>
      <bottom style="double"/>
    </border>
    <border>
      <left style="thin"/>
      <right>
        <color indexed="63"/>
      </right>
      <top style="dashed"/>
      <bottom style="double"/>
    </border>
    <border>
      <left style="thin"/>
      <right style="thin"/>
      <top style="double"/>
      <bottom style="dotted"/>
    </border>
    <border>
      <left style="thin"/>
      <right>
        <color indexed="63"/>
      </right>
      <top style="double"/>
      <bottom style="dotted"/>
    </border>
    <border>
      <left>
        <color indexed="63"/>
      </left>
      <right style="thin"/>
      <top>
        <color indexed="63"/>
      </top>
      <bottom>
        <color indexed="63"/>
      </bottom>
    </border>
    <border>
      <left>
        <color indexed="63"/>
      </left>
      <right style="thin"/>
      <top style="dashed"/>
      <bottom style="dashed"/>
    </border>
    <border>
      <left style="double"/>
      <right>
        <color indexed="63"/>
      </right>
      <top style="dashed"/>
      <bottom style="thin"/>
    </border>
    <border>
      <left style="thin"/>
      <right style="thin"/>
      <top style="dashed"/>
      <bottom style="thin"/>
    </border>
    <border>
      <left style="thin"/>
      <right>
        <color indexed="63"/>
      </right>
      <top style="double"/>
      <bottom style="dashed"/>
    </border>
    <border>
      <left style="thin"/>
      <right style="thin"/>
      <top style="double"/>
      <bottom style="dashed"/>
    </border>
    <border>
      <left style="thin"/>
      <right>
        <color indexed="63"/>
      </right>
      <top>
        <color indexed="63"/>
      </top>
      <bottom style="dashed"/>
    </border>
    <border>
      <left style="thin"/>
      <right style="thin"/>
      <top>
        <color indexed="63"/>
      </top>
      <bottom style="dashed"/>
    </border>
    <border>
      <left style="double"/>
      <right>
        <color indexed="63"/>
      </right>
      <top style="thin"/>
      <bottom style="dashed"/>
    </border>
    <border>
      <left style="double"/>
      <right>
        <color indexed="63"/>
      </right>
      <top style="dashed"/>
      <bottom style="dashed"/>
    </border>
    <border>
      <left style="double"/>
      <right>
        <color indexed="63"/>
      </right>
      <top style="thin"/>
      <bottom style="dotted"/>
    </border>
    <border>
      <left style="thin"/>
      <right style="thin"/>
      <top style="thin"/>
      <bottom style="dotted"/>
    </border>
    <border>
      <left style="thin"/>
      <right style="double"/>
      <top style="thin"/>
      <bottom style="dott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style="double"/>
      <right style="thin"/>
      <top style="thin"/>
      <bottom style="medium"/>
    </border>
    <border>
      <left style="double"/>
      <right style="medium"/>
      <top style="double"/>
      <bottom>
        <color indexed="63"/>
      </bottom>
    </border>
    <border>
      <left>
        <color indexed="63"/>
      </left>
      <right style="medium"/>
      <top>
        <color indexed="63"/>
      </top>
      <bottom style="medium"/>
    </border>
    <border>
      <left>
        <color indexed="63"/>
      </left>
      <right style="thin"/>
      <top style="double"/>
      <bottom style="double"/>
    </border>
    <border>
      <left style="thin"/>
      <right style="thin"/>
      <top style="thin"/>
      <bottom style="medium"/>
    </border>
    <border>
      <left style="double"/>
      <right style="thin"/>
      <top style="dashed"/>
      <bottom style="dotted"/>
    </border>
    <border>
      <left style="thin"/>
      <right style="thin"/>
      <top style="dashed"/>
      <bottom style="dotted"/>
    </border>
    <border>
      <left style="double"/>
      <right style="thin"/>
      <top>
        <color indexed="63"/>
      </top>
      <bottom>
        <color indexed="63"/>
      </bottom>
    </border>
    <border>
      <left style="double"/>
      <right style="thin"/>
      <top style="thin"/>
      <bottom style="dashed"/>
    </border>
    <border>
      <left style="double"/>
      <right style="thin"/>
      <top>
        <color indexed="63"/>
      </top>
      <bottom style="double"/>
    </border>
    <border>
      <left style="double"/>
      <right style="thin"/>
      <top style="dashed"/>
      <bottom style="thin"/>
    </border>
    <border>
      <left style="double"/>
      <right style="thin"/>
      <top style="dashed"/>
      <bottom style="double"/>
    </border>
    <border>
      <left style="double"/>
      <right style="thin"/>
      <top style="dotted"/>
      <bottom style="thin"/>
    </border>
    <border>
      <left style="thin"/>
      <right style="thin"/>
      <top style="dotted"/>
      <bottom style="thin"/>
    </border>
    <border>
      <left style="thin"/>
      <right style="double"/>
      <top style="dotted"/>
      <bottom style="thin"/>
    </border>
    <border>
      <left style="thin"/>
      <right style="double"/>
      <top style="thick"/>
      <bottom style="double"/>
    </border>
    <border>
      <left style="double"/>
      <right style="medium"/>
      <top>
        <color indexed="63"/>
      </top>
      <bottom style="medium"/>
    </border>
    <border>
      <left>
        <color indexed="63"/>
      </left>
      <right>
        <color indexed="63"/>
      </right>
      <top style="medium"/>
      <bottom>
        <color indexed="63"/>
      </bottom>
    </border>
    <border>
      <left style="thin"/>
      <right>
        <color indexed="63"/>
      </right>
      <top style="double"/>
      <bottom style="medium"/>
    </border>
    <border>
      <left style="double"/>
      <right style="medium"/>
      <top style="medium"/>
      <bottom style="double"/>
    </border>
    <border>
      <left style="double"/>
      <right style="medium"/>
      <top style="double"/>
      <bottom style="double"/>
    </border>
    <border>
      <left style="double"/>
      <right style="medium"/>
      <top>
        <color indexed="63"/>
      </top>
      <bottom style="double"/>
    </border>
    <border>
      <left style="double"/>
      <right style="thin"/>
      <top style="thin"/>
      <bottom style="thick"/>
    </border>
    <border>
      <left style="thin"/>
      <right style="thin"/>
      <top style="thin"/>
      <bottom style="thick"/>
    </border>
    <border>
      <left style="thin"/>
      <right style="double"/>
      <top style="thin"/>
      <bottom style="thick"/>
    </border>
    <border>
      <left style="double"/>
      <right style="medium"/>
      <top style="dashed"/>
      <bottom style="thin"/>
    </border>
    <border>
      <left style="double"/>
      <right style="medium"/>
      <top style="thin"/>
      <bottom style="dashed"/>
    </border>
    <border>
      <left style="medium"/>
      <right>
        <color indexed="63"/>
      </right>
      <top style="thin"/>
      <bottom style="dashed"/>
    </border>
    <border>
      <left style="thin"/>
      <right>
        <color indexed="63"/>
      </right>
      <top>
        <color indexed="63"/>
      </top>
      <bottom style="medium"/>
    </border>
    <border>
      <left style="thin"/>
      <right>
        <color indexed="63"/>
      </right>
      <top style="medium"/>
      <bottom style="medium"/>
    </border>
    <border>
      <left style="thin"/>
      <right style="thin"/>
      <top style="medium"/>
      <bottom style="medium"/>
    </border>
    <border>
      <left style="double"/>
      <right style="medium"/>
      <top style="medium"/>
      <bottom style="medium"/>
    </border>
    <border>
      <left style="medium"/>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medium"/>
      <right>
        <color indexed="63"/>
      </right>
      <top style="double"/>
      <bottom style="medium"/>
    </border>
    <border>
      <left>
        <color indexed="63"/>
      </left>
      <right style="double"/>
      <top style="double"/>
      <bottom style="medium"/>
    </border>
    <border>
      <left style="medium"/>
      <right style="thin"/>
      <top>
        <color indexed="63"/>
      </top>
      <bottom style="thin"/>
    </border>
    <border>
      <left style="medium"/>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medium"/>
      <right>
        <color indexed="63"/>
      </right>
      <top style="dashed"/>
      <bottom>
        <color indexed="63"/>
      </bottom>
    </border>
    <border>
      <left>
        <color indexed="63"/>
      </left>
      <right>
        <color indexed="63"/>
      </right>
      <top style="dashed"/>
      <bottom style="thin"/>
    </border>
    <border>
      <left>
        <color indexed="63"/>
      </left>
      <right style="thin"/>
      <top style="dashed"/>
      <bottom style="thin"/>
    </border>
    <border>
      <left style="medium"/>
      <right>
        <color indexed="63"/>
      </right>
      <top style="medium"/>
      <bottom style="medium"/>
    </border>
    <border>
      <left style="medium"/>
      <right>
        <color indexed="63"/>
      </right>
      <top>
        <color indexed="63"/>
      </top>
      <bottom style="thin"/>
    </border>
    <border>
      <left style="thin"/>
      <right style="thick"/>
      <top style="double"/>
      <bottom style="thick"/>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3"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5" fillId="0" borderId="5" applyNumberFormat="0" applyFill="0" applyAlignment="0" applyProtection="0"/>
    <xf numFmtId="0" fontId="46" fillId="29" borderId="0" applyNumberFormat="0" applyBorder="0" applyAlignment="0" applyProtection="0"/>
    <xf numFmtId="0" fontId="47" fillId="30" borderId="6"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11"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6" fillId="32" borderId="0" applyNumberFormat="0" applyBorder="0" applyAlignment="0" applyProtection="0"/>
  </cellStyleXfs>
  <cellXfs count="815">
    <xf numFmtId="0" fontId="0" fillId="0" borderId="0" xfId="0" applyAlignment="1">
      <alignment vertical="center"/>
    </xf>
    <xf numFmtId="0" fontId="0" fillId="0" borderId="0" xfId="81">
      <alignment/>
      <protection/>
    </xf>
    <xf numFmtId="0" fontId="0" fillId="0" borderId="0" xfId="81" applyFill="1">
      <alignment/>
      <protection/>
    </xf>
    <xf numFmtId="0" fontId="12" fillId="0" borderId="0" xfId="81" applyFont="1" applyFill="1">
      <alignment/>
      <protection/>
    </xf>
    <xf numFmtId="0" fontId="13" fillId="0" borderId="0" xfId="81" applyFont="1" applyFill="1">
      <alignment/>
      <protection/>
    </xf>
    <xf numFmtId="0" fontId="14" fillId="0" borderId="0" xfId="81" applyFont="1" applyFill="1">
      <alignment/>
      <protection/>
    </xf>
    <xf numFmtId="0" fontId="14" fillId="0" borderId="0" xfId="81" applyFont="1" applyFill="1" applyAlignment="1">
      <alignment horizontal="center"/>
      <protection/>
    </xf>
    <xf numFmtId="0" fontId="16" fillId="33" borderId="12" xfId="82" applyNumberFormat="1" applyFont="1" applyFill="1" applyBorder="1" applyAlignment="1">
      <alignment/>
      <protection/>
    </xf>
    <xf numFmtId="0" fontId="17" fillId="0" borderId="0" xfId="85" applyFont="1">
      <alignment/>
      <protection/>
    </xf>
    <xf numFmtId="0" fontId="15" fillId="0" borderId="0" xfId="85" applyFont="1">
      <alignment/>
      <protection/>
    </xf>
    <xf numFmtId="0" fontId="16" fillId="34" borderId="13" xfId="85" applyFont="1" applyFill="1" applyBorder="1" applyAlignment="1">
      <alignment horizontal="center"/>
      <protection/>
    </xf>
    <xf numFmtId="0" fontId="15" fillId="34" borderId="14" xfId="85" applyFont="1" applyFill="1" applyBorder="1" applyAlignment="1">
      <alignment horizontal="center"/>
      <protection/>
    </xf>
    <xf numFmtId="38" fontId="16" fillId="35" borderId="15" xfId="60" applyFont="1" applyFill="1" applyBorder="1" applyAlignment="1">
      <alignment horizontal="center"/>
    </xf>
    <xf numFmtId="10" fontId="16" fillId="35" borderId="16" xfId="53" applyNumberFormat="1" applyFont="1" applyFill="1" applyBorder="1" applyAlignment="1">
      <alignment horizontal="center"/>
    </xf>
    <xf numFmtId="38" fontId="16" fillId="35" borderId="16" xfId="60" applyFont="1" applyFill="1" applyBorder="1" applyAlignment="1">
      <alignment horizontal="center"/>
    </xf>
    <xf numFmtId="0" fontId="16" fillId="35" borderId="15" xfId="85" applyFont="1" applyFill="1" applyBorder="1" applyAlignment="1">
      <alignment horizontal="center"/>
      <protection/>
    </xf>
    <xf numFmtId="0" fontId="16" fillId="35" borderId="16" xfId="85" applyFont="1" applyFill="1" applyBorder="1" applyAlignment="1">
      <alignment horizontal="center"/>
      <protection/>
    </xf>
    <xf numFmtId="0" fontId="15" fillId="34" borderId="13" xfId="85" applyFont="1" applyFill="1" applyBorder="1" applyAlignment="1">
      <alignment horizontal="center"/>
      <protection/>
    </xf>
    <xf numFmtId="0" fontId="0" fillId="0" borderId="0" xfId="84">
      <alignment/>
      <protection/>
    </xf>
    <xf numFmtId="0" fontId="15" fillId="0" borderId="0" xfId="84" applyFont="1">
      <alignment/>
      <protection/>
    </xf>
    <xf numFmtId="0" fontId="18" fillId="0" borderId="0" xfId="84" applyFont="1">
      <alignment/>
      <protection/>
    </xf>
    <xf numFmtId="0" fontId="19" fillId="36" borderId="17" xfId="84" applyFont="1" applyFill="1" applyBorder="1" applyAlignment="1">
      <alignment horizontal="center"/>
      <protection/>
    </xf>
    <xf numFmtId="0" fontId="19" fillId="36" borderId="18" xfId="84" applyFont="1" applyFill="1" applyBorder="1" applyAlignment="1">
      <alignment horizontal="center"/>
      <protection/>
    </xf>
    <xf numFmtId="38" fontId="18" fillId="0" borderId="19" xfId="60" applyFont="1" applyBorder="1" applyAlignment="1">
      <alignment/>
    </xf>
    <xf numFmtId="38" fontId="18" fillId="0" borderId="20" xfId="60" applyFont="1" applyBorder="1" applyAlignment="1">
      <alignment/>
    </xf>
    <xf numFmtId="0" fontId="19" fillId="36" borderId="21" xfId="84" applyFont="1" applyFill="1" applyBorder="1" applyAlignment="1">
      <alignment horizontal="center"/>
      <protection/>
    </xf>
    <xf numFmtId="38" fontId="18" fillId="0" borderId="22" xfId="60" applyFont="1" applyBorder="1" applyAlignment="1">
      <alignment/>
    </xf>
    <xf numFmtId="38" fontId="18" fillId="0" borderId="23" xfId="60" applyFont="1" applyBorder="1" applyAlignment="1">
      <alignment/>
    </xf>
    <xf numFmtId="38" fontId="18" fillId="0" borderId="24" xfId="60" applyFont="1" applyBorder="1" applyAlignment="1">
      <alignment/>
    </xf>
    <xf numFmtId="0" fontId="19" fillId="36" borderId="25" xfId="84" applyFont="1" applyFill="1" applyBorder="1" applyAlignment="1">
      <alignment horizontal="center"/>
      <protection/>
    </xf>
    <xf numFmtId="38" fontId="18" fillId="0" borderId="26" xfId="60" applyFont="1" applyBorder="1" applyAlignment="1">
      <alignment/>
    </xf>
    <xf numFmtId="38" fontId="18" fillId="0" borderId="27" xfId="60" applyFont="1" applyBorder="1" applyAlignment="1">
      <alignment/>
    </xf>
    <xf numFmtId="38" fontId="18" fillId="0" borderId="28" xfId="60" applyFont="1" applyBorder="1" applyAlignment="1">
      <alignment/>
    </xf>
    <xf numFmtId="0" fontId="19" fillId="36" borderId="29" xfId="84" applyFont="1" applyFill="1" applyBorder="1" applyAlignment="1">
      <alignment horizontal="center"/>
      <protection/>
    </xf>
    <xf numFmtId="38" fontId="18" fillId="0" borderId="30" xfId="60" applyFont="1" applyBorder="1" applyAlignment="1">
      <alignment/>
    </xf>
    <xf numFmtId="38" fontId="18" fillId="0" borderId="31" xfId="60" applyFont="1" applyBorder="1" applyAlignment="1">
      <alignment/>
    </xf>
    <xf numFmtId="38" fontId="18" fillId="0" borderId="32" xfId="60" applyFont="1" applyBorder="1" applyAlignment="1">
      <alignment/>
    </xf>
    <xf numFmtId="0" fontId="18" fillId="0" borderId="33" xfId="84" applyFont="1" applyBorder="1">
      <alignment/>
      <protection/>
    </xf>
    <xf numFmtId="0" fontId="18" fillId="36" borderId="34" xfId="84" applyFont="1" applyFill="1" applyBorder="1">
      <alignment/>
      <protection/>
    </xf>
    <xf numFmtId="0" fontId="19" fillId="36" borderId="35" xfId="84" applyFont="1" applyFill="1" applyBorder="1" applyAlignment="1">
      <alignment horizontal="center"/>
      <protection/>
    </xf>
    <xf numFmtId="38" fontId="18" fillId="0" borderId="36" xfId="60" applyFont="1" applyBorder="1" applyAlignment="1">
      <alignment/>
    </xf>
    <xf numFmtId="38" fontId="18" fillId="0" borderId="37" xfId="60" applyFont="1" applyBorder="1" applyAlignment="1">
      <alignment/>
    </xf>
    <xf numFmtId="0" fontId="19" fillId="36" borderId="38" xfId="84" applyFont="1" applyFill="1" applyBorder="1" applyAlignment="1">
      <alignment horizontal="center"/>
      <protection/>
    </xf>
    <xf numFmtId="38" fontId="18" fillId="0" borderId="39" xfId="60" applyFont="1" applyBorder="1" applyAlignment="1">
      <alignment/>
    </xf>
    <xf numFmtId="38" fontId="18" fillId="0" borderId="40" xfId="60" applyFont="1" applyBorder="1" applyAlignment="1">
      <alignment/>
    </xf>
    <xf numFmtId="0" fontId="19" fillId="36" borderId="41" xfId="84" applyFont="1" applyFill="1" applyBorder="1" applyAlignment="1">
      <alignment horizontal="center"/>
      <protection/>
    </xf>
    <xf numFmtId="38" fontId="18" fillId="37" borderId="27" xfId="60" applyFont="1" applyFill="1" applyBorder="1" applyAlignment="1">
      <alignment/>
    </xf>
    <xf numFmtId="0" fontId="19" fillId="36" borderId="42" xfId="84" applyFont="1" applyFill="1" applyBorder="1" applyAlignment="1">
      <alignment horizontal="center"/>
      <protection/>
    </xf>
    <xf numFmtId="38" fontId="18" fillId="0" borderId="43" xfId="60" applyFont="1" applyBorder="1" applyAlignment="1">
      <alignment/>
    </xf>
    <xf numFmtId="0" fontId="0" fillId="0" borderId="0" xfId="84" applyBorder="1">
      <alignment/>
      <protection/>
    </xf>
    <xf numFmtId="38" fontId="15" fillId="0" borderId="0" xfId="60" applyFont="1" applyAlignment="1">
      <alignment/>
    </xf>
    <xf numFmtId="0" fontId="15" fillId="38" borderId="44" xfId="83" applyFont="1" applyFill="1" applyBorder="1" applyAlignment="1">
      <alignment horizontal="center"/>
      <protection/>
    </xf>
    <xf numFmtId="0" fontId="15" fillId="38" borderId="45" xfId="83" applyFont="1" applyFill="1" applyBorder="1" applyAlignment="1">
      <alignment horizontal="center"/>
      <protection/>
    </xf>
    <xf numFmtId="38" fontId="15" fillId="38" borderId="46" xfId="60" applyFont="1" applyFill="1" applyBorder="1" applyAlignment="1">
      <alignment horizontal="center"/>
    </xf>
    <xf numFmtId="38" fontId="15" fillId="38" borderId="47" xfId="60" applyFont="1" applyFill="1" applyBorder="1" applyAlignment="1">
      <alignment horizontal="center"/>
    </xf>
    <xf numFmtId="38" fontId="15" fillId="38" borderId="48" xfId="60" applyFont="1" applyFill="1" applyBorder="1" applyAlignment="1">
      <alignment horizontal="center"/>
    </xf>
    <xf numFmtId="0" fontId="16" fillId="33" borderId="49" xfId="83" applyFont="1" applyFill="1" applyBorder="1" applyAlignment="1">
      <alignment/>
      <protection/>
    </xf>
    <xf numFmtId="0" fontId="16" fillId="33" borderId="50" xfId="83" applyFont="1" applyFill="1" applyBorder="1" applyAlignment="1">
      <alignment/>
      <protection/>
    </xf>
    <xf numFmtId="0" fontId="16" fillId="33" borderId="50" xfId="83" applyFont="1" applyFill="1" applyBorder="1" applyAlignment="1">
      <alignment horizontal="center"/>
      <protection/>
    </xf>
    <xf numFmtId="0" fontId="16" fillId="33" borderId="51" xfId="83" applyFont="1" applyFill="1" applyBorder="1" applyAlignment="1">
      <alignment horizontal="center"/>
      <protection/>
    </xf>
    <xf numFmtId="0" fontId="16" fillId="33" borderId="52" xfId="83" applyFont="1" applyFill="1" applyBorder="1" applyAlignment="1">
      <alignment horizontal="center"/>
      <protection/>
    </xf>
    <xf numFmtId="0" fontId="16" fillId="39" borderId="0" xfId="83" applyFont="1" applyFill="1">
      <alignment/>
      <protection/>
    </xf>
    <xf numFmtId="38" fontId="16" fillId="39" borderId="0" xfId="60" applyFont="1" applyFill="1" applyAlignment="1">
      <alignment/>
    </xf>
    <xf numFmtId="0" fontId="15" fillId="0" borderId="0" xfId="89" applyFont="1">
      <alignment/>
      <protection/>
    </xf>
    <xf numFmtId="0" fontId="15" fillId="39" borderId="44" xfId="89" applyFont="1" applyFill="1" applyBorder="1" applyAlignment="1">
      <alignment horizontal="center"/>
      <protection/>
    </xf>
    <xf numFmtId="0" fontId="15" fillId="39" borderId="45" xfId="89" applyFont="1" applyFill="1" applyBorder="1" applyAlignment="1">
      <alignment horizontal="center"/>
      <protection/>
    </xf>
    <xf numFmtId="0" fontId="15" fillId="39" borderId="46" xfId="89" applyFont="1" applyFill="1" applyBorder="1" applyAlignment="1">
      <alignment horizontal="center"/>
      <protection/>
    </xf>
    <xf numFmtId="0" fontId="15" fillId="39" borderId="47" xfId="89" applyFont="1" applyFill="1" applyBorder="1" applyAlignment="1">
      <alignment horizontal="center"/>
      <protection/>
    </xf>
    <xf numFmtId="0" fontId="15" fillId="39" borderId="53" xfId="89" applyFont="1" applyFill="1" applyBorder="1" applyAlignment="1">
      <alignment horizontal="center"/>
      <protection/>
    </xf>
    <xf numFmtId="0" fontId="15" fillId="39" borderId="54" xfId="89" applyFont="1" applyFill="1" applyBorder="1" applyAlignment="1">
      <alignment horizontal="center"/>
      <protection/>
    </xf>
    <xf numFmtId="0" fontId="16" fillId="36" borderId="49" xfId="89" applyFont="1" applyFill="1" applyBorder="1" applyAlignment="1">
      <alignment/>
      <protection/>
    </xf>
    <xf numFmtId="0" fontId="16" fillId="36" borderId="50" xfId="89" applyFont="1" applyFill="1" applyBorder="1" applyAlignment="1">
      <alignment/>
      <protection/>
    </xf>
    <xf numFmtId="0" fontId="16" fillId="36" borderId="50" xfId="89" applyFont="1" applyFill="1" applyBorder="1" applyAlignment="1">
      <alignment horizontal="center"/>
      <protection/>
    </xf>
    <xf numFmtId="0" fontId="16" fillId="36" borderId="50" xfId="89" applyFont="1" applyFill="1" applyBorder="1">
      <alignment/>
      <protection/>
    </xf>
    <xf numFmtId="0" fontId="16" fillId="36" borderId="51" xfId="89" applyFont="1" applyFill="1" applyBorder="1">
      <alignment/>
      <protection/>
    </xf>
    <xf numFmtId="0" fontId="17" fillId="36" borderId="50" xfId="89" applyFont="1" applyFill="1" applyBorder="1" applyAlignment="1">
      <alignment horizontal="center"/>
      <protection/>
    </xf>
    <xf numFmtId="0" fontId="16" fillId="36" borderId="52" xfId="89" applyFont="1" applyFill="1" applyBorder="1">
      <alignment/>
      <protection/>
    </xf>
    <xf numFmtId="0" fontId="15" fillId="0" borderId="0" xfId="86" applyFont="1">
      <alignment/>
      <protection/>
    </xf>
    <xf numFmtId="0" fontId="15" fillId="40" borderId="55" xfId="86" applyFont="1" applyFill="1" applyBorder="1" applyAlignment="1">
      <alignment horizontal="center"/>
      <protection/>
    </xf>
    <xf numFmtId="0" fontId="15" fillId="40" borderId="56" xfId="86" applyFont="1" applyFill="1" applyBorder="1" applyAlignment="1">
      <alignment horizontal="center"/>
      <protection/>
    </xf>
    <xf numFmtId="38" fontId="15" fillId="40" borderId="57" xfId="60" applyFont="1" applyFill="1" applyBorder="1" applyAlignment="1">
      <alignment horizontal="center"/>
    </xf>
    <xf numFmtId="38" fontId="15" fillId="40" borderId="48" xfId="60" applyFont="1" applyFill="1" applyBorder="1" applyAlignment="1">
      <alignment horizontal="center"/>
    </xf>
    <xf numFmtId="38" fontId="15" fillId="40" borderId="58" xfId="60" applyFont="1" applyFill="1" applyBorder="1" applyAlignment="1">
      <alignment horizontal="center"/>
    </xf>
    <xf numFmtId="38" fontId="15" fillId="40" borderId="59" xfId="60" applyFont="1" applyFill="1" applyBorder="1" applyAlignment="1">
      <alignment horizontal="center"/>
    </xf>
    <xf numFmtId="0" fontId="15" fillId="0" borderId="0" xfId="91" applyFont="1">
      <alignment/>
      <protection/>
    </xf>
    <xf numFmtId="0" fontId="15" fillId="0" borderId="0" xfId="88" applyFont="1">
      <alignment/>
      <protection/>
    </xf>
    <xf numFmtId="0" fontId="15" fillId="41" borderId="55" xfId="88" applyFont="1" applyFill="1" applyBorder="1" applyAlignment="1">
      <alignment horizontal="center"/>
      <protection/>
    </xf>
    <xf numFmtId="38" fontId="15" fillId="41" borderId="57" xfId="60" applyFont="1" applyFill="1" applyBorder="1" applyAlignment="1">
      <alignment horizontal="center"/>
    </xf>
    <xf numFmtId="38" fontId="15" fillId="41" borderId="48" xfId="60" applyFont="1" applyFill="1" applyBorder="1" applyAlignment="1">
      <alignment horizontal="center"/>
    </xf>
    <xf numFmtId="38" fontId="15" fillId="41" borderId="58" xfId="60" applyFont="1" applyFill="1" applyBorder="1" applyAlignment="1">
      <alignment horizontal="center"/>
    </xf>
    <xf numFmtId="0" fontId="16" fillId="42" borderId="49" xfId="88" applyFont="1" applyFill="1" applyBorder="1" applyAlignment="1">
      <alignment/>
      <protection/>
    </xf>
    <xf numFmtId="0" fontId="15" fillId="43" borderId="44" xfId="87" applyFont="1" applyFill="1" applyBorder="1" applyAlignment="1">
      <alignment horizontal="center"/>
      <protection/>
    </xf>
    <xf numFmtId="38" fontId="15" fillId="43" borderId="45" xfId="60" applyFont="1" applyFill="1" applyBorder="1" applyAlignment="1">
      <alignment horizontal="center"/>
    </xf>
    <xf numFmtId="38" fontId="15" fillId="43" borderId="46" xfId="60" applyFont="1" applyFill="1" applyBorder="1" applyAlignment="1">
      <alignment horizontal="center"/>
    </xf>
    <xf numFmtId="38" fontId="15" fillId="43" borderId="47" xfId="60" applyFont="1" applyFill="1" applyBorder="1" applyAlignment="1">
      <alignment horizontal="center"/>
    </xf>
    <xf numFmtId="38" fontId="15" fillId="43" borderId="53" xfId="60" applyFont="1" applyFill="1" applyBorder="1" applyAlignment="1">
      <alignment horizontal="center"/>
    </xf>
    <xf numFmtId="38" fontId="15" fillId="43" borderId="60" xfId="60" applyFont="1" applyFill="1" applyBorder="1" applyAlignment="1">
      <alignment horizontal="center"/>
    </xf>
    <xf numFmtId="38" fontId="0" fillId="0" borderId="0" xfId="60" applyFont="1" applyAlignment="1">
      <alignment/>
    </xf>
    <xf numFmtId="38" fontId="14" fillId="44" borderId="61" xfId="60" applyFont="1" applyFill="1" applyBorder="1" applyAlignment="1">
      <alignment horizontal="center"/>
    </xf>
    <xf numFmtId="38" fontId="14" fillId="44" borderId="47" xfId="60" applyFont="1" applyFill="1" applyBorder="1" applyAlignment="1">
      <alignment horizontal="center"/>
    </xf>
    <xf numFmtId="38" fontId="14" fillId="44" borderId="48" xfId="60" applyFont="1" applyFill="1" applyBorder="1" applyAlignment="1">
      <alignment horizontal="center"/>
    </xf>
    <xf numFmtId="0" fontId="16" fillId="45" borderId="62" xfId="90" applyFont="1" applyFill="1" applyBorder="1" applyAlignment="1">
      <alignment/>
      <protection/>
    </xf>
    <xf numFmtId="0" fontId="16" fillId="45" borderId="63" xfId="90" applyFont="1" applyFill="1" applyBorder="1" applyAlignment="1">
      <alignment/>
      <protection/>
    </xf>
    <xf numFmtId="0" fontId="16" fillId="45" borderId="63" xfId="90" applyFont="1" applyFill="1" applyBorder="1" applyAlignment="1">
      <alignment horizontal="center"/>
      <protection/>
    </xf>
    <xf numFmtId="38" fontId="15" fillId="41" borderId="60" xfId="60" applyFont="1" applyFill="1" applyBorder="1" applyAlignment="1">
      <alignment horizontal="center"/>
    </xf>
    <xf numFmtId="0" fontId="14" fillId="39" borderId="0" xfId="81" applyFont="1" applyFill="1">
      <alignment/>
      <protection/>
    </xf>
    <xf numFmtId="178" fontId="16" fillId="35" borderId="16" xfId="53" applyNumberFormat="1" applyFont="1" applyFill="1" applyBorder="1" applyAlignment="1">
      <alignment horizontal="center"/>
    </xf>
    <xf numFmtId="178" fontId="16" fillId="35" borderId="64" xfId="53" applyNumberFormat="1" applyFont="1" applyFill="1" applyBorder="1" applyAlignment="1">
      <alignment horizontal="center"/>
    </xf>
    <xf numFmtId="178" fontId="16" fillId="35" borderId="16" xfId="85" applyNumberFormat="1" applyFont="1" applyFill="1" applyBorder="1" applyAlignment="1">
      <alignment horizontal="center"/>
      <protection/>
    </xf>
    <xf numFmtId="178" fontId="16" fillId="35" borderId="64" xfId="85" applyNumberFormat="1" applyFont="1" applyFill="1" applyBorder="1" applyAlignment="1">
      <alignment horizontal="center"/>
      <protection/>
    </xf>
    <xf numFmtId="178" fontId="16" fillId="35" borderId="65" xfId="53" applyNumberFormat="1" applyFont="1" applyFill="1" applyBorder="1" applyAlignment="1">
      <alignment horizontal="center"/>
    </xf>
    <xf numFmtId="38" fontId="18" fillId="0" borderId="66" xfId="60" applyFont="1" applyBorder="1" applyAlignment="1">
      <alignment/>
    </xf>
    <xf numFmtId="38" fontId="18" fillId="0" borderId="2" xfId="60" applyFont="1" applyBorder="1" applyAlignment="1">
      <alignment/>
    </xf>
    <xf numFmtId="38" fontId="18" fillId="0" borderId="67" xfId="60" applyFont="1" applyBorder="1" applyAlignment="1">
      <alignment/>
    </xf>
    <xf numFmtId="38" fontId="18" fillId="37" borderId="68" xfId="60" applyFont="1" applyFill="1" applyBorder="1" applyAlignment="1">
      <alignment/>
    </xf>
    <xf numFmtId="38" fontId="18" fillId="0" borderId="69" xfId="60" applyFont="1" applyBorder="1" applyAlignment="1">
      <alignment/>
    </xf>
    <xf numFmtId="0" fontId="15" fillId="34" borderId="70" xfId="85" applyFont="1" applyFill="1" applyBorder="1" applyAlignment="1">
      <alignment horizontal="center"/>
      <protection/>
    </xf>
    <xf numFmtId="0" fontId="15" fillId="34" borderId="71" xfId="85" applyFont="1" applyFill="1" applyBorder="1" applyAlignment="1">
      <alignment horizontal="center"/>
      <protection/>
    </xf>
    <xf numFmtId="0" fontId="15" fillId="34" borderId="72" xfId="85" applyFont="1" applyFill="1" applyBorder="1" applyAlignment="1">
      <alignment horizontal="center"/>
      <protection/>
    </xf>
    <xf numFmtId="0" fontId="0" fillId="0" borderId="0" xfId="83" applyFont="1">
      <alignment/>
      <protection/>
    </xf>
    <xf numFmtId="0" fontId="14" fillId="44" borderId="73" xfId="90" applyFont="1" applyFill="1" applyBorder="1" applyAlignment="1">
      <alignment horizontal="center"/>
      <protection/>
    </xf>
    <xf numFmtId="0" fontId="14" fillId="44" borderId="74" xfId="90" applyFont="1" applyFill="1" applyBorder="1" applyAlignment="1">
      <alignment horizontal="center"/>
      <protection/>
    </xf>
    <xf numFmtId="38" fontId="0" fillId="0" borderId="75" xfId="60" applyFont="1" applyBorder="1" applyAlignment="1">
      <alignment/>
    </xf>
    <xf numFmtId="38" fontId="0" fillId="0" borderId="22" xfId="60" applyFont="1" applyBorder="1" applyAlignment="1">
      <alignment/>
    </xf>
    <xf numFmtId="38" fontId="0" fillId="0" borderId="26" xfId="60" applyFont="1" applyBorder="1" applyAlignment="1">
      <alignment/>
    </xf>
    <xf numFmtId="0" fontId="15" fillId="41" borderId="56" xfId="88" applyFont="1" applyFill="1" applyBorder="1" applyAlignment="1">
      <alignment horizontal="center"/>
      <protection/>
    </xf>
    <xf numFmtId="0" fontId="0" fillId="0" borderId="0" xfId="89" applyFont="1">
      <alignment/>
      <protection/>
    </xf>
    <xf numFmtId="0" fontId="0" fillId="0" borderId="0" xfId="0" applyFont="1" applyAlignment="1">
      <alignment vertical="center"/>
    </xf>
    <xf numFmtId="0" fontId="0" fillId="0" borderId="76" xfId="89" applyFont="1" applyBorder="1">
      <alignment/>
      <protection/>
    </xf>
    <xf numFmtId="0" fontId="0" fillId="0" borderId="39" xfId="89" applyFont="1" applyBorder="1">
      <alignment/>
      <protection/>
    </xf>
    <xf numFmtId="179" fontId="0" fillId="0" borderId="22" xfId="0" applyNumberFormat="1" applyFont="1" applyFill="1" applyBorder="1" applyAlignment="1">
      <alignment horizontal="right"/>
    </xf>
    <xf numFmtId="0" fontId="0" fillId="0" borderId="77" xfId="89" applyFont="1" applyBorder="1">
      <alignment/>
      <protection/>
    </xf>
    <xf numFmtId="179" fontId="0" fillId="0" borderId="26" xfId="0" applyNumberFormat="1" applyFont="1" applyFill="1" applyBorder="1" applyAlignment="1">
      <alignment horizontal="right"/>
    </xf>
    <xf numFmtId="0" fontId="0" fillId="0" borderId="78" xfId="89" applyFont="1" applyBorder="1">
      <alignment/>
      <protection/>
    </xf>
    <xf numFmtId="0" fontId="0" fillId="0" borderId="79" xfId="89" applyFont="1" applyBorder="1">
      <alignment/>
      <protection/>
    </xf>
    <xf numFmtId="0" fontId="0" fillId="0" borderId="80" xfId="89" applyFont="1" applyBorder="1">
      <alignment/>
      <protection/>
    </xf>
    <xf numFmtId="38" fontId="0" fillId="0" borderId="0" xfId="60" applyFont="1" applyAlignment="1">
      <alignment/>
    </xf>
    <xf numFmtId="0" fontId="0" fillId="0" borderId="0" xfId="86" applyFont="1">
      <alignment/>
      <protection/>
    </xf>
    <xf numFmtId="38" fontId="0" fillId="0" borderId="36" xfId="60" applyFont="1" applyBorder="1" applyAlignment="1">
      <alignment/>
    </xf>
    <xf numFmtId="0" fontId="0" fillId="0" borderId="39" xfId="86" applyFont="1" applyBorder="1">
      <alignment/>
      <protection/>
    </xf>
    <xf numFmtId="38" fontId="0" fillId="0" borderId="23" xfId="60" applyFont="1" applyBorder="1" applyAlignment="1">
      <alignment/>
    </xf>
    <xf numFmtId="0" fontId="0" fillId="0" borderId="79" xfId="86" applyFont="1" applyBorder="1">
      <alignment/>
      <protection/>
    </xf>
    <xf numFmtId="0" fontId="0" fillId="0" borderId="76" xfId="86" applyFont="1" applyBorder="1">
      <alignment/>
      <protection/>
    </xf>
    <xf numFmtId="0" fontId="0" fillId="0" borderId="77" xfId="86" applyFont="1" applyBorder="1">
      <alignment/>
      <protection/>
    </xf>
    <xf numFmtId="0" fontId="0" fillId="0" borderId="80" xfId="86" applyFont="1" applyBorder="1">
      <alignment/>
      <protection/>
    </xf>
    <xf numFmtId="0" fontId="0" fillId="0" borderId="0" xfId="91" applyFont="1">
      <alignment/>
      <protection/>
    </xf>
    <xf numFmtId="0" fontId="0" fillId="0" borderId="76" xfId="91" applyFont="1" applyBorder="1">
      <alignment/>
      <protection/>
    </xf>
    <xf numFmtId="0" fontId="0" fillId="0" borderId="39" xfId="91" applyFont="1" applyBorder="1">
      <alignment/>
      <protection/>
    </xf>
    <xf numFmtId="0" fontId="0" fillId="0" borderId="77" xfId="91" applyFont="1" applyBorder="1">
      <alignment/>
      <protection/>
    </xf>
    <xf numFmtId="0" fontId="0" fillId="0" borderId="78" xfId="91" applyFont="1" applyBorder="1">
      <alignment/>
      <protection/>
    </xf>
    <xf numFmtId="0" fontId="0" fillId="0" borderId="0" xfId="91" applyFont="1" applyAlignment="1">
      <alignment horizontal="center"/>
      <protection/>
    </xf>
    <xf numFmtId="0" fontId="0" fillId="0" borderId="80" xfId="91" applyFont="1" applyBorder="1">
      <alignment/>
      <protection/>
    </xf>
    <xf numFmtId="0" fontId="0" fillId="0" borderId="0" xfId="91" applyFont="1" applyBorder="1">
      <alignment/>
      <protection/>
    </xf>
    <xf numFmtId="0" fontId="0" fillId="0" borderId="0" xfId="88" applyFont="1">
      <alignment/>
      <protection/>
    </xf>
    <xf numFmtId="0" fontId="0" fillId="0" borderId="76" xfId="88" applyFont="1" applyBorder="1">
      <alignment/>
      <protection/>
    </xf>
    <xf numFmtId="0" fontId="0" fillId="0" borderId="39" xfId="88" applyFont="1" applyBorder="1">
      <alignment/>
      <protection/>
    </xf>
    <xf numFmtId="0" fontId="0" fillId="0" borderId="77" xfId="88" applyFont="1" applyBorder="1">
      <alignment/>
      <protection/>
    </xf>
    <xf numFmtId="38" fontId="0" fillId="0" borderId="27" xfId="60" applyFont="1" applyBorder="1" applyAlignment="1">
      <alignment/>
    </xf>
    <xf numFmtId="0" fontId="0" fillId="0" borderId="78" xfId="88" applyFont="1" applyBorder="1">
      <alignment/>
      <protection/>
    </xf>
    <xf numFmtId="0" fontId="0" fillId="0" borderId="79" xfId="88" applyFont="1" applyBorder="1">
      <alignment/>
      <protection/>
    </xf>
    <xf numFmtId="0" fontId="0" fillId="0" borderId="81" xfId="88" applyFont="1" applyBorder="1">
      <alignment/>
      <protection/>
    </xf>
    <xf numFmtId="0" fontId="0" fillId="0" borderId="80" xfId="88" applyFont="1" applyBorder="1">
      <alignment/>
      <protection/>
    </xf>
    <xf numFmtId="0" fontId="0" fillId="0" borderId="0" xfId="87" applyFont="1">
      <alignment/>
      <protection/>
    </xf>
    <xf numFmtId="38" fontId="0" fillId="0" borderId="76" xfId="60" applyFont="1" applyBorder="1" applyAlignment="1">
      <alignment/>
    </xf>
    <xf numFmtId="38" fontId="0" fillId="0" borderId="39" xfId="60" applyFont="1" applyBorder="1" applyAlignment="1">
      <alignment/>
    </xf>
    <xf numFmtId="38" fontId="0" fillId="0" borderId="77" xfId="60" applyFont="1" applyBorder="1" applyAlignment="1">
      <alignment/>
    </xf>
    <xf numFmtId="38" fontId="0" fillId="0" borderId="78" xfId="60" applyFont="1" applyBorder="1" applyAlignment="1">
      <alignment/>
    </xf>
    <xf numFmtId="38" fontId="0" fillId="0" borderId="79" xfId="60" applyFont="1" applyBorder="1" applyAlignment="1">
      <alignment/>
    </xf>
    <xf numFmtId="38" fontId="0" fillId="0" borderId="82" xfId="60" applyFont="1" applyBorder="1" applyAlignment="1">
      <alignment/>
    </xf>
    <xf numFmtId="38" fontId="0" fillId="0" borderId="80" xfId="60" applyFont="1" applyBorder="1" applyAlignment="1">
      <alignment/>
    </xf>
    <xf numFmtId="0" fontId="0" fillId="0" borderId="0" xfId="90" applyFont="1" applyAlignment="1">
      <alignment horizontal="center"/>
      <protection/>
    </xf>
    <xf numFmtId="0" fontId="0" fillId="0" borderId="0" xfId="90" applyFont="1">
      <alignment/>
      <protection/>
    </xf>
    <xf numFmtId="0" fontId="0" fillId="0" borderId="0" xfId="90" applyFont="1" applyAlignment="1">
      <alignment horizontal="center"/>
      <protection/>
    </xf>
    <xf numFmtId="0" fontId="0" fillId="0" borderId="83" xfId="90" applyFont="1" applyBorder="1" applyAlignment="1">
      <alignment horizontal="center"/>
      <protection/>
    </xf>
    <xf numFmtId="0" fontId="0" fillId="0" borderId="84" xfId="90" applyFont="1" applyBorder="1" applyAlignment="1">
      <alignment horizontal="center"/>
      <protection/>
    </xf>
    <xf numFmtId="0" fontId="0" fillId="45" borderId="63" xfId="90" applyFont="1" applyFill="1" applyBorder="1">
      <alignment/>
      <protection/>
    </xf>
    <xf numFmtId="0" fontId="0" fillId="45" borderId="85" xfId="90" applyFont="1" applyFill="1" applyBorder="1">
      <alignment/>
      <protection/>
    </xf>
    <xf numFmtId="0" fontId="0" fillId="0" borderId="86" xfId="90" applyFont="1" applyBorder="1" applyAlignment="1">
      <alignment horizontal="center"/>
      <protection/>
    </xf>
    <xf numFmtId="0" fontId="0" fillId="0" borderId="87" xfId="90" applyFont="1" applyBorder="1" applyAlignment="1">
      <alignment horizontal="center"/>
      <protection/>
    </xf>
    <xf numFmtId="0" fontId="0" fillId="0" borderId="88" xfId="90" applyFont="1" applyBorder="1" applyAlignment="1">
      <alignment horizontal="center"/>
      <protection/>
    </xf>
    <xf numFmtId="178" fontId="0" fillId="0" borderId="0" xfId="0" applyNumberFormat="1" applyFont="1" applyAlignment="1">
      <alignment vertical="center"/>
    </xf>
    <xf numFmtId="178" fontId="0" fillId="0" borderId="89" xfId="0" applyNumberFormat="1" applyFont="1" applyBorder="1" applyAlignment="1">
      <alignment vertical="center"/>
    </xf>
    <xf numFmtId="0" fontId="0" fillId="0" borderId="0" xfId="82" applyFont="1">
      <alignment/>
      <protection/>
    </xf>
    <xf numFmtId="0" fontId="0" fillId="33" borderId="12" xfId="82" applyNumberFormat="1" applyFont="1" applyFill="1" applyBorder="1" applyAlignment="1">
      <alignment horizontal="left"/>
      <protection/>
    </xf>
    <xf numFmtId="0" fontId="0" fillId="0" borderId="90" xfId="53" applyNumberFormat="1" applyFont="1" applyBorder="1" applyAlignment="1">
      <alignment/>
    </xf>
    <xf numFmtId="0" fontId="0" fillId="33" borderId="12" xfId="82" applyNumberFormat="1" applyFont="1" applyFill="1" applyBorder="1">
      <alignment/>
      <protection/>
    </xf>
    <xf numFmtId="0" fontId="0" fillId="33" borderId="91" xfId="82" applyNumberFormat="1" applyFont="1" applyFill="1" applyBorder="1" applyAlignment="1">
      <alignment/>
      <protection/>
    </xf>
    <xf numFmtId="0" fontId="0" fillId="0" borderId="0" xfId="83" applyFont="1">
      <alignment/>
      <protection/>
    </xf>
    <xf numFmtId="38" fontId="0" fillId="0" borderId="0" xfId="60" applyFont="1" applyFill="1" applyBorder="1" applyAlignment="1">
      <alignment horizontal="center"/>
    </xf>
    <xf numFmtId="0" fontId="0" fillId="0" borderId="76" xfId="83" applyFont="1" applyBorder="1">
      <alignment/>
      <protection/>
    </xf>
    <xf numFmtId="0" fontId="0" fillId="0" borderId="0" xfId="0" applyFont="1" applyAlignment="1">
      <alignment vertical="center"/>
    </xf>
    <xf numFmtId="0" fontId="0" fillId="0" borderId="39" xfId="83" applyFont="1" applyBorder="1">
      <alignment/>
      <protection/>
    </xf>
    <xf numFmtId="0" fontId="0" fillId="0" borderId="77" xfId="83" applyFont="1" applyBorder="1">
      <alignment/>
      <protection/>
    </xf>
    <xf numFmtId="0" fontId="0" fillId="0" borderId="78" xfId="83" applyFont="1" applyBorder="1">
      <alignment/>
      <protection/>
    </xf>
    <xf numFmtId="38" fontId="0" fillId="0" borderId="0" xfId="0" applyNumberFormat="1" applyFont="1" applyAlignment="1">
      <alignment vertical="center"/>
    </xf>
    <xf numFmtId="0" fontId="0" fillId="0" borderId="79" xfId="83" applyFont="1" applyBorder="1">
      <alignment/>
      <protection/>
    </xf>
    <xf numFmtId="0" fontId="0" fillId="0" borderId="80" xfId="83" applyFont="1" applyBorder="1">
      <alignment/>
      <protection/>
    </xf>
    <xf numFmtId="38" fontId="0" fillId="39" borderId="0" xfId="60" applyFont="1" applyFill="1" applyAlignment="1">
      <alignment/>
    </xf>
    <xf numFmtId="0" fontId="0" fillId="0" borderId="0" xfId="85" applyFont="1">
      <alignment/>
      <protection/>
    </xf>
    <xf numFmtId="178" fontId="0" fillId="0" borderId="0" xfId="85" applyNumberFormat="1" applyFont="1">
      <alignment/>
      <protection/>
    </xf>
    <xf numFmtId="178" fontId="0" fillId="0" borderId="92" xfId="85" applyNumberFormat="1" applyFont="1" applyBorder="1">
      <alignment/>
      <protection/>
    </xf>
    <xf numFmtId="178" fontId="0" fillId="0" borderId="0" xfId="53" applyNumberFormat="1" applyFont="1" applyAlignment="1">
      <alignment/>
    </xf>
    <xf numFmtId="38" fontId="0" fillId="37" borderId="93" xfId="60" applyFont="1" applyFill="1" applyBorder="1" applyAlignment="1">
      <alignment horizontal="center"/>
    </xf>
    <xf numFmtId="38" fontId="0" fillId="0" borderId="94" xfId="60" applyFont="1" applyBorder="1" applyAlignment="1">
      <alignment horizontal="left"/>
    </xf>
    <xf numFmtId="178" fontId="0" fillId="37" borderId="20" xfId="53" applyNumberFormat="1" applyFont="1" applyFill="1" applyBorder="1" applyAlignment="1">
      <alignment horizontal="center"/>
    </xf>
    <xf numFmtId="178" fontId="0" fillId="0" borderId="92" xfId="53" applyNumberFormat="1" applyFont="1" applyBorder="1" applyAlignment="1">
      <alignment horizontal="left"/>
    </xf>
    <xf numFmtId="38" fontId="0" fillId="37" borderId="40" xfId="60" applyFont="1" applyFill="1" applyBorder="1" applyAlignment="1">
      <alignment horizontal="center"/>
    </xf>
    <xf numFmtId="38" fontId="0" fillId="0" borderId="95" xfId="60" applyFont="1" applyBorder="1" applyAlignment="1">
      <alignment horizontal="left"/>
    </xf>
    <xf numFmtId="0" fontId="0" fillId="37" borderId="93" xfId="85" applyFont="1" applyFill="1" applyBorder="1" applyAlignment="1">
      <alignment horizontal="center"/>
      <protection/>
    </xf>
    <xf numFmtId="0" fontId="0" fillId="0" borderId="94" xfId="85" applyFont="1" applyBorder="1" applyAlignment="1">
      <alignment horizontal="left"/>
      <protection/>
    </xf>
    <xf numFmtId="0" fontId="0" fillId="37" borderId="40" xfId="85" applyFont="1" applyFill="1" applyBorder="1" applyAlignment="1">
      <alignment horizontal="center"/>
      <protection/>
    </xf>
    <xf numFmtId="0" fontId="0" fillId="0" borderId="95" xfId="85" applyFont="1" applyBorder="1" applyAlignment="1">
      <alignment horizontal="left"/>
      <protection/>
    </xf>
    <xf numFmtId="178" fontId="0" fillId="37" borderId="93" xfId="53" applyNumberFormat="1" applyFont="1" applyFill="1" applyBorder="1" applyAlignment="1">
      <alignment horizontal="center"/>
    </xf>
    <xf numFmtId="0" fontId="0" fillId="0" borderId="96" xfId="85" applyFont="1" applyBorder="1" applyAlignment="1">
      <alignment horizontal="left"/>
      <protection/>
    </xf>
    <xf numFmtId="178" fontId="0" fillId="37" borderId="97" xfId="85" applyNumberFormat="1" applyFont="1" applyFill="1" applyBorder="1" applyAlignment="1">
      <alignment horizontal="center"/>
      <protection/>
    </xf>
    <xf numFmtId="178" fontId="0" fillId="0" borderId="98" xfId="85" applyNumberFormat="1" applyFont="1" applyBorder="1" applyAlignment="1">
      <alignment horizontal="left"/>
      <protection/>
    </xf>
    <xf numFmtId="38" fontId="0" fillId="0" borderId="99" xfId="60" applyFont="1" applyBorder="1" applyAlignment="1">
      <alignment horizontal="left"/>
    </xf>
    <xf numFmtId="178" fontId="0" fillId="37" borderId="31" xfId="53" applyNumberFormat="1" applyFont="1" applyFill="1" applyBorder="1" applyAlignment="1">
      <alignment horizontal="center"/>
    </xf>
    <xf numFmtId="178" fontId="0" fillId="0" borderId="100" xfId="53" applyNumberFormat="1" applyFont="1" applyBorder="1" applyAlignment="1">
      <alignment horizontal="left"/>
    </xf>
    <xf numFmtId="0" fontId="0" fillId="0" borderId="0" xfId="85" applyFont="1">
      <alignment/>
      <protection/>
    </xf>
    <xf numFmtId="0" fontId="15" fillId="34" borderId="101" xfId="85" applyFont="1" applyFill="1" applyBorder="1" applyAlignment="1">
      <alignment horizontal="center"/>
      <protection/>
    </xf>
    <xf numFmtId="0" fontId="0" fillId="0" borderId="0" xfId="81" applyFont="1" applyFill="1">
      <alignment/>
      <protection/>
    </xf>
    <xf numFmtId="3" fontId="0" fillId="0" borderId="75" xfId="85" applyNumberFormat="1" applyFont="1" applyFill="1" applyBorder="1" applyAlignment="1">
      <alignment/>
      <protection/>
    </xf>
    <xf numFmtId="0" fontId="14" fillId="0" borderId="0" xfId="85" applyFont="1">
      <alignment/>
      <protection/>
    </xf>
    <xf numFmtId="0" fontId="0" fillId="0" borderId="102" xfId="86" applyFont="1" applyBorder="1">
      <alignment/>
      <protection/>
    </xf>
    <xf numFmtId="0" fontId="0" fillId="0" borderId="103" xfId="86" applyFont="1" applyBorder="1">
      <alignment/>
      <protection/>
    </xf>
    <xf numFmtId="0" fontId="0" fillId="0" borderId="95" xfId="88" applyFont="1" applyBorder="1">
      <alignment/>
      <protection/>
    </xf>
    <xf numFmtId="0" fontId="0" fillId="0" borderId="102" xfId="88" applyFont="1" applyBorder="1">
      <alignment/>
      <protection/>
    </xf>
    <xf numFmtId="0" fontId="0" fillId="0" borderId="103" xfId="88" applyFont="1" applyBorder="1">
      <alignment/>
      <protection/>
    </xf>
    <xf numFmtId="0" fontId="0" fillId="0" borderId="104" xfId="89" applyFont="1" applyBorder="1">
      <alignment/>
      <protection/>
    </xf>
    <xf numFmtId="0" fontId="0" fillId="0" borderId="105" xfId="89" applyFont="1" applyBorder="1">
      <alignment/>
      <protection/>
    </xf>
    <xf numFmtId="0" fontId="0" fillId="0" borderId="106" xfId="89" applyFont="1" applyBorder="1">
      <alignment/>
      <protection/>
    </xf>
    <xf numFmtId="0" fontId="0" fillId="0" borderId="107" xfId="89" applyFont="1" applyBorder="1">
      <alignment/>
      <protection/>
    </xf>
    <xf numFmtId="38" fontId="0" fillId="0" borderId="75" xfId="60" applyFont="1" applyBorder="1" applyAlignment="1">
      <alignment/>
    </xf>
    <xf numFmtId="38" fontId="0" fillId="0" borderId="36" xfId="60" applyFont="1" applyBorder="1" applyAlignment="1">
      <alignment/>
    </xf>
    <xf numFmtId="38" fontId="0" fillId="0" borderId="108" xfId="60" applyFont="1" applyBorder="1" applyAlignment="1">
      <alignment/>
    </xf>
    <xf numFmtId="38" fontId="0" fillId="0" borderId="23" xfId="60" applyFont="1" applyBorder="1" applyAlignment="1">
      <alignment/>
    </xf>
    <xf numFmtId="38" fontId="0" fillId="0" borderId="109" xfId="60" applyFont="1" applyBorder="1" applyAlignment="1">
      <alignment/>
    </xf>
    <xf numFmtId="38" fontId="0" fillId="0" borderId="27" xfId="60" applyFont="1" applyBorder="1" applyAlignment="1">
      <alignment/>
    </xf>
    <xf numFmtId="38" fontId="0" fillId="0" borderId="19" xfId="60" applyFont="1" applyBorder="1" applyAlignment="1">
      <alignment/>
    </xf>
    <xf numFmtId="38" fontId="0" fillId="0" borderId="110" xfId="60" applyFont="1" applyBorder="1" applyAlignment="1">
      <alignment/>
    </xf>
    <xf numFmtId="38" fontId="0" fillId="0" borderId="104" xfId="60" applyFont="1" applyBorder="1" applyAlignment="1">
      <alignment/>
    </xf>
    <xf numFmtId="38" fontId="0" fillId="0" borderId="111" xfId="60" applyFont="1" applyBorder="1" applyAlignment="1">
      <alignment/>
    </xf>
    <xf numFmtId="38" fontId="0" fillId="0" borderId="112" xfId="60" applyFont="1" applyBorder="1" applyAlignment="1">
      <alignment/>
    </xf>
    <xf numFmtId="38" fontId="0" fillId="0" borderId="107" xfId="60" applyFont="1" applyBorder="1" applyAlignment="1">
      <alignment/>
    </xf>
    <xf numFmtId="38" fontId="0" fillId="0" borderId="105" xfId="60" applyFont="1" applyBorder="1" applyAlignment="1">
      <alignment/>
    </xf>
    <xf numFmtId="38" fontId="0" fillId="0" borderId="113" xfId="60" applyFont="1" applyBorder="1" applyAlignment="1">
      <alignment/>
    </xf>
    <xf numFmtId="38" fontId="0" fillId="0" borderId="114" xfId="60" applyFont="1" applyBorder="1" applyAlignment="1">
      <alignment/>
    </xf>
    <xf numFmtId="38" fontId="0" fillId="0" borderId="115" xfId="60" applyFont="1" applyBorder="1" applyAlignment="1">
      <alignment/>
    </xf>
    <xf numFmtId="38" fontId="0" fillId="0" borderId="116" xfId="60" applyFont="1" applyBorder="1" applyAlignment="1">
      <alignment/>
    </xf>
    <xf numFmtId="178" fontId="0" fillId="45" borderId="117" xfId="53" applyNumberFormat="1" applyFont="1" applyFill="1" applyBorder="1" applyAlignment="1">
      <alignment/>
    </xf>
    <xf numFmtId="178" fontId="0" fillId="45" borderId="118" xfId="53" applyNumberFormat="1" applyFont="1" applyFill="1" applyBorder="1" applyAlignment="1">
      <alignment/>
    </xf>
    <xf numFmtId="38" fontId="0" fillId="0" borderId="114" xfId="60" applyFont="1" applyBorder="1" applyAlignment="1" applyProtection="1">
      <alignment/>
      <protection/>
    </xf>
    <xf numFmtId="38" fontId="0" fillId="0" borderId="36" xfId="60" applyFont="1" applyBorder="1" applyAlignment="1" applyProtection="1">
      <alignment/>
      <protection/>
    </xf>
    <xf numFmtId="38" fontId="0" fillId="0" borderId="115" xfId="60" applyFont="1" applyBorder="1" applyAlignment="1" applyProtection="1">
      <alignment/>
      <protection/>
    </xf>
    <xf numFmtId="38" fontId="0" fillId="0" borderId="116" xfId="60" applyFont="1" applyBorder="1" applyAlignment="1" applyProtection="1">
      <alignment/>
      <protection/>
    </xf>
    <xf numFmtId="178" fontId="0" fillId="45" borderId="119" xfId="53" applyNumberFormat="1" applyFont="1" applyFill="1" applyBorder="1" applyAlignment="1">
      <alignment/>
    </xf>
    <xf numFmtId="3" fontId="57" fillId="0" borderId="79" xfId="60" applyNumberFormat="1" applyFont="1" applyBorder="1" applyAlignment="1">
      <alignment/>
    </xf>
    <xf numFmtId="178" fontId="57" fillId="0" borderId="120" xfId="53" applyNumberFormat="1" applyFont="1" applyBorder="1" applyAlignment="1">
      <alignment/>
    </xf>
    <xf numFmtId="3" fontId="57" fillId="0" borderId="121" xfId="60" applyNumberFormat="1" applyFont="1" applyBorder="1" applyAlignment="1">
      <alignment/>
    </xf>
    <xf numFmtId="178" fontId="57" fillId="0" borderId="78" xfId="53" applyNumberFormat="1" applyFont="1" applyBorder="1" applyAlignment="1">
      <alignment/>
    </xf>
    <xf numFmtId="185" fontId="57" fillId="0" borderId="23" xfId="0" applyNumberFormat="1" applyFont="1" applyFill="1" applyBorder="1" applyAlignment="1" quotePrefix="1">
      <alignment horizontal="right"/>
    </xf>
    <xf numFmtId="0" fontId="22" fillId="0" borderId="0" xfId="0" applyFont="1" applyAlignment="1">
      <alignment vertical="center"/>
    </xf>
    <xf numFmtId="38" fontId="22" fillId="0" borderId="0" xfId="60" applyFont="1" applyAlignment="1">
      <alignment/>
    </xf>
    <xf numFmtId="0" fontId="22" fillId="0" borderId="0" xfId="89" applyFont="1">
      <alignment/>
      <protection/>
    </xf>
    <xf numFmtId="0" fontId="22" fillId="0" borderId="0" xfId="86" applyFont="1">
      <alignment/>
      <protection/>
    </xf>
    <xf numFmtId="0" fontId="22" fillId="0" borderId="0" xfId="91" applyFont="1">
      <alignment/>
      <protection/>
    </xf>
    <xf numFmtId="0" fontId="22" fillId="0" borderId="0" xfId="88" applyFont="1">
      <alignment/>
      <protection/>
    </xf>
    <xf numFmtId="0" fontId="22" fillId="0" borderId="0" xfId="87" applyFont="1">
      <alignment/>
      <protection/>
    </xf>
    <xf numFmtId="0" fontId="22" fillId="0" borderId="0" xfId="85" applyFont="1">
      <alignment/>
      <protection/>
    </xf>
    <xf numFmtId="0" fontId="22" fillId="0" borderId="0" xfId="82" applyFont="1">
      <alignment/>
      <protection/>
    </xf>
    <xf numFmtId="0" fontId="22" fillId="0" borderId="0" xfId="84" applyFont="1" applyAlignment="1">
      <alignment horizontal="right"/>
      <protection/>
    </xf>
    <xf numFmtId="0" fontId="22" fillId="0" borderId="0" xfId="85" applyFont="1" applyAlignment="1">
      <alignment horizontal="right"/>
      <protection/>
    </xf>
    <xf numFmtId="38" fontId="22" fillId="0" borderId="0" xfId="60" applyFont="1" applyAlignment="1">
      <alignment horizontal="right"/>
    </xf>
    <xf numFmtId="20" fontId="17" fillId="0" borderId="0" xfId="85" applyNumberFormat="1" applyFont="1">
      <alignment/>
      <protection/>
    </xf>
    <xf numFmtId="20" fontId="0" fillId="0" borderId="0" xfId="90" applyNumberFormat="1" applyFont="1">
      <alignment/>
      <protection/>
    </xf>
    <xf numFmtId="20" fontId="0" fillId="0" borderId="0" xfId="87" applyNumberFormat="1" applyFont="1">
      <alignment/>
      <protection/>
    </xf>
    <xf numFmtId="20" fontId="0" fillId="0" borderId="0" xfId="88" applyNumberFormat="1" applyFont="1" applyBorder="1">
      <alignment/>
      <protection/>
    </xf>
    <xf numFmtId="20" fontId="0" fillId="0" borderId="0" xfId="91" applyNumberFormat="1" applyFont="1">
      <alignment/>
      <protection/>
    </xf>
    <xf numFmtId="20" fontId="0" fillId="0" borderId="0" xfId="86" applyNumberFormat="1" applyFont="1">
      <alignment/>
      <protection/>
    </xf>
    <xf numFmtId="20" fontId="0" fillId="0" borderId="0" xfId="89" applyNumberFormat="1" applyFont="1">
      <alignment/>
      <protection/>
    </xf>
    <xf numFmtId="38" fontId="18" fillId="0" borderId="122" xfId="60" applyFont="1" applyBorder="1" applyAlignment="1">
      <alignment/>
    </xf>
    <xf numFmtId="0" fontId="18" fillId="36" borderId="17" xfId="84" applyFont="1" applyFill="1" applyBorder="1">
      <alignment/>
      <protection/>
    </xf>
    <xf numFmtId="0" fontId="19" fillId="36" borderId="123" xfId="84" applyFont="1" applyFill="1" applyBorder="1" applyAlignment="1">
      <alignment horizontal="center"/>
      <protection/>
    </xf>
    <xf numFmtId="38" fontId="18" fillId="0" borderId="124" xfId="60" applyFont="1" applyBorder="1" applyAlignment="1">
      <alignment/>
    </xf>
    <xf numFmtId="38" fontId="18" fillId="0" borderId="125" xfId="60" applyFont="1" applyBorder="1" applyAlignment="1">
      <alignment/>
    </xf>
    <xf numFmtId="38" fontId="18" fillId="37" borderId="28" xfId="60" applyFont="1" applyFill="1" applyBorder="1" applyAlignment="1">
      <alignment/>
    </xf>
    <xf numFmtId="38" fontId="18" fillId="0" borderId="76" xfId="60" applyFont="1" applyBorder="1" applyAlignment="1">
      <alignment/>
    </xf>
    <xf numFmtId="38" fontId="18" fillId="0" borderId="77" xfId="60" applyFont="1" applyBorder="1" applyAlignment="1">
      <alignment/>
    </xf>
    <xf numFmtId="38" fontId="18" fillId="0" borderId="126" xfId="60" applyFont="1" applyBorder="1" applyAlignment="1">
      <alignment/>
    </xf>
    <xf numFmtId="0" fontId="15" fillId="34" borderId="127" xfId="85" applyFont="1" applyFill="1" applyBorder="1" applyAlignment="1">
      <alignment horizontal="center"/>
      <protection/>
    </xf>
    <xf numFmtId="0" fontId="0" fillId="0" borderId="39" xfId="89" applyFont="1" applyBorder="1">
      <alignment/>
      <protection/>
    </xf>
    <xf numFmtId="0" fontId="19" fillId="36" borderId="71" xfId="84" applyFont="1" applyFill="1" applyBorder="1" applyAlignment="1">
      <alignment horizontal="center" wrapText="1"/>
      <protection/>
    </xf>
    <xf numFmtId="0" fontId="19" fillId="36" borderId="72" xfId="84" applyFont="1" applyFill="1" applyBorder="1" applyAlignment="1">
      <alignment horizontal="center" wrapText="1"/>
      <protection/>
    </xf>
    <xf numFmtId="0" fontId="19" fillId="36" borderId="128" xfId="84" applyFont="1" applyFill="1" applyBorder="1" applyAlignment="1">
      <alignment horizontal="center" wrapText="1"/>
      <protection/>
    </xf>
    <xf numFmtId="0" fontId="19" fillId="36" borderId="70" xfId="84" applyFont="1" applyFill="1" applyBorder="1" applyAlignment="1">
      <alignment horizontal="center" wrapText="1"/>
      <protection/>
    </xf>
    <xf numFmtId="0" fontId="19" fillId="36" borderId="129" xfId="84" applyFont="1" applyFill="1" applyBorder="1" applyAlignment="1">
      <alignment horizontal="center" wrapText="1"/>
      <protection/>
    </xf>
    <xf numFmtId="0" fontId="0" fillId="0" borderId="84" xfId="90" applyFont="1" applyBorder="1" applyAlignment="1">
      <alignment horizontal="center"/>
      <protection/>
    </xf>
    <xf numFmtId="179" fontId="0" fillId="0" borderId="130" xfId="0" applyNumberFormat="1" applyFont="1" applyFill="1" applyBorder="1" applyAlignment="1">
      <alignment horizontal="right"/>
    </xf>
    <xf numFmtId="0" fontId="0" fillId="0" borderId="131" xfId="91" applyFont="1" applyBorder="1">
      <alignment/>
      <protection/>
    </xf>
    <xf numFmtId="179" fontId="0" fillId="0" borderId="130" xfId="0" applyNumberFormat="1" applyFont="1" applyFill="1" applyBorder="1" applyAlignment="1">
      <alignment horizontal="right"/>
    </xf>
    <xf numFmtId="38" fontId="0" fillId="0" borderId="132" xfId="60" applyFont="1" applyBorder="1" applyAlignment="1">
      <alignment/>
    </xf>
    <xf numFmtId="38" fontId="0" fillId="0" borderId="131" xfId="60" applyFont="1" applyBorder="1" applyAlignment="1">
      <alignment/>
    </xf>
    <xf numFmtId="179" fontId="0" fillId="0" borderId="2" xfId="0" applyNumberFormat="1" applyFont="1" applyFill="1" applyBorder="1" applyAlignment="1">
      <alignment horizontal="right"/>
    </xf>
    <xf numFmtId="38" fontId="18" fillId="0" borderId="133" xfId="60" applyFont="1" applyBorder="1" applyAlignment="1">
      <alignment/>
    </xf>
    <xf numFmtId="38" fontId="18" fillId="0" borderId="134" xfId="60" applyFont="1" applyBorder="1" applyAlignment="1">
      <alignment/>
    </xf>
    <xf numFmtId="38" fontId="18" fillId="37" borderId="26" xfId="60" applyFont="1" applyFill="1" applyBorder="1" applyAlignment="1">
      <alignment/>
    </xf>
    <xf numFmtId="3" fontId="19" fillId="36" borderId="128" xfId="84" applyNumberFormat="1" applyFont="1" applyFill="1" applyBorder="1" applyAlignment="1">
      <alignment horizontal="center" wrapText="1"/>
      <protection/>
    </xf>
    <xf numFmtId="3" fontId="18" fillId="0" borderId="122" xfId="60" applyNumberFormat="1" applyFont="1" applyBorder="1" applyAlignment="1">
      <alignment/>
    </xf>
    <xf numFmtId="3" fontId="18" fillId="0" borderId="24" xfId="60" applyNumberFormat="1" applyFont="1" applyBorder="1" applyAlignment="1">
      <alignment/>
    </xf>
    <xf numFmtId="3" fontId="18" fillId="0" borderId="28" xfId="60" applyNumberFormat="1" applyFont="1" applyBorder="1" applyAlignment="1">
      <alignment/>
    </xf>
    <xf numFmtId="3" fontId="18" fillId="0" borderId="32" xfId="60" applyNumberFormat="1" applyFont="1" applyBorder="1" applyAlignment="1">
      <alignment/>
    </xf>
    <xf numFmtId="0" fontId="0" fillId="0" borderId="108" xfId="89" applyFont="1" applyBorder="1">
      <alignment/>
      <protection/>
    </xf>
    <xf numFmtId="0" fontId="0" fillId="0" borderId="135" xfId="89" applyFont="1" applyBorder="1">
      <alignment/>
      <protection/>
    </xf>
    <xf numFmtId="0" fontId="0" fillId="0" borderId="109" xfId="89" applyFont="1" applyBorder="1">
      <alignment/>
      <protection/>
    </xf>
    <xf numFmtId="0" fontId="0" fillId="0" borderId="136" xfId="89" applyFont="1" applyBorder="1">
      <alignment/>
      <protection/>
    </xf>
    <xf numFmtId="38" fontId="58" fillId="0" borderId="0" xfId="60" applyFont="1" applyAlignment="1">
      <alignment/>
    </xf>
    <xf numFmtId="185" fontId="57" fillId="0" borderId="121" xfId="60" applyNumberFormat="1" applyFont="1" applyBorder="1" applyAlignment="1">
      <alignment/>
    </xf>
    <xf numFmtId="38" fontId="0" fillId="0" borderId="0" xfId="60" applyFont="1" applyFill="1" applyBorder="1" applyAlignment="1">
      <alignment horizontal="left"/>
    </xf>
    <xf numFmtId="38" fontId="0" fillId="0" borderId="0" xfId="0" applyNumberFormat="1" applyFont="1" applyAlignment="1">
      <alignment vertical="center"/>
    </xf>
    <xf numFmtId="38" fontId="0" fillId="0" borderId="0" xfId="83" applyNumberFormat="1" applyFont="1">
      <alignment/>
      <protection/>
    </xf>
    <xf numFmtId="0" fontId="0" fillId="0" borderId="0" xfId="0" applyFont="1" applyAlignment="1">
      <alignment vertical="center"/>
    </xf>
    <xf numFmtId="0" fontId="0" fillId="0" borderId="0" xfId="85" applyFont="1" applyAlignment="1">
      <alignment horizontal="right"/>
      <protection/>
    </xf>
    <xf numFmtId="0" fontId="0" fillId="0" borderId="0" xfId="89" applyFont="1" applyAlignment="1">
      <alignment horizontal="right"/>
      <protection/>
    </xf>
    <xf numFmtId="38" fontId="0" fillId="0" borderId="0" xfId="60" applyFont="1" applyAlignment="1">
      <alignment horizontal="right"/>
    </xf>
    <xf numFmtId="0" fontId="0" fillId="0" borderId="0" xfId="91" applyFont="1" applyAlignment="1">
      <alignment horizontal="right"/>
      <protection/>
    </xf>
    <xf numFmtId="179" fontId="0" fillId="0" borderId="105" xfId="89" applyNumberFormat="1" applyFont="1" applyBorder="1">
      <alignment/>
      <protection/>
    </xf>
    <xf numFmtId="38" fontId="0" fillId="0" borderId="0" xfId="60" applyFont="1" applyAlignment="1">
      <alignment shrinkToFit="1"/>
    </xf>
    <xf numFmtId="3" fontId="0" fillId="0" borderId="36" xfId="85" applyNumberFormat="1" applyFont="1" applyFill="1" applyBorder="1" applyAlignment="1">
      <alignment/>
      <protection/>
    </xf>
    <xf numFmtId="0" fontId="12" fillId="0" borderId="0" xfId="0" applyFont="1" applyAlignment="1">
      <alignment vertical="center"/>
    </xf>
    <xf numFmtId="0" fontId="12" fillId="0" borderId="0" xfId="0" applyFont="1" applyAlignment="1">
      <alignment vertical="center"/>
    </xf>
    <xf numFmtId="38" fontId="0" fillId="0" borderId="137" xfId="60" applyFont="1" applyBorder="1" applyAlignment="1">
      <alignment/>
    </xf>
    <xf numFmtId="179" fontId="0" fillId="0" borderId="84" xfId="0" applyNumberFormat="1" applyFont="1" applyFill="1" applyBorder="1" applyAlignment="1">
      <alignment horizontal="right"/>
    </xf>
    <xf numFmtId="179" fontId="0" fillId="0" borderId="86" xfId="0" applyNumberFormat="1" applyFont="1" applyFill="1" applyBorder="1" applyAlignment="1">
      <alignment horizontal="right"/>
    </xf>
    <xf numFmtId="38" fontId="0" fillId="0" borderId="83" xfId="60" applyFont="1" applyBorder="1" applyAlignment="1">
      <alignment/>
    </xf>
    <xf numFmtId="38" fontId="0" fillId="0" borderId="27" xfId="60" applyFont="1" applyBorder="1" applyAlignment="1" applyProtection="1">
      <alignment/>
      <protection/>
    </xf>
    <xf numFmtId="179" fontId="0" fillId="0" borderId="138" xfId="0" applyNumberFormat="1" applyFont="1" applyFill="1" applyBorder="1" applyAlignment="1">
      <alignment horizontal="right"/>
    </xf>
    <xf numFmtId="0" fontId="0" fillId="0" borderId="139" xfId="88" applyFont="1" applyBorder="1">
      <alignment/>
      <protection/>
    </xf>
    <xf numFmtId="38" fontId="0" fillId="0" borderId="140" xfId="60" applyFont="1" applyBorder="1" applyAlignment="1">
      <alignment/>
    </xf>
    <xf numFmtId="38" fontId="0" fillId="0" borderId="141" xfId="60" applyFont="1" applyBorder="1" applyAlignment="1">
      <alignment/>
    </xf>
    <xf numFmtId="38" fontId="0" fillId="0" borderId="135" xfId="60" applyFont="1" applyBorder="1" applyAlignment="1">
      <alignment/>
    </xf>
    <xf numFmtId="38" fontId="57" fillId="0" borderId="83" xfId="60" applyFont="1" applyBorder="1" applyAlignment="1">
      <alignment/>
    </xf>
    <xf numFmtId="0" fontId="0" fillId="0" borderId="83" xfId="91" applyFont="1" applyBorder="1">
      <alignment/>
      <protection/>
    </xf>
    <xf numFmtId="179" fontId="0" fillId="0" borderId="84" xfId="0" applyNumberFormat="1" applyFont="1" applyFill="1" applyBorder="1" applyAlignment="1">
      <alignment horizontal="right"/>
    </xf>
    <xf numFmtId="38" fontId="0" fillId="0" borderId="83" xfId="60" applyFont="1" applyBorder="1" applyAlignment="1">
      <alignment/>
    </xf>
    <xf numFmtId="0" fontId="0" fillId="0" borderId="83" xfId="89" applyFont="1" applyBorder="1">
      <alignment/>
      <protection/>
    </xf>
    <xf numFmtId="0" fontId="0" fillId="0" borderId="84" xfId="89" applyFont="1" applyBorder="1">
      <alignment/>
      <protection/>
    </xf>
    <xf numFmtId="0" fontId="0" fillId="0" borderId="142" xfId="89" applyFont="1" applyBorder="1">
      <alignment/>
      <protection/>
    </xf>
    <xf numFmtId="3" fontId="0" fillId="0" borderId="23" xfId="85" applyNumberFormat="1" applyFont="1" applyFill="1" applyBorder="1" applyAlignment="1">
      <alignment/>
      <protection/>
    </xf>
    <xf numFmtId="178" fontId="0" fillId="0" borderId="23" xfId="85" applyNumberFormat="1" applyFont="1" applyFill="1" applyBorder="1" applyAlignment="1">
      <alignment/>
      <protection/>
    </xf>
    <xf numFmtId="178" fontId="0" fillId="0" borderId="23" xfId="85" applyNumberFormat="1" applyFont="1" applyFill="1" applyBorder="1" applyAlignment="1">
      <alignment/>
      <protection/>
    </xf>
    <xf numFmtId="3" fontId="0" fillId="0" borderId="23" xfId="85" applyNumberFormat="1" applyFont="1" applyFill="1" applyBorder="1" applyAlignment="1">
      <alignment/>
      <protection/>
    </xf>
    <xf numFmtId="178" fontId="0" fillId="0" borderId="23" xfId="85" applyNumberFormat="1" applyFont="1" applyFill="1" applyBorder="1" applyAlignment="1">
      <alignment/>
      <protection/>
    </xf>
    <xf numFmtId="0" fontId="0" fillId="0" borderId="23" xfId="85" applyNumberFormat="1" applyFont="1" applyFill="1" applyBorder="1" applyAlignment="1">
      <alignment/>
      <protection/>
    </xf>
    <xf numFmtId="0" fontId="0" fillId="0" borderId="23" xfId="85" applyNumberFormat="1" applyFont="1" applyFill="1" applyBorder="1" applyAlignment="1">
      <alignment/>
      <protection/>
    </xf>
    <xf numFmtId="178" fontId="0" fillId="0" borderId="27" xfId="85" applyNumberFormat="1" applyFont="1" applyFill="1" applyBorder="1" applyAlignment="1">
      <alignment/>
      <protection/>
    </xf>
    <xf numFmtId="178" fontId="0" fillId="0" borderId="27" xfId="85" applyNumberFormat="1" applyFont="1" applyFill="1" applyBorder="1" applyAlignment="1">
      <alignment/>
      <protection/>
    </xf>
    <xf numFmtId="3" fontId="0" fillId="0" borderId="36" xfId="85" applyNumberFormat="1" applyFont="1" applyFill="1" applyBorder="1" applyAlignment="1">
      <alignment/>
      <protection/>
    </xf>
    <xf numFmtId="38" fontId="0" fillId="35" borderId="143" xfId="60" applyFont="1" applyFill="1" applyBorder="1" applyAlignment="1">
      <alignment/>
    </xf>
    <xf numFmtId="3" fontId="0" fillId="0" borderId="22" xfId="85" applyNumberFormat="1" applyFont="1" applyFill="1" applyBorder="1" applyAlignment="1">
      <alignment/>
      <protection/>
    </xf>
    <xf numFmtId="178" fontId="0" fillId="0" borderId="144" xfId="53" applyNumberFormat="1" applyFont="1" applyBorder="1" applyAlignment="1">
      <alignment/>
    </xf>
    <xf numFmtId="178" fontId="0" fillId="0" borderId="22" xfId="85" applyNumberFormat="1" applyFont="1" applyFill="1" applyBorder="1" applyAlignment="1">
      <alignment/>
      <protection/>
    </xf>
    <xf numFmtId="38" fontId="0" fillId="35" borderId="145" xfId="60" applyFont="1" applyFill="1" applyBorder="1" applyAlignment="1">
      <alignment/>
    </xf>
    <xf numFmtId="178" fontId="0" fillId="0" borderId="92" xfId="53" applyNumberFormat="1" applyFont="1" applyBorder="1" applyAlignment="1">
      <alignment/>
    </xf>
    <xf numFmtId="38" fontId="0" fillId="35" borderId="95" xfId="60" applyFont="1" applyFill="1" applyBorder="1" applyAlignment="1">
      <alignment/>
    </xf>
    <xf numFmtId="178" fontId="0" fillId="0" borderId="98" xfId="53" applyNumberFormat="1" applyFont="1" applyBorder="1" applyAlignment="1">
      <alignment/>
    </xf>
    <xf numFmtId="178" fontId="0" fillId="0" borderId="26" xfId="85" applyNumberFormat="1" applyFont="1" applyFill="1" applyBorder="1" applyAlignment="1">
      <alignment/>
      <protection/>
    </xf>
    <xf numFmtId="38" fontId="0" fillId="35" borderId="96" xfId="60" applyFont="1" applyFill="1" applyBorder="1" applyAlignment="1">
      <alignment/>
    </xf>
    <xf numFmtId="178" fontId="0" fillId="0" borderId="99" xfId="53" applyNumberFormat="1" applyFont="1" applyBorder="1" applyAlignment="1">
      <alignment/>
    </xf>
    <xf numFmtId="0" fontId="0" fillId="35" borderId="146" xfId="85" applyFont="1" applyFill="1" applyBorder="1">
      <alignment/>
      <protection/>
    </xf>
    <xf numFmtId="178" fontId="0" fillId="0" borderId="144" xfId="85" applyNumberFormat="1" applyFont="1" applyBorder="1">
      <alignment/>
      <protection/>
    </xf>
    <xf numFmtId="0" fontId="0" fillId="35" borderId="96" xfId="85" applyFont="1" applyFill="1" applyBorder="1">
      <alignment/>
      <protection/>
    </xf>
    <xf numFmtId="0" fontId="0" fillId="35" borderId="95" xfId="85" applyFont="1" applyFill="1" applyBorder="1">
      <alignment/>
      <protection/>
    </xf>
    <xf numFmtId="0" fontId="0" fillId="0" borderId="22" xfId="85" applyNumberFormat="1" applyFont="1" applyFill="1" applyBorder="1" applyAlignment="1">
      <alignment/>
      <protection/>
    </xf>
    <xf numFmtId="178" fontId="0" fillId="0" borderId="98" xfId="85" applyNumberFormat="1" applyFont="1" applyBorder="1">
      <alignment/>
      <protection/>
    </xf>
    <xf numFmtId="0" fontId="0" fillId="35" borderId="147" xfId="85" applyFont="1" applyFill="1" applyBorder="1">
      <alignment/>
      <protection/>
    </xf>
    <xf numFmtId="0" fontId="0" fillId="37" borderId="94" xfId="85" applyFont="1" applyFill="1" applyBorder="1">
      <alignment/>
      <protection/>
    </xf>
    <xf numFmtId="0" fontId="0" fillId="37" borderId="99" xfId="85" applyFont="1" applyFill="1" applyBorder="1">
      <alignment/>
      <protection/>
    </xf>
    <xf numFmtId="0" fontId="0" fillId="37" borderId="145" xfId="85" applyFont="1" applyFill="1" applyBorder="1">
      <alignment/>
      <protection/>
    </xf>
    <xf numFmtId="178" fontId="0" fillId="0" borderId="148" xfId="53" applyNumberFormat="1" applyFont="1" applyBorder="1" applyAlignment="1">
      <alignment/>
    </xf>
    <xf numFmtId="38" fontId="0" fillId="35" borderId="92" xfId="60" applyFont="1" applyFill="1" applyBorder="1" applyAlignment="1">
      <alignment/>
    </xf>
    <xf numFmtId="178" fontId="0" fillId="0" borderId="100" xfId="53" applyNumberFormat="1" applyFont="1" applyBorder="1" applyAlignment="1">
      <alignment/>
    </xf>
    <xf numFmtId="3" fontId="0" fillId="0" borderId="103" xfId="85" applyNumberFormat="1" applyFont="1" applyFill="1" applyBorder="1" applyAlignment="1">
      <alignment/>
      <protection/>
    </xf>
    <xf numFmtId="178" fontId="0" fillId="0" borderId="103" xfId="85" applyNumberFormat="1" applyFont="1" applyFill="1" applyBorder="1" applyAlignment="1">
      <alignment/>
      <protection/>
    </xf>
    <xf numFmtId="3" fontId="0" fillId="0" borderId="103" xfId="85" applyNumberFormat="1" applyFont="1" applyFill="1" applyBorder="1" applyAlignment="1">
      <alignment/>
      <protection/>
    </xf>
    <xf numFmtId="178" fontId="0" fillId="0" borderId="139" xfId="85" applyNumberFormat="1" applyFont="1" applyFill="1" applyBorder="1" applyAlignment="1">
      <alignment/>
      <protection/>
    </xf>
    <xf numFmtId="3" fontId="0" fillId="0" borderId="102" xfId="85" applyNumberFormat="1" applyFont="1" applyFill="1" applyBorder="1" applyAlignment="1">
      <alignment/>
      <protection/>
    </xf>
    <xf numFmtId="0" fontId="0" fillId="0" borderId="103" xfId="85" applyNumberFormat="1" applyFont="1" applyFill="1" applyBorder="1" applyAlignment="1">
      <alignment/>
      <protection/>
    </xf>
    <xf numFmtId="3" fontId="0" fillId="0" borderId="102" xfId="85" applyNumberFormat="1" applyFont="1" applyFill="1" applyBorder="1" applyAlignment="1">
      <alignment/>
      <protection/>
    </xf>
    <xf numFmtId="38" fontId="0" fillId="0" borderId="75" xfId="60" applyFont="1" applyBorder="1" applyAlignment="1">
      <alignment/>
    </xf>
    <xf numFmtId="179" fontId="0" fillId="0" borderId="22" xfId="0" applyNumberFormat="1" applyFont="1" applyFill="1" applyBorder="1" applyAlignment="1">
      <alignment horizontal="right"/>
    </xf>
    <xf numFmtId="179" fontId="0" fillId="0" borderId="26" xfId="0" applyNumberFormat="1" applyFont="1" applyFill="1" applyBorder="1" applyAlignment="1">
      <alignment horizontal="right"/>
    </xf>
    <xf numFmtId="179" fontId="0" fillId="0" borderId="84" xfId="0" applyNumberFormat="1" applyFont="1" applyFill="1" applyBorder="1" applyAlignment="1">
      <alignment horizontal="right"/>
    </xf>
    <xf numFmtId="179" fontId="0" fillId="0" borderId="130" xfId="0" applyNumberFormat="1" applyFont="1" applyFill="1" applyBorder="1" applyAlignment="1">
      <alignment horizontal="right"/>
    </xf>
    <xf numFmtId="38" fontId="0" fillId="37" borderId="149" xfId="60" applyFont="1" applyFill="1" applyBorder="1" applyAlignment="1">
      <alignment horizontal="center"/>
    </xf>
    <xf numFmtId="38" fontId="0" fillId="37" borderId="81" xfId="60" applyFont="1" applyFill="1" applyBorder="1" applyAlignment="1">
      <alignment horizontal="center"/>
    </xf>
    <xf numFmtId="178" fontId="0" fillId="37" borderId="78" xfId="53" applyNumberFormat="1" applyFont="1" applyFill="1" applyBorder="1" applyAlignment="1">
      <alignment horizontal="center"/>
    </xf>
    <xf numFmtId="38" fontId="0" fillId="37" borderId="79" xfId="60" applyFont="1" applyFill="1" applyBorder="1" applyAlignment="1">
      <alignment horizontal="center"/>
    </xf>
    <xf numFmtId="10" fontId="0" fillId="37" borderId="78" xfId="53" applyNumberFormat="1" applyFont="1" applyFill="1" applyBorder="1" applyAlignment="1">
      <alignment horizontal="center"/>
    </xf>
    <xf numFmtId="178" fontId="0" fillId="37" borderId="82" xfId="53" applyNumberFormat="1" applyFont="1" applyFill="1" applyBorder="1" applyAlignment="1">
      <alignment horizontal="center"/>
    </xf>
    <xf numFmtId="0" fontId="0" fillId="37" borderId="81" xfId="85" applyFont="1" applyFill="1" applyBorder="1" applyAlignment="1">
      <alignment horizontal="center"/>
      <protection/>
    </xf>
    <xf numFmtId="178" fontId="0" fillId="37" borderId="78" xfId="85" applyNumberFormat="1" applyFont="1" applyFill="1" applyBorder="1" applyAlignment="1">
      <alignment horizontal="center"/>
      <protection/>
    </xf>
    <xf numFmtId="0" fontId="0" fillId="37" borderId="79" xfId="85" applyFont="1" applyFill="1" applyBorder="1" applyAlignment="1">
      <alignment horizontal="center"/>
      <protection/>
    </xf>
    <xf numFmtId="178" fontId="0" fillId="37" borderId="81" xfId="85" applyNumberFormat="1" applyFont="1" applyFill="1" applyBorder="1" applyAlignment="1">
      <alignment horizontal="center"/>
      <protection/>
    </xf>
    <xf numFmtId="0" fontId="0" fillId="37" borderId="149" xfId="85" applyFont="1" applyFill="1" applyBorder="1" applyAlignment="1">
      <alignment horizontal="center"/>
      <protection/>
    </xf>
    <xf numFmtId="178" fontId="0" fillId="37" borderId="81" xfId="53" applyNumberFormat="1" applyFont="1" applyFill="1" applyBorder="1" applyAlignment="1">
      <alignment horizontal="center"/>
    </xf>
    <xf numFmtId="38" fontId="0" fillId="0" borderId="150" xfId="60" applyFont="1" applyBorder="1" applyAlignment="1">
      <alignment horizontal="left"/>
    </xf>
    <xf numFmtId="178" fontId="0" fillId="0" borderId="87" xfId="53" applyNumberFormat="1" applyFont="1" applyBorder="1" applyAlignment="1">
      <alignment horizontal="left"/>
    </xf>
    <xf numFmtId="38" fontId="0" fillId="0" borderId="88" xfId="60" applyFont="1" applyBorder="1" applyAlignment="1">
      <alignment horizontal="left"/>
    </xf>
    <xf numFmtId="10" fontId="0" fillId="0" borderId="87" xfId="53" applyNumberFormat="1" applyFont="1" applyBorder="1" applyAlignment="1">
      <alignment horizontal="left"/>
    </xf>
    <xf numFmtId="38" fontId="0" fillId="0" borderId="151" xfId="60" applyFont="1" applyBorder="1" applyAlignment="1">
      <alignment horizontal="left"/>
    </xf>
    <xf numFmtId="178" fontId="0" fillId="0" borderId="152" xfId="53" applyNumberFormat="1" applyFont="1" applyBorder="1" applyAlignment="1">
      <alignment horizontal="left"/>
    </xf>
    <xf numFmtId="0" fontId="0" fillId="0" borderId="153" xfId="85" applyFont="1" applyBorder="1" applyAlignment="1">
      <alignment horizontal="left"/>
      <protection/>
    </xf>
    <xf numFmtId="0" fontId="0" fillId="0" borderId="88" xfId="85" applyFont="1" applyBorder="1" applyAlignment="1">
      <alignment horizontal="left"/>
      <protection/>
    </xf>
    <xf numFmtId="178" fontId="0" fillId="0" borderId="87" xfId="85" applyNumberFormat="1" applyFont="1" applyBorder="1" applyAlignment="1">
      <alignment horizontal="left"/>
      <protection/>
    </xf>
    <xf numFmtId="0" fontId="0" fillId="0" borderId="151" xfId="85" applyFont="1" applyBorder="1" applyAlignment="1">
      <alignment horizontal="left"/>
      <protection/>
    </xf>
    <xf numFmtId="178" fontId="0" fillId="0" borderId="153" xfId="85" applyNumberFormat="1" applyFont="1" applyBorder="1" applyAlignment="1">
      <alignment horizontal="left"/>
      <protection/>
    </xf>
    <xf numFmtId="0" fontId="0" fillId="0" borderId="150" xfId="85" applyFont="1" applyBorder="1" applyAlignment="1">
      <alignment horizontal="left"/>
      <protection/>
    </xf>
    <xf numFmtId="0" fontId="0" fillId="0" borderId="154" xfId="85" applyFont="1" applyBorder="1" applyAlignment="1">
      <alignment horizontal="left"/>
      <protection/>
    </xf>
    <xf numFmtId="178" fontId="0" fillId="0" borderId="155" xfId="53" applyNumberFormat="1" applyFont="1" applyBorder="1" applyAlignment="1">
      <alignment horizontal="left"/>
    </xf>
    <xf numFmtId="0" fontId="15" fillId="34" borderId="156" xfId="85" applyFont="1" applyFill="1" applyBorder="1" applyAlignment="1">
      <alignment horizontal="center"/>
      <protection/>
    </xf>
    <xf numFmtId="0" fontId="19" fillId="36" borderId="157" xfId="84" applyFont="1" applyFill="1" applyBorder="1" applyAlignment="1">
      <alignment horizontal="center" wrapText="1"/>
      <protection/>
    </xf>
    <xf numFmtId="38" fontId="18" fillId="0" borderId="158" xfId="60" applyFont="1" applyBorder="1" applyAlignment="1">
      <alignment/>
    </xf>
    <xf numFmtId="38" fontId="18" fillId="0" borderId="115" xfId="60" applyFont="1" applyBorder="1" applyAlignment="1">
      <alignment/>
    </xf>
    <xf numFmtId="38" fontId="18" fillId="0" borderId="116" xfId="60" applyFont="1" applyBorder="1" applyAlignment="1">
      <alignment/>
    </xf>
    <xf numFmtId="38" fontId="18" fillId="37" borderId="159" xfId="60" applyFont="1" applyFill="1" applyBorder="1" applyAlignment="1">
      <alignment/>
    </xf>
    <xf numFmtId="38" fontId="18" fillId="0" borderId="160" xfId="60" applyFont="1" applyBorder="1" applyAlignment="1">
      <alignment/>
    </xf>
    <xf numFmtId="0" fontId="19" fillId="36" borderId="161" xfId="84" applyFont="1" applyFill="1" applyBorder="1" applyAlignment="1">
      <alignment horizontal="center" wrapText="1"/>
      <protection/>
    </xf>
    <xf numFmtId="38" fontId="18" fillId="0" borderId="162" xfId="60" applyFont="1" applyBorder="1" applyAlignment="1">
      <alignment/>
    </xf>
    <xf numFmtId="38" fontId="18" fillId="0" borderId="163" xfId="60" applyFont="1" applyBorder="1" applyAlignment="1">
      <alignment/>
    </xf>
    <xf numFmtId="38" fontId="18" fillId="0" borderId="164" xfId="60" applyFont="1" applyBorder="1" applyAlignment="1">
      <alignment/>
    </xf>
    <xf numFmtId="38" fontId="18" fillId="37" borderId="165" xfId="60" applyFont="1" applyFill="1" applyBorder="1" applyAlignment="1">
      <alignment/>
    </xf>
    <xf numFmtId="38" fontId="18" fillId="37" borderId="40" xfId="60" applyFont="1" applyFill="1" applyBorder="1" applyAlignment="1">
      <alignment/>
    </xf>
    <xf numFmtId="38" fontId="0" fillId="0" borderId="166" xfId="60" applyFont="1" applyBorder="1" applyAlignment="1">
      <alignment/>
    </xf>
    <xf numFmtId="178" fontId="0" fillId="0" borderId="167" xfId="85" applyNumberFormat="1" applyFont="1" applyBorder="1" applyAlignment="1">
      <alignment/>
      <protection/>
    </xf>
    <xf numFmtId="38" fontId="0" fillId="0" borderId="168" xfId="60" applyFont="1" applyBorder="1" applyAlignment="1">
      <alignment/>
    </xf>
    <xf numFmtId="178" fontId="0" fillId="0" borderId="169" xfId="53" applyNumberFormat="1" applyFont="1" applyBorder="1" applyAlignment="1">
      <alignment/>
    </xf>
    <xf numFmtId="38" fontId="0" fillId="0" borderId="170" xfId="60" applyFont="1" applyBorder="1" applyAlignment="1">
      <alignment/>
    </xf>
    <xf numFmtId="178" fontId="0" fillId="0" borderId="171" xfId="53" applyNumberFormat="1" applyFont="1" applyBorder="1" applyAlignment="1">
      <alignment/>
    </xf>
    <xf numFmtId="38" fontId="0" fillId="0" borderId="172" xfId="60" applyFont="1" applyBorder="1" applyAlignment="1">
      <alignment/>
    </xf>
    <xf numFmtId="178" fontId="0" fillId="0" borderId="173" xfId="53" applyNumberFormat="1" applyFont="1" applyBorder="1" applyAlignment="1">
      <alignment/>
    </xf>
    <xf numFmtId="178" fontId="0" fillId="0" borderId="174" xfId="53" applyNumberFormat="1" applyFont="1" applyBorder="1" applyAlignment="1">
      <alignment/>
    </xf>
    <xf numFmtId="178" fontId="0" fillId="0" borderId="175" xfId="85" applyNumberFormat="1" applyFont="1" applyBorder="1" applyProtection="1">
      <alignment/>
      <protection/>
    </xf>
    <xf numFmtId="38" fontId="0" fillId="0" borderId="176" xfId="60" applyFont="1" applyBorder="1" applyAlignment="1">
      <alignment/>
    </xf>
    <xf numFmtId="38" fontId="0" fillId="37" borderId="166" xfId="60" applyFont="1" applyFill="1" applyBorder="1" applyAlignment="1">
      <alignment/>
    </xf>
    <xf numFmtId="38" fontId="0" fillId="37" borderId="170" xfId="60" applyFont="1" applyFill="1" applyBorder="1" applyAlignment="1">
      <alignment/>
    </xf>
    <xf numFmtId="38" fontId="0" fillId="37" borderId="176" xfId="60" applyFont="1" applyFill="1" applyBorder="1" applyAlignment="1">
      <alignment/>
    </xf>
    <xf numFmtId="178" fontId="0" fillId="0" borderId="177" xfId="53" applyNumberFormat="1" applyFont="1" applyBorder="1" applyAlignment="1">
      <alignment/>
    </xf>
    <xf numFmtId="38" fontId="0" fillId="0" borderId="178" xfId="60" applyFont="1" applyBorder="1" applyAlignment="1">
      <alignment/>
    </xf>
    <xf numFmtId="38" fontId="0" fillId="0" borderId="179" xfId="60" applyFont="1" applyBorder="1" applyAlignment="1">
      <alignment/>
    </xf>
    <xf numFmtId="38" fontId="0" fillId="0" borderId="180" xfId="60" applyFont="1" applyBorder="1" applyAlignment="1">
      <alignment/>
    </xf>
    <xf numFmtId="178" fontId="0" fillId="0" borderId="181" xfId="53" applyNumberFormat="1" applyFont="1" applyBorder="1" applyAlignment="1">
      <alignment/>
    </xf>
    <xf numFmtId="38" fontId="0" fillId="0" borderId="182" xfId="60" applyFont="1" applyBorder="1" applyAlignment="1">
      <alignment/>
    </xf>
    <xf numFmtId="178" fontId="0" fillId="0" borderId="167" xfId="85" applyNumberFormat="1" applyFont="1" applyFill="1" applyBorder="1" applyAlignment="1">
      <alignment/>
      <protection/>
    </xf>
    <xf numFmtId="178" fontId="0" fillId="0" borderId="167" xfId="53" applyNumberFormat="1" applyFont="1" applyBorder="1" applyAlignment="1">
      <alignment/>
    </xf>
    <xf numFmtId="38" fontId="0" fillId="0" borderId="183" xfId="60" applyFont="1" applyBorder="1" applyAlignment="1">
      <alignment/>
    </xf>
    <xf numFmtId="3" fontId="0" fillId="0" borderId="176" xfId="85" applyNumberFormat="1" applyFont="1" applyBorder="1" applyAlignment="1">
      <alignment/>
      <protection/>
    </xf>
    <xf numFmtId="3" fontId="0" fillId="0" borderId="180" xfId="85" applyNumberFormat="1" applyFont="1" applyBorder="1" applyAlignment="1">
      <alignment/>
      <protection/>
    </xf>
    <xf numFmtId="178" fontId="0" fillId="0" borderId="173" xfId="85" applyNumberFormat="1" applyFont="1" applyBorder="1" applyProtection="1">
      <alignment/>
      <protection/>
    </xf>
    <xf numFmtId="38" fontId="0" fillId="0" borderId="184" xfId="60" applyFont="1" applyBorder="1" applyAlignment="1">
      <alignment/>
    </xf>
    <xf numFmtId="178" fontId="0" fillId="0" borderId="167" xfId="85" applyNumberFormat="1" applyFont="1" applyBorder="1" applyProtection="1">
      <alignment/>
      <protection/>
    </xf>
    <xf numFmtId="178" fontId="0" fillId="0" borderId="171" xfId="85" applyNumberFormat="1" applyFont="1" applyBorder="1" applyProtection="1">
      <alignment/>
      <protection/>
    </xf>
    <xf numFmtId="38" fontId="0" fillId="0" borderId="185" xfId="60" applyFont="1" applyBorder="1" applyAlignment="1">
      <alignment/>
    </xf>
    <xf numFmtId="38" fontId="0" fillId="0" borderId="186" xfId="60" applyFont="1" applyBorder="1" applyAlignment="1">
      <alignment/>
    </xf>
    <xf numFmtId="38" fontId="0" fillId="0" borderId="187" xfId="60" applyFont="1" applyBorder="1" applyAlignment="1">
      <alignment/>
    </xf>
    <xf numFmtId="38" fontId="0" fillId="0" borderId="188" xfId="60" applyFont="1" applyBorder="1" applyAlignment="1">
      <alignment/>
    </xf>
    <xf numFmtId="178" fontId="0" fillId="0" borderId="189" xfId="53" applyNumberFormat="1" applyFont="1" applyBorder="1" applyAlignment="1">
      <alignment/>
    </xf>
    <xf numFmtId="38" fontId="0" fillId="0" borderId="164" xfId="60" applyFont="1" applyBorder="1" applyAlignment="1">
      <alignment/>
    </xf>
    <xf numFmtId="38" fontId="0" fillId="0" borderId="190" xfId="60" applyFont="1" applyBorder="1" applyAlignment="1">
      <alignment/>
    </xf>
    <xf numFmtId="178" fontId="0" fillId="0" borderId="191" xfId="85" applyNumberFormat="1" applyFont="1" applyBorder="1">
      <alignment/>
      <protection/>
    </xf>
    <xf numFmtId="38" fontId="0" fillId="0" borderId="192" xfId="60" applyFont="1" applyBorder="1" applyAlignment="1">
      <alignment/>
    </xf>
    <xf numFmtId="178" fontId="0" fillId="0" borderId="193" xfId="53" applyNumberFormat="1" applyFont="1" applyBorder="1" applyAlignment="1">
      <alignment/>
    </xf>
    <xf numFmtId="38" fontId="0" fillId="0" borderId="158" xfId="60" applyFont="1" applyBorder="1" applyAlignment="1" applyProtection="1">
      <alignment/>
      <protection/>
    </xf>
    <xf numFmtId="38" fontId="0" fillId="0" borderId="66" xfId="60" applyFont="1" applyBorder="1" applyAlignment="1" applyProtection="1">
      <alignment/>
      <protection/>
    </xf>
    <xf numFmtId="3" fontId="0" fillId="0" borderId="37" xfId="0" applyNumberFormat="1" applyFont="1" applyBorder="1" applyAlignment="1">
      <alignment vertical="center"/>
    </xf>
    <xf numFmtId="3" fontId="0" fillId="0" borderId="149" xfId="0" applyNumberFormat="1" applyFont="1" applyBorder="1" applyAlignment="1">
      <alignment vertical="center"/>
    </xf>
    <xf numFmtId="38" fontId="0" fillId="0" borderId="194" xfId="60" applyFont="1" applyBorder="1" applyAlignment="1" applyProtection="1">
      <alignment/>
      <protection/>
    </xf>
    <xf numFmtId="38" fontId="0" fillId="0" borderId="195" xfId="60" applyFont="1" applyBorder="1" applyAlignment="1" applyProtection="1">
      <alignment/>
      <protection/>
    </xf>
    <xf numFmtId="178" fontId="0" fillId="0" borderId="114" xfId="85" applyNumberFormat="1" applyFont="1" applyFill="1" applyBorder="1" applyAlignment="1">
      <alignment/>
      <protection/>
    </xf>
    <xf numFmtId="178" fontId="0" fillId="0" borderId="78" xfId="85" applyNumberFormat="1" applyFont="1" applyFill="1" applyBorder="1" applyAlignment="1">
      <alignment/>
      <protection/>
    </xf>
    <xf numFmtId="38" fontId="0" fillId="0" borderId="0" xfId="60" applyFont="1" applyBorder="1" applyAlignment="1" applyProtection="1">
      <alignment/>
      <protection/>
    </xf>
    <xf numFmtId="38" fontId="0" fillId="0" borderId="40" xfId="60" applyFont="1" applyBorder="1" applyAlignment="1" applyProtection="1">
      <alignment/>
      <protection/>
    </xf>
    <xf numFmtId="38" fontId="0" fillId="0" borderId="40" xfId="60" applyFont="1" applyFill="1" applyBorder="1" applyAlignment="1" applyProtection="1">
      <alignment/>
      <protection/>
    </xf>
    <xf numFmtId="38" fontId="0" fillId="0" borderId="79" xfId="60" applyFont="1" applyBorder="1" applyAlignment="1" applyProtection="1">
      <alignment/>
      <protection/>
    </xf>
    <xf numFmtId="38" fontId="0" fillId="0" borderId="195" xfId="60" applyFont="1" applyFill="1" applyBorder="1" applyAlignment="1" applyProtection="1">
      <alignment/>
      <protection/>
    </xf>
    <xf numFmtId="3" fontId="0" fillId="0" borderId="12" xfId="85" applyNumberFormat="1" applyFont="1" applyFill="1" applyBorder="1" applyAlignment="1">
      <alignment/>
      <protection/>
    </xf>
    <xf numFmtId="3" fontId="0" fillId="0" borderId="196" xfId="85" applyNumberFormat="1" applyFont="1" applyFill="1" applyBorder="1" applyAlignment="1">
      <alignment/>
      <protection/>
    </xf>
    <xf numFmtId="3" fontId="0" fillId="0" borderId="121" xfId="85" applyNumberFormat="1" applyFont="1" applyFill="1" applyBorder="1" applyAlignment="1">
      <alignment/>
      <protection/>
    </xf>
    <xf numFmtId="3" fontId="0" fillId="0" borderId="197" xfId="85" applyNumberFormat="1" applyFont="1" applyFill="1" applyBorder="1" applyAlignment="1">
      <alignment/>
      <protection/>
    </xf>
    <xf numFmtId="3" fontId="0" fillId="0" borderId="195" xfId="85" applyNumberFormat="1" applyFont="1" applyFill="1" applyBorder="1" applyAlignment="1">
      <alignment/>
      <protection/>
    </xf>
    <xf numFmtId="3" fontId="0" fillId="0" borderId="198" xfId="85" applyNumberFormat="1" applyFont="1" applyFill="1" applyBorder="1" applyAlignment="1">
      <alignment/>
      <protection/>
    </xf>
    <xf numFmtId="178" fontId="0" fillId="0" borderId="199" xfId="85" applyNumberFormat="1" applyFont="1" applyFill="1" applyBorder="1" applyAlignment="1">
      <alignment/>
      <protection/>
    </xf>
    <xf numFmtId="178" fontId="0" fillId="0" borderId="200" xfId="85" applyNumberFormat="1" applyFont="1" applyFill="1" applyBorder="1" applyAlignment="1">
      <alignment/>
      <protection/>
    </xf>
    <xf numFmtId="178" fontId="0" fillId="0" borderId="201" xfId="85" applyNumberFormat="1" applyFont="1" applyFill="1" applyBorder="1" applyAlignment="1">
      <alignment/>
      <protection/>
    </xf>
    <xf numFmtId="38" fontId="0" fillId="0" borderId="37" xfId="60" applyFont="1" applyBorder="1" applyAlignment="1" applyProtection="1">
      <alignment/>
      <protection/>
    </xf>
    <xf numFmtId="38" fontId="0" fillId="0" borderId="202" xfId="60" applyFont="1" applyBorder="1" applyAlignment="1" applyProtection="1">
      <alignment/>
      <protection/>
    </xf>
    <xf numFmtId="38" fontId="0" fillId="0" borderId="202" xfId="60" applyFont="1" applyFill="1" applyBorder="1" applyAlignment="1" applyProtection="1">
      <alignment/>
      <protection/>
    </xf>
    <xf numFmtId="38" fontId="0" fillId="0" borderId="203" xfId="60" applyFont="1" applyBorder="1" applyAlignment="1" applyProtection="1">
      <alignment/>
      <protection/>
    </xf>
    <xf numFmtId="178" fontId="0" fillId="0" borderId="90" xfId="85" applyNumberFormat="1" applyFont="1" applyFill="1" applyBorder="1" applyAlignment="1">
      <alignment/>
      <protection/>
    </xf>
    <xf numFmtId="178" fontId="0" fillId="0" borderId="20" xfId="85" applyNumberFormat="1" applyFont="1" applyFill="1" applyBorder="1" applyAlignment="1">
      <alignment/>
      <protection/>
    </xf>
    <xf numFmtId="38" fontId="0" fillId="0" borderId="67" xfId="60" applyFont="1" applyBorder="1" applyAlignment="1" applyProtection="1">
      <alignment/>
      <protection/>
    </xf>
    <xf numFmtId="178" fontId="0" fillId="0" borderId="97" xfId="85" applyNumberFormat="1" applyFont="1" applyFill="1" applyBorder="1" applyAlignment="1">
      <alignment/>
      <protection/>
    </xf>
    <xf numFmtId="178" fontId="0" fillId="0" borderId="82" xfId="85" applyNumberFormat="1" applyFont="1" applyFill="1" applyBorder="1" applyAlignment="1">
      <alignment/>
      <protection/>
    </xf>
    <xf numFmtId="37" fontId="0" fillId="0" borderId="66" xfId="85" applyNumberFormat="1" applyFont="1" applyBorder="1" applyProtection="1">
      <alignment/>
      <protection/>
    </xf>
    <xf numFmtId="37" fontId="0" fillId="0" borderId="37" xfId="85" applyNumberFormat="1" applyFont="1" applyBorder="1" applyProtection="1">
      <alignment/>
      <protection/>
    </xf>
    <xf numFmtId="37" fontId="0" fillId="0" borderId="37" xfId="85" applyNumberFormat="1" applyFont="1" applyFill="1" applyBorder="1" applyProtection="1">
      <alignment/>
      <protection/>
    </xf>
    <xf numFmtId="37" fontId="0" fillId="0" borderId="149" xfId="85" applyNumberFormat="1" applyFont="1" applyBorder="1" applyProtection="1">
      <alignment/>
      <protection/>
    </xf>
    <xf numFmtId="37" fontId="0" fillId="0" borderId="194" xfId="85" applyNumberFormat="1" applyFont="1" applyBorder="1" applyProtection="1">
      <alignment/>
      <protection/>
    </xf>
    <xf numFmtId="37" fontId="0" fillId="0" borderId="195" xfId="85" applyNumberFormat="1" applyFont="1" applyBorder="1" applyProtection="1">
      <alignment/>
      <protection/>
    </xf>
    <xf numFmtId="37" fontId="0" fillId="0" borderId="195" xfId="85" applyNumberFormat="1" applyFont="1" applyFill="1" applyBorder="1" applyProtection="1">
      <alignment/>
      <protection/>
    </xf>
    <xf numFmtId="178" fontId="0" fillId="0" borderId="204" xfId="85" applyNumberFormat="1" applyFont="1" applyFill="1" applyBorder="1" applyAlignment="1">
      <alignment/>
      <protection/>
    </xf>
    <xf numFmtId="37" fontId="0" fillId="0" borderId="67" xfId="85" applyNumberFormat="1" applyFont="1" applyBorder="1" applyProtection="1">
      <alignment/>
      <protection/>
    </xf>
    <xf numFmtId="37" fontId="0" fillId="0" borderId="40" xfId="85" applyNumberFormat="1" applyFont="1" applyBorder="1" applyProtection="1">
      <alignment/>
      <protection/>
    </xf>
    <xf numFmtId="37" fontId="0" fillId="0" borderId="40" xfId="85" applyNumberFormat="1" applyFont="1" applyFill="1" applyBorder="1" applyProtection="1">
      <alignment/>
      <protection/>
    </xf>
    <xf numFmtId="37" fontId="0" fillId="0" borderId="79" xfId="85" applyNumberFormat="1" applyFont="1" applyBorder="1" applyProtection="1">
      <alignment/>
      <protection/>
    </xf>
    <xf numFmtId="178" fontId="0" fillId="0" borderId="90" xfId="85" applyNumberFormat="1" applyFont="1" applyBorder="1">
      <alignment/>
      <protection/>
    </xf>
    <xf numFmtId="178" fontId="0" fillId="0" borderId="20" xfId="85" applyNumberFormat="1" applyFont="1" applyBorder="1">
      <alignment/>
      <protection/>
    </xf>
    <xf numFmtId="178" fontId="0" fillId="0" borderId="20" xfId="85" applyNumberFormat="1" applyFont="1" applyFill="1" applyBorder="1">
      <alignment/>
      <protection/>
    </xf>
    <xf numFmtId="178" fontId="0" fillId="0" borderId="78" xfId="85" applyNumberFormat="1" applyFont="1" applyBorder="1">
      <alignment/>
      <protection/>
    </xf>
    <xf numFmtId="3" fontId="0" fillId="0" borderId="116" xfId="85" applyNumberFormat="1" applyFont="1" applyFill="1" applyBorder="1" applyAlignment="1">
      <alignment/>
      <protection/>
    </xf>
    <xf numFmtId="3" fontId="0" fillId="0" borderId="79" xfId="85" applyNumberFormat="1" applyFont="1" applyFill="1" applyBorder="1" applyAlignment="1">
      <alignment/>
      <protection/>
    </xf>
    <xf numFmtId="3" fontId="0" fillId="0" borderId="205" xfId="85" applyNumberFormat="1" applyFont="1" applyFill="1" applyBorder="1" applyAlignment="1">
      <alignment/>
      <protection/>
    </xf>
    <xf numFmtId="178" fontId="0" fillId="0" borderId="0" xfId="85" applyNumberFormat="1" applyFont="1" applyFill="1" applyBorder="1" applyAlignment="1">
      <alignment/>
      <protection/>
    </xf>
    <xf numFmtId="3" fontId="0" fillId="0" borderId="66" xfId="85" applyNumberFormat="1" applyFont="1" applyBorder="1">
      <alignment/>
      <protection/>
    </xf>
    <xf numFmtId="3" fontId="0" fillId="0" borderId="37" xfId="85" applyNumberFormat="1" applyFont="1" applyBorder="1">
      <alignment/>
      <protection/>
    </xf>
    <xf numFmtId="3" fontId="0" fillId="0" borderId="37" xfId="85" applyNumberFormat="1" applyFont="1" applyFill="1" applyBorder="1">
      <alignment/>
      <protection/>
    </xf>
    <xf numFmtId="3" fontId="0" fillId="0" borderId="149" xfId="85" applyNumberFormat="1" applyFont="1" applyBorder="1">
      <alignment/>
      <protection/>
    </xf>
    <xf numFmtId="3" fontId="0" fillId="0" borderId="194" xfId="85" applyNumberFormat="1" applyFont="1" applyBorder="1">
      <alignment/>
      <protection/>
    </xf>
    <xf numFmtId="3" fontId="0" fillId="0" borderId="195" xfId="85" applyNumberFormat="1" applyFont="1" applyBorder="1">
      <alignment/>
      <protection/>
    </xf>
    <xf numFmtId="3" fontId="0" fillId="0" borderId="195" xfId="85" applyNumberFormat="1" applyFont="1" applyFill="1" applyBorder="1">
      <alignment/>
      <protection/>
    </xf>
    <xf numFmtId="3" fontId="0" fillId="0" borderId="67" xfId="85" applyNumberFormat="1" applyFont="1" applyBorder="1">
      <alignment/>
      <protection/>
    </xf>
    <xf numFmtId="3" fontId="0" fillId="0" borderId="40" xfId="85" applyNumberFormat="1" applyFont="1" applyBorder="1">
      <alignment/>
      <protection/>
    </xf>
    <xf numFmtId="3" fontId="0" fillId="0" borderId="40" xfId="85" applyNumberFormat="1" applyFont="1" applyFill="1" applyBorder="1">
      <alignment/>
      <protection/>
    </xf>
    <xf numFmtId="3" fontId="0" fillId="0" borderId="79" xfId="85" applyNumberFormat="1" applyFont="1" applyBorder="1">
      <alignment/>
      <protection/>
    </xf>
    <xf numFmtId="3" fontId="0" fillId="0" borderId="67" xfId="85" applyNumberFormat="1" applyFont="1" applyFill="1" applyBorder="1" applyAlignment="1">
      <alignment/>
      <protection/>
    </xf>
    <xf numFmtId="3" fontId="0" fillId="0" borderId="40" xfId="85" applyNumberFormat="1" applyFont="1" applyFill="1" applyBorder="1" applyAlignment="1">
      <alignment/>
      <protection/>
    </xf>
    <xf numFmtId="3" fontId="0" fillId="0" borderId="194" xfId="85" applyNumberFormat="1" applyFont="1" applyFill="1" applyBorder="1" applyAlignment="1">
      <alignment/>
      <protection/>
    </xf>
    <xf numFmtId="3" fontId="0" fillId="0" borderId="94" xfId="85" applyNumberFormat="1" applyFont="1" applyFill="1" applyBorder="1" applyAlignment="1">
      <alignment/>
      <protection/>
    </xf>
    <xf numFmtId="3" fontId="0" fillId="0" borderId="12" xfId="85" applyNumberFormat="1" applyFont="1" applyBorder="1">
      <alignment/>
      <protection/>
    </xf>
    <xf numFmtId="3" fontId="0" fillId="0" borderId="196" xfId="85" applyNumberFormat="1" applyFont="1" applyBorder="1">
      <alignment/>
      <protection/>
    </xf>
    <xf numFmtId="3" fontId="0" fillId="0" borderId="196" xfId="85" applyNumberFormat="1" applyFont="1" applyFill="1" applyBorder="1">
      <alignment/>
      <protection/>
    </xf>
    <xf numFmtId="3" fontId="0" fillId="0" borderId="121" xfId="85" applyNumberFormat="1" applyFont="1" applyBorder="1">
      <alignment/>
      <protection/>
    </xf>
    <xf numFmtId="178" fontId="0" fillId="0" borderId="206" xfId="85" applyNumberFormat="1" applyFont="1" applyFill="1" applyBorder="1" applyAlignment="1">
      <alignment/>
      <protection/>
    </xf>
    <xf numFmtId="178" fontId="0" fillId="0" borderId="207" xfId="85" applyNumberFormat="1" applyFont="1" applyFill="1" applyBorder="1" applyAlignment="1">
      <alignment/>
      <protection/>
    </xf>
    <xf numFmtId="178" fontId="0" fillId="0" borderId="144" xfId="85" applyNumberFormat="1" applyFont="1" applyFill="1" applyBorder="1" applyAlignment="1">
      <alignment/>
      <protection/>
    </xf>
    <xf numFmtId="3" fontId="0" fillId="0" borderId="95" xfId="85" applyNumberFormat="1" applyFont="1" applyBorder="1">
      <alignment/>
      <protection/>
    </xf>
    <xf numFmtId="178" fontId="0" fillId="0" borderId="148" xfId="85" applyNumberFormat="1" applyFont="1" applyFill="1" applyBorder="1" applyAlignment="1">
      <alignment/>
      <protection/>
    </xf>
    <xf numFmtId="38" fontId="0" fillId="0" borderId="208" xfId="60" applyFont="1" applyBorder="1" applyAlignment="1" applyProtection="1">
      <alignment/>
      <protection/>
    </xf>
    <xf numFmtId="38" fontId="0" fillId="0" borderId="209" xfId="60" applyFont="1" applyBorder="1" applyAlignment="1" applyProtection="1">
      <alignment/>
      <protection/>
    </xf>
    <xf numFmtId="38" fontId="0" fillId="0" borderId="209" xfId="60" applyFont="1" applyFill="1" applyBorder="1" applyAlignment="1" applyProtection="1">
      <alignment/>
      <protection/>
    </xf>
    <xf numFmtId="38" fontId="0" fillId="0" borderId="147" xfId="60" applyFont="1" applyBorder="1" applyAlignment="1" applyProtection="1">
      <alignment/>
      <protection/>
    </xf>
    <xf numFmtId="38" fontId="0" fillId="0" borderId="210" xfId="60" applyFont="1" applyBorder="1" applyAlignment="1" applyProtection="1">
      <alignment/>
      <protection/>
    </xf>
    <xf numFmtId="38" fontId="0" fillId="0" borderId="211" xfId="60" applyFont="1" applyBorder="1" applyAlignment="1" applyProtection="1">
      <alignment/>
      <protection/>
    </xf>
    <xf numFmtId="38" fontId="0" fillId="0" borderId="211" xfId="60" applyFont="1" applyFill="1" applyBorder="1" applyAlignment="1" applyProtection="1">
      <alignment/>
      <protection/>
    </xf>
    <xf numFmtId="178" fontId="0" fillId="0" borderId="132" xfId="53" applyNumberFormat="1" applyFont="1" applyFill="1" applyBorder="1" applyAlignment="1">
      <alignment/>
    </xf>
    <xf numFmtId="178" fontId="0" fillId="0" borderId="20" xfId="53" applyNumberFormat="1" applyFont="1" applyFill="1" applyBorder="1" applyAlignment="1">
      <alignment/>
    </xf>
    <xf numFmtId="178" fontId="0" fillId="0" borderId="92" xfId="53" applyNumberFormat="1" applyFont="1" applyFill="1" applyBorder="1" applyAlignment="1">
      <alignment/>
    </xf>
    <xf numFmtId="3" fontId="0" fillId="0" borderId="212" xfId="85" applyNumberFormat="1" applyFont="1" applyFill="1" applyBorder="1" applyAlignment="1">
      <alignment/>
      <protection/>
    </xf>
    <xf numFmtId="3" fontId="0" fillId="0" borderId="96" xfId="85" applyNumberFormat="1" applyFont="1" applyFill="1" applyBorder="1" applyAlignment="1">
      <alignment/>
      <protection/>
    </xf>
    <xf numFmtId="3" fontId="0" fillId="0" borderId="213" xfId="85" applyNumberFormat="1" applyFont="1" applyFill="1" applyBorder="1" applyAlignment="1">
      <alignment/>
      <protection/>
    </xf>
    <xf numFmtId="178" fontId="0" fillId="0" borderId="132" xfId="85" applyNumberFormat="1" applyFont="1" applyFill="1" applyBorder="1" applyAlignment="1">
      <alignment/>
      <protection/>
    </xf>
    <xf numFmtId="178" fontId="0" fillId="0" borderId="92" xfId="85" applyNumberFormat="1" applyFont="1" applyFill="1" applyBorder="1" applyAlignment="1">
      <alignment/>
      <protection/>
    </xf>
    <xf numFmtId="3" fontId="0" fillId="0" borderId="214" xfId="85" applyNumberFormat="1" applyFont="1" applyFill="1" applyBorder="1" applyAlignment="1">
      <alignment/>
      <protection/>
    </xf>
    <xf numFmtId="3" fontId="0" fillId="0" borderId="215" xfId="85" applyNumberFormat="1" applyFont="1" applyFill="1" applyBorder="1" applyAlignment="1">
      <alignment/>
      <protection/>
    </xf>
    <xf numFmtId="3" fontId="0" fillId="0" borderId="216" xfId="85" applyNumberFormat="1" applyFont="1" applyFill="1" applyBorder="1" applyAlignment="1">
      <alignment/>
      <protection/>
    </xf>
    <xf numFmtId="3" fontId="0" fillId="0" borderId="217" xfId="85" applyNumberFormat="1" applyFont="1" applyFill="1" applyBorder="1" applyAlignment="1">
      <alignment/>
      <protection/>
    </xf>
    <xf numFmtId="3" fontId="0" fillId="0" borderId="218" xfId="85" applyNumberFormat="1" applyFont="1" applyFill="1" applyBorder="1" applyAlignment="1">
      <alignment/>
      <protection/>
    </xf>
    <xf numFmtId="3" fontId="0" fillId="0" borderId="219" xfId="85" applyNumberFormat="1" applyFont="1" applyFill="1" applyBorder="1" applyAlignment="1">
      <alignment/>
      <protection/>
    </xf>
    <xf numFmtId="178" fontId="0" fillId="0" borderId="220" xfId="85" applyNumberFormat="1" applyFont="1" applyFill="1" applyBorder="1" applyAlignment="1">
      <alignment/>
      <protection/>
    </xf>
    <xf numFmtId="178" fontId="0" fillId="0" borderId="31" xfId="85" applyNumberFormat="1" applyFont="1" applyFill="1" applyBorder="1" applyAlignment="1">
      <alignment/>
      <protection/>
    </xf>
    <xf numFmtId="178" fontId="0" fillId="0" borderId="100" xfId="85" applyNumberFormat="1" applyFont="1" applyFill="1" applyBorder="1" applyAlignment="1">
      <alignment/>
      <protection/>
    </xf>
    <xf numFmtId="38" fontId="0" fillId="0" borderId="22" xfId="60" applyFont="1" applyBorder="1" applyAlignment="1">
      <alignment/>
    </xf>
    <xf numFmtId="180" fontId="0" fillId="0" borderId="22" xfId="60" applyNumberFormat="1" applyFont="1" applyBorder="1" applyAlignment="1">
      <alignment/>
    </xf>
    <xf numFmtId="38" fontId="0" fillId="0" borderId="221" xfId="60" applyFont="1" applyBorder="1" applyAlignment="1">
      <alignment/>
    </xf>
    <xf numFmtId="38" fontId="0" fillId="0" borderId="222" xfId="60" applyFont="1" applyBorder="1" applyAlignment="1">
      <alignment/>
    </xf>
    <xf numFmtId="38" fontId="0" fillId="0" borderId="84" xfId="60" applyFont="1" applyBorder="1" applyAlignment="1">
      <alignment/>
    </xf>
    <xf numFmtId="38" fontId="0" fillId="0" borderId="142" xfId="60" applyFont="1" applyBorder="1" applyAlignment="1">
      <alignment/>
    </xf>
    <xf numFmtId="38" fontId="0" fillId="0" borderId="223" xfId="60" applyFont="1" applyBorder="1" applyAlignment="1">
      <alignment/>
    </xf>
    <xf numFmtId="0" fontId="0" fillId="0" borderId="83" xfId="91" applyFont="1" applyBorder="1">
      <alignment/>
      <protection/>
    </xf>
    <xf numFmtId="0" fontId="0" fillId="0" borderId="84" xfId="91" applyFont="1" applyBorder="1">
      <alignment/>
      <protection/>
    </xf>
    <xf numFmtId="0" fontId="0" fillId="0" borderId="142" xfId="91" applyFont="1" applyBorder="1">
      <alignment/>
      <protection/>
    </xf>
    <xf numFmtId="178" fontId="0" fillId="45" borderId="224" xfId="53" applyNumberFormat="1" applyFont="1" applyFill="1" applyBorder="1" applyAlignment="1">
      <alignment/>
    </xf>
    <xf numFmtId="38" fontId="0" fillId="0" borderId="134" xfId="60" applyFont="1" applyBorder="1" applyAlignment="1">
      <alignment/>
    </xf>
    <xf numFmtId="38" fontId="0" fillId="0" borderId="40" xfId="60" applyFont="1" applyBorder="1" applyAlignment="1">
      <alignment/>
    </xf>
    <xf numFmtId="180" fontId="0" fillId="0" borderId="23" xfId="60" applyNumberFormat="1" applyFont="1" applyBorder="1" applyAlignment="1">
      <alignment/>
    </xf>
    <xf numFmtId="38" fontId="0" fillId="0" borderId="225" xfId="60" applyFont="1" applyBorder="1" applyAlignment="1">
      <alignment/>
    </xf>
    <xf numFmtId="3" fontId="0" fillId="0" borderId="75" xfId="85" applyNumberFormat="1" applyFont="1" applyFill="1" applyBorder="1" applyAlignment="1">
      <alignment/>
      <protection/>
    </xf>
    <xf numFmtId="3" fontId="0" fillId="0" borderId="22" xfId="85" applyNumberFormat="1" applyFont="1" applyFill="1" applyBorder="1" applyAlignment="1">
      <alignment/>
      <protection/>
    </xf>
    <xf numFmtId="178" fontId="0" fillId="0" borderId="22" xfId="85" applyNumberFormat="1" applyFont="1" applyFill="1" applyBorder="1" applyAlignment="1">
      <alignment/>
      <protection/>
    </xf>
    <xf numFmtId="178" fontId="0" fillId="0" borderId="26" xfId="85" applyNumberFormat="1" applyFont="1" applyFill="1" applyBorder="1" applyAlignment="1">
      <alignment/>
      <protection/>
    </xf>
    <xf numFmtId="0" fontId="0" fillId="0" borderId="22" xfId="85" applyNumberFormat="1" applyFont="1" applyFill="1" applyBorder="1" applyAlignment="1">
      <alignment/>
      <protection/>
    </xf>
    <xf numFmtId="178" fontId="0" fillId="0" borderId="19" xfId="85" applyNumberFormat="1" applyFont="1" applyFill="1" applyBorder="1" applyAlignment="1">
      <alignment/>
      <protection/>
    </xf>
    <xf numFmtId="38" fontId="0" fillId="0" borderId="226" xfId="60" applyFont="1" applyBorder="1" applyAlignment="1" applyProtection="1">
      <alignment/>
      <protection/>
    </xf>
    <xf numFmtId="38" fontId="0" fillId="0" borderId="133" xfId="60" applyFont="1" applyBorder="1" applyAlignment="1" applyProtection="1">
      <alignment/>
      <protection/>
    </xf>
    <xf numFmtId="38" fontId="0" fillId="0" borderId="227" xfId="60" applyFont="1" applyBorder="1" applyAlignment="1" applyProtection="1">
      <alignment/>
      <protection/>
    </xf>
    <xf numFmtId="178" fontId="0" fillId="0" borderId="228" xfId="85" applyNumberFormat="1" applyFont="1" applyFill="1" applyBorder="1" applyAlignment="1">
      <alignment/>
      <protection/>
    </xf>
    <xf numFmtId="178" fontId="0" fillId="0" borderId="93" xfId="85" applyNumberFormat="1" applyFont="1" applyFill="1" applyBorder="1" applyAlignment="1">
      <alignment/>
      <protection/>
    </xf>
    <xf numFmtId="3" fontId="0" fillId="0" borderId="229" xfId="85" applyNumberFormat="1" applyFont="1" applyFill="1" applyBorder="1" applyAlignment="1">
      <alignment/>
      <protection/>
    </xf>
    <xf numFmtId="178" fontId="0" fillId="0" borderId="230" xfId="85" applyNumberFormat="1" applyFont="1" applyFill="1" applyBorder="1" applyAlignment="1">
      <alignment/>
      <protection/>
    </xf>
    <xf numFmtId="3" fontId="0" fillId="0" borderId="134" xfId="85" applyNumberFormat="1" applyFont="1" applyFill="1" applyBorder="1" applyAlignment="1">
      <alignment/>
      <protection/>
    </xf>
    <xf numFmtId="3" fontId="0" fillId="0" borderId="133" xfId="85" applyNumberFormat="1" applyFont="1" applyBorder="1">
      <alignment/>
      <protection/>
    </xf>
    <xf numFmtId="3" fontId="0" fillId="0" borderId="134" xfId="85" applyNumberFormat="1" applyFont="1" applyBorder="1">
      <alignment/>
      <protection/>
    </xf>
    <xf numFmtId="3" fontId="0" fillId="0" borderId="229" xfId="85" applyNumberFormat="1" applyFont="1" applyBorder="1">
      <alignment/>
      <protection/>
    </xf>
    <xf numFmtId="178" fontId="0" fillId="0" borderId="231" xfId="85" applyNumberFormat="1" applyFont="1" applyFill="1" applyBorder="1" applyAlignment="1">
      <alignment/>
      <protection/>
    </xf>
    <xf numFmtId="178" fontId="0" fillId="0" borderId="120" xfId="85" applyNumberFormat="1" applyFont="1" applyFill="1" applyBorder="1" applyAlignment="1">
      <alignment/>
      <protection/>
    </xf>
    <xf numFmtId="178" fontId="0" fillId="0" borderId="232" xfId="85" applyNumberFormat="1" applyFont="1" applyFill="1" applyBorder="1" applyAlignment="1">
      <alignment/>
      <protection/>
    </xf>
    <xf numFmtId="38" fontId="0" fillId="0" borderId="228" xfId="60" applyFont="1" applyBorder="1" applyAlignment="1" applyProtection="1">
      <alignment/>
      <protection/>
    </xf>
    <xf numFmtId="38" fontId="0" fillId="0" borderId="93" xfId="60" applyFont="1" applyBorder="1" applyAlignment="1" applyProtection="1">
      <alignment/>
      <protection/>
    </xf>
    <xf numFmtId="178" fontId="0" fillId="0" borderId="233" xfId="85" applyNumberFormat="1" applyFont="1" applyFill="1" applyBorder="1" applyAlignment="1">
      <alignment/>
      <protection/>
    </xf>
    <xf numFmtId="178" fontId="0" fillId="0" borderId="234" xfId="85" applyNumberFormat="1" applyFont="1" applyFill="1" applyBorder="1" applyAlignment="1">
      <alignment/>
      <protection/>
    </xf>
    <xf numFmtId="178" fontId="0" fillId="0" borderId="235" xfId="85" applyNumberFormat="1" applyFont="1" applyFill="1" applyBorder="1" applyAlignment="1">
      <alignment/>
      <protection/>
    </xf>
    <xf numFmtId="38" fontId="0" fillId="0" borderId="145" xfId="60" applyFont="1" applyFill="1" applyBorder="1" applyAlignment="1" applyProtection="1">
      <alignment/>
      <protection/>
    </xf>
    <xf numFmtId="38" fontId="0" fillId="0" borderId="190" xfId="60" applyFont="1" applyFill="1" applyBorder="1" applyAlignment="1">
      <alignment/>
    </xf>
    <xf numFmtId="3" fontId="0" fillId="0" borderId="19" xfId="85" applyNumberFormat="1" applyFont="1" applyFill="1" applyBorder="1" applyAlignment="1">
      <alignment/>
      <protection/>
    </xf>
    <xf numFmtId="3" fontId="0" fillId="0" borderId="20" xfId="85" applyNumberFormat="1" applyFont="1" applyFill="1" applyBorder="1" applyAlignment="1">
      <alignment/>
      <protection/>
    </xf>
    <xf numFmtId="3" fontId="0" fillId="0" borderId="92" xfId="85" applyNumberFormat="1" applyFont="1" applyFill="1" applyBorder="1" applyAlignment="1">
      <alignment/>
      <protection/>
    </xf>
    <xf numFmtId="0" fontId="15" fillId="34" borderId="236" xfId="85" applyFont="1" applyFill="1" applyBorder="1" applyAlignment="1">
      <alignment horizontal="center"/>
      <protection/>
    </xf>
    <xf numFmtId="0" fontId="15" fillId="46" borderId="44" xfId="91" applyFont="1" applyFill="1" applyBorder="1" applyAlignment="1">
      <alignment horizontal="center"/>
      <protection/>
    </xf>
    <xf numFmtId="0" fontId="15" fillId="46" borderId="45" xfId="91" applyFont="1" applyFill="1" applyBorder="1" applyAlignment="1">
      <alignment horizontal="center"/>
      <protection/>
    </xf>
    <xf numFmtId="0" fontId="15" fillId="46" borderId="46" xfId="91" applyFont="1" applyFill="1" applyBorder="1" applyAlignment="1">
      <alignment horizontal="center"/>
      <protection/>
    </xf>
    <xf numFmtId="0" fontId="15" fillId="46" borderId="47" xfId="91" applyFont="1" applyFill="1" applyBorder="1" applyAlignment="1">
      <alignment horizontal="center"/>
      <protection/>
    </xf>
    <xf numFmtId="0" fontId="15" fillId="46" borderId="53" xfId="91" applyFont="1" applyFill="1" applyBorder="1" applyAlignment="1">
      <alignment horizontal="center"/>
      <protection/>
    </xf>
    <xf numFmtId="0" fontId="15" fillId="46" borderId="60" xfId="91" applyFont="1" applyFill="1" applyBorder="1" applyAlignment="1">
      <alignment horizontal="center"/>
      <protection/>
    </xf>
    <xf numFmtId="178" fontId="16" fillId="0" borderId="0" xfId="53" applyNumberFormat="1" applyFont="1" applyFill="1" applyBorder="1" applyAlignment="1">
      <alignment horizontal="center"/>
    </xf>
    <xf numFmtId="178" fontId="0" fillId="0" borderId="0" xfId="53" applyNumberFormat="1" applyFont="1" applyFill="1" applyBorder="1" applyAlignment="1">
      <alignment/>
    </xf>
    <xf numFmtId="178" fontId="0" fillId="0" borderId="0" xfId="0" applyNumberFormat="1" applyFont="1" applyFill="1" applyAlignment="1">
      <alignment vertical="center"/>
    </xf>
    <xf numFmtId="0" fontId="16" fillId="42" borderId="50" xfId="88" applyFont="1" applyFill="1" applyBorder="1" applyAlignment="1">
      <alignment shrinkToFit="1"/>
      <protection/>
    </xf>
    <xf numFmtId="0" fontId="16" fillId="42" borderId="50" xfId="88" applyFont="1" applyFill="1" applyBorder="1" applyAlignment="1">
      <alignment horizontal="center" shrinkToFit="1"/>
      <protection/>
    </xf>
    <xf numFmtId="0" fontId="16" fillId="42" borderId="51" xfId="88" applyFont="1" applyFill="1" applyBorder="1" applyAlignment="1">
      <alignment shrinkToFit="1"/>
      <protection/>
    </xf>
    <xf numFmtId="0" fontId="16" fillId="42" borderId="52" xfId="88" applyFont="1" applyFill="1" applyBorder="1" applyAlignment="1">
      <alignment shrinkToFit="1"/>
      <protection/>
    </xf>
    <xf numFmtId="0" fontId="16" fillId="47" borderId="49" xfId="86" applyFont="1" applyFill="1" applyBorder="1" applyAlignment="1">
      <alignment shrinkToFit="1"/>
      <protection/>
    </xf>
    <xf numFmtId="0" fontId="16" fillId="47" borderId="50" xfId="86" applyFont="1" applyFill="1" applyBorder="1" applyAlignment="1">
      <alignment shrinkToFit="1"/>
      <protection/>
    </xf>
    <xf numFmtId="0" fontId="16" fillId="47" borderId="50" xfId="86" applyFont="1" applyFill="1" applyBorder="1" applyAlignment="1">
      <alignment horizontal="center" shrinkToFit="1"/>
      <protection/>
    </xf>
    <xf numFmtId="0" fontId="16" fillId="48" borderId="50" xfId="89" applyFont="1" applyFill="1" applyBorder="1" applyAlignment="1">
      <alignment shrinkToFit="1"/>
      <protection/>
    </xf>
    <xf numFmtId="0" fontId="16" fillId="48" borderId="51" xfId="89" applyFont="1" applyFill="1" applyBorder="1" applyAlignment="1">
      <alignment shrinkToFit="1"/>
      <protection/>
    </xf>
    <xf numFmtId="0" fontId="16" fillId="47" borderId="52" xfId="86" applyFont="1" applyFill="1" applyBorder="1" applyAlignment="1">
      <alignment horizontal="center" shrinkToFit="1"/>
      <protection/>
    </xf>
    <xf numFmtId="0" fontId="16" fillId="49" borderId="49" xfId="91" applyFont="1" applyFill="1" applyBorder="1" applyAlignment="1">
      <alignment shrinkToFit="1"/>
      <protection/>
    </xf>
    <xf numFmtId="0" fontId="16" fillId="49" borderId="50" xfId="91" applyFont="1" applyFill="1" applyBorder="1" applyAlignment="1">
      <alignment shrinkToFit="1"/>
      <protection/>
    </xf>
    <xf numFmtId="0" fontId="16" fillId="49" borderId="50" xfId="91" applyFont="1" applyFill="1" applyBorder="1" applyAlignment="1">
      <alignment horizontal="center" shrinkToFit="1"/>
      <protection/>
    </xf>
    <xf numFmtId="0" fontId="16" fillId="49" borderId="51" xfId="91" applyFont="1" applyFill="1" applyBorder="1" applyAlignment="1">
      <alignment shrinkToFit="1"/>
      <protection/>
    </xf>
    <xf numFmtId="0" fontId="16" fillId="49" borderId="52" xfId="91" applyFont="1" applyFill="1" applyBorder="1" applyAlignment="1">
      <alignment shrinkToFit="1"/>
      <protection/>
    </xf>
    <xf numFmtId="0" fontId="16" fillId="43" borderId="49" xfId="87" applyFont="1" applyFill="1" applyBorder="1" applyAlignment="1">
      <alignment shrinkToFit="1"/>
      <protection/>
    </xf>
    <xf numFmtId="0" fontId="16" fillId="43" borderId="50" xfId="87" applyFont="1" applyFill="1" applyBorder="1" applyAlignment="1">
      <alignment shrinkToFit="1"/>
      <protection/>
    </xf>
    <xf numFmtId="0" fontId="16" fillId="43" borderId="50" xfId="87" applyFont="1" applyFill="1" applyBorder="1" applyAlignment="1">
      <alignment horizontal="center" shrinkToFit="1"/>
      <protection/>
    </xf>
    <xf numFmtId="0" fontId="16" fillId="43" borderId="51" xfId="87" applyFont="1" applyFill="1" applyBorder="1" applyAlignment="1">
      <alignment shrinkToFit="1"/>
      <protection/>
    </xf>
    <xf numFmtId="0" fontId="16" fillId="43" borderId="52" xfId="87" applyFont="1" applyFill="1" applyBorder="1" applyAlignment="1">
      <alignment shrinkToFit="1"/>
      <protection/>
    </xf>
    <xf numFmtId="38" fontId="0" fillId="0" borderId="237" xfId="60" applyFont="1" applyBorder="1" applyAlignment="1">
      <alignment/>
    </xf>
    <xf numFmtId="178" fontId="22" fillId="0" borderId="238" xfId="90" applyNumberFormat="1" applyFont="1" applyFill="1" applyBorder="1" applyAlignment="1">
      <alignment/>
      <protection/>
    </xf>
    <xf numFmtId="38" fontId="14" fillId="44" borderId="56" xfId="60" applyFont="1" applyFill="1" applyBorder="1" applyAlignment="1">
      <alignment horizontal="center"/>
    </xf>
    <xf numFmtId="38" fontId="0" fillId="0" borderId="76" xfId="60" applyFont="1" applyBorder="1" applyAlignment="1">
      <alignment/>
    </xf>
    <xf numFmtId="38" fontId="0" fillId="0" borderId="39" xfId="60" applyFont="1" applyBorder="1" applyAlignment="1">
      <alignment/>
    </xf>
    <xf numFmtId="178" fontId="0" fillId="45" borderId="239" xfId="53" applyNumberFormat="1" applyFont="1" applyFill="1" applyBorder="1" applyAlignment="1">
      <alignment/>
    </xf>
    <xf numFmtId="38" fontId="14" fillId="44" borderId="240" xfId="60" applyFont="1" applyFill="1" applyBorder="1" applyAlignment="1">
      <alignment horizontal="center"/>
    </xf>
    <xf numFmtId="3" fontId="0" fillId="0" borderId="105" xfId="90" applyNumberFormat="1" applyFont="1" applyBorder="1" applyAlignment="1">
      <alignment/>
      <protection/>
    </xf>
    <xf numFmtId="3" fontId="0" fillId="0" borderId="111" xfId="90" applyNumberFormat="1" applyFont="1" applyBorder="1" applyAlignment="1">
      <alignment/>
      <protection/>
    </xf>
    <xf numFmtId="3" fontId="0" fillId="0" borderId="107" xfId="90" applyNumberFormat="1" applyFont="1" applyBorder="1" applyAlignment="1">
      <alignment/>
      <protection/>
    </xf>
    <xf numFmtId="178" fontId="0" fillId="45" borderId="106" xfId="90" applyNumberFormat="1" applyFont="1" applyFill="1" applyBorder="1" applyAlignment="1">
      <alignment/>
      <protection/>
    </xf>
    <xf numFmtId="3" fontId="0" fillId="0" borderId="104" xfId="90" applyNumberFormat="1" applyFont="1" applyBorder="1" applyAlignment="1">
      <alignment/>
      <protection/>
    </xf>
    <xf numFmtId="3" fontId="0" fillId="0" borderId="112" xfId="90" applyNumberFormat="1" applyFont="1" applyBorder="1" applyAlignment="1">
      <alignment/>
      <protection/>
    </xf>
    <xf numFmtId="178" fontId="0" fillId="45" borderId="241" xfId="53" applyNumberFormat="1" applyFont="1" applyFill="1" applyBorder="1" applyAlignment="1">
      <alignment/>
    </xf>
    <xf numFmtId="3" fontId="0" fillId="0" borderId="242" xfId="90" applyNumberFormat="1" applyFont="1" applyBorder="1" applyAlignment="1">
      <alignment/>
      <protection/>
    </xf>
    <xf numFmtId="3" fontId="0" fillId="0" borderId="222" xfId="90" applyNumberFormat="1" applyFont="1" applyBorder="1" applyAlignment="1">
      <alignment/>
      <protection/>
    </xf>
    <xf numFmtId="178" fontId="0" fillId="45" borderId="241" xfId="90" applyNumberFormat="1" applyFont="1" applyFill="1" applyBorder="1" applyAlignment="1">
      <alignment/>
      <protection/>
    </xf>
    <xf numFmtId="178" fontId="0" fillId="45" borderId="237" xfId="90" applyNumberFormat="1" applyFont="1" applyFill="1" applyBorder="1" applyAlignment="1">
      <alignment/>
      <protection/>
    </xf>
    <xf numFmtId="38" fontId="15" fillId="38" borderId="45" xfId="60" applyFont="1" applyFill="1" applyBorder="1" applyAlignment="1">
      <alignment horizontal="center"/>
    </xf>
    <xf numFmtId="180" fontId="0" fillId="0" borderId="39" xfId="60" applyNumberFormat="1" applyFont="1" applyBorder="1" applyAlignment="1">
      <alignment/>
    </xf>
    <xf numFmtId="38" fontId="0" fillId="0" borderId="80" xfId="60" applyFont="1" applyBorder="1" applyAlignment="1">
      <alignment/>
    </xf>
    <xf numFmtId="38" fontId="15" fillId="38" borderId="240" xfId="60" applyFont="1" applyFill="1" applyBorder="1" applyAlignment="1">
      <alignment horizontal="center"/>
    </xf>
    <xf numFmtId="20" fontId="0" fillId="0" borderId="0" xfId="83" applyNumberFormat="1" applyFont="1" applyAlignment="1">
      <alignment vertical="center"/>
      <protection/>
    </xf>
    <xf numFmtId="0" fontId="0" fillId="0" borderId="0" xfId="83" applyFont="1" applyAlignment="1">
      <alignment vertical="center"/>
      <protection/>
    </xf>
    <xf numFmtId="38" fontId="0" fillId="0" borderId="0" xfId="60" applyFont="1" applyAlignment="1">
      <alignment vertical="center"/>
    </xf>
    <xf numFmtId="38" fontId="15" fillId="0" borderId="0" xfId="60" applyFont="1" applyAlignment="1">
      <alignment vertical="center"/>
    </xf>
    <xf numFmtId="38" fontId="0" fillId="0" borderId="0" xfId="60" applyFont="1" applyAlignment="1">
      <alignment vertical="center"/>
    </xf>
    <xf numFmtId="38" fontId="12" fillId="0" borderId="0" xfId="60" applyFont="1" applyAlignment="1">
      <alignment vertical="center"/>
    </xf>
    <xf numFmtId="178" fontId="57" fillId="0" borderId="78" xfId="53" applyNumberFormat="1" applyFont="1" applyFill="1" applyBorder="1" applyAlignment="1">
      <alignment/>
    </xf>
    <xf numFmtId="3" fontId="57" fillId="0" borderId="79" xfId="60" applyNumberFormat="1" applyFont="1" applyFill="1" applyBorder="1" applyAlignment="1">
      <alignment/>
    </xf>
    <xf numFmtId="178" fontId="57" fillId="0" borderId="120" xfId="53" applyNumberFormat="1" applyFont="1" applyFill="1" applyBorder="1" applyAlignment="1">
      <alignment/>
    </xf>
    <xf numFmtId="3" fontId="57" fillId="0" borderId="121" xfId="60" applyNumberFormat="1" applyFont="1" applyFill="1" applyBorder="1" applyAlignment="1">
      <alignment/>
    </xf>
    <xf numFmtId="185" fontId="57" fillId="0" borderId="121" xfId="60" applyNumberFormat="1" applyFont="1" applyFill="1" applyBorder="1" applyAlignment="1">
      <alignment/>
    </xf>
    <xf numFmtId="178" fontId="0" fillId="0" borderId="243" xfId="85" applyNumberFormat="1" applyFont="1" applyFill="1" applyBorder="1" applyAlignment="1">
      <alignment/>
      <protection/>
    </xf>
    <xf numFmtId="178" fontId="0" fillId="0" borderId="244" xfId="85" applyNumberFormat="1" applyFont="1" applyFill="1" applyBorder="1" applyAlignment="1">
      <alignment/>
      <protection/>
    </xf>
    <xf numFmtId="178" fontId="0" fillId="0" borderId="245" xfId="85" applyNumberFormat="1" applyFont="1" applyFill="1" applyBorder="1" applyAlignment="1">
      <alignment/>
      <protection/>
    </xf>
    <xf numFmtId="178" fontId="16" fillId="35" borderId="0" xfId="53" applyNumberFormat="1" applyFont="1" applyFill="1" applyBorder="1" applyAlignment="1">
      <alignment horizontal="center"/>
    </xf>
    <xf numFmtId="178" fontId="0" fillId="37" borderId="0" xfId="53" applyNumberFormat="1" applyFont="1" applyFill="1" applyBorder="1" applyAlignment="1">
      <alignment horizontal="center"/>
    </xf>
    <xf numFmtId="178" fontId="0" fillId="0" borderId="0" xfId="53" applyNumberFormat="1" applyFont="1" applyBorder="1" applyAlignment="1">
      <alignment horizontal="left"/>
    </xf>
    <xf numFmtId="178" fontId="0" fillId="0" borderId="0" xfId="53" applyNumberFormat="1" applyFont="1" applyBorder="1" applyAlignment="1">
      <alignment/>
    </xf>
    <xf numFmtId="38" fontId="0" fillId="0" borderId="0" xfId="60" applyFont="1" applyBorder="1" applyAlignment="1">
      <alignment/>
    </xf>
    <xf numFmtId="178" fontId="0" fillId="0" borderId="0" xfId="85" applyNumberFormat="1" applyFont="1" applyBorder="1" applyAlignment="1">
      <alignment/>
      <protection/>
    </xf>
    <xf numFmtId="178" fontId="0" fillId="0" borderId="0" xfId="85" applyNumberFormat="1" applyFont="1" applyBorder="1" applyProtection="1">
      <alignment/>
      <protection/>
    </xf>
    <xf numFmtId="38" fontId="0" fillId="37" borderId="0" xfId="60" applyFont="1" applyFill="1" applyBorder="1" applyAlignment="1">
      <alignment/>
    </xf>
    <xf numFmtId="0" fontId="22" fillId="0" borderId="0" xfId="85" applyFont="1" applyAlignment="1">
      <alignment/>
      <protection/>
    </xf>
    <xf numFmtId="0" fontId="15" fillId="0" borderId="0" xfId="85" applyFont="1" applyFill="1" applyBorder="1" applyAlignment="1">
      <alignment horizontal="center"/>
      <protection/>
    </xf>
    <xf numFmtId="3" fontId="57" fillId="0" borderId="111" xfId="60" applyNumberFormat="1" applyFont="1" applyBorder="1" applyAlignment="1">
      <alignment/>
    </xf>
    <xf numFmtId="178" fontId="57" fillId="0" borderId="246" xfId="53" applyNumberFormat="1" applyFont="1" applyBorder="1" applyAlignment="1">
      <alignment/>
    </xf>
    <xf numFmtId="3" fontId="57" fillId="0" borderId="112" xfId="60" applyNumberFormat="1" applyFont="1" applyBorder="1" applyAlignment="1">
      <alignment/>
    </xf>
    <xf numFmtId="3" fontId="57" fillId="0" borderId="247" xfId="60" applyNumberFormat="1" applyFont="1" applyBorder="1" applyAlignment="1">
      <alignment/>
    </xf>
    <xf numFmtId="178" fontId="57" fillId="0" borderId="105" xfId="53" applyNumberFormat="1" applyFont="1" applyBorder="1" applyAlignment="1">
      <alignment/>
    </xf>
    <xf numFmtId="0" fontId="16" fillId="33" borderId="248" xfId="82" applyNumberFormat="1" applyFont="1" applyFill="1" applyBorder="1" applyAlignment="1">
      <alignment/>
      <protection/>
    </xf>
    <xf numFmtId="178" fontId="57" fillId="0" borderId="249" xfId="53" applyNumberFormat="1" applyFont="1" applyBorder="1" applyAlignment="1">
      <alignment/>
    </xf>
    <xf numFmtId="178" fontId="57" fillId="0" borderId="249" xfId="53" applyNumberFormat="1" applyFont="1" applyFill="1" applyBorder="1" applyAlignment="1">
      <alignment/>
    </xf>
    <xf numFmtId="178" fontId="57" fillId="0" borderId="237" xfId="53" applyNumberFormat="1" applyFont="1" applyBorder="1" applyAlignment="1">
      <alignment/>
    </xf>
    <xf numFmtId="185" fontId="57" fillId="0" borderId="20" xfId="0" applyNumberFormat="1" applyFont="1" applyFill="1" applyBorder="1" applyAlignment="1" quotePrefix="1">
      <alignment horizontal="right"/>
    </xf>
    <xf numFmtId="3" fontId="57" fillId="0" borderId="105" xfId="60" applyNumberFormat="1" applyFont="1" applyBorder="1" applyAlignment="1">
      <alignment/>
    </xf>
    <xf numFmtId="0" fontId="15" fillId="38" borderId="250" xfId="60" applyNumberFormat="1" applyFont="1" applyFill="1" applyBorder="1" applyAlignment="1">
      <alignment horizontal="center"/>
    </xf>
    <xf numFmtId="0" fontId="15" fillId="38" borderId="251" xfId="60" applyNumberFormat="1" applyFont="1" applyFill="1" applyBorder="1" applyAlignment="1">
      <alignment horizontal="center"/>
    </xf>
    <xf numFmtId="0" fontId="15" fillId="38" borderId="252" xfId="60" applyNumberFormat="1" applyFont="1" applyFill="1" applyBorder="1" applyAlignment="1">
      <alignment horizontal="center"/>
    </xf>
    <xf numFmtId="38" fontId="0" fillId="0" borderId="227" xfId="60" applyFont="1" applyFill="1" applyBorder="1" applyAlignment="1" applyProtection="1">
      <alignment/>
      <protection/>
    </xf>
    <xf numFmtId="38" fontId="0" fillId="0" borderId="93" xfId="60" applyFont="1" applyFill="1" applyBorder="1" applyAlignment="1" applyProtection="1">
      <alignment/>
      <protection/>
    </xf>
    <xf numFmtId="38" fontId="0" fillId="0" borderId="37" xfId="60" applyFont="1" applyFill="1" applyBorder="1" applyAlignment="1" applyProtection="1">
      <alignment/>
      <protection/>
    </xf>
    <xf numFmtId="3" fontId="0" fillId="0" borderId="149" xfId="85" applyNumberFormat="1" applyFont="1" applyFill="1" applyBorder="1">
      <alignment/>
      <protection/>
    </xf>
    <xf numFmtId="3" fontId="0" fillId="0" borderId="79" xfId="85" applyNumberFormat="1" applyFont="1" applyFill="1" applyBorder="1">
      <alignment/>
      <protection/>
    </xf>
    <xf numFmtId="3" fontId="0" fillId="0" borderId="121" xfId="85" applyNumberFormat="1" applyFont="1" applyFill="1" applyBorder="1">
      <alignment/>
      <protection/>
    </xf>
    <xf numFmtId="38" fontId="0" fillId="0" borderId="147" xfId="60" applyFont="1" applyFill="1" applyBorder="1" applyAlignment="1" applyProtection="1">
      <alignment/>
      <protection/>
    </xf>
    <xf numFmtId="0" fontId="0" fillId="0" borderId="83" xfId="89" applyFont="1" applyFill="1" applyBorder="1">
      <alignment/>
      <protection/>
    </xf>
    <xf numFmtId="38" fontId="0" fillId="0" borderId="83" xfId="60" applyFont="1" applyFill="1" applyBorder="1" applyAlignment="1">
      <alignment/>
    </xf>
    <xf numFmtId="38" fontId="0" fillId="0" borderId="83" xfId="60" applyFont="1" applyFill="1" applyBorder="1" applyAlignment="1">
      <alignment/>
    </xf>
    <xf numFmtId="0" fontId="0" fillId="0" borderId="83" xfId="91" applyFont="1" applyFill="1" applyBorder="1">
      <alignment/>
      <protection/>
    </xf>
    <xf numFmtId="38" fontId="0" fillId="0" borderId="131" xfId="60" applyFont="1" applyFill="1" applyBorder="1" applyAlignment="1">
      <alignment/>
    </xf>
    <xf numFmtId="38" fontId="0" fillId="0" borderId="114" xfId="60" applyFont="1" applyFill="1" applyBorder="1" applyAlignment="1">
      <alignment/>
    </xf>
    <xf numFmtId="38" fontId="0" fillId="0" borderId="90" xfId="60" applyFont="1" applyFill="1" applyBorder="1" applyAlignment="1">
      <alignment/>
    </xf>
    <xf numFmtId="38" fontId="0" fillId="0" borderId="115" xfId="60" applyFont="1" applyFill="1" applyBorder="1" applyAlignment="1" applyProtection="1">
      <alignment/>
      <protection/>
    </xf>
    <xf numFmtId="38" fontId="0" fillId="0" borderId="2" xfId="60" applyFont="1" applyFill="1" applyBorder="1" applyAlignment="1" applyProtection="1">
      <alignment/>
      <protection/>
    </xf>
    <xf numFmtId="38" fontId="0" fillId="0" borderId="116" xfId="60" applyFont="1" applyFill="1" applyBorder="1" applyAlignment="1" applyProtection="1">
      <alignment/>
      <protection/>
    </xf>
    <xf numFmtId="38" fontId="0" fillId="0" borderId="67" xfId="60" applyFont="1" applyFill="1" applyBorder="1" applyAlignment="1" applyProtection="1">
      <alignment/>
      <protection/>
    </xf>
    <xf numFmtId="38" fontId="0" fillId="0" borderId="114" xfId="60" applyFont="1" applyFill="1" applyBorder="1" applyAlignment="1" applyProtection="1">
      <alignment/>
      <protection/>
    </xf>
    <xf numFmtId="38" fontId="0" fillId="0" borderId="90" xfId="60" applyFont="1" applyFill="1" applyBorder="1" applyAlignment="1" applyProtection="1">
      <alignment/>
      <protection/>
    </xf>
    <xf numFmtId="38" fontId="0" fillId="0" borderId="36" xfId="60" applyFont="1" applyFill="1" applyBorder="1" applyAlignment="1" applyProtection="1">
      <alignment/>
      <protection/>
    </xf>
    <xf numFmtId="38" fontId="0" fillId="0" borderId="76" xfId="60" applyFont="1" applyFill="1" applyBorder="1" applyAlignment="1" applyProtection="1">
      <alignment/>
      <protection/>
    </xf>
    <xf numFmtId="38" fontId="0" fillId="0" borderId="36" xfId="60" applyFont="1" applyFill="1" applyBorder="1" applyAlignment="1">
      <alignment/>
    </xf>
    <xf numFmtId="38" fontId="0" fillId="0" borderId="76" xfId="60" applyFont="1" applyFill="1" applyBorder="1" applyAlignment="1">
      <alignment/>
    </xf>
    <xf numFmtId="38" fontId="0" fillId="0" borderId="23" xfId="60" applyFont="1" applyFill="1" applyBorder="1" applyAlignment="1">
      <alignment/>
    </xf>
    <xf numFmtId="38" fontId="0" fillId="0" borderId="39" xfId="60" applyFont="1" applyFill="1" applyBorder="1" applyAlignment="1">
      <alignment/>
    </xf>
    <xf numFmtId="38" fontId="0" fillId="0" borderId="27" xfId="60" applyFont="1" applyFill="1" applyBorder="1" applyAlignment="1">
      <alignment/>
    </xf>
    <xf numFmtId="38" fontId="0" fillId="0" borderId="77" xfId="60" applyFont="1" applyFill="1" applyBorder="1" applyAlignment="1">
      <alignment/>
    </xf>
    <xf numFmtId="38" fontId="0" fillId="0" borderId="115" xfId="60" applyFont="1" applyFill="1" applyBorder="1" applyAlignment="1">
      <alignment/>
    </xf>
    <xf numFmtId="38" fontId="0" fillId="0" borderId="2" xfId="60" applyFont="1" applyFill="1" applyBorder="1" applyAlignment="1">
      <alignment/>
    </xf>
    <xf numFmtId="38" fontId="0" fillId="0" borderId="116" xfId="60" applyFont="1" applyFill="1" applyBorder="1" applyAlignment="1">
      <alignment/>
    </xf>
    <xf numFmtId="38" fontId="0" fillId="0" borderId="67" xfId="60" applyFont="1" applyFill="1" applyBorder="1" applyAlignment="1">
      <alignment/>
    </xf>
    <xf numFmtId="0" fontId="15" fillId="0" borderId="0" xfId="85" applyFont="1" applyAlignment="1">
      <alignment horizontal="center"/>
      <protection/>
    </xf>
    <xf numFmtId="0" fontId="22" fillId="0" borderId="0" xfId="85" applyFont="1" applyAlignment="1">
      <alignment horizontal="right"/>
      <protection/>
    </xf>
    <xf numFmtId="0" fontId="0" fillId="0" borderId="33" xfId="85" applyFont="1" applyBorder="1" applyAlignment="1">
      <alignment horizontal="right"/>
      <protection/>
    </xf>
    <xf numFmtId="0" fontId="16" fillId="33" borderId="49" xfId="83" applyFont="1" applyFill="1" applyBorder="1" applyAlignment="1">
      <alignment horizontal="center"/>
      <protection/>
    </xf>
    <xf numFmtId="0" fontId="16" fillId="33" borderId="50" xfId="83" applyFont="1" applyFill="1" applyBorder="1" applyAlignment="1">
      <alignment horizontal="center"/>
      <protection/>
    </xf>
    <xf numFmtId="0" fontId="16" fillId="36" borderId="49" xfId="89" applyFont="1" applyFill="1" applyBorder="1" applyAlignment="1">
      <alignment horizontal="center"/>
      <protection/>
    </xf>
    <xf numFmtId="0" fontId="16" fillId="36" borderId="50" xfId="89" applyFont="1" applyFill="1" applyBorder="1" applyAlignment="1">
      <alignment horizontal="center"/>
      <protection/>
    </xf>
    <xf numFmtId="0" fontId="22" fillId="0" borderId="238" xfId="89" applyFont="1" applyBorder="1" applyAlignment="1">
      <alignment horizontal="right"/>
      <protection/>
    </xf>
    <xf numFmtId="0" fontId="16" fillId="48" borderId="49" xfId="89" applyFont="1" applyFill="1" applyBorder="1" applyAlignment="1">
      <alignment horizontal="center" shrinkToFit="1"/>
      <protection/>
    </xf>
    <xf numFmtId="0" fontId="0" fillId="48" borderId="50" xfId="89" applyFont="1" applyFill="1" applyBorder="1" applyAlignment="1">
      <alignment shrinkToFit="1"/>
      <protection/>
    </xf>
    <xf numFmtId="0" fontId="16" fillId="48" borderId="49" xfId="86" applyFont="1" applyFill="1" applyBorder="1" applyAlignment="1">
      <alignment horizontal="center" vertical="center" shrinkToFit="1"/>
      <protection/>
    </xf>
    <xf numFmtId="0" fontId="16" fillId="48" borderId="50" xfId="86" applyFont="1" applyFill="1" applyBorder="1" applyAlignment="1">
      <alignment horizontal="center" vertical="center" shrinkToFit="1"/>
      <protection/>
    </xf>
    <xf numFmtId="0" fontId="16" fillId="48" borderId="51" xfId="86" applyFont="1" applyFill="1" applyBorder="1" applyAlignment="1">
      <alignment horizontal="center" vertical="center" shrinkToFit="1"/>
      <protection/>
    </xf>
    <xf numFmtId="0" fontId="16" fillId="47" borderId="50" xfId="86" applyFont="1" applyFill="1" applyBorder="1" applyAlignment="1">
      <alignment horizontal="center" shrinkToFit="1"/>
      <protection/>
    </xf>
    <xf numFmtId="0" fontId="16" fillId="48" borderId="50" xfId="89" applyFont="1" applyFill="1" applyBorder="1" applyAlignment="1">
      <alignment horizontal="center" shrinkToFit="1"/>
      <protection/>
    </xf>
    <xf numFmtId="38" fontId="22" fillId="0" borderId="238" xfId="60" applyFont="1" applyBorder="1" applyAlignment="1">
      <alignment horizontal="right"/>
    </xf>
    <xf numFmtId="0" fontId="16" fillId="49" borderId="50" xfId="91" applyFont="1" applyFill="1" applyBorder="1" applyAlignment="1">
      <alignment horizontal="center" shrinkToFit="1"/>
      <protection/>
    </xf>
    <xf numFmtId="0" fontId="16" fillId="49" borderId="49" xfId="91" applyFont="1" applyFill="1" applyBorder="1" applyAlignment="1">
      <alignment horizontal="center" vertical="center" shrinkToFit="1"/>
      <protection/>
    </xf>
    <xf numFmtId="0" fontId="16" fillId="49" borderId="50" xfId="91" applyFont="1" applyFill="1" applyBorder="1" applyAlignment="1">
      <alignment horizontal="center" vertical="center" shrinkToFit="1"/>
      <protection/>
    </xf>
    <xf numFmtId="0" fontId="16" fillId="49" borderId="51" xfId="91" applyFont="1" applyFill="1" applyBorder="1" applyAlignment="1">
      <alignment horizontal="center" vertical="center" shrinkToFit="1"/>
      <protection/>
    </xf>
    <xf numFmtId="0" fontId="22" fillId="0" borderId="238" xfId="91" applyFont="1" applyBorder="1" applyAlignment="1">
      <alignment horizontal="right"/>
      <protection/>
    </xf>
    <xf numFmtId="0" fontId="16" fillId="42" borderId="49" xfId="88" applyFont="1" applyFill="1" applyBorder="1" applyAlignment="1">
      <alignment horizontal="center" shrinkToFit="1"/>
      <protection/>
    </xf>
    <xf numFmtId="0" fontId="16" fillId="42" borderId="50" xfId="88" applyFont="1" applyFill="1" applyBorder="1" applyAlignment="1">
      <alignment horizontal="center" shrinkToFit="1"/>
      <protection/>
    </xf>
    <xf numFmtId="0" fontId="16" fillId="42" borderId="49" xfId="88" applyFont="1" applyFill="1" applyBorder="1" applyAlignment="1">
      <alignment horizontal="center" vertical="center" shrinkToFit="1"/>
      <protection/>
    </xf>
    <xf numFmtId="0" fontId="16" fillId="42" borderId="50" xfId="88" applyFont="1" applyFill="1" applyBorder="1" applyAlignment="1">
      <alignment horizontal="center" vertical="center" shrinkToFit="1"/>
      <protection/>
    </xf>
    <xf numFmtId="0" fontId="16" fillId="42" borderId="51" xfId="88" applyFont="1" applyFill="1" applyBorder="1" applyAlignment="1">
      <alignment horizontal="center" vertical="center" shrinkToFit="1"/>
      <protection/>
    </xf>
    <xf numFmtId="0" fontId="16" fillId="43" borderId="49" xfId="87" applyFont="1" applyFill="1" applyBorder="1" applyAlignment="1">
      <alignment horizontal="center" shrinkToFit="1"/>
      <protection/>
    </xf>
    <xf numFmtId="0" fontId="16" fillId="43" borderId="50" xfId="87" applyFont="1" applyFill="1" applyBorder="1" applyAlignment="1">
      <alignment horizontal="center" shrinkToFit="1"/>
      <protection/>
    </xf>
    <xf numFmtId="0" fontId="16" fillId="43" borderId="49" xfId="87" applyFont="1" applyFill="1" applyBorder="1" applyAlignment="1">
      <alignment horizontal="center" vertical="center" shrinkToFit="1"/>
      <protection/>
    </xf>
    <xf numFmtId="0" fontId="16" fillId="43" borderId="50" xfId="87" applyFont="1" applyFill="1" applyBorder="1" applyAlignment="1">
      <alignment horizontal="center" vertical="center" shrinkToFit="1"/>
      <protection/>
    </xf>
    <xf numFmtId="0" fontId="16" fillId="43" borderId="51" xfId="87" applyFont="1" applyFill="1" applyBorder="1" applyAlignment="1">
      <alignment horizontal="center" vertical="center" shrinkToFit="1"/>
      <protection/>
    </xf>
    <xf numFmtId="178" fontId="16" fillId="45" borderId="253" xfId="53" applyNumberFormat="1" applyFont="1" applyFill="1" applyBorder="1" applyAlignment="1">
      <alignment horizontal="center"/>
    </xf>
    <xf numFmtId="178" fontId="16" fillId="45" borderId="254" xfId="53" applyNumberFormat="1" applyFont="1" applyFill="1" applyBorder="1" applyAlignment="1">
      <alignment horizontal="center"/>
    </xf>
    <xf numFmtId="6" fontId="16" fillId="45" borderId="62" xfId="69" applyFont="1" applyFill="1" applyBorder="1" applyAlignment="1">
      <alignment horizontal="center"/>
    </xf>
    <xf numFmtId="6" fontId="16" fillId="45" borderId="63" xfId="69" applyFont="1" applyFill="1" applyBorder="1" applyAlignment="1">
      <alignment horizontal="center"/>
    </xf>
    <xf numFmtId="38" fontId="0" fillId="0" borderId="255" xfId="60" applyFont="1" applyBorder="1" applyAlignment="1">
      <alignment horizontal="right"/>
    </xf>
    <xf numFmtId="178" fontId="22" fillId="0" borderId="238" xfId="90" applyNumberFormat="1" applyFont="1" applyFill="1" applyBorder="1" applyAlignment="1">
      <alignment horizontal="right"/>
      <protection/>
    </xf>
    <xf numFmtId="0" fontId="16" fillId="45" borderId="62" xfId="90" applyFont="1" applyFill="1" applyBorder="1" applyAlignment="1">
      <alignment horizontal="center" vertical="center" wrapText="1"/>
      <protection/>
    </xf>
    <xf numFmtId="0" fontId="16" fillId="45" borderId="63" xfId="90" applyFont="1" applyFill="1" applyBorder="1" applyAlignment="1">
      <alignment horizontal="center" vertical="center" wrapText="1"/>
      <protection/>
    </xf>
    <xf numFmtId="0" fontId="16" fillId="45" borderId="85" xfId="90" applyFont="1" applyFill="1" applyBorder="1" applyAlignment="1">
      <alignment horizontal="center" vertical="center" wrapText="1"/>
      <protection/>
    </xf>
    <xf numFmtId="0" fontId="16" fillId="45" borderId="62" xfId="90" applyFont="1" applyFill="1" applyBorder="1" applyAlignment="1">
      <alignment horizontal="center"/>
      <protection/>
    </xf>
    <xf numFmtId="0" fontId="16" fillId="45" borderId="63" xfId="90" applyFont="1" applyFill="1" applyBorder="1" applyAlignment="1">
      <alignment horizontal="center"/>
      <protection/>
    </xf>
    <xf numFmtId="0" fontId="0" fillId="0" borderId="63" xfId="90" applyFont="1" applyBorder="1" applyAlignment="1">
      <alignment vertical="center" wrapText="1"/>
      <protection/>
    </xf>
    <xf numFmtId="0" fontId="0" fillId="0" borderId="85" xfId="90" applyFont="1" applyBorder="1" applyAlignment="1">
      <alignment vertical="center" wrapText="1"/>
      <protection/>
    </xf>
    <xf numFmtId="178" fontId="16" fillId="45" borderId="256" xfId="53" applyNumberFormat="1" applyFont="1" applyFill="1" applyBorder="1" applyAlignment="1">
      <alignment horizontal="center"/>
    </xf>
    <xf numFmtId="178" fontId="16" fillId="45" borderId="257" xfId="53" applyNumberFormat="1" applyFont="1" applyFill="1" applyBorder="1" applyAlignment="1">
      <alignment horizontal="center"/>
    </xf>
    <xf numFmtId="0" fontId="16" fillId="33" borderId="248" xfId="82" applyNumberFormat="1" applyFont="1" applyFill="1" applyBorder="1" applyAlignment="1">
      <alignment horizontal="left"/>
      <protection/>
    </xf>
    <xf numFmtId="0" fontId="16" fillId="33" borderId="12" xfId="82" applyNumberFormat="1" applyFont="1" applyFill="1" applyBorder="1" applyAlignment="1">
      <alignment horizontal="left"/>
      <protection/>
    </xf>
    <xf numFmtId="0" fontId="16" fillId="33" borderId="91" xfId="82" applyNumberFormat="1" applyFont="1" applyFill="1" applyBorder="1" applyAlignment="1">
      <alignment horizontal="left"/>
      <protection/>
    </xf>
    <xf numFmtId="0" fontId="16" fillId="33" borderId="121" xfId="82" applyNumberFormat="1" applyFont="1" applyFill="1" applyBorder="1" applyAlignment="1">
      <alignment horizontal="left" indent="1"/>
      <protection/>
    </xf>
    <xf numFmtId="0" fontId="16" fillId="33" borderId="91" xfId="82" applyNumberFormat="1" applyFont="1" applyFill="1" applyBorder="1" applyAlignment="1">
      <alignment horizontal="left" indent="1"/>
      <protection/>
    </xf>
    <xf numFmtId="0" fontId="0" fillId="0" borderId="78" xfId="53" applyNumberFormat="1" applyFont="1" applyBorder="1" applyAlignment="1">
      <alignment horizontal="center"/>
    </xf>
    <xf numFmtId="0" fontId="0" fillId="0" borderId="114" xfId="53" applyNumberFormat="1" applyFont="1" applyBorder="1" applyAlignment="1">
      <alignment horizontal="center"/>
    </xf>
    <xf numFmtId="0" fontId="0" fillId="0" borderId="50" xfId="53" applyNumberFormat="1" applyFont="1" applyBorder="1" applyAlignment="1">
      <alignment horizontal="center"/>
    </xf>
    <xf numFmtId="0" fontId="0" fillId="0" borderId="258" xfId="53" applyNumberFormat="1" applyFont="1" applyBorder="1" applyAlignment="1">
      <alignment horizontal="center"/>
    </xf>
    <xf numFmtId="38" fontId="22" fillId="0" borderId="0" xfId="60" applyFont="1" applyBorder="1" applyAlignment="1">
      <alignment horizontal="right"/>
    </xf>
    <xf numFmtId="0" fontId="0" fillId="0" borderId="81" xfId="53" applyNumberFormat="1" applyFont="1" applyBorder="1" applyAlignment="1">
      <alignment horizontal="center"/>
    </xf>
    <xf numFmtId="38" fontId="15" fillId="0" borderId="0" xfId="60" applyFont="1" applyAlignment="1">
      <alignment horizontal="center"/>
    </xf>
    <xf numFmtId="38" fontId="0" fillId="0" borderId="0" xfId="60" applyFont="1" applyBorder="1" applyAlignment="1">
      <alignment horizontal="right"/>
    </xf>
    <xf numFmtId="20" fontId="15" fillId="0" borderId="0" xfId="82" applyNumberFormat="1" applyFont="1" applyAlignment="1">
      <alignment horizontal="center"/>
      <protection/>
    </xf>
    <xf numFmtId="0" fontId="15" fillId="0" borderId="0" xfId="82" applyFont="1" applyAlignment="1">
      <alignment horizontal="center"/>
      <protection/>
    </xf>
    <xf numFmtId="0" fontId="0" fillId="0" borderId="259" xfId="53" applyNumberFormat="1" applyFont="1" applyBorder="1" applyAlignment="1">
      <alignment horizontal="center"/>
    </xf>
    <xf numFmtId="0" fontId="0" fillId="0" borderId="260" xfId="53" applyNumberFormat="1" applyFont="1" applyBorder="1" applyAlignment="1">
      <alignment horizontal="center"/>
    </xf>
    <xf numFmtId="0" fontId="0" fillId="0" borderId="261" xfId="53" applyNumberFormat="1" applyFont="1" applyBorder="1" applyAlignment="1">
      <alignment horizontal="center"/>
    </xf>
    <xf numFmtId="0" fontId="0" fillId="0" borderId="262" xfId="53" applyNumberFormat="1" applyFont="1" applyBorder="1" applyAlignment="1">
      <alignment horizontal="center"/>
    </xf>
    <xf numFmtId="0" fontId="0" fillId="0" borderId="263" xfId="53" applyNumberFormat="1" applyFont="1" applyBorder="1" applyAlignment="1">
      <alignment horizontal="center"/>
    </xf>
    <xf numFmtId="0" fontId="0" fillId="0" borderId="264" xfId="53" applyNumberFormat="1" applyFont="1" applyBorder="1" applyAlignment="1">
      <alignment horizontal="center"/>
    </xf>
    <xf numFmtId="0" fontId="0" fillId="0" borderId="93" xfId="53" applyNumberFormat="1" applyFont="1" applyBorder="1" applyAlignment="1">
      <alignment horizontal="center"/>
    </xf>
    <xf numFmtId="0" fontId="0" fillId="0" borderId="20" xfId="53" applyNumberFormat="1" applyFont="1" applyBorder="1" applyAlignment="1">
      <alignment horizontal="center"/>
    </xf>
    <xf numFmtId="0" fontId="15" fillId="38" borderId="265" xfId="82" applyNumberFormat="1" applyFont="1" applyFill="1" applyBorder="1" applyAlignment="1">
      <alignment horizontal="center"/>
      <protection/>
    </xf>
    <xf numFmtId="0" fontId="15" fillId="38" borderId="1" xfId="82" applyNumberFormat="1" applyFont="1" applyFill="1" applyBorder="1" applyAlignment="1">
      <alignment horizontal="center"/>
      <protection/>
    </xf>
    <xf numFmtId="0" fontId="16" fillId="33" borderId="266" xfId="82" applyNumberFormat="1" applyFont="1" applyFill="1" applyBorder="1" applyAlignment="1">
      <alignment horizontal="left"/>
      <protection/>
    </xf>
    <xf numFmtId="0" fontId="16" fillId="33" borderId="90" xfId="82" applyNumberFormat="1" applyFont="1" applyFill="1" applyBorder="1" applyAlignment="1">
      <alignment horizontal="left"/>
      <protection/>
    </xf>
    <xf numFmtId="0" fontId="16" fillId="33" borderId="114" xfId="82" applyNumberFormat="1" applyFont="1" applyFill="1" applyBorder="1" applyAlignment="1">
      <alignment horizontal="left"/>
      <protection/>
    </xf>
    <xf numFmtId="38" fontId="18" fillId="0" borderId="267" xfId="60" applyFont="1" applyBorder="1" applyAlignment="1">
      <alignment/>
    </xf>
    <xf numFmtId="178" fontId="0" fillId="0" borderId="243" xfId="85" applyNumberFormat="1" applyFont="1" applyFill="1" applyBorder="1" applyAlignment="1">
      <alignment/>
      <protection/>
    </xf>
    <xf numFmtId="178" fontId="0" fillId="0" borderId="244" xfId="85" applyNumberFormat="1" applyFont="1" applyFill="1" applyBorder="1" applyAlignment="1">
      <alignment/>
      <protection/>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10" xfId="72"/>
    <cellStyle name="標準 2" xfId="73"/>
    <cellStyle name="標準 3" xfId="74"/>
    <cellStyle name="標準 4" xfId="75"/>
    <cellStyle name="標準 5" xfId="76"/>
    <cellStyle name="標準 6" xfId="77"/>
    <cellStyle name="標準 7" xfId="78"/>
    <cellStyle name="標準 8" xfId="79"/>
    <cellStyle name="標準 9" xfId="80"/>
    <cellStyle name="標準_Sheet1" xfId="81"/>
    <cellStyle name="標準_Sheet2" xfId="82"/>
    <cellStyle name="標準_Sheet3" xfId="83"/>
    <cellStyle name="標準_Sheet4" xfId="84"/>
    <cellStyle name="標準_Sheet5" xfId="85"/>
    <cellStyle name="標準_県央" xfId="86"/>
    <cellStyle name="標準_県西" xfId="87"/>
    <cellStyle name="標準_県南" xfId="88"/>
    <cellStyle name="標準_県北" xfId="89"/>
    <cellStyle name="標準_資金別" xfId="90"/>
    <cellStyle name="標準_鹿行" xfId="91"/>
    <cellStyle name="Followed Hyperlink" xfId="92"/>
    <cellStyle name="良い"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4.emf" /><Relationship Id="rId3"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1.emf" /><Relationship Id="rId3" Type="http://schemas.openxmlformats.org/officeDocument/2006/relationships/image" Target="../media/image2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3.emf" /><Relationship Id="rId3" Type="http://schemas.openxmlformats.org/officeDocument/2006/relationships/image" Target="../media/image22.emf" /><Relationship Id="rId4" Type="http://schemas.openxmlformats.org/officeDocument/2006/relationships/image" Target="../media/image9.emf" /><Relationship Id="rId5" Type="http://schemas.openxmlformats.org/officeDocument/2006/relationships/image" Target="../media/image19.emf" /><Relationship Id="rId6"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6.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7.emf" /></Relationships>
</file>

<file path=xl/drawings/_rels/drawing8.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34</xdr:row>
      <xdr:rowOff>114300</xdr:rowOff>
    </xdr:from>
    <xdr:to>
      <xdr:col>3</xdr:col>
      <xdr:colOff>485775</xdr:colOff>
      <xdr:row>37</xdr:row>
      <xdr:rowOff>104775</xdr:rowOff>
    </xdr:to>
    <xdr:pic>
      <xdr:nvPicPr>
        <xdr:cNvPr id="1" name="CommandButton1"/>
        <xdr:cNvPicPr preferRelativeResize="1">
          <a:picLocks noChangeAspect="1"/>
        </xdr:cNvPicPr>
      </xdr:nvPicPr>
      <xdr:blipFill>
        <a:blip r:embed="rId1"/>
        <a:stretch>
          <a:fillRect/>
        </a:stretch>
      </xdr:blipFill>
      <xdr:spPr>
        <a:xfrm>
          <a:off x="2085975" y="7000875"/>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190750" y="7305675"/>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2457450" y="504825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33</xdr:row>
      <xdr:rowOff>95250</xdr:rowOff>
    </xdr:from>
    <xdr:to>
      <xdr:col>17</xdr:col>
      <xdr:colOff>400050</xdr:colOff>
      <xdr:row>35</xdr:row>
      <xdr:rowOff>28575</xdr:rowOff>
    </xdr:to>
    <xdr:pic>
      <xdr:nvPicPr>
        <xdr:cNvPr id="1" name="CommandButton1"/>
        <xdr:cNvPicPr preferRelativeResize="1">
          <a:picLocks noChangeAspect="1"/>
        </xdr:cNvPicPr>
      </xdr:nvPicPr>
      <xdr:blipFill>
        <a:blip r:embed="rId1"/>
        <a:stretch>
          <a:fillRect/>
        </a:stretch>
      </xdr:blipFill>
      <xdr:spPr>
        <a:xfrm>
          <a:off x="14992350" y="8143875"/>
          <a:ext cx="1133475" cy="428625"/>
        </a:xfrm>
        <a:prstGeom prst="rect">
          <a:avLst/>
        </a:prstGeom>
        <a:noFill/>
        <a:ln w="9525" cmpd="sng">
          <a:noFill/>
        </a:ln>
      </xdr:spPr>
    </xdr:pic>
    <xdr:clientData/>
  </xdr:twoCellAnchor>
  <xdr:twoCellAnchor editAs="oneCell">
    <xdr:from>
      <xdr:col>2</xdr:col>
      <xdr:colOff>9525</xdr:colOff>
      <xdr:row>100</xdr:row>
      <xdr:rowOff>38100</xdr:rowOff>
    </xdr:from>
    <xdr:to>
      <xdr:col>3</xdr:col>
      <xdr:colOff>257175</xdr:colOff>
      <xdr:row>102</xdr:row>
      <xdr:rowOff>161925</xdr:rowOff>
    </xdr:to>
    <xdr:pic>
      <xdr:nvPicPr>
        <xdr:cNvPr id="2" name="CommandButton2"/>
        <xdr:cNvPicPr preferRelativeResize="1">
          <a:picLocks noChangeAspect="1"/>
        </xdr:cNvPicPr>
      </xdr:nvPicPr>
      <xdr:blipFill>
        <a:blip r:embed="rId2"/>
        <a:stretch>
          <a:fillRect/>
        </a:stretch>
      </xdr:blipFill>
      <xdr:spPr>
        <a:xfrm>
          <a:off x="1304925" y="20659725"/>
          <a:ext cx="1209675" cy="485775"/>
        </a:xfrm>
        <a:prstGeom prst="rect">
          <a:avLst/>
        </a:prstGeom>
        <a:noFill/>
        <a:ln w="9525" cmpd="sng">
          <a:noFill/>
        </a:ln>
      </xdr:spPr>
    </xdr:pic>
    <xdr:clientData/>
  </xdr:twoCellAnchor>
  <xdr:twoCellAnchor editAs="oneCell">
    <xdr:from>
      <xdr:col>4</xdr:col>
      <xdr:colOff>9525</xdr:colOff>
      <xdr:row>100</xdr:row>
      <xdr:rowOff>47625</xdr:rowOff>
    </xdr:from>
    <xdr:to>
      <xdr:col>5</xdr:col>
      <xdr:colOff>609600</xdr:colOff>
      <xdr:row>102</xdr:row>
      <xdr:rowOff>152400</xdr:rowOff>
    </xdr:to>
    <xdr:pic>
      <xdr:nvPicPr>
        <xdr:cNvPr id="3" name="CommandButton3"/>
        <xdr:cNvPicPr preferRelativeResize="1">
          <a:picLocks noChangeAspect="1"/>
        </xdr:cNvPicPr>
      </xdr:nvPicPr>
      <xdr:blipFill>
        <a:blip r:embed="rId3"/>
        <a:stretch>
          <a:fillRect/>
        </a:stretch>
      </xdr:blipFill>
      <xdr:spPr>
        <a:xfrm>
          <a:off x="3228975" y="20669250"/>
          <a:ext cx="15621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33</xdr:row>
      <xdr:rowOff>95250</xdr:rowOff>
    </xdr:from>
    <xdr:to>
      <xdr:col>16</xdr:col>
      <xdr:colOff>676275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3449300" y="6248400"/>
          <a:ext cx="1133475" cy="428625"/>
        </a:xfrm>
        <a:prstGeom prst="rect">
          <a:avLst/>
        </a:prstGeom>
        <a:noFill/>
        <a:ln w="9525" cmpd="sng">
          <a:noFill/>
        </a:ln>
      </xdr:spPr>
    </xdr:pic>
    <xdr:clientData/>
  </xdr:twoCellAnchor>
  <xdr:twoCellAnchor editAs="oneCell">
    <xdr:from>
      <xdr:col>2</xdr:col>
      <xdr:colOff>9525</xdr:colOff>
      <xdr:row>97</xdr:row>
      <xdr:rowOff>38100</xdr:rowOff>
    </xdr:from>
    <xdr:to>
      <xdr:col>3</xdr:col>
      <xdr:colOff>285750</xdr:colOff>
      <xdr:row>99</xdr:row>
      <xdr:rowOff>152400</xdr:rowOff>
    </xdr:to>
    <xdr:pic>
      <xdr:nvPicPr>
        <xdr:cNvPr id="2" name="CommandButton2"/>
        <xdr:cNvPicPr preferRelativeResize="1">
          <a:picLocks noChangeAspect="1"/>
        </xdr:cNvPicPr>
      </xdr:nvPicPr>
      <xdr:blipFill>
        <a:blip r:embed="rId2"/>
        <a:stretch>
          <a:fillRect/>
        </a:stretch>
      </xdr:blipFill>
      <xdr:spPr>
        <a:xfrm>
          <a:off x="1095375" y="17973675"/>
          <a:ext cx="1209675" cy="485775"/>
        </a:xfrm>
        <a:prstGeom prst="rect">
          <a:avLst/>
        </a:prstGeom>
        <a:noFill/>
        <a:ln w="9525" cmpd="sng">
          <a:noFill/>
        </a:ln>
      </xdr:spPr>
    </xdr:pic>
    <xdr:clientData/>
  </xdr:twoCellAnchor>
  <xdr:twoCellAnchor editAs="oneCell">
    <xdr:from>
      <xdr:col>4</xdr:col>
      <xdr:colOff>9525</xdr:colOff>
      <xdr:row>97</xdr:row>
      <xdr:rowOff>47625</xdr:rowOff>
    </xdr:from>
    <xdr:to>
      <xdr:col>5</xdr:col>
      <xdr:colOff>638175</xdr:colOff>
      <xdr:row>99</xdr:row>
      <xdr:rowOff>142875</xdr:rowOff>
    </xdr:to>
    <xdr:pic>
      <xdr:nvPicPr>
        <xdr:cNvPr id="3" name="CommandButton3"/>
        <xdr:cNvPicPr preferRelativeResize="1">
          <a:picLocks noChangeAspect="1"/>
        </xdr:cNvPicPr>
      </xdr:nvPicPr>
      <xdr:blipFill>
        <a:blip r:embed="rId3"/>
        <a:stretch>
          <a:fillRect/>
        </a:stretch>
      </xdr:blipFill>
      <xdr:spPr>
        <a:xfrm>
          <a:off x="2962275" y="17983200"/>
          <a:ext cx="15621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419100</xdr:colOff>
      <xdr:row>40</xdr:row>
      <xdr:rowOff>28575</xdr:rowOff>
    </xdr:to>
    <xdr:pic>
      <xdr:nvPicPr>
        <xdr:cNvPr id="1" name="CommandButton1"/>
        <xdr:cNvPicPr preferRelativeResize="1">
          <a:picLocks noChangeAspect="1"/>
        </xdr:cNvPicPr>
      </xdr:nvPicPr>
      <xdr:blipFill>
        <a:blip r:embed="rId1"/>
        <a:stretch>
          <a:fillRect/>
        </a:stretch>
      </xdr:blipFill>
      <xdr:spPr>
        <a:xfrm>
          <a:off x="1066800" y="7248525"/>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533650" y="7277100"/>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838575" y="7277100"/>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5200650" y="7277100"/>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610350" y="7277100"/>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57150</xdr:colOff>
      <xdr:row>44</xdr:row>
      <xdr:rowOff>123825</xdr:rowOff>
    </xdr:to>
    <xdr:pic>
      <xdr:nvPicPr>
        <xdr:cNvPr id="6" name="CommandButton6"/>
        <xdr:cNvPicPr preferRelativeResize="1">
          <a:picLocks noChangeAspect="1"/>
        </xdr:cNvPicPr>
      </xdr:nvPicPr>
      <xdr:blipFill>
        <a:blip r:embed="rId6"/>
        <a:stretch>
          <a:fillRect/>
        </a:stretch>
      </xdr:blipFill>
      <xdr:spPr>
        <a:xfrm>
          <a:off x="1066800" y="7953375"/>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33</xdr:row>
      <xdr:rowOff>161925</xdr:rowOff>
    </xdr:from>
    <xdr:to>
      <xdr:col>4</xdr:col>
      <xdr:colOff>295275</xdr:colOff>
      <xdr:row>36</xdr:row>
      <xdr:rowOff>9525</xdr:rowOff>
    </xdr:to>
    <xdr:pic>
      <xdr:nvPicPr>
        <xdr:cNvPr id="1" name="CommandButton1"/>
        <xdr:cNvPicPr preferRelativeResize="1">
          <a:picLocks noChangeAspect="1"/>
        </xdr:cNvPicPr>
      </xdr:nvPicPr>
      <xdr:blipFill>
        <a:blip r:embed="rId1"/>
        <a:stretch>
          <a:fillRect/>
        </a:stretch>
      </xdr:blipFill>
      <xdr:spPr>
        <a:xfrm>
          <a:off x="2514600" y="6553200"/>
          <a:ext cx="962025" cy="361950"/>
        </a:xfrm>
        <a:prstGeom prst="rect">
          <a:avLst/>
        </a:prstGeom>
        <a:noFill/>
        <a:ln w="9525" cmpd="sng">
          <a:noFill/>
        </a:ln>
      </xdr:spPr>
    </xdr:pic>
    <xdr:clientData/>
  </xdr:twoCellAnchor>
  <xdr:twoCellAnchor editAs="oneCell">
    <xdr:from>
      <xdr:col>4</xdr:col>
      <xdr:colOff>619125</xdr:colOff>
      <xdr:row>34</xdr:row>
      <xdr:rowOff>0</xdr:rowOff>
    </xdr:from>
    <xdr:to>
      <xdr:col>6</xdr:col>
      <xdr:colOff>390525</xdr:colOff>
      <xdr:row>36</xdr:row>
      <xdr:rowOff>9525</xdr:rowOff>
    </xdr:to>
    <xdr:pic>
      <xdr:nvPicPr>
        <xdr:cNvPr id="2" name="CommandButton2"/>
        <xdr:cNvPicPr preferRelativeResize="1">
          <a:picLocks noChangeAspect="1"/>
        </xdr:cNvPicPr>
      </xdr:nvPicPr>
      <xdr:blipFill>
        <a:blip r:embed="rId2"/>
        <a:stretch>
          <a:fillRect/>
        </a:stretch>
      </xdr:blipFill>
      <xdr:spPr>
        <a:xfrm>
          <a:off x="3800475" y="6562725"/>
          <a:ext cx="11430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34</xdr:row>
      <xdr:rowOff>133350</xdr:rowOff>
    </xdr:from>
    <xdr:to>
      <xdr:col>4</xdr:col>
      <xdr:colOff>333375</xdr:colOff>
      <xdr:row>36</xdr:row>
      <xdr:rowOff>152400</xdr:rowOff>
    </xdr:to>
    <xdr:pic>
      <xdr:nvPicPr>
        <xdr:cNvPr id="1" name="CommandButton1"/>
        <xdr:cNvPicPr preferRelativeResize="1">
          <a:picLocks noChangeAspect="1"/>
        </xdr:cNvPicPr>
      </xdr:nvPicPr>
      <xdr:blipFill>
        <a:blip r:embed="rId1"/>
        <a:stretch>
          <a:fillRect/>
        </a:stretch>
      </xdr:blipFill>
      <xdr:spPr>
        <a:xfrm>
          <a:off x="2505075" y="6981825"/>
          <a:ext cx="1009650" cy="361950"/>
        </a:xfrm>
        <a:prstGeom prst="rect">
          <a:avLst/>
        </a:prstGeom>
        <a:noFill/>
        <a:ln w="9525" cmpd="sng">
          <a:noFill/>
        </a:ln>
      </xdr:spPr>
    </xdr:pic>
    <xdr:clientData/>
  </xdr:twoCellAnchor>
  <xdr:twoCellAnchor editAs="oneCell">
    <xdr:from>
      <xdr:col>5</xdr:col>
      <xdr:colOff>0</xdr:colOff>
      <xdr:row>34</xdr:row>
      <xdr:rowOff>152400</xdr:rowOff>
    </xdr:from>
    <xdr:to>
      <xdr:col>6</xdr:col>
      <xdr:colOff>504825</xdr:colOff>
      <xdr:row>36</xdr:row>
      <xdr:rowOff>152400</xdr:rowOff>
    </xdr:to>
    <xdr:pic>
      <xdr:nvPicPr>
        <xdr:cNvPr id="2" name="CommandButton2"/>
        <xdr:cNvPicPr preferRelativeResize="1">
          <a:picLocks noChangeAspect="1"/>
        </xdr:cNvPicPr>
      </xdr:nvPicPr>
      <xdr:blipFill>
        <a:blip r:embed="rId2"/>
        <a:stretch>
          <a:fillRect/>
        </a:stretch>
      </xdr:blipFill>
      <xdr:spPr>
        <a:xfrm>
          <a:off x="3867150" y="7000875"/>
          <a:ext cx="119062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323850</xdr:colOff>
      <xdr:row>36</xdr:row>
      <xdr:rowOff>76200</xdr:rowOff>
    </xdr:to>
    <xdr:pic>
      <xdr:nvPicPr>
        <xdr:cNvPr id="1" name="CommandButton1"/>
        <xdr:cNvPicPr preferRelativeResize="1">
          <a:picLocks noChangeAspect="1"/>
        </xdr:cNvPicPr>
      </xdr:nvPicPr>
      <xdr:blipFill>
        <a:blip r:embed="rId1"/>
        <a:stretch>
          <a:fillRect/>
        </a:stretch>
      </xdr:blipFill>
      <xdr:spPr>
        <a:xfrm>
          <a:off x="2486025" y="6905625"/>
          <a:ext cx="1019175" cy="36195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495300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857625" y="6915150"/>
          <a:ext cx="11906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59</xdr:row>
      <xdr:rowOff>19050</xdr:rowOff>
    </xdr:from>
    <xdr:to>
      <xdr:col>4</xdr:col>
      <xdr:colOff>85725</xdr:colOff>
      <xdr:row>61</xdr:row>
      <xdr:rowOff>66675</xdr:rowOff>
    </xdr:to>
    <xdr:pic>
      <xdr:nvPicPr>
        <xdr:cNvPr id="1" name="CommandButton1"/>
        <xdr:cNvPicPr preferRelativeResize="1">
          <a:picLocks noChangeAspect="1"/>
        </xdr:cNvPicPr>
      </xdr:nvPicPr>
      <xdr:blipFill>
        <a:blip r:embed="rId1"/>
        <a:stretch>
          <a:fillRect/>
        </a:stretch>
      </xdr:blipFill>
      <xdr:spPr>
        <a:xfrm>
          <a:off x="2981325" y="10296525"/>
          <a:ext cx="1028700" cy="390525"/>
        </a:xfrm>
        <a:prstGeom prst="rect">
          <a:avLst/>
        </a:prstGeom>
        <a:noFill/>
        <a:ln w="9525" cmpd="sng">
          <a:noFill/>
        </a:ln>
      </xdr:spPr>
    </xdr:pic>
    <xdr:clientData/>
  </xdr:twoCellAnchor>
  <xdr:twoCellAnchor editAs="oneCell">
    <xdr:from>
      <xdr:col>5</xdr:col>
      <xdr:colOff>0</xdr:colOff>
      <xdr:row>59</xdr:row>
      <xdr:rowOff>9525</xdr:rowOff>
    </xdr:from>
    <xdr:to>
      <xdr:col>6</xdr:col>
      <xdr:colOff>123825</xdr:colOff>
      <xdr:row>61</xdr:row>
      <xdr:rowOff>76200</xdr:rowOff>
    </xdr:to>
    <xdr:pic>
      <xdr:nvPicPr>
        <xdr:cNvPr id="2" name="CommandButton2"/>
        <xdr:cNvPicPr preferRelativeResize="1">
          <a:picLocks noChangeAspect="1"/>
        </xdr:cNvPicPr>
      </xdr:nvPicPr>
      <xdr:blipFill>
        <a:blip r:embed="rId2"/>
        <a:stretch>
          <a:fillRect/>
        </a:stretch>
      </xdr:blipFill>
      <xdr:spPr>
        <a:xfrm>
          <a:off x="4886325" y="10287000"/>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44</xdr:row>
      <xdr:rowOff>85725</xdr:rowOff>
    </xdr:from>
    <xdr:to>
      <xdr:col>4</xdr:col>
      <xdr:colOff>171450</xdr:colOff>
      <xdr:row>46</xdr:row>
      <xdr:rowOff>76200</xdr:rowOff>
    </xdr:to>
    <xdr:pic>
      <xdr:nvPicPr>
        <xdr:cNvPr id="1" name="CommandButton1"/>
        <xdr:cNvPicPr preferRelativeResize="1">
          <a:picLocks noChangeAspect="1"/>
        </xdr:cNvPicPr>
      </xdr:nvPicPr>
      <xdr:blipFill>
        <a:blip r:embed="rId1"/>
        <a:stretch>
          <a:fillRect/>
        </a:stretch>
      </xdr:blipFill>
      <xdr:spPr>
        <a:xfrm>
          <a:off x="2695575" y="7791450"/>
          <a:ext cx="981075" cy="333375"/>
        </a:xfrm>
        <a:prstGeom prst="rect">
          <a:avLst/>
        </a:prstGeom>
        <a:noFill/>
        <a:ln w="9525" cmpd="sng">
          <a:noFill/>
        </a:ln>
      </xdr:spPr>
    </xdr:pic>
    <xdr:clientData/>
  </xdr:twoCellAnchor>
  <xdr:twoCellAnchor editAs="oneCell">
    <xdr:from>
      <xdr:col>5</xdr:col>
      <xdr:colOff>0</xdr:colOff>
      <xdr:row>44</xdr:row>
      <xdr:rowOff>85725</xdr:rowOff>
    </xdr:from>
    <xdr:to>
      <xdr:col>6</xdr:col>
      <xdr:colOff>295275</xdr:colOff>
      <xdr:row>46</xdr:row>
      <xdr:rowOff>66675</xdr:rowOff>
    </xdr:to>
    <xdr:pic>
      <xdr:nvPicPr>
        <xdr:cNvPr id="2" name="CommandButton2"/>
        <xdr:cNvPicPr preferRelativeResize="1">
          <a:picLocks noChangeAspect="1"/>
        </xdr:cNvPicPr>
      </xdr:nvPicPr>
      <xdr:blipFill>
        <a:blip r:embed="rId2"/>
        <a:stretch>
          <a:fillRect/>
        </a:stretch>
      </xdr:blipFill>
      <xdr:spPr>
        <a:xfrm>
          <a:off x="4314825" y="7791450"/>
          <a:ext cx="11049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37"/>
  <sheetViews>
    <sheetView view="pageBreakPreview" zoomScaleSheetLayoutView="100" zoomScalePageLayoutView="0" workbookViewId="0" topLeftCell="A1">
      <selection activeCell="L27" sqref="L27"/>
    </sheetView>
  </sheetViews>
  <sheetFormatPr defaultColWidth="9.00390625" defaultRowHeight="13.5"/>
  <cols>
    <col min="1" max="1" width="12.50390625" style="0" customWidth="1"/>
    <col min="6" max="6" width="9.25390625" style="0" customWidth="1"/>
  </cols>
  <sheetData>
    <row r="1" spans="1:7" ht="18.75">
      <c r="A1" s="1"/>
      <c r="B1" s="2"/>
      <c r="C1" s="3" t="s">
        <v>202</v>
      </c>
      <c r="D1" s="4"/>
      <c r="E1" s="4"/>
      <c r="F1" s="329"/>
      <c r="G1" s="330"/>
    </row>
    <row r="2" spans="1:5" ht="13.5">
      <c r="A2" s="1"/>
      <c r="B2" s="1"/>
      <c r="C2" s="1"/>
      <c r="D2" s="1"/>
      <c r="E2" s="1"/>
    </row>
    <row r="3" spans="1:5" ht="13.5">
      <c r="A3" s="1"/>
      <c r="B3" s="1"/>
      <c r="C3" s="1"/>
      <c r="D3" s="1"/>
      <c r="E3" s="1"/>
    </row>
    <row r="4" spans="1:5" ht="13.5">
      <c r="A4" s="1"/>
      <c r="B4" s="105" t="s">
        <v>65</v>
      </c>
      <c r="C4" s="105"/>
      <c r="D4" s="105"/>
      <c r="E4" s="105"/>
    </row>
    <row r="15" spans="1:5" ht="13.5">
      <c r="A15" s="6"/>
      <c r="B15" s="105" t="s">
        <v>66</v>
      </c>
      <c r="C15" s="105"/>
      <c r="D15" s="1"/>
      <c r="E15" s="1"/>
    </row>
    <row r="16" spans="1:5" ht="13.5">
      <c r="A16" s="6"/>
      <c r="B16" s="5"/>
      <c r="C16" s="5"/>
      <c r="D16" s="1"/>
      <c r="E16" s="1"/>
    </row>
    <row r="17" spans="1:5" ht="13.5">
      <c r="A17" s="6" t="s">
        <v>67</v>
      </c>
      <c r="B17" s="2"/>
      <c r="C17" s="2" t="s">
        <v>68</v>
      </c>
      <c r="D17" s="1"/>
      <c r="E17" s="1"/>
    </row>
    <row r="18" spans="1:5" ht="13.5">
      <c r="A18" s="1"/>
      <c r="B18" s="1"/>
      <c r="C18" s="1"/>
      <c r="D18" s="1"/>
      <c r="E18" s="1"/>
    </row>
    <row r="19" spans="1:5" ht="13.5">
      <c r="A19" s="6" t="s">
        <v>69</v>
      </c>
      <c r="B19" s="2"/>
      <c r="C19" s="2" t="s">
        <v>70</v>
      </c>
      <c r="D19" s="1"/>
      <c r="E19" s="1"/>
    </row>
    <row r="20" spans="1:5" ht="13.5">
      <c r="A20" s="1"/>
      <c r="B20" s="1"/>
      <c r="C20" s="1"/>
      <c r="D20" s="1"/>
      <c r="E20" s="1"/>
    </row>
    <row r="21" spans="1:5" ht="13.5">
      <c r="A21" s="6" t="s">
        <v>71</v>
      </c>
      <c r="B21" s="2"/>
      <c r="C21" s="2" t="s">
        <v>72</v>
      </c>
      <c r="D21" s="1"/>
      <c r="E21" s="1"/>
    </row>
    <row r="22" spans="1:5" ht="13.5">
      <c r="A22" s="1"/>
      <c r="B22" s="1"/>
      <c r="C22" s="1"/>
      <c r="D22" s="1"/>
      <c r="E22" s="1"/>
    </row>
    <row r="23" spans="1:5" ht="13.5">
      <c r="A23" s="6" t="s">
        <v>73</v>
      </c>
      <c r="B23" s="2"/>
      <c r="C23" s="2" t="s">
        <v>74</v>
      </c>
      <c r="D23" s="1"/>
      <c r="E23" s="1"/>
    </row>
    <row r="24" spans="1:5" ht="13.5">
      <c r="A24" s="1"/>
      <c r="B24" s="1"/>
      <c r="C24" s="1"/>
      <c r="D24" s="1"/>
      <c r="E24" s="1"/>
    </row>
    <row r="25" spans="1:5" ht="13.5">
      <c r="A25" s="6" t="s">
        <v>176</v>
      </c>
      <c r="B25" s="2"/>
      <c r="C25" s="2" t="s">
        <v>75</v>
      </c>
      <c r="D25" s="1"/>
      <c r="E25" s="1"/>
    </row>
    <row r="26" spans="1:5" ht="13.5">
      <c r="A26" s="1"/>
      <c r="B26" s="1"/>
      <c r="C26" s="1"/>
      <c r="D26" s="1"/>
      <c r="E26" s="1"/>
    </row>
    <row r="27" spans="1:5" ht="13.5">
      <c r="A27" s="6" t="s">
        <v>177</v>
      </c>
      <c r="B27" s="2"/>
      <c r="C27" s="2" t="s">
        <v>76</v>
      </c>
      <c r="D27" s="1"/>
      <c r="E27" s="1"/>
    </row>
    <row r="28" spans="1:5" ht="13.5">
      <c r="A28" s="6"/>
      <c r="B28" s="2"/>
      <c r="C28" s="221" t="s">
        <v>126</v>
      </c>
      <c r="D28" s="1"/>
      <c r="E28" s="1"/>
    </row>
    <row r="29" spans="1:5" ht="13.5">
      <c r="A29" s="1"/>
      <c r="B29" s="1"/>
      <c r="C29" s="1"/>
      <c r="D29" s="1"/>
      <c r="E29" s="1"/>
    </row>
    <row r="30" spans="1:5" ht="13.5">
      <c r="A30" s="6" t="s">
        <v>129</v>
      </c>
      <c r="B30" s="2"/>
      <c r="C30" s="221" t="s">
        <v>127</v>
      </c>
      <c r="D30" s="1"/>
      <c r="E30" s="1"/>
    </row>
    <row r="31" spans="1:5" ht="13.5">
      <c r="A31" s="6" t="s">
        <v>178</v>
      </c>
      <c r="B31" s="2"/>
      <c r="C31" s="221" t="s">
        <v>128</v>
      </c>
      <c r="D31" s="1"/>
      <c r="E31" s="1"/>
    </row>
    <row r="32" spans="1:5" ht="13.5">
      <c r="A32" s="1"/>
      <c r="B32" s="1"/>
      <c r="C32" s="1"/>
      <c r="D32" s="1"/>
      <c r="E32" s="1"/>
    </row>
    <row r="33" spans="1:5" ht="13.5">
      <c r="A33" s="6" t="s">
        <v>130</v>
      </c>
      <c r="B33" s="2"/>
      <c r="C33" s="221" t="s">
        <v>131</v>
      </c>
      <c r="D33" s="1"/>
      <c r="E33" s="1"/>
    </row>
    <row r="34" ht="13.5">
      <c r="A34" s="6" t="s">
        <v>179</v>
      </c>
    </row>
    <row r="35" ht="13.5">
      <c r="A35" s="6"/>
    </row>
    <row r="36" ht="13.5">
      <c r="B36" s="262" t="s">
        <v>192</v>
      </c>
    </row>
    <row r="37" ht="13.5">
      <c r="B37" s="262" t="s">
        <v>142</v>
      </c>
    </row>
  </sheetData>
  <sheetProtection/>
  <printOptions/>
  <pageMargins left="0.75" right="0.75" top="1" bottom="1" header="0.512" footer="0.512"/>
  <pageSetup horizontalDpi="600" verticalDpi="600" orientation="landscape" paperSize="9" scale="98" r:id="rId2"/>
  <legacy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O63"/>
  <sheetViews>
    <sheetView view="pageBreakPreview" zoomScaleSheetLayoutView="100" zoomScalePageLayoutView="0" workbookViewId="0" topLeftCell="A1">
      <pane xSplit="2" ySplit="3" topLeftCell="C28" activePane="bottomRight" state="frozen"/>
      <selection pane="topLeft" activeCell="Q15" sqref="Q15"/>
      <selection pane="topRight" activeCell="Q15" sqref="Q15"/>
      <selection pane="bottomLeft" activeCell="Q15" sqref="Q15"/>
      <selection pane="bottomRight" activeCell="N34" sqref="N34:N38"/>
    </sheetView>
  </sheetViews>
  <sheetFormatPr defaultColWidth="9.00390625" defaultRowHeight="13.5"/>
  <cols>
    <col min="1" max="1" width="13.125" style="127" customWidth="1"/>
    <col min="2" max="2" width="11.625" style="127" customWidth="1"/>
    <col min="3" max="15" width="10.625" style="127" customWidth="1"/>
    <col min="16" max="16384" width="9.00390625" style="127" customWidth="1"/>
  </cols>
  <sheetData>
    <row r="1" spans="1:15" ht="17.25">
      <c r="A1" s="276"/>
      <c r="B1" s="50" t="s">
        <v>54</v>
      </c>
      <c r="C1" s="50" t="s">
        <v>188</v>
      </c>
      <c r="D1" s="50"/>
      <c r="E1" s="50"/>
      <c r="F1" s="50"/>
      <c r="G1" s="50" t="s">
        <v>199</v>
      </c>
      <c r="H1" s="50"/>
      <c r="I1" s="136"/>
      <c r="J1" s="136"/>
      <c r="K1" s="136"/>
      <c r="L1" s="136"/>
      <c r="M1" s="136"/>
      <c r="N1" s="136"/>
      <c r="O1" s="136"/>
    </row>
    <row r="2" spans="1:15" ht="14.25" thickBot="1">
      <c r="A2" s="162"/>
      <c r="B2" s="136"/>
      <c r="C2" s="136"/>
      <c r="D2" s="136"/>
      <c r="E2" s="136"/>
      <c r="F2" s="136"/>
      <c r="G2" s="136"/>
      <c r="H2" s="136"/>
      <c r="I2" s="136"/>
      <c r="J2" s="136"/>
      <c r="K2" s="136"/>
      <c r="L2" s="136"/>
      <c r="M2" s="136"/>
      <c r="N2" s="136"/>
      <c r="O2" s="324" t="s">
        <v>0</v>
      </c>
    </row>
    <row r="3" spans="1:15" ht="21.75" customHeight="1" thickBot="1">
      <c r="A3" s="91" t="s">
        <v>43</v>
      </c>
      <c r="B3" s="92" t="s">
        <v>44</v>
      </c>
      <c r="C3" s="93" t="s">
        <v>1</v>
      </c>
      <c r="D3" s="94" t="s">
        <v>2</v>
      </c>
      <c r="E3" s="94" t="s">
        <v>3</v>
      </c>
      <c r="F3" s="94" t="s">
        <v>4</v>
      </c>
      <c r="G3" s="94" t="s">
        <v>5</v>
      </c>
      <c r="H3" s="94" t="s">
        <v>6</v>
      </c>
      <c r="I3" s="94" t="s">
        <v>7</v>
      </c>
      <c r="J3" s="94" t="s">
        <v>8</v>
      </c>
      <c r="K3" s="94" t="s">
        <v>9</v>
      </c>
      <c r="L3" s="94" t="s">
        <v>10</v>
      </c>
      <c r="M3" s="94" t="s">
        <v>11</v>
      </c>
      <c r="N3" s="95" t="s">
        <v>12</v>
      </c>
      <c r="O3" s="96" t="s">
        <v>45</v>
      </c>
    </row>
    <row r="4" spans="1:15" ht="13.5" customHeight="1" thickTop="1">
      <c r="A4" s="641"/>
      <c r="B4" s="163" t="s">
        <v>47</v>
      </c>
      <c r="C4" s="302">
        <v>39</v>
      </c>
      <c r="D4" s="302">
        <v>56</v>
      </c>
      <c r="E4" s="302">
        <v>151</v>
      </c>
      <c r="F4" s="302">
        <v>39</v>
      </c>
      <c r="G4" s="302">
        <v>93</v>
      </c>
      <c r="H4" s="302">
        <v>65</v>
      </c>
      <c r="I4" s="302">
        <v>59</v>
      </c>
      <c r="J4" s="302">
        <v>82</v>
      </c>
      <c r="K4" s="302">
        <v>49</v>
      </c>
      <c r="L4" s="302">
        <v>30</v>
      </c>
      <c r="M4" s="717">
        <v>57</v>
      </c>
      <c r="N4" s="717">
        <v>66</v>
      </c>
      <c r="O4" s="241">
        <f>SUM(C4:N4)</f>
        <v>786</v>
      </c>
    </row>
    <row r="5" spans="1:15" ht="13.5" customHeight="1">
      <c r="A5" s="642"/>
      <c r="B5" s="164" t="s">
        <v>48</v>
      </c>
      <c r="C5" s="298">
        <v>23</v>
      </c>
      <c r="D5" s="298">
        <v>22</v>
      </c>
      <c r="E5" s="298">
        <v>22</v>
      </c>
      <c r="F5" s="298">
        <v>26</v>
      </c>
      <c r="G5" s="298">
        <v>38</v>
      </c>
      <c r="H5" s="298">
        <v>26</v>
      </c>
      <c r="I5" s="298">
        <v>36</v>
      </c>
      <c r="J5" s="298">
        <v>26</v>
      </c>
      <c r="K5" s="298">
        <v>28</v>
      </c>
      <c r="L5" s="298">
        <v>13</v>
      </c>
      <c r="M5" s="298">
        <v>35</v>
      </c>
      <c r="N5" s="298">
        <v>35</v>
      </c>
      <c r="O5" s="242">
        <f aca="true" t="shared" si="0" ref="O5:O43">SUM(C5:N5)</f>
        <v>330</v>
      </c>
    </row>
    <row r="6" spans="1:15" ht="13.5" customHeight="1">
      <c r="A6" s="643" t="s">
        <v>139</v>
      </c>
      <c r="B6" s="164" t="s">
        <v>49</v>
      </c>
      <c r="C6" s="298">
        <v>0</v>
      </c>
      <c r="D6" s="298">
        <v>8</v>
      </c>
      <c r="E6" s="298">
        <v>8</v>
      </c>
      <c r="F6" s="298">
        <v>0</v>
      </c>
      <c r="G6" s="298">
        <v>28</v>
      </c>
      <c r="H6" s="298">
        <v>15</v>
      </c>
      <c r="I6" s="298">
        <v>8</v>
      </c>
      <c r="J6" s="298">
        <v>45</v>
      </c>
      <c r="K6" s="298">
        <v>5</v>
      </c>
      <c r="L6" s="298">
        <v>0</v>
      </c>
      <c r="M6" s="298">
        <v>4</v>
      </c>
      <c r="N6" s="298">
        <v>0</v>
      </c>
      <c r="O6" s="242">
        <f t="shared" si="0"/>
        <v>121</v>
      </c>
    </row>
    <row r="7" spans="1:15" ht="13.5" customHeight="1">
      <c r="A7" s="642"/>
      <c r="B7" s="164" t="s">
        <v>71</v>
      </c>
      <c r="C7" s="298">
        <v>0</v>
      </c>
      <c r="D7" s="298">
        <v>0</v>
      </c>
      <c r="E7" s="298">
        <v>0</v>
      </c>
      <c r="F7" s="298">
        <v>0</v>
      </c>
      <c r="G7" s="298">
        <v>1</v>
      </c>
      <c r="H7" s="298">
        <v>0</v>
      </c>
      <c r="I7" s="298">
        <v>0</v>
      </c>
      <c r="J7" s="298">
        <v>1</v>
      </c>
      <c r="K7" s="298">
        <v>0</v>
      </c>
      <c r="L7" s="298">
        <v>0</v>
      </c>
      <c r="M7" s="298">
        <v>0</v>
      </c>
      <c r="N7" s="298">
        <v>1</v>
      </c>
      <c r="O7" s="242">
        <f t="shared" si="0"/>
        <v>3</v>
      </c>
    </row>
    <row r="8" spans="1:15" ht="13.5" customHeight="1" thickBot="1">
      <c r="A8" s="644"/>
      <c r="B8" s="165" t="s">
        <v>50</v>
      </c>
      <c r="C8" s="298">
        <v>16</v>
      </c>
      <c r="D8" s="393">
        <v>26</v>
      </c>
      <c r="E8" s="298">
        <v>121</v>
      </c>
      <c r="F8" s="298">
        <v>13</v>
      </c>
      <c r="G8" s="298">
        <v>26</v>
      </c>
      <c r="H8" s="298">
        <v>24</v>
      </c>
      <c r="I8" s="298">
        <v>15</v>
      </c>
      <c r="J8" s="298">
        <v>10</v>
      </c>
      <c r="K8" s="298">
        <v>16</v>
      </c>
      <c r="L8" s="298">
        <v>17</v>
      </c>
      <c r="M8" s="298">
        <v>18</v>
      </c>
      <c r="N8" s="298">
        <v>30</v>
      </c>
      <c r="O8" s="243">
        <f t="shared" si="0"/>
        <v>332</v>
      </c>
    </row>
    <row r="9" spans="1:15" ht="13.5" customHeight="1" thickTop="1">
      <c r="A9" s="765" t="s">
        <v>140</v>
      </c>
      <c r="B9" s="166" t="s">
        <v>47</v>
      </c>
      <c r="C9" s="302">
        <v>9</v>
      </c>
      <c r="D9" s="302">
        <v>17</v>
      </c>
      <c r="E9" s="302">
        <v>6</v>
      </c>
      <c r="F9" s="302">
        <v>23</v>
      </c>
      <c r="G9" s="302">
        <v>17</v>
      </c>
      <c r="H9" s="302">
        <v>17</v>
      </c>
      <c r="I9" s="302">
        <v>9</v>
      </c>
      <c r="J9" s="302">
        <v>17</v>
      </c>
      <c r="K9" s="302">
        <v>19</v>
      </c>
      <c r="L9" s="302">
        <v>22</v>
      </c>
      <c r="M9" s="717">
        <v>11</v>
      </c>
      <c r="N9" s="717">
        <v>17</v>
      </c>
      <c r="O9" s="241">
        <f t="shared" si="0"/>
        <v>184</v>
      </c>
    </row>
    <row r="10" spans="1:15" ht="13.5" customHeight="1">
      <c r="A10" s="765"/>
      <c r="B10" s="164" t="s">
        <v>48</v>
      </c>
      <c r="C10" s="298">
        <v>9</v>
      </c>
      <c r="D10" s="298">
        <v>8</v>
      </c>
      <c r="E10" s="298">
        <v>6</v>
      </c>
      <c r="F10" s="298">
        <v>11</v>
      </c>
      <c r="G10" s="298">
        <v>15</v>
      </c>
      <c r="H10" s="298">
        <v>12</v>
      </c>
      <c r="I10" s="298">
        <v>9</v>
      </c>
      <c r="J10" s="298">
        <v>6</v>
      </c>
      <c r="K10" s="298">
        <v>10</v>
      </c>
      <c r="L10" s="298">
        <v>10</v>
      </c>
      <c r="M10" s="298">
        <v>10</v>
      </c>
      <c r="N10" s="298">
        <v>7</v>
      </c>
      <c r="O10" s="242">
        <f t="shared" si="0"/>
        <v>113</v>
      </c>
    </row>
    <row r="11" spans="1:15" ht="13.5" customHeight="1">
      <c r="A11" s="765"/>
      <c r="B11" s="164" t="s">
        <v>49</v>
      </c>
      <c r="C11" s="298">
        <v>0</v>
      </c>
      <c r="D11" s="298">
        <v>0</v>
      </c>
      <c r="E11" s="298">
        <v>0</v>
      </c>
      <c r="F11" s="298">
        <v>6</v>
      </c>
      <c r="G11" s="298">
        <v>0</v>
      </c>
      <c r="H11" s="298">
        <v>0</v>
      </c>
      <c r="I11" s="298">
        <v>0</v>
      </c>
      <c r="J11" s="298">
        <v>0</v>
      </c>
      <c r="K11" s="298">
        <v>0</v>
      </c>
      <c r="L11" s="298">
        <v>0</v>
      </c>
      <c r="M11" s="298">
        <v>0</v>
      </c>
      <c r="N11" s="298">
        <v>10</v>
      </c>
      <c r="O11" s="242">
        <f t="shared" si="0"/>
        <v>16</v>
      </c>
    </row>
    <row r="12" spans="1:15" ht="13.5" customHeight="1">
      <c r="A12" s="642"/>
      <c r="B12" s="164" t="s">
        <v>71</v>
      </c>
      <c r="C12" s="298">
        <v>0</v>
      </c>
      <c r="D12" s="298">
        <v>0</v>
      </c>
      <c r="E12" s="298">
        <v>0</v>
      </c>
      <c r="F12" s="298">
        <v>0</v>
      </c>
      <c r="G12" s="298">
        <v>0</v>
      </c>
      <c r="H12" s="298">
        <v>0</v>
      </c>
      <c r="I12" s="298">
        <v>0</v>
      </c>
      <c r="J12" s="298">
        <v>0</v>
      </c>
      <c r="K12" s="298">
        <v>0</v>
      </c>
      <c r="L12" s="298">
        <v>0</v>
      </c>
      <c r="M12" s="298">
        <v>0</v>
      </c>
      <c r="N12" s="298">
        <v>0</v>
      </c>
      <c r="O12" s="242">
        <f t="shared" si="0"/>
        <v>0</v>
      </c>
    </row>
    <row r="13" spans="1:15" ht="13.5" customHeight="1" thickBot="1">
      <c r="A13" s="642"/>
      <c r="B13" s="167" t="s">
        <v>50</v>
      </c>
      <c r="C13" s="298">
        <v>0</v>
      </c>
      <c r="D13" s="298">
        <v>9</v>
      </c>
      <c r="E13" s="298">
        <v>0</v>
      </c>
      <c r="F13" s="298">
        <v>6</v>
      </c>
      <c r="G13" s="298">
        <v>2</v>
      </c>
      <c r="H13" s="298">
        <v>5</v>
      </c>
      <c r="I13" s="298">
        <v>0</v>
      </c>
      <c r="J13" s="298">
        <v>11</v>
      </c>
      <c r="K13" s="298">
        <v>9</v>
      </c>
      <c r="L13" s="298">
        <v>12</v>
      </c>
      <c r="M13" s="298">
        <v>1</v>
      </c>
      <c r="N13" s="298">
        <v>0</v>
      </c>
      <c r="O13" s="243">
        <f t="shared" si="0"/>
        <v>55</v>
      </c>
    </row>
    <row r="14" spans="1:15" ht="13.5" customHeight="1" thickTop="1">
      <c r="A14" s="764" t="s">
        <v>57</v>
      </c>
      <c r="B14" s="163" t="s">
        <v>47</v>
      </c>
      <c r="C14" s="302">
        <v>16</v>
      </c>
      <c r="D14" s="302">
        <v>19</v>
      </c>
      <c r="E14" s="302">
        <v>12</v>
      </c>
      <c r="F14" s="302">
        <v>20</v>
      </c>
      <c r="G14" s="302">
        <v>14</v>
      </c>
      <c r="H14" s="302">
        <v>23</v>
      </c>
      <c r="I14" s="302">
        <v>6</v>
      </c>
      <c r="J14" s="302">
        <v>20</v>
      </c>
      <c r="K14" s="302">
        <v>20</v>
      </c>
      <c r="L14" s="302">
        <v>9</v>
      </c>
      <c r="M14" s="717">
        <v>93</v>
      </c>
      <c r="N14" s="717">
        <v>26</v>
      </c>
      <c r="O14" s="241">
        <f t="shared" si="0"/>
        <v>278</v>
      </c>
    </row>
    <row r="15" spans="1:15" ht="13.5" customHeight="1">
      <c r="A15" s="765"/>
      <c r="B15" s="164" t="s">
        <v>48</v>
      </c>
      <c r="C15" s="298">
        <v>7</v>
      </c>
      <c r="D15" s="298">
        <v>6</v>
      </c>
      <c r="E15" s="298">
        <v>5</v>
      </c>
      <c r="F15" s="298">
        <v>17</v>
      </c>
      <c r="G15" s="298">
        <v>10</v>
      </c>
      <c r="H15" s="298">
        <v>8</v>
      </c>
      <c r="I15" s="298">
        <v>3</v>
      </c>
      <c r="J15" s="298">
        <v>10</v>
      </c>
      <c r="K15" s="298">
        <v>16</v>
      </c>
      <c r="L15" s="298">
        <v>9</v>
      </c>
      <c r="M15" s="298">
        <v>6</v>
      </c>
      <c r="N15" s="298">
        <v>7</v>
      </c>
      <c r="O15" s="242">
        <f t="shared" si="0"/>
        <v>104</v>
      </c>
    </row>
    <row r="16" spans="1:15" ht="13.5" customHeight="1">
      <c r="A16" s="765"/>
      <c r="B16" s="164" t="s">
        <v>49</v>
      </c>
      <c r="C16" s="298">
        <v>6</v>
      </c>
      <c r="D16" s="298">
        <v>13</v>
      </c>
      <c r="E16" s="298">
        <v>0</v>
      </c>
      <c r="F16" s="298">
        <v>0</v>
      </c>
      <c r="G16" s="298">
        <v>0</v>
      </c>
      <c r="H16" s="298">
        <v>7</v>
      </c>
      <c r="I16" s="298">
        <v>0</v>
      </c>
      <c r="J16" s="298">
        <v>8</v>
      </c>
      <c r="K16" s="298">
        <v>0</v>
      </c>
      <c r="L16" s="298">
        <v>0</v>
      </c>
      <c r="M16" s="298">
        <v>82</v>
      </c>
      <c r="N16" s="298">
        <v>6</v>
      </c>
      <c r="O16" s="242">
        <f t="shared" si="0"/>
        <v>122</v>
      </c>
    </row>
    <row r="17" spans="1:15" ht="13.5" customHeight="1">
      <c r="A17" s="642"/>
      <c r="B17" s="164" t="s">
        <v>71</v>
      </c>
      <c r="C17" s="298">
        <v>0</v>
      </c>
      <c r="D17" s="298">
        <v>0</v>
      </c>
      <c r="E17" s="298">
        <v>0</v>
      </c>
      <c r="F17" s="298">
        <v>0</v>
      </c>
      <c r="G17" s="298">
        <v>0</v>
      </c>
      <c r="H17" s="298">
        <v>0</v>
      </c>
      <c r="I17" s="298">
        <v>0</v>
      </c>
      <c r="J17" s="298">
        <v>0</v>
      </c>
      <c r="K17" s="298">
        <v>0</v>
      </c>
      <c r="L17" s="298">
        <v>0</v>
      </c>
      <c r="M17" s="298">
        <v>1</v>
      </c>
      <c r="N17" s="298">
        <v>0</v>
      </c>
      <c r="O17" s="242">
        <f t="shared" si="0"/>
        <v>1</v>
      </c>
    </row>
    <row r="18" spans="1:15" ht="13.5" customHeight="1" thickBot="1">
      <c r="A18" s="644"/>
      <c r="B18" s="165" t="s">
        <v>50</v>
      </c>
      <c r="C18" s="333">
        <v>3</v>
      </c>
      <c r="D18" s="336">
        <v>0</v>
      </c>
      <c r="E18" s="336">
        <v>7</v>
      </c>
      <c r="F18" s="336">
        <v>3</v>
      </c>
      <c r="G18" s="336">
        <v>4</v>
      </c>
      <c r="H18" s="336">
        <v>8</v>
      </c>
      <c r="I18" s="336">
        <v>3</v>
      </c>
      <c r="J18" s="336">
        <v>2</v>
      </c>
      <c r="K18" s="336">
        <v>4</v>
      </c>
      <c r="L18" s="336">
        <v>0</v>
      </c>
      <c r="M18" s="336">
        <v>4</v>
      </c>
      <c r="N18" s="333">
        <v>13</v>
      </c>
      <c r="O18" s="244">
        <f t="shared" si="0"/>
        <v>51</v>
      </c>
    </row>
    <row r="19" spans="1:15" ht="13.5" customHeight="1" thickTop="1">
      <c r="A19" s="765" t="s">
        <v>86</v>
      </c>
      <c r="B19" s="166" t="s">
        <v>47</v>
      </c>
      <c r="C19" s="301">
        <v>30</v>
      </c>
      <c r="D19" s="302">
        <v>55</v>
      </c>
      <c r="E19" s="302">
        <v>35</v>
      </c>
      <c r="F19" s="302">
        <v>24</v>
      </c>
      <c r="G19" s="302">
        <v>54</v>
      </c>
      <c r="H19" s="302">
        <v>54</v>
      </c>
      <c r="I19" s="302">
        <v>21</v>
      </c>
      <c r="J19" s="302">
        <v>40</v>
      </c>
      <c r="K19" s="302">
        <v>40</v>
      </c>
      <c r="L19" s="302">
        <v>27</v>
      </c>
      <c r="M19" s="717">
        <v>28</v>
      </c>
      <c r="N19" s="715">
        <v>51</v>
      </c>
      <c r="O19" s="245">
        <f t="shared" si="0"/>
        <v>459</v>
      </c>
    </row>
    <row r="20" spans="1:15" ht="13.5" customHeight="1">
      <c r="A20" s="765"/>
      <c r="B20" s="164" t="s">
        <v>48</v>
      </c>
      <c r="C20" s="298">
        <v>25</v>
      </c>
      <c r="D20" s="298">
        <v>33</v>
      </c>
      <c r="E20" s="298">
        <v>27</v>
      </c>
      <c r="F20" s="298">
        <v>19</v>
      </c>
      <c r="G20" s="298">
        <v>22</v>
      </c>
      <c r="H20" s="298">
        <v>31</v>
      </c>
      <c r="I20" s="298">
        <v>13</v>
      </c>
      <c r="J20" s="298">
        <v>33</v>
      </c>
      <c r="K20" s="298">
        <v>18</v>
      </c>
      <c r="L20" s="298">
        <v>15</v>
      </c>
      <c r="M20" s="298">
        <v>22</v>
      </c>
      <c r="N20" s="298">
        <v>21</v>
      </c>
      <c r="O20" s="242">
        <f t="shared" si="0"/>
        <v>279</v>
      </c>
    </row>
    <row r="21" spans="1:15" ht="13.5" customHeight="1">
      <c r="A21" s="765"/>
      <c r="B21" s="164" t="s">
        <v>49</v>
      </c>
      <c r="C21" s="298">
        <v>0</v>
      </c>
      <c r="D21" s="298">
        <v>16</v>
      </c>
      <c r="E21" s="298">
        <v>0</v>
      </c>
      <c r="F21" s="298">
        <v>0</v>
      </c>
      <c r="G21" s="298">
        <v>6</v>
      </c>
      <c r="H21" s="298">
        <v>6</v>
      </c>
      <c r="I21" s="298">
        <v>0</v>
      </c>
      <c r="J21" s="298">
        <v>0</v>
      </c>
      <c r="K21" s="298">
        <v>16</v>
      </c>
      <c r="L21" s="298">
        <v>0</v>
      </c>
      <c r="M21" s="298">
        <v>0</v>
      </c>
      <c r="N21" s="298">
        <v>30</v>
      </c>
      <c r="O21" s="242">
        <f t="shared" si="0"/>
        <v>74</v>
      </c>
    </row>
    <row r="22" spans="1:15" ht="13.5" customHeight="1">
      <c r="A22" s="642"/>
      <c r="B22" s="164" t="s">
        <v>71</v>
      </c>
      <c r="C22" s="298">
        <v>0</v>
      </c>
      <c r="D22" s="298">
        <v>0</v>
      </c>
      <c r="E22" s="298">
        <v>0</v>
      </c>
      <c r="F22" s="298">
        <v>0</v>
      </c>
      <c r="G22" s="298">
        <v>0</v>
      </c>
      <c r="H22" s="298">
        <v>0</v>
      </c>
      <c r="I22" s="298">
        <v>0</v>
      </c>
      <c r="J22" s="298">
        <v>0</v>
      </c>
      <c r="K22" s="298">
        <v>1</v>
      </c>
      <c r="L22" s="298">
        <v>0</v>
      </c>
      <c r="M22" s="298">
        <v>0</v>
      </c>
      <c r="N22" s="298">
        <v>0</v>
      </c>
      <c r="O22" s="242">
        <f t="shared" si="0"/>
        <v>1</v>
      </c>
    </row>
    <row r="23" spans="1:15" ht="13.5" customHeight="1" thickBot="1">
      <c r="A23" s="644"/>
      <c r="B23" s="165" t="s">
        <v>50</v>
      </c>
      <c r="C23" s="298">
        <v>5</v>
      </c>
      <c r="D23" s="298">
        <v>6</v>
      </c>
      <c r="E23" s="298">
        <v>8</v>
      </c>
      <c r="F23" s="298">
        <v>5</v>
      </c>
      <c r="G23" s="298">
        <v>26</v>
      </c>
      <c r="H23" s="298">
        <v>17</v>
      </c>
      <c r="I23" s="298">
        <v>8</v>
      </c>
      <c r="J23" s="298">
        <v>7</v>
      </c>
      <c r="K23" s="298">
        <v>5</v>
      </c>
      <c r="L23" s="298">
        <v>12</v>
      </c>
      <c r="M23" s="298">
        <v>6</v>
      </c>
      <c r="N23" s="298">
        <v>0</v>
      </c>
      <c r="O23" s="243">
        <f t="shared" si="0"/>
        <v>105</v>
      </c>
    </row>
    <row r="24" spans="1:15" ht="13.5" customHeight="1" thickTop="1">
      <c r="A24" s="642"/>
      <c r="B24" s="163" t="s">
        <v>47</v>
      </c>
      <c r="C24" s="302">
        <v>15</v>
      </c>
      <c r="D24" s="302">
        <v>13</v>
      </c>
      <c r="E24" s="302">
        <v>20</v>
      </c>
      <c r="F24" s="302">
        <v>18</v>
      </c>
      <c r="G24" s="302">
        <v>19</v>
      </c>
      <c r="H24" s="302">
        <v>26</v>
      </c>
      <c r="I24" s="302">
        <v>8</v>
      </c>
      <c r="J24" s="302">
        <v>20</v>
      </c>
      <c r="K24" s="302">
        <v>34</v>
      </c>
      <c r="L24" s="302">
        <v>19</v>
      </c>
      <c r="M24" s="717">
        <v>17</v>
      </c>
      <c r="N24" s="717">
        <v>12</v>
      </c>
      <c r="O24" s="241">
        <f t="shared" si="0"/>
        <v>221</v>
      </c>
    </row>
    <row r="25" spans="1:15" ht="13.5" customHeight="1">
      <c r="A25" s="642"/>
      <c r="B25" s="164" t="s">
        <v>48</v>
      </c>
      <c r="C25" s="298">
        <v>13</v>
      </c>
      <c r="D25" s="298">
        <v>13</v>
      </c>
      <c r="E25" s="298">
        <v>16</v>
      </c>
      <c r="F25" s="298">
        <v>9</v>
      </c>
      <c r="G25" s="298">
        <v>19</v>
      </c>
      <c r="H25" s="298">
        <v>10</v>
      </c>
      <c r="I25" s="298">
        <v>7</v>
      </c>
      <c r="J25" s="298">
        <v>14</v>
      </c>
      <c r="K25" s="298">
        <v>21</v>
      </c>
      <c r="L25" s="298">
        <v>11</v>
      </c>
      <c r="M25" s="298">
        <v>16</v>
      </c>
      <c r="N25" s="298">
        <v>11</v>
      </c>
      <c r="O25" s="242">
        <f t="shared" si="0"/>
        <v>160</v>
      </c>
    </row>
    <row r="26" spans="1:15" ht="13.5" customHeight="1">
      <c r="A26" s="643" t="s">
        <v>87</v>
      </c>
      <c r="B26" s="164" t="s">
        <v>49</v>
      </c>
      <c r="C26" s="298">
        <v>0</v>
      </c>
      <c r="D26" s="298">
        <v>0</v>
      </c>
      <c r="E26" s="298">
        <v>0</v>
      </c>
      <c r="F26" s="298">
        <v>8</v>
      </c>
      <c r="G26" s="298">
        <v>0</v>
      </c>
      <c r="H26" s="298">
        <v>15</v>
      </c>
      <c r="I26" s="298">
        <v>0</v>
      </c>
      <c r="J26" s="298">
        <v>0</v>
      </c>
      <c r="K26" s="298">
        <v>8</v>
      </c>
      <c r="L26" s="298">
        <v>8</v>
      </c>
      <c r="M26" s="298">
        <v>0</v>
      </c>
      <c r="N26" s="298">
        <v>0</v>
      </c>
      <c r="O26" s="242">
        <f t="shared" si="0"/>
        <v>39</v>
      </c>
    </row>
    <row r="27" spans="1:15" ht="13.5" customHeight="1">
      <c r="A27" s="642"/>
      <c r="B27" s="164" t="s">
        <v>60</v>
      </c>
      <c r="C27" s="298">
        <v>0</v>
      </c>
      <c r="D27" s="298">
        <v>0</v>
      </c>
      <c r="E27" s="298">
        <v>0</v>
      </c>
      <c r="F27" s="298">
        <v>0</v>
      </c>
      <c r="G27" s="298">
        <v>0</v>
      </c>
      <c r="H27" s="298">
        <v>0</v>
      </c>
      <c r="I27" s="298">
        <v>0</v>
      </c>
      <c r="J27" s="298">
        <v>0</v>
      </c>
      <c r="K27" s="298">
        <v>0</v>
      </c>
      <c r="L27" s="298">
        <v>0</v>
      </c>
      <c r="M27" s="298">
        <v>0</v>
      </c>
      <c r="N27" s="298">
        <v>0</v>
      </c>
      <c r="O27" s="242">
        <f t="shared" si="0"/>
        <v>0</v>
      </c>
    </row>
    <row r="28" spans="1:15" ht="13.5" customHeight="1" thickBot="1">
      <c r="A28" s="644"/>
      <c r="B28" s="168" t="s">
        <v>50</v>
      </c>
      <c r="C28" s="336">
        <v>2</v>
      </c>
      <c r="D28" s="336">
        <v>0</v>
      </c>
      <c r="E28" s="336">
        <v>4</v>
      </c>
      <c r="F28" s="336">
        <v>1</v>
      </c>
      <c r="G28" s="336">
        <v>0</v>
      </c>
      <c r="H28" s="336">
        <v>1</v>
      </c>
      <c r="I28" s="336">
        <v>1</v>
      </c>
      <c r="J28" s="336">
        <v>6</v>
      </c>
      <c r="K28" s="336">
        <v>5</v>
      </c>
      <c r="L28" s="336">
        <v>0</v>
      </c>
      <c r="M28" s="336">
        <v>1</v>
      </c>
      <c r="N28" s="333">
        <v>1</v>
      </c>
      <c r="O28" s="243">
        <f t="shared" si="0"/>
        <v>22</v>
      </c>
    </row>
    <row r="29" spans="1:15" ht="13.5" customHeight="1" thickTop="1">
      <c r="A29" s="766" t="s">
        <v>124</v>
      </c>
      <c r="B29" s="163" t="s">
        <v>47</v>
      </c>
      <c r="C29" s="302">
        <v>8</v>
      </c>
      <c r="D29" s="302">
        <v>10</v>
      </c>
      <c r="E29" s="302">
        <v>12</v>
      </c>
      <c r="F29" s="302">
        <v>7</v>
      </c>
      <c r="G29" s="302">
        <v>10</v>
      </c>
      <c r="H29" s="302">
        <v>9</v>
      </c>
      <c r="I29" s="302">
        <v>9</v>
      </c>
      <c r="J29" s="302">
        <v>9</v>
      </c>
      <c r="K29" s="302">
        <v>11</v>
      </c>
      <c r="L29" s="302">
        <v>7</v>
      </c>
      <c r="M29" s="717">
        <v>6</v>
      </c>
      <c r="N29" s="715">
        <v>2</v>
      </c>
      <c r="O29" s="241">
        <f t="shared" si="0"/>
        <v>100</v>
      </c>
    </row>
    <row r="30" spans="1:15" ht="13.5" customHeight="1">
      <c r="A30" s="767"/>
      <c r="B30" s="164" t="s">
        <v>48</v>
      </c>
      <c r="C30" s="298">
        <v>4</v>
      </c>
      <c r="D30" s="298">
        <v>10</v>
      </c>
      <c r="E30" s="298">
        <v>9</v>
      </c>
      <c r="F30" s="298">
        <v>7</v>
      </c>
      <c r="G30" s="298">
        <v>2</v>
      </c>
      <c r="H30" s="298">
        <v>9</v>
      </c>
      <c r="I30" s="298">
        <v>7</v>
      </c>
      <c r="J30" s="298">
        <v>9</v>
      </c>
      <c r="K30" s="298">
        <v>9</v>
      </c>
      <c r="L30" s="298">
        <v>7</v>
      </c>
      <c r="M30" s="298">
        <v>6</v>
      </c>
      <c r="N30" s="298">
        <v>2</v>
      </c>
      <c r="O30" s="242">
        <f t="shared" si="0"/>
        <v>81</v>
      </c>
    </row>
    <row r="31" spans="1:15" ht="13.5" customHeight="1">
      <c r="A31" s="767"/>
      <c r="B31" s="164" t="s">
        <v>49</v>
      </c>
      <c r="C31" s="298">
        <v>0</v>
      </c>
      <c r="D31" s="298">
        <v>0</v>
      </c>
      <c r="E31" s="298">
        <v>0</v>
      </c>
      <c r="F31" s="298">
        <v>0</v>
      </c>
      <c r="G31" s="298">
        <v>8</v>
      </c>
      <c r="H31" s="298">
        <v>0</v>
      </c>
      <c r="I31" s="298">
        <v>0</v>
      </c>
      <c r="J31" s="298">
        <v>0</v>
      </c>
      <c r="K31" s="298">
        <v>0</v>
      </c>
      <c r="L31" s="298">
        <v>0</v>
      </c>
      <c r="M31" s="298">
        <v>0</v>
      </c>
      <c r="N31" s="298">
        <v>0</v>
      </c>
      <c r="O31" s="242">
        <f t="shared" si="0"/>
        <v>8</v>
      </c>
    </row>
    <row r="32" spans="1:15" ht="13.5" customHeight="1">
      <c r="A32" s="767"/>
      <c r="B32" s="164" t="s">
        <v>60</v>
      </c>
      <c r="C32" s="298">
        <v>0</v>
      </c>
      <c r="D32" s="298">
        <v>0</v>
      </c>
      <c r="E32" s="298">
        <v>0</v>
      </c>
      <c r="F32" s="298">
        <v>0</v>
      </c>
      <c r="G32" s="298">
        <v>0</v>
      </c>
      <c r="H32" s="298">
        <v>0</v>
      </c>
      <c r="I32" s="298">
        <v>0</v>
      </c>
      <c r="J32" s="298">
        <v>0</v>
      </c>
      <c r="K32" s="298">
        <v>0</v>
      </c>
      <c r="L32" s="298">
        <v>0</v>
      </c>
      <c r="M32" s="298">
        <v>0</v>
      </c>
      <c r="N32" s="298">
        <v>0</v>
      </c>
      <c r="O32" s="242">
        <f t="shared" si="0"/>
        <v>0</v>
      </c>
    </row>
    <row r="33" spans="1:15" ht="13.5" customHeight="1" thickBot="1">
      <c r="A33" s="768"/>
      <c r="B33" s="168" t="s">
        <v>50</v>
      </c>
      <c r="C33" s="336">
        <v>4</v>
      </c>
      <c r="D33" s="336">
        <v>0</v>
      </c>
      <c r="E33" s="336">
        <v>3</v>
      </c>
      <c r="F33" s="336">
        <v>0</v>
      </c>
      <c r="G33" s="336">
        <v>0</v>
      </c>
      <c r="H33" s="336">
        <v>0</v>
      </c>
      <c r="I33" s="336">
        <v>2</v>
      </c>
      <c r="J33" s="336">
        <v>0</v>
      </c>
      <c r="K33" s="336">
        <v>2</v>
      </c>
      <c r="L33" s="336">
        <v>0</v>
      </c>
      <c r="M33" s="336">
        <v>0</v>
      </c>
      <c r="N33" s="333">
        <v>0</v>
      </c>
      <c r="O33" s="243">
        <f t="shared" si="0"/>
        <v>11</v>
      </c>
    </row>
    <row r="34" spans="1:15" ht="13.5" customHeight="1" thickTop="1">
      <c r="A34" s="766" t="s">
        <v>125</v>
      </c>
      <c r="B34" s="166" t="s">
        <v>47</v>
      </c>
      <c r="C34" s="302">
        <v>18</v>
      </c>
      <c r="D34" s="302">
        <v>11</v>
      </c>
      <c r="E34" s="302">
        <v>14</v>
      </c>
      <c r="F34" s="302">
        <v>28</v>
      </c>
      <c r="G34" s="302">
        <v>35</v>
      </c>
      <c r="H34" s="302">
        <v>15</v>
      </c>
      <c r="I34" s="302">
        <v>15</v>
      </c>
      <c r="J34" s="302">
        <v>14</v>
      </c>
      <c r="K34" s="302">
        <v>20</v>
      </c>
      <c r="L34" s="302">
        <v>16</v>
      </c>
      <c r="M34" s="717">
        <v>15</v>
      </c>
      <c r="N34" s="715">
        <v>18</v>
      </c>
      <c r="O34" s="241">
        <f t="shared" si="0"/>
        <v>219</v>
      </c>
    </row>
    <row r="35" spans="1:15" ht="13.5" customHeight="1">
      <c r="A35" s="767"/>
      <c r="B35" s="164" t="s">
        <v>48</v>
      </c>
      <c r="C35" s="298">
        <v>14</v>
      </c>
      <c r="D35" s="298">
        <v>9</v>
      </c>
      <c r="E35" s="298">
        <v>12</v>
      </c>
      <c r="F35" s="298">
        <v>20</v>
      </c>
      <c r="G35" s="298">
        <v>18</v>
      </c>
      <c r="H35" s="298">
        <v>10</v>
      </c>
      <c r="I35" s="298">
        <v>14</v>
      </c>
      <c r="J35" s="298">
        <v>12</v>
      </c>
      <c r="K35" s="298">
        <v>17</v>
      </c>
      <c r="L35" s="298">
        <v>11</v>
      </c>
      <c r="M35" s="298">
        <v>13</v>
      </c>
      <c r="N35" s="298">
        <v>14</v>
      </c>
      <c r="O35" s="242">
        <f t="shared" si="0"/>
        <v>164</v>
      </c>
    </row>
    <row r="36" spans="1:15" ht="13.5" customHeight="1">
      <c r="A36" s="767"/>
      <c r="B36" s="164" t="s">
        <v>49</v>
      </c>
      <c r="C36" s="298">
        <v>0</v>
      </c>
      <c r="D36" s="298">
        <v>0</v>
      </c>
      <c r="E36" s="298">
        <v>0</v>
      </c>
      <c r="F36" s="298">
        <v>4</v>
      </c>
      <c r="G36" s="298">
        <v>4</v>
      </c>
      <c r="H36" s="298">
        <v>0</v>
      </c>
      <c r="I36" s="298">
        <v>0</v>
      </c>
      <c r="J36" s="298">
        <v>0</v>
      </c>
      <c r="K36" s="298">
        <v>0</v>
      </c>
      <c r="L36" s="298">
        <v>0</v>
      </c>
      <c r="M36" s="298">
        <v>0</v>
      </c>
      <c r="N36" s="298">
        <v>0</v>
      </c>
      <c r="O36" s="242">
        <f t="shared" si="0"/>
        <v>8</v>
      </c>
    </row>
    <row r="37" spans="1:15" ht="13.5" customHeight="1">
      <c r="A37" s="767"/>
      <c r="B37" s="164" t="s">
        <v>71</v>
      </c>
      <c r="C37" s="298">
        <v>0</v>
      </c>
      <c r="D37" s="298">
        <v>0</v>
      </c>
      <c r="E37" s="298">
        <v>0</v>
      </c>
      <c r="F37" s="298">
        <v>0</v>
      </c>
      <c r="G37" s="298">
        <v>0</v>
      </c>
      <c r="H37" s="298">
        <v>0</v>
      </c>
      <c r="I37" s="298">
        <v>0</v>
      </c>
      <c r="J37" s="298">
        <v>0</v>
      </c>
      <c r="K37" s="298">
        <v>0</v>
      </c>
      <c r="L37" s="298">
        <v>0</v>
      </c>
      <c r="M37" s="298">
        <v>0</v>
      </c>
      <c r="N37" s="298">
        <v>0</v>
      </c>
      <c r="O37" s="243">
        <f t="shared" si="0"/>
        <v>0</v>
      </c>
    </row>
    <row r="38" spans="1:15" ht="13.5" customHeight="1" thickBot="1">
      <c r="A38" s="768"/>
      <c r="B38" s="167" t="s">
        <v>50</v>
      </c>
      <c r="C38" s="298">
        <v>4</v>
      </c>
      <c r="D38" s="298">
        <v>2</v>
      </c>
      <c r="E38" s="298">
        <v>2</v>
      </c>
      <c r="F38" s="298">
        <v>4</v>
      </c>
      <c r="G38" s="298">
        <v>13</v>
      </c>
      <c r="H38" s="298">
        <v>5</v>
      </c>
      <c r="I38" s="298">
        <v>1</v>
      </c>
      <c r="J38" s="298">
        <v>2</v>
      </c>
      <c r="K38" s="298">
        <v>3</v>
      </c>
      <c r="L38" s="298">
        <v>5</v>
      </c>
      <c r="M38" s="298">
        <v>2</v>
      </c>
      <c r="N38" s="298">
        <v>4</v>
      </c>
      <c r="O38" s="244">
        <f t="shared" si="0"/>
        <v>47</v>
      </c>
    </row>
    <row r="39" spans="1:15" ht="13.5" customHeight="1" thickTop="1">
      <c r="A39" s="764" t="s">
        <v>45</v>
      </c>
      <c r="B39" s="163" t="s">
        <v>47</v>
      </c>
      <c r="C39" s="233">
        <f>IF(C4="","",C4+C34+C29+C24+C19+C14+C9)</f>
        <v>135</v>
      </c>
      <c r="D39" s="233">
        <f aca="true" t="shared" si="1" ref="D39:N39">IF(D4="","",D4+D34+D29+D24+D19+D14+D9)</f>
        <v>181</v>
      </c>
      <c r="E39" s="233">
        <f t="shared" si="1"/>
        <v>250</v>
      </c>
      <c r="F39" s="233">
        <f t="shared" si="1"/>
        <v>159</v>
      </c>
      <c r="G39" s="233">
        <f t="shared" si="1"/>
        <v>242</v>
      </c>
      <c r="H39" s="233">
        <f t="shared" si="1"/>
        <v>209</v>
      </c>
      <c r="I39" s="233">
        <f t="shared" si="1"/>
        <v>127</v>
      </c>
      <c r="J39" s="233">
        <f t="shared" si="1"/>
        <v>202</v>
      </c>
      <c r="K39" s="233">
        <f t="shared" si="1"/>
        <v>193</v>
      </c>
      <c r="L39" s="233">
        <f t="shared" si="1"/>
        <v>130</v>
      </c>
      <c r="M39" s="233">
        <f t="shared" si="1"/>
        <v>227</v>
      </c>
      <c r="N39" s="233">
        <f t="shared" si="1"/>
        <v>192</v>
      </c>
      <c r="O39" s="241">
        <f t="shared" si="0"/>
        <v>2247</v>
      </c>
    </row>
    <row r="40" spans="1:15" ht="13.5" customHeight="1">
      <c r="A40" s="765"/>
      <c r="B40" s="164" t="s">
        <v>48</v>
      </c>
      <c r="C40" s="239">
        <f>IF(C5="","",+C35+C30+C25+C20+C15+C10+C5)</f>
        <v>95</v>
      </c>
      <c r="D40" s="239">
        <f aca="true" t="shared" si="2" ref="D40:N43">IF(D5="","",+D35+D30+D25+D20+D15+D10+D5)</f>
        <v>101</v>
      </c>
      <c r="E40" s="239">
        <f t="shared" si="2"/>
        <v>97</v>
      </c>
      <c r="F40" s="239">
        <f t="shared" si="2"/>
        <v>109</v>
      </c>
      <c r="G40" s="239">
        <f t="shared" si="2"/>
        <v>124</v>
      </c>
      <c r="H40" s="239">
        <f t="shared" si="2"/>
        <v>106</v>
      </c>
      <c r="I40" s="239">
        <f t="shared" si="2"/>
        <v>89</v>
      </c>
      <c r="J40" s="239">
        <f t="shared" si="2"/>
        <v>110</v>
      </c>
      <c r="K40" s="239">
        <f t="shared" si="2"/>
        <v>119</v>
      </c>
      <c r="L40" s="239">
        <f t="shared" si="2"/>
        <v>76</v>
      </c>
      <c r="M40" s="239">
        <f t="shared" si="2"/>
        <v>108</v>
      </c>
      <c r="N40" s="239">
        <f t="shared" si="2"/>
        <v>97</v>
      </c>
      <c r="O40" s="242">
        <f t="shared" si="0"/>
        <v>1231</v>
      </c>
    </row>
    <row r="41" spans="1:15" ht="13.5" customHeight="1">
      <c r="A41" s="765"/>
      <c r="B41" s="164" t="s">
        <v>49</v>
      </c>
      <c r="C41" s="239">
        <f>IF(C6="","",+C36+C31+C26+C21+C16+C11+C6)</f>
        <v>6</v>
      </c>
      <c r="D41" s="239">
        <f t="shared" si="2"/>
        <v>37</v>
      </c>
      <c r="E41" s="239">
        <f t="shared" si="2"/>
        <v>8</v>
      </c>
      <c r="F41" s="239">
        <f t="shared" si="2"/>
        <v>18</v>
      </c>
      <c r="G41" s="239">
        <f t="shared" si="2"/>
        <v>46</v>
      </c>
      <c r="H41" s="239">
        <f t="shared" si="2"/>
        <v>43</v>
      </c>
      <c r="I41" s="239">
        <f t="shared" si="2"/>
        <v>8</v>
      </c>
      <c r="J41" s="239">
        <f t="shared" si="2"/>
        <v>53</v>
      </c>
      <c r="K41" s="239">
        <f t="shared" si="2"/>
        <v>29</v>
      </c>
      <c r="L41" s="239">
        <f t="shared" si="2"/>
        <v>8</v>
      </c>
      <c r="M41" s="239">
        <f t="shared" si="2"/>
        <v>86</v>
      </c>
      <c r="N41" s="239">
        <f t="shared" si="2"/>
        <v>46</v>
      </c>
      <c r="O41" s="242">
        <f t="shared" si="0"/>
        <v>388</v>
      </c>
    </row>
    <row r="42" spans="1:15" ht="13.5" customHeight="1">
      <c r="A42" s="642"/>
      <c r="B42" s="164" t="s">
        <v>71</v>
      </c>
      <c r="C42" s="239">
        <f>IF(C7="","",+C37+C32+C27+C22+C17+C12+C7)</f>
        <v>0</v>
      </c>
      <c r="D42" s="239">
        <f t="shared" si="2"/>
        <v>0</v>
      </c>
      <c r="E42" s="239">
        <f t="shared" si="2"/>
        <v>0</v>
      </c>
      <c r="F42" s="239">
        <f t="shared" si="2"/>
        <v>0</v>
      </c>
      <c r="G42" s="239">
        <f t="shared" si="2"/>
        <v>1</v>
      </c>
      <c r="H42" s="239">
        <f t="shared" si="2"/>
        <v>0</v>
      </c>
      <c r="I42" s="239">
        <f t="shared" si="2"/>
        <v>0</v>
      </c>
      <c r="J42" s="239">
        <f t="shared" si="2"/>
        <v>1</v>
      </c>
      <c r="K42" s="239">
        <f t="shared" si="2"/>
        <v>1</v>
      </c>
      <c r="L42" s="239">
        <f t="shared" si="2"/>
        <v>0</v>
      </c>
      <c r="M42" s="239">
        <f t="shared" si="2"/>
        <v>1</v>
      </c>
      <c r="N42" s="239">
        <f t="shared" si="2"/>
        <v>1</v>
      </c>
      <c r="O42" s="242">
        <f t="shared" si="0"/>
        <v>5</v>
      </c>
    </row>
    <row r="43" spans="1:15" ht="13.5" customHeight="1" thickBot="1">
      <c r="A43" s="645"/>
      <c r="B43" s="169" t="s">
        <v>50</v>
      </c>
      <c r="C43" s="240">
        <f>IF(C8="","",+C38+C33+C28+C23+C18+C13+C8)</f>
        <v>34</v>
      </c>
      <c r="D43" s="240">
        <f t="shared" si="2"/>
        <v>43</v>
      </c>
      <c r="E43" s="240">
        <f t="shared" si="2"/>
        <v>145</v>
      </c>
      <c r="F43" s="240">
        <f t="shared" si="2"/>
        <v>32</v>
      </c>
      <c r="G43" s="240">
        <f t="shared" si="2"/>
        <v>71</v>
      </c>
      <c r="H43" s="240">
        <f t="shared" si="2"/>
        <v>60</v>
      </c>
      <c r="I43" s="240">
        <f t="shared" si="2"/>
        <v>30</v>
      </c>
      <c r="J43" s="240">
        <f t="shared" si="2"/>
        <v>38</v>
      </c>
      <c r="K43" s="240">
        <f t="shared" si="2"/>
        <v>44</v>
      </c>
      <c r="L43" s="240">
        <f t="shared" si="2"/>
        <v>46</v>
      </c>
      <c r="M43" s="240">
        <f t="shared" si="2"/>
        <v>32</v>
      </c>
      <c r="N43" s="240">
        <f t="shared" si="2"/>
        <v>48</v>
      </c>
      <c r="O43" s="246">
        <f t="shared" si="0"/>
        <v>623</v>
      </c>
    </row>
    <row r="44" spans="1:15" ht="13.5" customHeight="1">
      <c r="A44" s="268"/>
      <c r="B44" s="136"/>
      <c r="C44" s="136"/>
      <c r="D44" s="136"/>
      <c r="E44" s="136"/>
      <c r="F44" s="136"/>
      <c r="G44" s="136"/>
      <c r="H44" s="136"/>
      <c r="I44" s="136"/>
      <c r="J44" s="136"/>
      <c r="K44" s="753" t="s">
        <v>141</v>
      </c>
      <c r="L44" s="753"/>
      <c r="M44" s="753"/>
      <c r="N44" s="753"/>
      <c r="O44" s="753"/>
    </row>
    <row r="45" spans="1:15" ht="13.5">
      <c r="A45" s="162"/>
      <c r="B45" s="136"/>
      <c r="C45" s="136"/>
      <c r="D45" s="136"/>
      <c r="E45" s="136"/>
      <c r="F45" s="136"/>
      <c r="G45" s="136"/>
      <c r="H45" s="136"/>
      <c r="I45" s="136"/>
      <c r="J45" s="136"/>
      <c r="K45" s="136"/>
      <c r="L45" s="136"/>
      <c r="M45" s="136"/>
      <c r="N45" s="136"/>
      <c r="O45" s="136"/>
    </row>
    <row r="46" spans="1:15" ht="13.5">
      <c r="A46" s="162"/>
      <c r="B46" s="136"/>
      <c r="C46" s="136"/>
      <c r="D46" s="136"/>
      <c r="E46" s="136"/>
      <c r="F46" s="136"/>
      <c r="G46" s="136"/>
      <c r="H46" s="136"/>
      <c r="I46" s="136"/>
      <c r="J46" s="136"/>
      <c r="K46" s="136"/>
      <c r="L46" s="136"/>
      <c r="M46" s="136"/>
      <c r="N46" s="136"/>
      <c r="O46" s="136"/>
    </row>
    <row r="47" spans="1:15" ht="13.5">
      <c r="A47" s="162"/>
      <c r="B47" s="136"/>
      <c r="C47" s="136"/>
      <c r="D47" s="136"/>
      <c r="E47" s="136"/>
      <c r="F47" s="136"/>
      <c r="G47" s="136"/>
      <c r="H47" s="136"/>
      <c r="I47" s="136"/>
      <c r="J47" s="136"/>
      <c r="K47" s="136"/>
      <c r="L47" s="136"/>
      <c r="M47" s="136"/>
      <c r="N47" s="136"/>
      <c r="O47" s="136"/>
    </row>
    <row r="48" spans="1:15" ht="13.5">
      <c r="A48" s="162"/>
      <c r="B48" s="136"/>
      <c r="C48" s="136"/>
      <c r="D48" s="136"/>
      <c r="E48" s="136"/>
      <c r="F48" s="136"/>
      <c r="G48" s="136"/>
      <c r="H48" s="136"/>
      <c r="I48" s="136"/>
      <c r="J48" s="136"/>
      <c r="K48" s="136"/>
      <c r="L48" s="136"/>
      <c r="M48" s="136"/>
      <c r="N48" s="136"/>
      <c r="O48" s="136"/>
    </row>
    <row r="49" spans="1:15" ht="13.5">
      <c r="A49" s="162"/>
      <c r="B49" s="136"/>
      <c r="C49" s="136"/>
      <c r="D49" s="136"/>
      <c r="E49" s="136"/>
      <c r="F49" s="136"/>
      <c r="G49" s="136"/>
      <c r="H49" s="136"/>
      <c r="I49" s="136"/>
      <c r="J49" s="136"/>
      <c r="K49" s="136"/>
      <c r="L49" s="136"/>
      <c r="M49" s="136"/>
      <c r="N49" s="136"/>
      <c r="O49" s="136"/>
    </row>
    <row r="50" spans="1:15" ht="13.5">
      <c r="A50" s="162"/>
      <c r="B50" s="162"/>
      <c r="C50" s="162"/>
      <c r="D50" s="162"/>
      <c r="E50" s="162"/>
      <c r="F50" s="162"/>
      <c r="G50" s="162"/>
      <c r="H50" s="162"/>
      <c r="I50" s="162"/>
      <c r="J50" s="162"/>
      <c r="K50" s="162"/>
      <c r="L50" s="162"/>
      <c r="M50" s="162"/>
      <c r="N50" s="162"/>
      <c r="O50" s="162"/>
    </row>
    <row r="51" spans="1:15" ht="13.5">
      <c r="A51" s="162"/>
      <c r="B51" s="162"/>
      <c r="C51" s="162"/>
      <c r="D51" s="162"/>
      <c r="E51" s="162"/>
      <c r="F51" s="162"/>
      <c r="G51" s="162"/>
      <c r="H51" s="162"/>
      <c r="I51" s="162"/>
      <c r="J51" s="162"/>
      <c r="K51" s="162"/>
      <c r="L51" s="162"/>
      <c r="M51" s="162"/>
      <c r="N51" s="162"/>
      <c r="O51" s="162"/>
    </row>
    <row r="52" spans="1:15" ht="13.5">
      <c r="A52" s="162"/>
      <c r="B52" s="162"/>
      <c r="C52" s="162"/>
      <c r="D52" s="162"/>
      <c r="E52" s="162"/>
      <c r="F52" s="162"/>
      <c r="G52" s="162"/>
      <c r="H52" s="162"/>
      <c r="I52" s="162"/>
      <c r="J52" s="162"/>
      <c r="K52" s="162"/>
      <c r="L52" s="162"/>
      <c r="M52" s="162"/>
      <c r="N52" s="162"/>
      <c r="O52" s="162"/>
    </row>
    <row r="53" spans="1:15" ht="13.5">
      <c r="A53" s="162"/>
      <c r="B53" s="162"/>
      <c r="C53" s="162"/>
      <c r="D53" s="162"/>
      <c r="E53" s="162"/>
      <c r="F53" s="162"/>
      <c r="G53" s="162"/>
      <c r="H53" s="162"/>
      <c r="I53" s="162"/>
      <c r="J53" s="162"/>
      <c r="K53" s="162"/>
      <c r="L53" s="162"/>
      <c r="M53" s="162"/>
      <c r="N53" s="162"/>
      <c r="O53" s="162"/>
    </row>
    <row r="54" spans="1:15" ht="13.5">
      <c r="A54" s="162"/>
      <c r="B54" s="162"/>
      <c r="C54" s="162"/>
      <c r="D54" s="162"/>
      <c r="E54" s="162"/>
      <c r="F54" s="162"/>
      <c r="G54" s="162"/>
      <c r="H54" s="162"/>
      <c r="I54" s="162"/>
      <c r="J54" s="162"/>
      <c r="K54" s="162"/>
      <c r="L54" s="162"/>
      <c r="M54" s="162"/>
      <c r="N54" s="162"/>
      <c r="O54" s="162"/>
    </row>
    <row r="55" spans="1:15" ht="13.5">
      <c r="A55" s="162"/>
      <c r="B55" s="162"/>
      <c r="C55" s="162"/>
      <c r="D55" s="162"/>
      <c r="E55" s="162"/>
      <c r="F55" s="162"/>
      <c r="G55" s="162"/>
      <c r="H55" s="162"/>
      <c r="I55" s="162"/>
      <c r="J55" s="162"/>
      <c r="K55" s="162"/>
      <c r="L55" s="162"/>
      <c r="M55" s="162"/>
      <c r="N55" s="162"/>
      <c r="O55" s="162"/>
    </row>
    <row r="56" spans="1:15" ht="13.5">
      <c r="A56" s="162"/>
      <c r="B56" s="162"/>
      <c r="C56" s="162"/>
      <c r="D56" s="162"/>
      <c r="E56" s="162"/>
      <c r="F56" s="162"/>
      <c r="G56" s="162"/>
      <c r="H56" s="162"/>
      <c r="I56" s="162"/>
      <c r="J56" s="162"/>
      <c r="K56" s="162"/>
      <c r="L56" s="162"/>
      <c r="M56" s="162"/>
      <c r="N56" s="162"/>
      <c r="O56" s="162"/>
    </row>
    <row r="57" spans="1:15" ht="13.5">
      <c r="A57" s="162"/>
      <c r="B57" s="162"/>
      <c r="C57" s="162"/>
      <c r="D57" s="162"/>
      <c r="E57" s="162"/>
      <c r="F57" s="162"/>
      <c r="G57" s="162"/>
      <c r="H57" s="162"/>
      <c r="I57" s="162"/>
      <c r="J57" s="162"/>
      <c r="K57" s="162"/>
      <c r="L57" s="162"/>
      <c r="M57" s="162"/>
      <c r="N57" s="162"/>
      <c r="O57" s="162"/>
    </row>
    <row r="58" spans="1:15" ht="13.5">
      <c r="A58" s="162"/>
      <c r="B58" s="162"/>
      <c r="C58" s="162"/>
      <c r="D58" s="162"/>
      <c r="E58" s="162"/>
      <c r="F58" s="162"/>
      <c r="G58" s="162"/>
      <c r="H58" s="162"/>
      <c r="I58" s="162"/>
      <c r="J58" s="162"/>
      <c r="K58" s="162"/>
      <c r="L58" s="162"/>
      <c r="M58" s="162"/>
      <c r="N58" s="162"/>
      <c r="O58" s="162"/>
    </row>
    <row r="59" spans="1:15" ht="13.5">
      <c r="A59" s="162"/>
      <c r="B59" s="162"/>
      <c r="C59" s="162"/>
      <c r="D59" s="162"/>
      <c r="E59" s="162"/>
      <c r="F59" s="162"/>
      <c r="G59" s="162"/>
      <c r="H59" s="162"/>
      <c r="I59" s="162"/>
      <c r="J59" s="162"/>
      <c r="K59" s="162"/>
      <c r="L59" s="162"/>
      <c r="M59" s="162"/>
      <c r="N59" s="162"/>
      <c r="O59" s="162"/>
    </row>
    <row r="60" spans="1:15" ht="13.5">
      <c r="A60" s="162"/>
      <c r="B60" s="162"/>
      <c r="C60" s="162"/>
      <c r="D60" s="162"/>
      <c r="E60" s="162"/>
      <c r="F60" s="162"/>
      <c r="G60" s="162"/>
      <c r="H60" s="162"/>
      <c r="I60" s="162"/>
      <c r="J60" s="162"/>
      <c r="K60" s="162"/>
      <c r="L60" s="162"/>
      <c r="M60" s="162"/>
      <c r="N60" s="162"/>
      <c r="O60" s="162"/>
    </row>
    <row r="61" spans="1:15" ht="13.5">
      <c r="A61" s="162"/>
      <c r="B61" s="162"/>
      <c r="C61" s="162"/>
      <c r="D61" s="162"/>
      <c r="E61" s="162"/>
      <c r="F61" s="162"/>
      <c r="G61" s="162"/>
      <c r="H61" s="162"/>
      <c r="I61" s="162"/>
      <c r="J61" s="162"/>
      <c r="K61" s="162"/>
      <c r="L61" s="162"/>
      <c r="M61" s="162"/>
      <c r="N61" s="162"/>
      <c r="O61" s="162"/>
    </row>
    <row r="62" spans="1:15" ht="13.5">
      <c r="A62" s="162"/>
      <c r="B62" s="162"/>
      <c r="C62" s="162"/>
      <c r="D62" s="162"/>
      <c r="E62" s="162"/>
      <c r="F62" s="162"/>
      <c r="G62" s="162"/>
      <c r="H62" s="162"/>
      <c r="I62" s="162"/>
      <c r="J62" s="162"/>
      <c r="K62" s="162"/>
      <c r="L62" s="162"/>
      <c r="M62" s="162"/>
      <c r="N62" s="162"/>
      <c r="O62" s="162"/>
    </row>
    <row r="63" spans="1:15" ht="13.5">
      <c r="A63" s="162"/>
      <c r="B63" s="162"/>
      <c r="C63" s="162"/>
      <c r="D63" s="162"/>
      <c r="E63" s="162"/>
      <c r="F63" s="162"/>
      <c r="G63" s="162"/>
      <c r="H63" s="162"/>
      <c r="I63" s="162"/>
      <c r="J63" s="162"/>
      <c r="K63" s="162"/>
      <c r="L63" s="162"/>
      <c r="M63" s="162"/>
      <c r="N63" s="162"/>
      <c r="O63" s="162"/>
    </row>
  </sheetData>
  <sheetProtection/>
  <mergeCells count="7">
    <mergeCell ref="K44:O44"/>
    <mergeCell ref="A39:A41"/>
    <mergeCell ref="A9:A11"/>
    <mergeCell ref="A19:A21"/>
    <mergeCell ref="A29:A33"/>
    <mergeCell ref="A34:A38"/>
    <mergeCell ref="A14:A16"/>
  </mergeCells>
  <printOptions horizontalCentered="1"/>
  <pageMargins left="0.7480314960629921" right="0.7480314960629921" top="0.984251968503937" bottom="0.4724409448818898" header="0.1968503937007874" footer="0.1968503937007874"/>
  <pageSetup fitToHeight="1" fitToWidth="1" horizontalDpi="600" verticalDpi="600" orientation="landscape" paperSize="9" scale="81" r:id="rId2"/>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P41"/>
  <sheetViews>
    <sheetView view="pageBreakPreview" zoomScaleSheetLayoutView="100" workbookViewId="0" topLeftCell="A1">
      <pane xSplit="2" ySplit="4" topLeftCell="C14" activePane="bottomRight" state="frozen"/>
      <selection pane="topLeft" activeCell="Q15" sqref="Q15"/>
      <selection pane="topRight" activeCell="Q15" sqref="Q15"/>
      <selection pane="bottomLeft" activeCell="Q15" sqref="Q15"/>
      <selection pane="bottomRight" activeCell="L42" sqref="L42:L43"/>
    </sheetView>
  </sheetViews>
  <sheetFormatPr defaultColWidth="9.00390625" defaultRowHeight="13.5"/>
  <cols>
    <col min="1" max="1" width="10.75390625" style="127" customWidth="1"/>
    <col min="2" max="16384" width="9.00390625" style="127" customWidth="1"/>
  </cols>
  <sheetData>
    <row r="1" spans="1:15" ht="17.25">
      <c r="A1" s="275"/>
      <c r="B1" s="170"/>
      <c r="C1" s="97"/>
      <c r="D1" s="97"/>
      <c r="E1" s="97"/>
      <c r="F1" s="50" t="s">
        <v>88</v>
      </c>
      <c r="G1" s="50"/>
      <c r="H1" s="50"/>
      <c r="I1" s="136"/>
      <c r="J1" s="50" t="s">
        <v>200</v>
      </c>
      <c r="K1" s="50"/>
      <c r="L1" s="136"/>
      <c r="M1" s="136"/>
      <c r="N1" s="136"/>
      <c r="O1" s="136"/>
    </row>
    <row r="2" spans="1:15" ht="13.5">
      <c r="A2" s="171"/>
      <c r="B2" s="171"/>
      <c r="C2" s="171"/>
      <c r="D2" s="171"/>
      <c r="E2" s="171"/>
      <c r="F2" s="171"/>
      <c r="G2" s="171"/>
      <c r="H2" s="171"/>
      <c r="I2" s="171"/>
      <c r="J2" s="171"/>
      <c r="K2" s="171"/>
      <c r="L2" s="171"/>
      <c r="M2" s="171"/>
      <c r="N2" s="171"/>
      <c r="O2" s="171"/>
    </row>
    <row r="3" spans="1:15" ht="14.25" thickBot="1">
      <c r="A3" s="171"/>
      <c r="B3" s="172"/>
      <c r="C3" s="136"/>
      <c r="D3" s="136"/>
      <c r="E3" s="136"/>
      <c r="F3" s="136" t="s">
        <v>112</v>
      </c>
      <c r="G3" s="136"/>
      <c r="H3" s="136"/>
      <c r="I3" s="136"/>
      <c r="J3" s="136"/>
      <c r="K3" s="136"/>
      <c r="L3" s="136"/>
      <c r="M3" s="136"/>
      <c r="N3" s="773" t="s">
        <v>0</v>
      </c>
      <c r="O3" s="773"/>
    </row>
    <row r="4" spans="1:15" ht="21.75" customHeight="1" thickBot="1">
      <c r="A4" s="120"/>
      <c r="B4" s="121"/>
      <c r="C4" s="98" t="s">
        <v>1</v>
      </c>
      <c r="D4" s="99" t="s">
        <v>2</v>
      </c>
      <c r="E4" s="99" t="s">
        <v>3</v>
      </c>
      <c r="F4" s="99" t="s">
        <v>89</v>
      </c>
      <c r="G4" s="99" t="s">
        <v>5</v>
      </c>
      <c r="H4" s="99" t="s">
        <v>6</v>
      </c>
      <c r="I4" s="99" t="s">
        <v>7</v>
      </c>
      <c r="J4" s="99" t="s">
        <v>90</v>
      </c>
      <c r="K4" s="99" t="s">
        <v>9</v>
      </c>
      <c r="L4" s="99" t="s">
        <v>10</v>
      </c>
      <c r="M4" s="100" t="s">
        <v>11</v>
      </c>
      <c r="N4" s="648" t="s">
        <v>12</v>
      </c>
      <c r="O4" s="652" t="s">
        <v>13</v>
      </c>
    </row>
    <row r="5" spans="1:15" ht="15" thickTop="1">
      <c r="A5" s="101"/>
      <c r="B5" s="173" t="s">
        <v>113</v>
      </c>
      <c r="C5" s="234">
        <v>1360</v>
      </c>
      <c r="D5" s="234">
        <v>1313</v>
      </c>
      <c r="E5" s="234">
        <v>1632</v>
      </c>
      <c r="F5" s="234">
        <v>1498</v>
      </c>
      <c r="G5" s="234">
        <v>1696</v>
      </c>
      <c r="H5" s="234">
        <v>1674</v>
      </c>
      <c r="I5" s="234">
        <v>1289</v>
      </c>
      <c r="J5" s="234">
        <v>1389</v>
      </c>
      <c r="K5" s="234">
        <v>1406</v>
      </c>
      <c r="L5" s="234">
        <v>1181</v>
      </c>
      <c r="M5" s="728">
        <v>1322</v>
      </c>
      <c r="N5" s="729">
        <v>1738</v>
      </c>
      <c r="O5" s="653">
        <f>IF(SUM(C5:N5)="","",SUM(C5:N5))</f>
        <v>17498</v>
      </c>
    </row>
    <row r="6" spans="1:15" ht="14.25">
      <c r="A6" s="102"/>
      <c r="B6" s="174" t="s">
        <v>58</v>
      </c>
      <c r="C6" s="236">
        <v>673</v>
      </c>
      <c r="D6" s="236">
        <v>653</v>
      </c>
      <c r="E6" s="236">
        <v>759</v>
      </c>
      <c r="F6" s="236">
        <v>734</v>
      </c>
      <c r="G6" s="236">
        <v>787</v>
      </c>
      <c r="H6" s="236">
        <v>731</v>
      </c>
      <c r="I6" s="236">
        <v>628</v>
      </c>
      <c r="J6" s="236">
        <v>656</v>
      </c>
      <c r="K6" s="236">
        <v>691</v>
      </c>
      <c r="L6" s="236">
        <v>553</v>
      </c>
      <c r="M6" s="730">
        <v>652</v>
      </c>
      <c r="N6" s="731">
        <v>628</v>
      </c>
      <c r="O6" s="654">
        <f aca="true" t="shared" si="0" ref="O6:O26">IF(SUM(C6:N6)="","",SUM(C6:N6))</f>
        <v>8145</v>
      </c>
    </row>
    <row r="7" spans="1:15" ht="14.25">
      <c r="A7" s="103" t="s">
        <v>91</v>
      </c>
      <c r="B7" s="174" t="s">
        <v>59</v>
      </c>
      <c r="C7" s="236">
        <v>207</v>
      </c>
      <c r="D7" s="236">
        <v>326</v>
      </c>
      <c r="E7" s="236">
        <v>495</v>
      </c>
      <c r="F7" s="236">
        <v>477</v>
      </c>
      <c r="G7" s="236">
        <v>473</v>
      </c>
      <c r="H7" s="236">
        <v>437</v>
      </c>
      <c r="I7" s="236">
        <v>406</v>
      </c>
      <c r="J7" s="236">
        <v>495</v>
      </c>
      <c r="K7" s="236">
        <v>422</v>
      </c>
      <c r="L7" s="236">
        <v>383</v>
      </c>
      <c r="M7" s="730">
        <v>416</v>
      </c>
      <c r="N7" s="731">
        <v>478</v>
      </c>
      <c r="O7" s="654">
        <f t="shared" si="0"/>
        <v>5015</v>
      </c>
    </row>
    <row r="8" spans="1:15" ht="13.5">
      <c r="A8" s="175"/>
      <c r="B8" s="174" t="s">
        <v>60</v>
      </c>
      <c r="C8" s="236">
        <v>6</v>
      </c>
      <c r="D8" s="236">
        <v>11</v>
      </c>
      <c r="E8" s="236">
        <v>6</v>
      </c>
      <c r="F8" s="236">
        <v>5</v>
      </c>
      <c r="G8" s="236">
        <v>13</v>
      </c>
      <c r="H8" s="236">
        <v>7</v>
      </c>
      <c r="I8" s="236">
        <v>3</v>
      </c>
      <c r="J8" s="236">
        <v>7</v>
      </c>
      <c r="K8" s="236">
        <v>13</v>
      </c>
      <c r="L8" s="236">
        <v>5</v>
      </c>
      <c r="M8" s="730">
        <v>5</v>
      </c>
      <c r="N8" s="731">
        <v>5</v>
      </c>
      <c r="O8" s="654">
        <f t="shared" si="0"/>
        <v>86</v>
      </c>
    </row>
    <row r="9" spans="1:15" ht="14.25" thickBot="1">
      <c r="A9" s="176"/>
      <c r="B9" s="177" t="s">
        <v>50</v>
      </c>
      <c r="C9" s="238">
        <v>474</v>
      </c>
      <c r="D9" s="238">
        <v>323</v>
      </c>
      <c r="E9" s="238">
        <v>372</v>
      </c>
      <c r="F9" s="238">
        <v>282</v>
      </c>
      <c r="G9" s="238">
        <v>423</v>
      </c>
      <c r="H9" s="238">
        <v>499</v>
      </c>
      <c r="I9" s="238">
        <v>252</v>
      </c>
      <c r="J9" s="238">
        <v>231</v>
      </c>
      <c r="K9" s="238">
        <v>280</v>
      </c>
      <c r="L9" s="238">
        <v>240</v>
      </c>
      <c r="M9" s="732">
        <v>249</v>
      </c>
      <c r="N9" s="733">
        <v>627</v>
      </c>
      <c r="O9" s="655">
        <f t="shared" si="0"/>
        <v>4252</v>
      </c>
    </row>
    <row r="10" spans="1:15" ht="14.25" customHeight="1" thickTop="1">
      <c r="A10" s="775" t="s">
        <v>175</v>
      </c>
      <c r="B10" s="178" t="s">
        <v>13</v>
      </c>
      <c r="C10" s="247">
        <v>1209</v>
      </c>
      <c r="D10" s="247">
        <v>1227</v>
      </c>
      <c r="E10" s="247">
        <v>1545</v>
      </c>
      <c r="F10" s="247">
        <v>1370</v>
      </c>
      <c r="G10" s="247">
        <v>1591</v>
      </c>
      <c r="H10" s="247">
        <v>1584</v>
      </c>
      <c r="I10" s="247">
        <v>1186</v>
      </c>
      <c r="J10" s="247">
        <v>1303</v>
      </c>
      <c r="K10" s="247">
        <v>1324</v>
      </c>
      <c r="L10" s="247">
        <v>1126</v>
      </c>
      <c r="M10" s="718">
        <v>1244</v>
      </c>
      <c r="N10" s="719">
        <v>1654</v>
      </c>
      <c r="O10" s="653">
        <f>IF(SUM(C10:N10)="","",SUM(C10:N10))</f>
        <v>16363</v>
      </c>
    </row>
    <row r="11" spans="1:15" ht="13.5" customHeight="1">
      <c r="A11" s="776"/>
      <c r="B11" s="174" t="s">
        <v>58</v>
      </c>
      <c r="C11" s="248">
        <v>629</v>
      </c>
      <c r="D11" s="248">
        <v>605</v>
      </c>
      <c r="E11" s="248">
        <v>708</v>
      </c>
      <c r="F11" s="248">
        <v>679</v>
      </c>
      <c r="G11" s="248">
        <v>728</v>
      </c>
      <c r="H11" s="248">
        <v>679</v>
      </c>
      <c r="I11" s="248">
        <v>566</v>
      </c>
      <c r="J11" s="248">
        <v>594</v>
      </c>
      <c r="K11" s="248">
        <v>645</v>
      </c>
      <c r="L11" s="248">
        <v>520</v>
      </c>
      <c r="M11" s="734">
        <v>606</v>
      </c>
      <c r="N11" s="735">
        <v>582</v>
      </c>
      <c r="O11" s="654">
        <f t="shared" si="0"/>
        <v>7541</v>
      </c>
    </row>
    <row r="12" spans="1:15" ht="13.5" customHeight="1">
      <c r="A12" s="776"/>
      <c r="B12" s="174" t="s">
        <v>59</v>
      </c>
      <c r="C12" s="248">
        <v>207</v>
      </c>
      <c r="D12" s="248">
        <v>323</v>
      </c>
      <c r="E12" s="248">
        <v>488</v>
      </c>
      <c r="F12" s="248">
        <v>427</v>
      </c>
      <c r="G12" s="248">
        <v>467</v>
      </c>
      <c r="H12" s="248">
        <v>433</v>
      </c>
      <c r="I12" s="248">
        <v>393</v>
      </c>
      <c r="J12" s="248">
        <v>494</v>
      </c>
      <c r="K12" s="248">
        <v>421</v>
      </c>
      <c r="L12" s="248">
        <v>383</v>
      </c>
      <c r="M12" s="734">
        <v>415</v>
      </c>
      <c r="N12" s="735">
        <v>466</v>
      </c>
      <c r="O12" s="654">
        <f t="shared" si="0"/>
        <v>4917</v>
      </c>
    </row>
    <row r="13" spans="1:15" ht="13.5">
      <c r="A13" s="776"/>
      <c r="B13" s="174" t="s">
        <v>60</v>
      </c>
      <c r="C13" s="248">
        <v>6</v>
      </c>
      <c r="D13" s="248">
        <v>11</v>
      </c>
      <c r="E13" s="248">
        <v>6</v>
      </c>
      <c r="F13" s="248">
        <v>5</v>
      </c>
      <c r="G13" s="248">
        <v>13</v>
      </c>
      <c r="H13" s="248">
        <v>7</v>
      </c>
      <c r="I13" s="248">
        <v>3</v>
      </c>
      <c r="J13" s="248">
        <v>7</v>
      </c>
      <c r="K13" s="248">
        <v>13</v>
      </c>
      <c r="L13" s="248">
        <v>5</v>
      </c>
      <c r="M13" s="734">
        <v>5</v>
      </c>
      <c r="N13" s="735">
        <v>4</v>
      </c>
      <c r="O13" s="654">
        <f t="shared" si="0"/>
        <v>85</v>
      </c>
    </row>
    <row r="14" spans="1:15" ht="14.25" thickBot="1">
      <c r="A14" s="777"/>
      <c r="B14" s="179" t="s">
        <v>50</v>
      </c>
      <c r="C14" s="249">
        <v>367</v>
      </c>
      <c r="D14" s="249">
        <v>288</v>
      </c>
      <c r="E14" s="249">
        <v>343</v>
      </c>
      <c r="F14" s="249">
        <v>259</v>
      </c>
      <c r="G14" s="249">
        <v>383</v>
      </c>
      <c r="H14" s="249">
        <v>465</v>
      </c>
      <c r="I14" s="249">
        <v>224</v>
      </c>
      <c r="J14" s="249">
        <v>208</v>
      </c>
      <c r="K14" s="249">
        <v>245</v>
      </c>
      <c r="L14" s="249">
        <v>218</v>
      </c>
      <c r="M14" s="736">
        <v>218</v>
      </c>
      <c r="N14" s="737">
        <v>602</v>
      </c>
      <c r="O14" s="655">
        <f t="shared" si="0"/>
        <v>3820</v>
      </c>
    </row>
    <row r="15" spans="1:15" s="180" customFormat="1" ht="15.75" thickBot="1" thickTop="1">
      <c r="A15" s="769" t="s">
        <v>114</v>
      </c>
      <c r="B15" s="770"/>
      <c r="C15" s="250">
        <f>IF(C10="","",C10/C5)</f>
        <v>0.8889705882352941</v>
      </c>
      <c r="D15" s="250">
        <f>IF(D10="","",D10/D5)</f>
        <v>0.9345011424219345</v>
      </c>
      <c r="E15" s="251">
        <f aca="true" t="shared" si="1" ref="E15:J15">IF(E10="","",E10/E5)</f>
        <v>0.9466911764705882</v>
      </c>
      <c r="F15" s="251">
        <f t="shared" si="1"/>
        <v>0.9145527369826435</v>
      </c>
      <c r="G15" s="250">
        <f t="shared" si="1"/>
        <v>0.9380896226415094</v>
      </c>
      <c r="H15" s="250">
        <f t="shared" si="1"/>
        <v>0.946236559139785</v>
      </c>
      <c r="I15" s="250">
        <f t="shared" si="1"/>
        <v>0.9200930954228084</v>
      </c>
      <c r="J15" s="250">
        <f t="shared" si="1"/>
        <v>0.9380849532037437</v>
      </c>
      <c r="K15" s="250">
        <f>IF(K10="","",K10/K5)</f>
        <v>0.9416785206258891</v>
      </c>
      <c r="L15" s="250">
        <f>IF(L10="","",L10/L5)</f>
        <v>0.9534292972057579</v>
      </c>
      <c r="M15" s="250">
        <f>IF(M10="","",M10/M5)</f>
        <v>0.9409984871406959</v>
      </c>
      <c r="N15" s="251">
        <f>IF(N10="","",N10/N5)</f>
        <v>0.9516685845799769</v>
      </c>
      <c r="O15" s="656">
        <f>IF(O10="","",O10/O5)</f>
        <v>0.9351354440507487</v>
      </c>
    </row>
    <row r="16" spans="1:15" ht="14.25" thickTop="1">
      <c r="A16" s="778" t="s">
        <v>61</v>
      </c>
      <c r="B16" s="173" t="s">
        <v>13</v>
      </c>
      <c r="C16" s="253">
        <v>0</v>
      </c>
      <c r="D16" s="253">
        <v>0</v>
      </c>
      <c r="E16" s="253">
        <v>0</v>
      </c>
      <c r="F16" s="253">
        <v>50</v>
      </c>
      <c r="G16" s="253">
        <v>6</v>
      </c>
      <c r="H16" s="253">
        <v>0</v>
      </c>
      <c r="I16" s="253">
        <v>0</v>
      </c>
      <c r="J16" s="253">
        <v>0</v>
      </c>
      <c r="K16" s="253">
        <v>0</v>
      </c>
      <c r="L16" s="253">
        <v>0</v>
      </c>
      <c r="M16" s="726">
        <v>0</v>
      </c>
      <c r="N16" s="727">
        <v>0</v>
      </c>
      <c r="O16" s="657">
        <f t="shared" si="0"/>
        <v>56</v>
      </c>
    </row>
    <row r="17" spans="1:15" ht="13.5">
      <c r="A17" s="779"/>
      <c r="B17" s="174" t="s">
        <v>58</v>
      </c>
      <c r="C17" s="254">
        <v>0</v>
      </c>
      <c r="D17" s="254">
        <v>0</v>
      </c>
      <c r="E17" s="254">
        <v>0</v>
      </c>
      <c r="F17" s="254">
        <v>0</v>
      </c>
      <c r="G17" s="254">
        <v>0</v>
      </c>
      <c r="H17" s="254">
        <v>0</v>
      </c>
      <c r="I17" s="254">
        <v>0</v>
      </c>
      <c r="J17" s="254">
        <v>0</v>
      </c>
      <c r="K17" s="254">
        <v>0</v>
      </c>
      <c r="L17" s="254">
        <v>0</v>
      </c>
      <c r="M17" s="720">
        <v>0</v>
      </c>
      <c r="N17" s="721">
        <v>0</v>
      </c>
      <c r="O17" s="654">
        <f t="shared" si="0"/>
        <v>0</v>
      </c>
    </row>
    <row r="18" spans="1:15" ht="13.5">
      <c r="A18" s="779"/>
      <c r="B18" s="174" t="s">
        <v>59</v>
      </c>
      <c r="C18" s="254">
        <v>0</v>
      </c>
      <c r="D18" s="254">
        <v>0</v>
      </c>
      <c r="E18" s="254">
        <v>0</v>
      </c>
      <c r="F18" s="254">
        <v>50</v>
      </c>
      <c r="G18" s="254">
        <v>6</v>
      </c>
      <c r="H18" s="254">
        <v>0</v>
      </c>
      <c r="I18" s="254">
        <v>0</v>
      </c>
      <c r="J18" s="254">
        <v>0</v>
      </c>
      <c r="K18" s="254">
        <v>0</v>
      </c>
      <c r="L18" s="254">
        <v>0</v>
      </c>
      <c r="M18" s="720">
        <v>0</v>
      </c>
      <c r="N18" s="721">
        <v>0</v>
      </c>
      <c r="O18" s="654">
        <f t="shared" si="0"/>
        <v>56</v>
      </c>
    </row>
    <row r="19" spans="1:15" ht="13.5">
      <c r="A19" s="175"/>
      <c r="B19" s="174" t="s">
        <v>60</v>
      </c>
      <c r="C19" s="254">
        <v>0</v>
      </c>
      <c r="D19" s="254">
        <v>0</v>
      </c>
      <c r="E19" s="254">
        <v>0</v>
      </c>
      <c r="F19" s="254">
        <v>0</v>
      </c>
      <c r="G19" s="254">
        <v>0</v>
      </c>
      <c r="H19" s="254">
        <v>0</v>
      </c>
      <c r="I19" s="254">
        <v>0</v>
      </c>
      <c r="J19" s="254">
        <v>0</v>
      </c>
      <c r="K19" s="254">
        <v>0</v>
      </c>
      <c r="L19" s="254">
        <v>0</v>
      </c>
      <c r="M19" s="720">
        <v>0</v>
      </c>
      <c r="N19" s="721">
        <v>0</v>
      </c>
      <c r="O19" s="654">
        <f t="shared" si="0"/>
        <v>0</v>
      </c>
    </row>
    <row r="20" spans="1:15" ht="14.25" thickBot="1">
      <c r="A20" s="175"/>
      <c r="B20" s="179" t="s">
        <v>50</v>
      </c>
      <c r="C20" s="255">
        <v>0</v>
      </c>
      <c r="D20" s="255">
        <v>0</v>
      </c>
      <c r="E20" s="255">
        <v>0</v>
      </c>
      <c r="F20" s="335">
        <v>0</v>
      </c>
      <c r="G20" s="255">
        <v>0</v>
      </c>
      <c r="H20" s="255">
        <v>0</v>
      </c>
      <c r="I20" s="255">
        <v>0</v>
      </c>
      <c r="J20" s="255">
        <v>0</v>
      </c>
      <c r="K20" s="255">
        <v>0</v>
      </c>
      <c r="L20" s="255">
        <v>0</v>
      </c>
      <c r="M20" s="722">
        <v>0</v>
      </c>
      <c r="N20" s="723">
        <v>0</v>
      </c>
      <c r="O20" s="658">
        <f t="shared" si="0"/>
        <v>0</v>
      </c>
    </row>
    <row r="21" spans="1:16" s="180" customFormat="1" ht="15.75" thickBot="1" thickTop="1">
      <c r="A21" s="769" t="s">
        <v>114</v>
      </c>
      <c r="B21" s="770"/>
      <c r="C21" s="250">
        <f>IF(C16="","",C16/C5)</f>
        <v>0</v>
      </c>
      <c r="D21" s="250">
        <f>IF(D16="","",D16/D5)</f>
        <v>0</v>
      </c>
      <c r="E21" s="251">
        <f aca="true" t="shared" si="2" ref="E21:K21">IF(E16="","",E16/E5)</f>
        <v>0</v>
      </c>
      <c r="F21" s="581">
        <f t="shared" si="2"/>
        <v>0.03337783711615487</v>
      </c>
      <c r="G21" s="581">
        <f t="shared" si="2"/>
        <v>0.003537735849056604</v>
      </c>
      <c r="H21" s="250">
        <f t="shared" si="2"/>
        <v>0</v>
      </c>
      <c r="I21" s="250">
        <f t="shared" si="2"/>
        <v>0</v>
      </c>
      <c r="J21" s="250">
        <f t="shared" si="2"/>
        <v>0</v>
      </c>
      <c r="K21" s="250">
        <f t="shared" si="2"/>
        <v>0</v>
      </c>
      <c r="L21" s="250">
        <f>IF(L16="","",L16/L5)</f>
        <v>0</v>
      </c>
      <c r="M21" s="250">
        <f>IF(M16="","",M16/M5)</f>
        <v>0</v>
      </c>
      <c r="N21" s="251">
        <f>IF(N16="","",N16/N5)</f>
        <v>0</v>
      </c>
      <c r="O21" s="659">
        <f>IF(O11="","",O16/O5)</f>
        <v>0.0032003657560864098</v>
      </c>
      <c r="P21" s="181"/>
    </row>
    <row r="22" spans="1:15" ht="14.25" thickTop="1">
      <c r="A22" s="775" t="s">
        <v>93</v>
      </c>
      <c r="B22" s="173" t="s">
        <v>13</v>
      </c>
      <c r="C22" s="247">
        <v>127</v>
      </c>
      <c r="D22" s="247">
        <v>53</v>
      </c>
      <c r="E22" s="247">
        <v>51</v>
      </c>
      <c r="F22" s="247">
        <v>46</v>
      </c>
      <c r="G22" s="247">
        <v>61</v>
      </c>
      <c r="H22" s="247">
        <v>62</v>
      </c>
      <c r="I22" s="247">
        <v>56</v>
      </c>
      <c r="J22" s="247">
        <v>46</v>
      </c>
      <c r="K22" s="247">
        <v>58</v>
      </c>
      <c r="L22" s="247">
        <v>44</v>
      </c>
      <c r="M22" s="718">
        <v>56</v>
      </c>
      <c r="N22" s="719">
        <v>53</v>
      </c>
      <c r="O22" s="657">
        <f t="shared" si="0"/>
        <v>713</v>
      </c>
    </row>
    <row r="23" spans="1:15" ht="13.5">
      <c r="A23" s="776"/>
      <c r="B23" s="174" t="s">
        <v>58</v>
      </c>
      <c r="C23" s="254">
        <v>24</v>
      </c>
      <c r="D23" s="254">
        <v>22</v>
      </c>
      <c r="E23" s="254">
        <v>27</v>
      </c>
      <c r="F23" s="254">
        <v>24</v>
      </c>
      <c r="G23" s="254">
        <v>29</v>
      </c>
      <c r="H23" s="254">
        <v>28</v>
      </c>
      <c r="I23" s="254">
        <v>35</v>
      </c>
      <c r="J23" s="254">
        <v>29</v>
      </c>
      <c r="K23" s="254">
        <v>23</v>
      </c>
      <c r="L23" s="254">
        <v>22</v>
      </c>
      <c r="M23" s="720">
        <v>25</v>
      </c>
      <c r="N23" s="721">
        <v>29</v>
      </c>
      <c r="O23" s="654">
        <f t="shared" si="0"/>
        <v>317</v>
      </c>
    </row>
    <row r="24" spans="1:15" ht="13.5">
      <c r="A24" s="776"/>
      <c r="B24" s="174" t="s">
        <v>59</v>
      </c>
      <c r="C24" s="254">
        <v>0</v>
      </c>
      <c r="D24" s="254">
        <v>0</v>
      </c>
      <c r="E24" s="254">
        <v>0</v>
      </c>
      <c r="F24" s="254">
        <v>0</v>
      </c>
      <c r="G24" s="254">
        <v>0</v>
      </c>
      <c r="H24" s="254">
        <v>0</v>
      </c>
      <c r="I24" s="254">
        <v>0</v>
      </c>
      <c r="J24" s="254">
        <v>0</v>
      </c>
      <c r="K24" s="254">
        <v>0</v>
      </c>
      <c r="L24" s="254">
        <v>0</v>
      </c>
      <c r="M24" s="720">
        <v>0</v>
      </c>
      <c r="N24" s="721">
        <v>0</v>
      </c>
      <c r="O24" s="654">
        <f t="shared" si="0"/>
        <v>0</v>
      </c>
    </row>
    <row r="25" spans="1:15" ht="13.5">
      <c r="A25" s="780"/>
      <c r="B25" s="174" t="s">
        <v>60</v>
      </c>
      <c r="C25" s="254">
        <v>0</v>
      </c>
      <c r="D25" s="254">
        <v>0</v>
      </c>
      <c r="E25" s="254">
        <v>0</v>
      </c>
      <c r="F25" s="254">
        <v>0</v>
      </c>
      <c r="G25" s="254">
        <v>0</v>
      </c>
      <c r="H25" s="254">
        <v>0</v>
      </c>
      <c r="I25" s="254">
        <v>0</v>
      </c>
      <c r="J25" s="254">
        <v>0</v>
      </c>
      <c r="K25" s="254">
        <v>0</v>
      </c>
      <c r="L25" s="254">
        <v>0</v>
      </c>
      <c r="M25" s="720">
        <v>0</v>
      </c>
      <c r="N25" s="721">
        <v>0</v>
      </c>
      <c r="O25" s="654">
        <f t="shared" si="0"/>
        <v>0</v>
      </c>
    </row>
    <row r="26" spans="1:15" ht="14.25" thickBot="1">
      <c r="A26" s="781"/>
      <c r="B26" s="179" t="s">
        <v>50</v>
      </c>
      <c r="C26" s="255">
        <v>103</v>
      </c>
      <c r="D26" s="255">
        <v>31</v>
      </c>
      <c r="E26" s="255">
        <v>24</v>
      </c>
      <c r="F26" s="255">
        <v>22</v>
      </c>
      <c r="G26" s="255">
        <v>32</v>
      </c>
      <c r="H26" s="255">
        <v>34</v>
      </c>
      <c r="I26" s="255">
        <v>21</v>
      </c>
      <c r="J26" s="255">
        <v>17</v>
      </c>
      <c r="K26" s="255">
        <v>35</v>
      </c>
      <c r="L26" s="255">
        <v>22</v>
      </c>
      <c r="M26" s="722">
        <v>31</v>
      </c>
      <c r="N26" s="723">
        <v>24</v>
      </c>
      <c r="O26" s="660">
        <f t="shared" si="0"/>
        <v>396</v>
      </c>
    </row>
    <row r="27" spans="1:15" s="180" customFormat="1" ht="14.25" customHeight="1" thickBot="1" thickTop="1">
      <c r="A27" s="769" t="s">
        <v>115</v>
      </c>
      <c r="B27" s="770"/>
      <c r="C27" s="250">
        <f>IF(C22="","",C22/C5)</f>
        <v>0.09338235294117647</v>
      </c>
      <c r="D27" s="250">
        <f>IF(D22="","",D22/D5)</f>
        <v>0.04036557501904037</v>
      </c>
      <c r="E27" s="251">
        <f aca="true" t="shared" si="3" ref="E27:K27">IF(E22="","",E22/E5)</f>
        <v>0.03125</v>
      </c>
      <c r="F27" s="251">
        <f t="shared" si="3"/>
        <v>0.030707610146862484</v>
      </c>
      <c r="G27" s="250">
        <f t="shared" si="3"/>
        <v>0.03596698113207547</v>
      </c>
      <c r="H27" s="250">
        <f t="shared" si="3"/>
        <v>0.037037037037037035</v>
      </c>
      <c r="I27" s="250">
        <f t="shared" si="3"/>
        <v>0.04344453064391001</v>
      </c>
      <c r="J27" s="250">
        <f t="shared" si="3"/>
        <v>0.03311735061195104</v>
      </c>
      <c r="K27" s="250">
        <f t="shared" si="3"/>
        <v>0.041251778093883355</v>
      </c>
      <c r="L27" s="250">
        <f>IF(L22="","",L22/L5)</f>
        <v>0.03725656223539373</v>
      </c>
      <c r="M27" s="250">
        <f>IF(M22="","",M22/M5)</f>
        <v>0.04236006051437216</v>
      </c>
      <c r="N27" s="251">
        <f>IF(N22="","",N22/N5)</f>
        <v>0.03049482163406214</v>
      </c>
      <c r="O27" s="659">
        <f>IF(O5="","",O22/O5)</f>
        <v>0.040747514001600184</v>
      </c>
    </row>
    <row r="28" spans="1:15" ht="14.25" thickTop="1">
      <c r="A28" s="775" t="s">
        <v>92</v>
      </c>
      <c r="B28" s="173" t="s">
        <v>13</v>
      </c>
      <c r="C28" s="252">
        <v>0</v>
      </c>
      <c r="D28" s="252">
        <v>0</v>
      </c>
      <c r="E28" s="252">
        <v>0</v>
      </c>
      <c r="F28" s="252">
        <v>0</v>
      </c>
      <c r="G28" s="252">
        <v>0</v>
      </c>
      <c r="H28" s="252">
        <v>0</v>
      </c>
      <c r="I28" s="252">
        <v>0</v>
      </c>
      <c r="J28" s="252">
        <v>0</v>
      </c>
      <c r="K28" s="252">
        <v>0</v>
      </c>
      <c r="L28" s="252">
        <v>0</v>
      </c>
      <c r="M28" s="724">
        <v>0</v>
      </c>
      <c r="N28" s="725">
        <v>0</v>
      </c>
      <c r="O28" s="661">
        <f>IF(SUM(C28:N28)="","",SUM(C28:N28))</f>
        <v>0</v>
      </c>
    </row>
    <row r="29" spans="1:15" ht="13.5">
      <c r="A29" s="776"/>
      <c r="B29" s="297" t="s">
        <v>174</v>
      </c>
      <c r="C29" s="254">
        <v>0</v>
      </c>
      <c r="D29" s="254">
        <v>0</v>
      </c>
      <c r="E29" s="254">
        <v>0</v>
      </c>
      <c r="F29" s="254">
        <v>0</v>
      </c>
      <c r="G29" s="254">
        <v>0</v>
      </c>
      <c r="H29" s="254">
        <v>0</v>
      </c>
      <c r="I29" s="254">
        <v>0</v>
      </c>
      <c r="J29" s="254">
        <v>0</v>
      </c>
      <c r="K29" s="254">
        <v>0</v>
      </c>
      <c r="L29" s="254">
        <v>0</v>
      </c>
      <c r="M29" s="720">
        <v>0</v>
      </c>
      <c r="N29" s="721">
        <v>0</v>
      </c>
      <c r="O29" s="654">
        <f>IF(SUM(C29:N29)="","",SUM(C29:N29))</f>
        <v>0</v>
      </c>
    </row>
    <row r="30" spans="1:15" ht="13.5">
      <c r="A30" s="776"/>
      <c r="B30" s="174" t="s">
        <v>59</v>
      </c>
      <c r="C30" s="254">
        <v>0</v>
      </c>
      <c r="D30" s="254">
        <v>0</v>
      </c>
      <c r="E30" s="254">
        <v>0</v>
      </c>
      <c r="F30" s="254">
        <v>0</v>
      </c>
      <c r="G30" s="254">
        <v>0</v>
      </c>
      <c r="H30" s="254">
        <v>0</v>
      </c>
      <c r="I30" s="254">
        <v>0</v>
      </c>
      <c r="J30" s="254">
        <v>0</v>
      </c>
      <c r="K30" s="254">
        <v>0</v>
      </c>
      <c r="L30" s="254">
        <v>0</v>
      </c>
      <c r="M30" s="720">
        <v>0</v>
      </c>
      <c r="N30" s="721">
        <v>0</v>
      </c>
      <c r="O30" s="654">
        <f>IF(SUM(C30:N30)="","",SUM(C30:N30))</f>
        <v>0</v>
      </c>
    </row>
    <row r="31" spans="1:15" ht="13.5">
      <c r="A31" s="780"/>
      <c r="B31" s="174" t="s">
        <v>60</v>
      </c>
      <c r="C31" s="254">
        <v>0</v>
      </c>
      <c r="D31" s="254">
        <v>0</v>
      </c>
      <c r="E31" s="254">
        <v>0</v>
      </c>
      <c r="F31" s="254">
        <v>0</v>
      </c>
      <c r="G31" s="254">
        <v>0</v>
      </c>
      <c r="H31" s="254">
        <v>0</v>
      </c>
      <c r="I31" s="254">
        <v>0</v>
      </c>
      <c r="J31" s="254">
        <v>0</v>
      </c>
      <c r="K31" s="254">
        <v>0</v>
      </c>
      <c r="L31" s="254">
        <v>0</v>
      </c>
      <c r="M31" s="720">
        <v>0</v>
      </c>
      <c r="N31" s="721">
        <v>0</v>
      </c>
      <c r="O31" s="654">
        <f>IF(SUM(C31:N31)="","",SUM(C31:N31))</f>
        <v>0</v>
      </c>
    </row>
    <row r="32" spans="1:15" ht="14.25" thickBot="1">
      <c r="A32" s="781"/>
      <c r="B32" s="179" t="s">
        <v>50</v>
      </c>
      <c r="C32" s="255">
        <v>0</v>
      </c>
      <c r="D32" s="255">
        <v>0</v>
      </c>
      <c r="E32" s="255">
        <v>0</v>
      </c>
      <c r="F32" s="255">
        <v>0</v>
      </c>
      <c r="G32" s="255">
        <v>0</v>
      </c>
      <c r="H32" s="255">
        <v>0</v>
      </c>
      <c r="I32" s="255">
        <v>0</v>
      </c>
      <c r="J32" s="254">
        <v>0</v>
      </c>
      <c r="K32" s="254">
        <v>0</v>
      </c>
      <c r="L32" s="254">
        <v>0</v>
      </c>
      <c r="M32" s="722">
        <v>0</v>
      </c>
      <c r="N32" s="723">
        <v>0</v>
      </c>
      <c r="O32" s="653">
        <f>IF(SUM(C32:N32)="","",SUM(C32:N32))</f>
        <v>0</v>
      </c>
    </row>
    <row r="33" spans="1:15" s="180" customFormat="1" ht="15.75" thickBot="1" thickTop="1">
      <c r="A33" s="769" t="s">
        <v>116</v>
      </c>
      <c r="B33" s="770"/>
      <c r="C33" s="250">
        <f>IF(C28="","",C28/C5)</f>
        <v>0</v>
      </c>
      <c r="D33" s="250">
        <f>IF(D28="","",D28/D5)</f>
        <v>0</v>
      </c>
      <c r="E33" s="251">
        <f aca="true" t="shared" si="4" ref="E33:K33">IF(E28="","",E28/E5)</f>
        <v>0</v>
      </c>
      <c r="F33" s="251">
        <f t="shared" si="4"/>
        <v>0</v>
      </c>
      <c r="G33" s="250">
        <f t="shared" si="4"/>
        <v>0</v>
      </c>
      <c r="H33" s="250">
        <f t="shared" si="4"/>
        <v>0</v>
      </c>
      <c r="I33" s="250">
        <f t="shared" si="4"/>
        <v>0</v>
      </c>
      <c r="J33" s="250">
        <f t="shared" si="4"/>
        <v>0</v>
      </c>
      <c r="K33" s="250">
        <f t="shared" si="4"/>
        <v>0</v>
      </c>
      <c r="L33" s="250">
        <f>IF(L28="","",L28/L5)</f>
        <v>0</v>
      </c>
      <c r="M33" s="250">
        <f>IF(M28="","",M28/M5)</f>
        <v>0</v>
      </c>
      <c r="N33" s="251">
        <f>IF(N28="","",N28/N5)</f>
        <v>0</v>
      </c>
      <c r="O33" s="662">
        <f>IF(O23="","",O28/O23)</f>
        <v>0</v>
      </c>
    </row>
    <row r="34" spans="1:15" ht="14.25" thickTop="1">
      <c r="A34" s="771" t="s">
        <v>62</v>
      </c>
      <c r="B34" s="173" t="s">
        <v>13</v>
      </c>
      <c r="C34" s="247">
        <v>24</v>
      </c>
      <c r="D34" s="247">
        <v>33</v>
      </c>
      <c r="E34" s="247">
        <v>36</v>
      </c>
      <c r="F34" s="247">
        <v>32</v>
      </c>
      <c r="G34" s="247">
        <v>38</v>
      </c>
      <c r="H34" s="247">
        <v>28</v>
      </c>
      <c r="I34" s="247">
        <v>47</v>
      </c>
      <c r="J34" s="247">
        <v>40</v>
      </c>
      <c r="K34" s="247">
        <v>24</v>
      </c>
      <c r="L34" s="247">
        <v>11</v>
      </c>
      <c r="M34" s="718">
        <v>22</v>
      </c>
      <c r="N34" s="719">
        <v>31</v>
      </c>
      <c r="O34" s="657">
        <f>IF(SUM(C34:N34)="","",SUM(C34:N34))</f>
        <v>366</v>
      </c>
    </row>
    <row r="35" spans="1:15" ht="13.5">
      <c r="A35" s="772"/>
      <c r="B35" s="174" t="s">
        <v>58</v>
      </c>
      <c r="C35" s="254">
        <v>20</v>
      </c>
      <c r="D35" s="254">
        <v>26</v>
      </c>
      <c r="E35" s="254">
        <v>24</v>
      </c>
      <c r="F35" s="254">
        <v>31</v>
      </c>
      <c r="G35" s="254">
        <v>30</v>
      </c>
      <c r="H35" s="254">
        <v>24</v>
      </c>
      <c r="I35" s="254">
        <v>27</v>
      </c>
      <c r="J35" s="254">
        <v>33</v>
      </c>
      <c r="K35" s="254">
        <v>23</v>
      </c>
      <c r="L35" s="254">
        <v>11</v>
      </c>
      <c r="M35" s="720">
        <v>21</v>
      </c>
      <c r="N35" s="721">
        <v>17</v>
      </c>
      <c r="O35" s="654">
        <f>IF(SUM(C35:N35)="","",SUM(C35:N35))</f>
        <v>287</v>
      </c>
    </row>
    <row r="36" spans="1:15" ht="13.5">
      <c r="A36" s="772"/>
      <c r="B36" s="174" t="s">
        <v>59</v>
      </c>
      <c r="C36" s="254">
        <v>0</v>
      </c>
      <c r="D36" s="254">
        <v>3</v>
      </c>
      <c r="E36" s="254">
        <v>7</v>
      </c>
      <c r="F36" s="254">
        <v>0</v>
      </c>
      <c r="G36" s="254">
        <v>0</v>
      </c>
      <c r="H36" s="254">
        <v>4</v>
      </c>
      <c r="I36" s="254">
        <v>13</v>
      </c>
      <c r="J36" s="254">
        <v>1</v>
      </c>
      <c r="K36" s="254">
        <v>1</v>
      </c>
      <c r="L36" s="254">
        <v>0</v>
      </c>
      <c r="M36" s="720">
        <v>1</v>
      </c>
      <c r="N36" s="721">
        <v>12</v>
      </c>
      <c r="O36" s="654">
        <f>IF(SUM(C36:N36)="","",SUM(C36:N36))</f>
        <v>42</v>
      </c>
    </row>
    <row r="37" spans="1:15" ht="13.5">
      <c r="A37" s="175"/>
      <c r="B37" s="174" t="s">
        <v>60</v>
      </c>
      <c r="C37" s="254">
        <v>0</v>
      </c>
      <c r="D37" s="254">
        <v>0</v>
      </c>
      <c r="E37" s="254">
        <v>0</v>
      </c>
      <c r="F37" s="254">
        <v>0</v>
      </c>
      <c r="G37" s="254">
        <v>0</v>
      </c>
      <c r="H37" s="254">
        <v>0</v>
      </c>
      <c r="I37" s="254">
        <v>0</v>
      </c>
      <c r="J37" s="254">
        <v>0</v>
      </c>
      <c r="K37" s="254">
        <v>0</v>
      </c>
      <c r="L37" s="254">
        <v>0</v>
      </c>
      <c r="M37" s="720">
        <v>0</v>
      </c>
      <c r="N37" s="721">
        <v>1</v>
      </c>
      <c r="O37" s="654">
        <f>IF(SUM(C37:N37)="","",SUM(C37:N37))</f>
        <v>1</v>
      </c>
    </row>
    <row r="38" spans="1:15" ht="14.25" thickBot="1">
      <c r="A38" s="176"/>
      <c r="B38" s="177" t="s">
        <v>50</v>
      </c>
      <c r="C38" s="255">
        <v>4</v>
      </c>
      <c r="D38" s="255">
        <v>4</v>
      </c>
      <c r="E38" s="255">
        <v>5</v>
      </c>
      <c r="F38" s="255">
        <v>1</v>
      </c>
      <c r="G38" s="255">
        <v>8</v>
      </c>
      <c r="H38" s="255">
        <v>0</v>
      </c>
      <c r="I38" s="255">
        <v>7</v>
      </c>
      <c r="J38" s="255">
        <v>6</v>
      </c>
      <c r="K38" s="255">
        <v>0</v>
      </c>
      <c r="L38" s="255">
        <v>0</v>
      </c>
      <c r="M38" s="722">
        <v>0</v>
      </c>
      <c r="N38" s="723">
        <v>1</v>
      </c>
      <c r="O38" s="660">
        <f>IF(SUM(C38:N38)="","",SUM(C38:N38))</f>
        <v>36</v>
      </c>
    </row>
    <row r="39" spans="1:15" s="180" customFormat="1" ht="15.75" thickBot="1" thickTop="1">
      <c r="A39" s="782" t="s">
        <v>116</v>
      </c>
      <c r="B39" s="783"/>
      <c r="C39" s="256">
        <f>IF(C34="","",C34/C5)</f>
        <v>0.01764705882352941</v>
      </c>
      <c r="D39" s="256">
        <f>IF(D34="","",D34/D5)</f>
        <v>0.02513328255902513</v>
      </c>
      <c r="E39" s="256">
        <f aca="true" t="shared" si="5" ref="E39:K39">IF(E34="","",E34/E5)</f>
        <v>0.022058823529411766</v>
      </c>
      <c r="F39" s="256">
        <f t="shared" si="5"/>
        <v>0.021361815754339118</v>
      </c>
      <c r="G39" s="256">
        <f t="shared" si="5"/>
        <v>0.02240566037735849</v>
      </c>
      <c r="H39" s="256">
        <f t="shared" si="5"/>
        <v>0.016726403823178016</v>
      </c>
      <c r="I39" s="256">
        <f t="shared" si="5"/>
        <v>0.03646237393328161</v>
      </c>
      <c r="J39" s="256">
        <f t="shared" si="5"/>
        <v>0.028797696184305256</v>
      </c>
      <c r="K39" s="256">
        <f t="shared" si="5"/>
        <v>0.017069701280227598</v>
      </c>
      <c r="L39" s="256">
        <f>IF(L34="","",L34/L5)</f>
        <v>0.009314140558848433</v>
      </c>
      <c r="M39" s="256">
        <f>IF(M34="","",M34/M5)</f>
        <v>0.01664145234493192</v>
      </c>
      <c r="N39" s="651">
        <f>IF(N34="","",N34/N5)</f>
        <v>0.017836593785960874</v>
      </c>
      <c r="O39" s="663">
        <f>IF(O5="","",O34/O5)</f>
        <v>0.02091667619156475</v>
      </c>
    </row>
    <row r="40" spans="1:15" s="625" customFormat="1" ht="14.25">
      <c r="A40" s="623"/>
      <c r="B40" s="623"/>
      <c r="C40" s="624"/>
      <c r="D40" s="624"/>
      <c r="E40" s="624"/>
      <c r="F40" s="624"/>
      <c r="G40" s="624"/>
      <c r="H40" s="624"/>
      <c r="J40" s="647"/>
      <c r="K40" s="774" t="s">
        <v>141</v>
      </c>
      <c r="L40" s="774"/>
      <c r="M40" s="774"/>
      <c r="N40" s="774"/>
      <c r="O40" s="774"/>
    </row>
    <row r="41" spans="1:15" ht="13.5">
      <c r="A41" s="171"/>
      <c r="B41" s="172"/>
      <c r="C41" s="136"/>
      <c r="D41" s="136"/>
      <c r="E41" s="136"/>
      <c r="F41" s="136"/>
      <c r="G41" s="136"/>
      <c r="H41" s="136"/>
      <c r="I41" s="269"/>
      <c r="J41" s="136"/>
      <c r="K41" s="136"/>
      <c r="L41" s="136"/>
      <c r="M41" s="136"/>
      <c r="N41" s="136"/>
      <c r="O41" s="273"/>
    </row>
    <row r="42" ht="13.5"/>
  </sheetData>
  <sheetProtection/>
  <mergeCells count="12">
    <mergeCell ref="A27:B27"/>
    <mergeCell ref="A39:B39"/>
    <mergeCell ref="A33:B33"/>
    <mergeCell ref="A21:B21"/>
    <mergeCell ref="A15:B15"/>
    <mergeCell ref="A34:A36"/>
    <mergeCell ref="N3:O3"/>
    <mergeCell ref="K40:O40"/>
    <mergeCell ref="A10:A14"/>
    <mergeCell ref="A16:A18"/>
    <mergeCell ref="A28:A32"/>
    <mergeCell ref="A22:A26"/>
  </mergeCells>
  <printOptions horizontalCentered="1"/>
  <pageMargins left="0.7480314960629921" right="0.7480314960629921" top="0.7874015748031497" bottom="0.4724409448818898" header="0.1968503937007874" footer="0.1968503937007874"/>
  <pageSetup fitToHeight="1" fitToWidth="1" horizontalDpi="600" verticalDpi="600" orientation="landscape" paperSize="9" scale="96" r:id="rId2"/>
  <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P23"/>
  <sheetViews>
    <sheetView view="pageBreakPreview" zoomScaleSheetLayoutView="100" zoomScalePageLayoutView="0" workbookViewId="0" topLeftCell="B1">
      <pane xSplit="2" ySplit="3" topLeftCell="D4" activePane="bottomRight" state="frozen"/>
      <selection pane="topLeft" activeCell="Q15" sqref="Q15"/>
      <selection pane="topRight" activeCell="Q15" sqref="Q15"/>
      <selection pane="bottomLeft" activeCell="Q15" sqref="Q15"/>
      <selection pane="bottomRight" activeCell="L10" sqref="L10"/>
    </sheetView>
  </sheetViews>
  <sheetFormatPr defaultColWidth="9.00390625" defaultRowHeight="13.5"/>
  <cols>
    <col min="1" max="1" width="3.625" style="127" customWidth="1"/>
    <col min="2" max="2" width="10.625" style="127" customWidth="1"/>
    <col min="3" max="3" width="14.625" style="127" customWidth="1"/>
    <col min="4" max="15" width="8.00390625" style="127" customWidth="1"/>
    <col min="16" max="16" width="9.50390625" style="127" customWidth="1"/>
    <col min="17" max="16384" width="9.00390625" style="127" customWidth="1"/>
  </cols>
  <sheetData>
    <row r="1" spans="1:16" ht="18.75">
      <c r="A1" s="797" t="s">
        <v>203</v>
      </c>
      <c r="B1" s="798"/>
      <c r="C1" s="798"/>
      <c r="D1" s="798"/>
      <c r="E1" s="798"/>
      <c r="F1" s="798"/>
      <c r="G1" s="795" t="s">
        <v>199</v>
      </c>
      <c r="H1" s="795"/>
      <c r="I1" s="136"/>
      <c r="J1" s="136"/>
      <c r="K1" s="136"/>
      <c r="L1" s="136"/>
      <c r="M1" s="136"/>
      <c r="N1" s="136"/>
      <c r="O1" s="136"/>
      <c r="P1" s="136"/>
    </row>
    <row r="2" spans="1:16" ht="18" customHeight="1" thickBot="1">
      <c r="A2" s="182"/>
      <c r="B2" s="182"/>
      <c r="C2" s="182"/>
      <c r="D2" s="136"/>
      <c r="E2" s="136"/>
      <c r="F2" s="136"/>
      <c r="G2" s="136"/>
      <c r="H2" s="136"/>
      <c r="I2" s="136"/>
      <c r="J2" s="136"/>
      <c r="K2" s="182"/>
      <c r="L2" s="136"/>
      <c r="M2" s="136"/>
      <c r="N2" s="136"/>
      <c r="O2" s="796" t="s">
        <v>0</v>
      </c>
      <c r="P2" s="796"/>
    </row>
    <row r="3" spans="1:16" ht="21.75" customHeight="1" thickBot="1">
      <c r="A3" s="807"/>
      <c r="B3" s="808"/>
      <c r="C3" s="808"/>
      <c r="D3" s="703" t="s">
        <v>117</v>
      </c>
      <c r="E3" s="704" t="s">
        <v>2</v>
      </c>
      <c r="F3" s="704" t="s">
        <v>3</v>
      </c>
      <c r="G3" s="704" t="s">
        <v>4</v>
      </c>
      <c r="H3" s="704" t="s">
        <v>5</v>
      </c>
      <c r="I3" s="704" t="s">
        <v>6</v>
      </c>
      <c r="J3" s="704" t="s">
        <v>7</v>
      </c>
      <c r="K3" s="704" t="s">
        <v>8</v>
      </c>
      <c r="L3" s="704" t="s">
        <v>9</v>
      </c>
      <c r="M3" s="704" t="s">
        <v>10</v>
      </c>
      <c r="N3" s="704" t="s">
        <v>11</v>
      </c>
      <c r="O3" s="703" t="s">
        <v>12</v>
      </c>
      <c r="P3" s="705" t="s">
        <v>13</v>
      </c>
    </row>
    <row r="4" spans="1:16" ht="24" customHeight="1">
      <c r="A4" s="809" t="s">
        <v>204</v>
      </c>
      <c r="B4" s="810"/>
      <c r="C4" s="811"/>
      <c r="D4" s="701">
        <v>673</v>
      </c>
      <c r="E4" s="701">
        <v>653</v>
      </c>
      <c r="F4" s="701">
        <v>759</v>
      </c>
      <c r="G4" s="701">
        <v>734</v>
      </c>
      <c r="H4" s="701">
        <v>787</v>
      </c>
      <c r="I4" s="701">
        <v>731</v>
      </c>
      <c r="J4" s="701">
        <v>626</v>
      </c>
      <c r="K4" s="701">
        <v>596</v>
      </c>
      <c r="L4" s="701">
        <v>691</v>
      </c>
      <c r="M4" s="701">
        <v>553</v>
      </c>
      <c r="N4" s="701">
        <v>652</v>
      </c>
      <c r="O4" s="701">
        <v>628</v>
      </c>
      <c r="P4" s="702">
        <f>SUM(D4:O4)</f>
        <v>8083</v>
      </c>
    </row>
    <row r="5" spans="1:16" ht="24" customHeight="1">
      <c r="A5" s="784" t="s">
        <v>205</v>
      </c>
      <c r="B5" s="785"/>
      <c r="C5" s="786"/>
      <c r="D5" s="261">
        <v>576</v>
      </c>
      <c r="E5" s="261">
        <v>562</v>
      </c>
      <c r="F5" s="261">
        <v>652</v>
      </c>
      <c r="G5" s="261">
        <v>643</v>
      </c>
      <c r="H5" s="261">
        <v>692</v>
      </c>
      <c r="I5" s="261">
        <v>638</v>
      </c>
      <c r="J5" s="261">
        <v>550</v>
      </c>
      <c r="K5" s="261">
        <v>523</v>
      </c>
      <c r="L5" s="261">
        <v>622</v>
      </c>
      <c r="M5" s="261">
        <v>479</v>
      </c>
      <c r="N5" s="261">
        <v>573</v>
      </c>
      <c r="O5" s="261">
        <v>560</v>
      </c>
      <c r="P5" s="692">
        <f>SUM(D5:O5)</f>
        <v>7070</v>
      </c>
    </row>
    <row r="6" spans="1:16" ht="24" customHeight="1">
      <c r="A6" s="802" t="s">
        <v>14</v>
      </c>
      <c r="B6" s="803"/>
      <c r="C6" s="804"/>
      <c r="D6" s="260">
        <f>IF(D4="","",D5/D4)</f>
        <v>0.8558692421991084</v>
      </c>
      <c r="E6" s="260">
        <f aca="true" t="shared" si="0" ref="E6:O6">IF(E4="","",E5/E4)</f>
        <v>0.8606431852986217</v>
      </c>
      <c r="F6" s="260">
        <f t="shared" si="0"/>
        <v>0.8590250329380764</v>
      </c>
      <c r="G6" s="260">
        <f t="shared" si="0"/>
        <v>0.8760217983651226</v>
      </c>
      <c r="H6" s="260">
        <f t="shared" si="0"/>
        <v>0.8792884371029225</v>
      </c>
      <c r="I6" s="674">
        <f t="shared" si="0"/>
        <v>0.8727770177838577</v>
      </c>
      <c r="J6" s="260">
        <f t="shared" si="0"/>
        <v>0.8785942492012779</v>
      </c>
      <c r="K6" s="260">
        <f t="shared" si="0"/>
        <v>0.87751677852349</v>
      </c>
      <c r="L6" s="260">
        <f t="shared" si="0"/>
        <v>0.9001447178002895</v>
      </c>
      <c r="M6" s="260">
        <f t="shared" si="0"/>
        <v>0.8661844484629295</v>
      </c>
      <c r="N6" s="260">
        <f t="shared" si="0"/>
        <v>0.8788343558282209</v>
      </c>
      <c r="O6" s="260">
        <f t="shared" si="0"/>
        <v>0.89171974522293</v>
      </c>
      <c r="P6" s="693">
        <f>IF(P5=0,0,P5/P4)</f>
        <v>0.8746752443399728</v>
      </c>
    </row>
    <row r="7" spans="1:16" ht="24" customHeight="1">
      <c r="A7" s="791"/>
      <c r="B7" s="787" t="s">
        <v>206</v>
      </c>
      <c r="C7" s="788"/>
      <c r="D7" s="257">
        <f>IF(D5="","",D5-D9)</f>
        <v>466</v>
      </c>
      <c r="E7" s="257">
        <f aca="true" t="shared" si="1" ref="E7:O7">IF(E5="","",E5-E9)</f>
        <v>459</v>
      </c>
      <c r="F7" s="257">
        <f t="shared" si="1"/>
        <v>534</v>
      </c>
      <c r="G7" s="257">
        <f t="shared" si="1"/>
        <v>536</v>
      </c>
      <c r="H7" s="257">
        <f t="shared" si="1"/>
        <v>522</v>
      </c>
      <c r="I7" s="675">
        <f t="shared" si="1"/>
        <v>537</v>
      </c>
      <c r="J7" s="257">
        <f t="shared" si="1"/>
        <v>441</v>
      </c>
      <c r="K7" s="257">
        <f t="shared" si="1"/>
        <v>406</v>
      </c>
      <c r="L7" s="257">
        <f t="shared" si="1"/>
        <v>500</v>
      </c>
      <c r="M7" s="257">
        <f t="shared" si="1"/>
        <v>379</v>
      </c>
      <c r="N7" s="257">
        <f t="shared" si="1"/>
        <v>467</v>
      </c>
      <c r="O7" s="257">
        <f t="shared" si="1"/>
        <v>470</v>
      </c>
      <c r="P7" s="694">
        <f>SUM(D7:O7)</f>
        <v>5717</v>
      </c>
    </row>
    <row r="8" spans="1:16" ht="24" customHeight="1">
      <c r="A8" s="791"/>
      <c r="B8" s="789" t="s">
        <v>14</v>
      </c>
      <c r="C8" s="790"/>
      <c r="D8" s="258">
        <f>IF(D5="","",D7/D5)</f>
        <v>0.8090277777777778</v>
      </c>
      <c r="E8" s="258">
        <f aca="true" t="shared" si="2" ref="E8:O8">IF(E5="","",E7/E5)</f>
        <v>0.8167259786476868</v>
      </c>
      <c r="F8" s="258">
        <f t="shared" si="2"/>
        <v>0.8190184049079755</v>
      </c>
      <c r="G8" s="258">
        <f t="shared" si="2"/>
        <v>0.833592534992224</v>
      </c>
      <c r="H8" s="258">
        <f t="shared" si="2"/>
        <v>0.7543352601156069</v>
      </c>
      <c r="I8" s="676">
        <f t="shared" si="2"/>
        <v>0.841692789968652</v>
      </c>
      <c r="J8" s="258">
        <f t="shared" si="2"/>
        <v>0.8018181818181818</v>
      </c>
      <c r="K8" s="258">
        <f t="shared" si="2"/>
        <v>0.7762906309751434</v>
      </c>
      <c r="L8" s="258">
        <f t="shared" si="2"/>
        <v>0.8038585209003215</v>
      </c>
      <c r="M8" s="258">
        <f t="shared" si="2"/>
        <v>0.791231732776618</v>
      </c>
      <c r="N8" s="258">
        <f t="shared" si="2"/>
        <v>0.8150087260034904</v>
      </c>
      <c r="O8" s="258">
        <f t="shared" si="2"/>
        <v>0.8392857142857143</v>
      </c>
      <c r="P8" s="693">
        <f>IF(P7=0,0,P7/P5)</f>
        <v>0.8086280056577086</v>
      </c>
    </row>
    <row r="9" spans="1:16" ht="24" customHeight="1">
      <c r="A9" s="791"/>
      <c r="B9" s="787" t="s">
        <v>64</v>
      </c>
      <c r="C9" s="788"/>
      <c r="D9" s="259">
        <f>IF(D11="","",D11+D13)</f>
        <v>110</v>
      </c>
      <c r="E9" s="259">
        <f aca="true" t="shared" si="3" ref="E9:O9">IF(E11="","",E11+E13)</f>
        <v>103</v>
      </c>
      <c r="F9" s="259">
        <f t="shared" si="3"/>
        <v>118</v>
      </c>
      <c r="G9" s="259">
        <f t="shared" si="3"/>
        <v>107</v>
      </c>
      <c r="H9" s="259">
        <f t="shared" si="3"/>
        <v>170</v>
      </c>
      <c r="I9" s="677">
        <f t="shared" si="3"/>
        <v>101</v>
      </c>
      <c r="J9" s="259">
        <f t="shared" si="3"/>
        <v>109</v>
      </c>
      <c r="K9" s="259">
        <f t="shared" si="3"/>
        <v>117</v>
      </c>
      <c r="L9" s="259">
        <f t="shared" si="3"/>
        <v>122</v>
      </c>
      <c r="M9" s="259">
        <f t="shared" si="3"/>
        <v>100</v>
      </c>
      <c r="N9" s="259">
        <f t="shared" si="3"/>
        <v>106</v>
      </c>
      <c r="O9" s="259">
        <f t="shared" si="3"/>
        <v>90</v>
      </c>
      <c r="P9" s="695">
        <f>SUM(D9:O9)</f>
        <v>1353</v>
      </c>
    </row>
    <row r="10" spans="1:16" ht="24" customHeight="1">
      <c r="A10" s="791"/>
      <c r="B10" s="794" t="s">
        <v>14</v>
      </c>
      <c r="C10" s="790"/>
      <c r="D10" s="260">
        <f>IF(D5="","",D9/D5)</f>
        <v>0.1909722222222222</v>
      </c>
      <c r="E10" s="260">
        <f aca="true" t="shared" si="4" ref="E10:O10">IF(E5="","",E9/E5)</f>
        <v>0.18327402135231316</v>
      </c>
      <c r="F10" s="260">
        <f t="shared" si="4"/>
        <v>0.18098159509202455</v>
      </c>
      <c r="G10" s="260">
        <f t="shared" si="4"/>
        <v>0.16640746500777606</v>
      </c>
      <c r="H10" s="260">
        <f t="shared" si="4"/>
        <v>0.24566473988439305</v>
      </c>
      <c r="I10" s="674">
        <f t="shared" si="4"/>
        <v>0.15830721003134796</v>
      </c>
      <c r="J10" s="260">
        <f t="shared" si="4"/>
        <v>0.19818181818181818</v>
      </c>
      <c r="K10" s="260">
        <f t="shared" si="4"/>
        <v>0.2237093690248566</v>
      </c>
      <c r="L10" s="260">
        <f t="shared" si="4"/>
        <v>0.19614147909967847</v>
      </c>
      <c r="M10" s="260">
        <f t="shared" si="4"/>
        <v>0.20876826722338204</v>
      </c>
      <c r="N10" s="260">
        <f t="shared" si="4"/>
        <v>0.1849912739965096</v>
      </c>
      <c r="O10" s="260">
        <f t="shared" si="4"/>
        <v>0.16071428571428573</v>
      </c>
      <c r="P10" s="696">
        <f>IF(P9=0,0,P9/P5)</f>
        <v>0.19137199434229138</v>
      </c>
    </row>
    <row r="11" spans="1:16" ht="24" customHeight="1">
      <c r="A11" s="791"/>
      <c r="B11" s="805"/>
      <c r="C11" s="183" t="s">
        <v>15</v>
      </c>
      <c r="D11" s="317">
        <v>10</v>
      </c>
      <c r="E11" s="317">
        <v>9</v>
      </c>
      <c r="F11" s="317">
        <v>13</v>
      </c>
      <c r="G11" s="317">
        <v>7</v>
      </c>
      <c r="H11" s="317">
        <v>21</v>
      </c>
      <c r="I11" s="678">
        <v>12</v>
      </c>
      <c r="J11" s="317">
        <v>9</v>
      </c>
      <c r="K11" s="317">
        <v>15</v>
      </c>
      <c r="L11" s="317">
        <v>13</v>
      </c>
      <c r="M11" s="317">
        <v>4</v>
      </c>
      <c r="N11" s="678">
        <v>11</v>
      </c>
      <c r="O11" s="678">
        <v>7</v>
      </c>
      <c r="P11" s="695">
        <f>SUM(D11:O11)</f>
        <v>131</v>
      </c>
    </row>
    <row r="12" spans="1:16" ht="24" customHeight="1">
      <c r="A12" s="791"/>
      <c r="B12" s="805"/>
      <c r="C12" s="184" t="s">
        <v>14</v>
      </c>
      <c r="D12" s="260">
        <f>IF(D5="","",D11/D5)</f>
        <v>0.017361111111111112</v>
      </c>
      <c r="E12" s="260">
        <f aca="true" t="shared" si="5" ref="E12:O12">IF(E5="","",E11/E5)</f>
        <v>0.01601423487544484</v>
      </c>
      <c r="F12" s="260">
        <f t="shared" si="5"/>
        <v>0.019938650306748466</v>
      </c>
      <c r="G12" s="260">
        <f t="shared" si="5"/>
        <v>0.01088646967340591</v>
      </c>
      <c r="H12" s="260">
        <f t="shared" si="5"/>
        <v>0.030346820809248554</v>
      </c>
      <c r="I12" s="674">
        <f t="shared" si="5"/>
        <v>0.018808777429467086</v>
      </c>
      <c r="J12" s="260">
        <f t="shared" si="5"/>
        <v>0.016363636363636365</v>
      </c>
      <c r="K12" s="260">
        <f t="shared" si="5"/>
        <v>0.028680688336520075</v>
      </c>
      <c r="L12" s="260">
        <f t="shared" si="5"/>
        <v>0.02090032154340836</v>
      </c>
      <c r="M12" s="260">
        <f t="shared" si="5"/>
        <v>0.008350730688935281</v>
      </c>
      <c r="N12" s="674">
        <f t="shared" si="5"/>
        <v>0.019197207678883072</v>
      </c>
      <c r="O12" s="674">
        <f t="shared" si="5"/>
        <v>0.0125</v>
      </c>
      <c r="P12" s="696">
        <f>IF(P11=0,0,P11/P5)</f>
        <v>0.018528995756718528</v>
      </c>
    </row>
    <row r="13" spans="1:16" ht="24" customHeight="1">
      <c r="A13" s="791"/>
      <c r="B13" s="805"/>
      <c r="C13" s="185" t="s">
        <v>63</v>
      </c>
      <c r="D13" s="259">
        <v>100</v>
      </c>
      <c r="E13" s="259">
        <v>94</v>
      </c>
      <c r="F13" s="259">
        <v>105</v>
      </c>
      <c r="G13" s="259">
        <v>100</v>
      </c>
      <c r="H13" s="259">
        <v>149</v>
      </c>
      <c r="I13" s="677">
        <v>89</v>
      </c>
      <c r="J13" s="259">
        <v>100</v>
      </c>
      <c r="K13" s="259">
        <v>102</v>
      </c>
      <c r="L13" s="259">
        <v>109</v>
      </c>
      <c r="M13" s="259">
        <v>96</v>
      </c>
      <c r="N13" s="677">
        <v>95</v>
      </c>
      <c r="O13" s="677">
        <v>83</v>
      </c>
      <c r="P13" s="695">
        <f>SUM(D13:O13)</f>
        <v>1222</v>
      </c>
    </row>
    <row r="14" spans="1:16" ht="24" customHeight="1">
      <c r="A14" s="792"/>
      <c r="B14" s="806"/>
      <c r="C14" s="184" t="s">
        <v>14</v>
      </c>
      <c r="D14" s="260">
        <f>IF(D5="","",D13/D5)</f>
        <v>0.1736111111111111</v>
      </c>
      <c r="E14" s="260">
        <f aca="true" t="shared" si="6" ref="E14:O14">IF(E5="","",E13/E5)</f>
        <v>0.16725978647686832</v>
      </c>
      <c r="F14" s="260">
        <f t="shared" si="6"/>
        <v>0.16104294478527606</v>
      </c>
      <c r="G14" s="260">
        <f t="shared" si="6"/>
        <v>0.15552099533437014</v>
      </c>
      <c r="H14" s="260">
        <f t="shared" si="6"/>
        <v>0.2153179190751445</v>
      </c>
      <c r="I14" s="674">
        <f t="shared" si="6"/>
        <v>0.13949843260188088</v>
      </c>
      <c r="J14" s="260">
        <f t="shared" si="6"/>
        <v>0.18181818181818182</v>
      </c>
      <c r="K14" s="260">
        <f t="shared" si="6"/>
        <v>0.1950286806883365</v>
      </c>
      <c r="L14" s="260">
        <f t="shared" si="6"/>
        <v>0.1752411575562701</v>
      </c>
      <c r="M14" s="260">
        <f t="shared" si="6"/>
        <v>0.20041753653444677</v>
      </c>
      <c r="N14" s="260">
        <f t="shared" si="6"/>
        <v>0.16579406631762653</v>
      </c>
      <c r="O14" s="260">
        <f t="shared" si="6"/>
        <v>0.14821428571428572</v>
      </c>
      <c r="P14" s="696">
        <f>IF(P13=0,0,P13/P5)</f>
        <v>0.17284299858557284</v>
      </c>
    </row>
    <row r="15" spans="1:16" ht="24" customHeight="1">
      <c r="A15" s="697" t="s">
        <v>118</v>
      </c>
      <c r="B15" s="7"/>
      <c r="C15" s="186"/>
      <c r="D15" s="259">
        <f>IF(D5="","",D4-D5)</f>
        <v>97</v>
      </c>
      <c r="E15" s="259">
        <f aca="true" t="shared" si="7" ref="E15:O15">IF(E5="","",E4-E5)</f>
        <v>91</v>
      </c>
      <c r="F15" s="259">
        <f t="shared" si="7"/>
        <v>107</v>
      </c>
      <c r="G15" s="259">
        <f t="shared" si="7"/>
        <v>91</v>
      </c>
      <c r="H15" s="259">
        <f t="shared" si="7"/>
        <v>95</v>
      </c>
      <c r="I15" s="677">
        <f t="shared" si="7"/>
        <v>93</v>
      </c>
      <c r="J15" s="259">
        <f t="shared" si="7"/>
        <v>76</v>
      </c>
      <c r="K15" s="259">
        <f t="shared" si="7"/>
        <v>73</v>
      </c>
      <c r="L15" s="259">
        <f t="shared" si="7"/>
        <v>69</v>
      </c>
      <c r="M15" s="259">
        <f t="shared" si="7"/>
        <v>74</v>
      </c>
      <c r="N15" s="259">
        <f t="shared" si="7"/>
        <v>79</v>
      </c>
      <c r="O15" s="259">
        <f t="shared" si="7"/>
        <v>68</v>
      </c>
      <c r="P15" s="695">
        <f>SUM(D15:O15)</f>
        <v>1013</v>
      </c>
    </row>
    <row r="16" spans="1:16" ht="24" customHeight="1" thickBot="1">
      <c r="A16" s="799" t="s">
        <v>14</v>
      </c>
      <c r="B16" s="800"/>
      <c r="C16" s="801"/>
      <c r="D16" s="698">
        <f>IF(D4="","",D15/D4)</f>
        <v>0.14413075780089152</v>
      </c>
      <c r="E16" s="698">
        <f aca="true" t="shared" si="8" ref="E16:O16">IF(E4="","",E15/E4)</f>
        <v>0.13935681470137826</v>
      </c>
      <c r="F16" s="698">
        <f t="shared" si="8"/>
        <v>0.14097496706192358</v>
      </c>
      <c r="G16" s="698">
        <f t="shared" si="8"/>
        <v>0.12397820163487738</v>
      </c>
      <c r="H16" s="698">
        <f t="shared" si="8"/>
        <v>0.1207115628970775</v>
      </c>
      <c r="I16" s="699">
        <f t="shared" si="8"/>
        <v>0.12722298221614228</v>
      </c>
      <c r="J16" s="698">
        <f t="shared" si="8"/>
        <v>0.12140575079872204</v>
      </c>
      <c r="K16" s="698">
        <f t="shared" si="8"/>
        <v>0.12248322147651007</v>
      </c>
      <c r="L16" s="698">
        <f t="shared" si="8"/>
        <v>0.09985528219971057</v>
      </c>
      <c r="M16" s="698">
        <f t="shared" si="8"/>
        <v>0.13381555153707053</v>
      </c>
      <c r="N16" s="698">
        <f t="shared" si="8"/>
        <v>0.12116564417177914</v>
      </c>
      <c r="O16" s="698">
        <f t="shared" si="8"/>
        <v>0.10828025477707007</v>
      </c>
      <c r="P16" s="700">
        <f>IF(P15=0,0,P15/P4)</f>
        <v>0.1253247556600272</v>
      </c>
    </row>
    <row r="17" spans="1:16" ht="13.5">
      <c r="A17" s="182"/>
      <c r="B17" s="270"/>
      <c r="C17" s="182"/>
      <c r="D17" s="136"/>
      <c r="E17" s="136"/>
      <c r="F17" s="136"/>
      <c r="G17" s="136"/>
      <c r="H17" s="136"/>
      <c r="I17" s="136"/>
      <c r="J17" s="136"/>
      <c r="K17" s="136"/>
      <c r="L17" s="793" t="s">
        <v>141</v>
      </c>
      <c r="M17" s="793"/>
      <c r="N17" s="793"/>
      <c r="O17" s="793"/>
      <c r="P17" s="793"/>
    </row>
    <row r="18" spans="1:16" ht="13.5">
      <c r="A18" s="182"/>
      <c r="B18" s="182"/>
      <c r="C18" s="182"/>
      <c r="D18" s="136"/>
      <c r="E18" s="136"/>
      <c r="F18" s="136"/>
      <c r="G18" s="136"/>
      <c r="H18" s="136"/>
      <c r="I18" s="136"/>
      <c r="J18" s="136"/>
      <c r="K18" s="136"/>
      <c r="L18" s="136"/>
      <c r="M18" s="136"/>
      <c r="N18" s="136"/>
      <c r="O18" s="136"/>
      <c r="P18" s="136"/>
    </row>
    <row r="19" spans="1:16" ht="13.5">
      <c r="A19" s="182"/>
      <c r="B19" s="182"/>
      <c r="C19" s="182"/>
      <c r="D19" s="136"/>
      <c r="E19" s="136"/>
      <c r="F19" s="136"/>
      <c r="G19" s="136"/>
      <c r="H19" s="136"/>
      <c r="I19" s="136"/>
      <c r="J19" s="136"/>
      <c r="K19" s="136"/>
      <c r="L19" s="136"/>
      <c r="M19" s="136"/>
      <c r="N19" s="136"/>
      <c r="O19" s="136"/>
      <c r="P19" s="136"/>
    </row>
    <row r="20" spans="1:16" ht="13.5">
      <c r="A20" s="182"/>
      <c r="B20" s="182"/>
      <c r="C20" s="182"/>
      <c r="D20" s="136"/>
      <c r="E20" s="136"/>
      <c r="F20" s="136"/>
      <c r="G20" s="136"/>
      <c r="H20" s="136"/>
      <c r="I20" s="136"/>
      <c r="J20" s="136"/>
      <c r="K20" s="136"/>
      <c r="L20" s="136"/>
      <c r="M20" s="136"/>
      <c r="N20" s="136"/>
      <c r="O20" s="136"/>
      <c r="P20" s="136"/>
    </row>
    <row r="21" spans="1:16" ht="13.5">
      <c r="A21" s="182"/>
      <c r="B21" s="182"/>
      <c r="C21" s="182"/>
      <c r="D21" s="136"/>
      <c r="E21" s="136"/>
      <c r="F21" s="136"/>
      <c r="G21" s="136"/>
      <c r="H21" s="136"/>
      <c r="I21" s="136"/>
      <c r="J21" s="136"/>
      <c r="K21" s="136"/>
      <c r="L21" s="136"/>
      <c r="M21" s="136"/>
      <c r="N21" s="136"/>
      <c r="O21" s="136"/>
      <c r="P21" s="136"/>
    </row>
    <row r="22" spans="1:16" ht="13.5">
      <c r="A22" s="182"/>
      <c r="B22" s="182"/>
      <c r="C22" s="182"/>
      <c r="D22" s="136"/>
      <c r="E22" s="136"/>
      <c r="F22" s="136"/>
      <c r="G22" s="136"/>
      <c r="H22" s="136"/>
      <c r="I22" s="136"/>
      <c r="J22" s="136"/>
      <c r="K22" s="136"/>
      <c r="L22" s="136"/>
      <c r="M22" s="136"/>
      <c r="N22" s="136"/>
      <c r="O22" s="136"/>
      <c r="P22" s="136"/>
    </row>
    <row r="23" spans="1:16" ht="13.5">
      <c r="A23" s="182"/>
      <c r="B23" s="182"/>
      <c r="C23" s="182"/>
      <c r="D23" s="136"/>
      <c r="E23" s="136"/>
      <c r="F23" s="136"/>
      <c r="G23" s="136"/>
      <c r="H23" s="136"/>
      <c r="I23" s="136"/>
      <c r="J23" s="136"/>
      <c r="K23" s="136"/>
      <c r="L23" s="136"/>
      <c r="M23" s="136"/>
      <c r="N23" s="136"/>
      <c r="O23" s="136"/>
      <c r="P23" s="136"/>
    </row>
  </sheetData>
  <sheetProtection/>
  <mergeCells count="15">
    <mergeCell ref="G1:H1"/>
    <mergeCell ref="O2:P2"/>
    <mergeCell ref="A1:F1"/>
    <mergeCell ref="A16:C16"/>
    <mergeCell ref="A6:C6"/>
    <mergeCell ref="B11:B14"/>
    <mergeCell ref="A3:C3"/>
    <mergeCell ref="A4:C4"/>
    <mergeCell ref="A5:C5"/>
    <mergeCell ref="B7:C7"/>
    <mergeCell ref="B9:C9"/>
    <mergeCell ref="B8:C8"/>
    <mergeCell ref="A7:A14"/>
    <mergeCell ref="L17:P17"/>
    <mergeCell ref="B10:C10"/>
  </mergeCells>
  <printOptions horizontalCentered="1"/>
  <pageMargins left="0.7480314960629921" right="0.7480314960629921" top="0.984251968503937" bottom="0.4724409448818898" header="0.1968503937007874" footer="0.1968503937007874"/>
  <pageSetup fitToHeight="1"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Z32"/>
  <sheetViews>
    <sheetView tabSelected="1" view="pageBreakPreview" zoomScaleSheetLayoutView="100" zoomScalePageLayoutView="0" workbookViewId="0" topLeftCell="A1">
      <pane xSplit="1" ySplit="3" topLeftCell="B4" activePane="bottomRight" state="frozen"/>
      <selection pane="topLeft" activeCell="G4" sqref="G4"/>
      <selection pane="topRight" activeCell="G4" sqref="G4"/>
      <selection pane="bottomLeft" activeCell="G4" sqref="G4"/>
      <selection pane="bottomRight" activeCell="L31" sqref="L31"/>
    </sheetView>
  </sheetViews>
  <sheetFormatPr defaultColWidth="9.00390625" defaultRowHeight="13.5"/>
  <cols>
    <col min="1" max="1" width="12.625" style="0" customWidth="1"/>
    <col min="2" max="11" width="11.625" style="0" customWidth="1"/>
  </cols>
  <sheetData>
    <row r="1" spans="1:26" ht="17.25">
      <c r="A1" s="18"/>
      <c r="B1" s="18"/>
      <c r="C1" s="18"/>
      <c r="E1" s="19" t="s">
        <v>36</v>
      </c>
      <c r="F1" s="18"/>
      <c r="H1" s="19"/>
      <c r="I1" s="19"/>
      <c r="J1" s="18"/>
      <c r="K1" s="18"/>
      <c r="L1" s="18"/>
      <c r="M1" s="18"/>
      <c r="N1" s="18"/>
      <c r="O1" s="18"/>
      <c r="P1" s="18"/>
      <c r="Q1" s="18"/>
      <c r="R1" s="18"/>
      <c r="S1" s="18"/>
      <c r="T1" s="18"/>
      <c r="U1" s="18"/>
      <c r="V1" s="18"/>
      <c r="W1" s="18"/>
      <c r="X1" s="18"/>
      <c r="Y1" s="18"/>
      <c r="Z1" s="18"/>
    </row>
    <row r="2" spans="1:26" ht="14.25" thickBot="1">
      <c r="A2" s="20"/>
      <c r="B2" s="20"/>
      <c r="C2" s="20"/>
      <c r="D2" s="20"/>
      <c r="E2" s="20"/>
      <c r="F2" s="20"/>
      <c r="G2" s="20"/>
      <c r="H2" s="20"/>
      <c r="I2" s="20"/>
      <c r="J2" s="20"/>
      <c r="K2" s="20" t="s">
        <v>185</v>
      </c>
      <c r="L2" s="20"/>
      <c r="N2" s="20"/>
      <c r="O2" s="20"/>
      <c r="P2" s="20"/>
      <c r="Q2" s="20"/>
      <c r="R2" s="20"/>
      <c r="S2" s="20"/>
      <c r="T2" s="20"/>
      <c r="U2" s="18"/>
      <c r="V2" s="18"/>
      <c r="W2" s="18"/>
      <c r="X2" s="18"/>
      <c r="Y2" s="18"/>
      <c r="Z2" s="18"/>
    </row>
    <row r="3" spans="1:26" ht="30.75" customHeight="1" thickBot="1" thickTop="1">
      <c r="A3" s="21"/>
      <c r="B3" s="292" t="s">
        <v>144</v>
      </c>
      <c r="C3" s="293" t="s">
        <v>145</v>
      </c>
      <c r="D3" s="293" t="s">
        <v>146</v>
      </c>
      <c r="E3" s="293" t="s">
        <v>147</v>
      </c>
      <c r="F3" s="293" t="s">
        <v>148</v>
      </c>
      <c r="G3" s="293" t="s">
        <v>149</v>
      </c>
      <c r="H3" s="293" t="s">
        <v>150</v>
      </c>
      <c r="I3" s="293" t="s">
        <v>151</v>
      </c>
      <c r="J3" s="293" t="s">
        <v>152</v>
      </c>
      <c r="K3" s="294" t="s">
        <v>153</v>
      </c>
      <c r="O3" s="18"/>
      <c r="P3" s="18"/>
      <c r="Q3" s="18"/>
      <c r="R3" s="18"/>
      <c r="S3" s="18"/>
      <c r="T3" s="18"/>
      <c r="U3" s="18"/>
      <c r="V3" s="18"/>
      <c r="W3" s="18"/>
      <c r="X3" s="18"/>
      <c r="Y3" s="18"/>
      <c r="Z3" s="18"/>
    </row>
    <row r="4" spans="1:26" ht="13.5" customHeight="1" thickTop="1">
      <c r="A4" s="22" t="s">
        <v>37</v>
      </c>
      <c r="B4" s="23">
        <v>13985</v>
      </c>
      <c r="C4" s="24">
        <v>14185</v>
      </c>
      <c r="D4" s="24">
        <v>17025</v>
      </c>
      <c r="E4" s="24">
        <v>15532</v>
      </c>
      <c r="F4" s="24">
        <v>15797</v>
      </c>
      <c r="G4" s="24">
        <v>16018</v>
      </c>
      <c r="H4" s="24">
        <v>16249</v>
      </c>
      <c r="I4" s="24">
        <v>15741</v>
      </c>
      <c r="J4" s="24">
        <v>18295</v>
      </c>
      <c r="K4" s="281">
        <v>18812</v>
      </c>
      <c r="O4" s="18"/>
      <c r="P4" s="18"/>
      <c r="Q4" s="18"/>
      <c r="R4" s="18"/>
      <c r="S4" s="18"/>
      <c r="T4" s="18"/>
      <c r="U4" s="18"/>
      <c r="V4" s="18"/>
      <c r="W4" s="18"/>
      <c r="X4" s="18"/>
      <c r="Y4" s="18"/>
      <c r="Z4" s="18"/>
    </row>
    <row r="5" spans="1:26" ht="13.5">
      <c r="A5" s="25" t="s">
        <v>38</v>
      </c>
      <c r="B5" s="26">
        <v>9977</v>
      </c>
      <c r="C5" s="27">
        <v>9054</v>
      </c>
      <c r="D5" s="27">
        <v>11434</v>
      </c>
      <c r="E5" s="27">
        <v>13321</v>
      </c>
      <c r="F5" s="27">
        <v>16118</v>
      </c>
      <c r="G5" s="27">
        <v>17012</v>
      </c>
      <c r="H5" s="27">
        <v>16244</v>
      </c>
      <c r="I5" s="27">
        <v>17175</v>
      </c>
      <c r="J5" s="27">
        <v>13898</v>
      </c>
      <c r="K5" s="28">
        <v>11206</v>
      </c>
      <c r="O5" s="18"/>
      <c r="P5" s="18"/>
      <c r="Q5" s="18"/>
      <c r="R5" s="18"/>
      <c r="S5" s="18"/>
      <c r="T5" s="18"/>
      <c r="U5" s="18"/>
      <c r="V5" s="18"/>
      <c r="W5" s="18"/>
      <c r="X5" s="18"/>
      <c r="Y5" s="18"/>
      <c r="Z5" s="18"/>
    </row>
    <row r="6" spans="1:26" ht="13.5">
      <c r="A6" s="25" t="s">
        <v>39</v>
      </c>
      <c r="B6" s="26">
        <v>337</v>
      </c>
      <c r="C6" s="27">
        <v>347</v>
      </c>
      <c r="D6" s="27">
        <v>355</v>
      </c>
      <c r="E6" s="27">
        <v>717</v>
      </c>
      <c r="F6" s="27">
        <v>703</v>
      </c>
      <c r="G6" s="27">
        <v>921</v>
      </c>
      <c r="H6" s="27">
        <v>1007</v>
      </c>
      <c r="I6" s="27">
        <v>625</v>
      </c>
      <c r="J6" s="27">
        <v>362</v>
      </c>
      <c r="K6" s="28">
        <v>730</v>
      </c>
      <c r="O6" s="18"/>
      <c r="P6" s="18"/>
      <c r="Q6" s="18"/>
      <c r="R6" s="18"/>
      <c r="S6" s="18"/>
      <c r="T6" s="18"/>
      <c r="U6" s="18"/>
      <c r="V6" s="18"/>
      <c r="W6" s="18"/>
      <c r="X6" s="18"/>
      <c r="Y6" s="18"/>
      <c r="Z6" s="18"/>
    </row>
    <row r="7" spans="1:26" ht="14.25" thickBot="1">
      <c r="A7" s="29" t="s">
        <v>40</v>
      </c>
      <c r="B7" s="30">
        <v>2245</v>
      </c>
      <c r="C7" s="31">
        <v>3434</v>
      </c>
      <c r="D7" s="31">
        <v>3908</v>
      </c>
      <c r="E7" s="31">
        <v>5063</v>
      </c>
      <c r="F7" s="31">
        <v>6531</v>
      </c>
      <c r="G7" s="31">
        <v>8849</v>
      </c>
      <c r="H7" s="31">
        <v>6699</v>
      </c>
      <c r="I7" s="31">
        <v>4526</v>
      </c>
      <c r="J7" s="31">
        <v>4981</v>
      </c>
      <c r="K7" s="32">
        <v>5932</v>
      </c>
      <c r="O7" s="18"/>
      <c r="P7" s="18"/>
      <c r="Q7" s="18"/>
      <c r="R7" s="18"/>
      <c r="S7" s="18"/>
      <c r="T7" s="18"/>
      <c r="U7" s="18"/>
      <c r="V7" s="18"/>
      <c r="W7" s="18"/>
      <c r="X7" s="18"/>
      <c r="Y7" s="18"/>
      <c r="Z7" s="18"/>
    </row>
    <row r="8" spans="1:26" ht="15" thickBot="1" thickTop="1">
      <c r="A8" s="33" t="s">
        <v>41</v>
      </c>
      <c r="B8" s="34">
        <v>26544</v>
      </c>
      <c r="C8" s="35">
        <v>27020</v>
      </c>
      <c r="D8" s="35">
        <v>32722</v>
      </c>
      <c r="E8" s="35">
        <v>34633</v>
      </c>
      <c r="F8" s="35">
        <v>39149</v>
      </c>
      <c r="G8" s="35">
        <v>42800</v>
      </c>
      <c r="H8" s="35">
        <v>40199</v>
      </c>
      <c r="I8" s="35">
        <v>38067</v>
      </c>
      <c r="J8" s="35">
        <v>37536</v>
      </c>
      <c r="K8" s="36">
        <v>36680</v>
      </c>
      <c r="O8" s="18"/>
      <c r="P8" s="18"/>
      <c r="Q8" s="18"/>
      <c r="R8" s="18"/>
      <c r="S8" s="18"/>
      <c r="T8" s="18"/>
      <c r="U8" s="18"/>
      <c r="V8" s="18"/>
      <c r="W8" s="18"/>
      <c r="X8" s="18"/>
      <c r="Y8" s="18"/>
      <c r="Z8" s="18"/>
    </row>
    <row r="9" spans="1:26" ht="15" thickBot="1" thickTop="1">
      <c r="A9" s="37"/>
      <c r="B9" s="20"/>
      <c r="C9" s="20"/>
      <c r="D9" s="20"/>
      <c r="E9" s="20"/>
      <c r="F9" s="20"/>
      <c r="G9" s="20"/>
      <c r="H9" s="20"/>
      <c r="I9" s="20"/>
      <c r="J9" s="20"/>
      <c r="K9" s="20"/>
      <c r="L9" s="20"/>
      <c r="M9" s="20"/>
      <c r="N9" s="20"/>
      <c r="O9" s="20"/>
      <c r="P9" s="20"/>
      <c r="Q9" s="20"/>
      <c r="R9" s="20"/>
      <c r="S9" s="20"/>
      <c r="T9" s="20"/>
      <c r="U9" s="18"/>
      <c r="V9" s="18"/>
      <c r="W9" s="18"/>
      <c r="X9" s="18"/>
      <c r="Y9" s="18"/>
      <c r="Z9" s="18"/>
    </row>
    <row r="10" spans="1:26" ht="30.75" customHeight="1" thickBot="1" thickTop="1">
      <c r="A10" s="282"/>
      <c r="B10" s="292" t="s">
        <v>154</v>
      </c>
      <c r="C10" s="293" t="s">
        <v>155</v>
      </c>
      <c r="D10" s="293" t="s">
        <v>156</v>
      </c>
      <c r="E10" s="295" t="s">
        <v>157</v>
      </c>
      <c r="F10" s="293" t="s">
        <v>158</v>
      </c>
      <c r="G10" s="293" t="s">
        <v>159</v>
      </c>
      <c r="H10" s="293" t="s">
        <v>160</v>
      </c>
      <c r="I10" s="293" t="s">
        <v>161</v>
      </c>
      <c r="J10" s="293" t="s">
        <v>162</v>
      </c>
      <c r="K10" s="294" t="s">
        <v>163</v>
      </c>
      <c r="V10" s="20"/>
      <c r="W10" s="20"/>
      <c r="X10" s="20"/>
      <c r="Y10" s="20"/>
      <c r="Z10" s="20"/>
    </row>
    <row r="11" spans="1:26" ht="14.25" thickTop="1">
      <c r="A11" s="283" t="s">
        <v>37</v>
      </c>
      <c r="B11" s="23">
        <v>17001</v>
      </c>
      <c r="C11" s="24">
        <v>20367</v>
      </c>
      <c r="D11" s="24">
        <v>14660</v>
      </c>
      <c r="E11" s="287">
        <v>14282</v>
      </c>
      <c r="F11" s="24">
        <v>15296</v>
      </c>
      <c r="G11" s="24">
        <v>14245</v>
      </c>
      <c r="H11" s="40">
        <v>12686</v>
      </c>
      <c r="I11" s="24">
        <v>12231</v>
      </c>
      <c r="J11" s="24">
        <v>12461</v>
      </c>
      <c r="K11" s="284">
        <v>12187</v>
      </c>
      <c r="V11" s="20"/>
      <c r="W11" s="20"/>
      <c r="X11" s="20"/>
      <c r="Y11" s="20"/>
      <c r="Z11" s="20"/>
    </row>
    <row r="12" spans="1:26" ht="13.5">
      <c r="A12" s="25" t="s">
        <v>38</v>
      </c>
      <c r="B12" s="26">
        <v>10697</v>
      </c>
      <c r="C12" s="27">
        <v>10975</v>
      </c>
      <c r="D12" s="27">
        <v>10691</v>
      </c>
      <c r="E12" s="43">
        <v>9699</v>
      </c>
      <c r="F12" s="27">
        <v>8846</v>
      </c>
      <c r="G12" s="27">
        <v>7662</v>
      </c>
      <c r="H12" s="27">
        <v>9204</v>
      </c>
      <c r="I12" s="27">
        <v>8744</v>
      </c>
      <c r="J12" s="43">
        <v>8360</v>
      </c>
      <c r="K12" s="28">
        <v>8411</v>
      </c>
      <c r="V12" s="20"/>
      <c r="W12" s="20"/>
      <c r="X12" s="20"/>
      <c r="Y12" s="20"/>
      <c r="Z12" s="20"/>
    </row>
    <row r="13" spans="1:26" ht="13.5">
      <c r="A13" s="25" t="s">
        <v>39</v>
      </c>
      <c r="B13" s="26">
        <v>525</v>
      </c>
      <c r="C13" s="27">
        <v>417</v>
      </c>
      <c r="D13" s="27">
        <v>463</v>
      </c>
      <c r="E13" s="43">
        <v>217</v>
      </c>
      <c r="F13" s="27">
        <v>243</v>
      </c>
      <c r="G13" s="27">
        <v>129</v>
      </c>
      <c r="H13" s="27">
        <v>119</v>
      </c>
      <c r="I13" s="27">
        <v>191</v>
      </c>
      <c r="J13" s="27">
        <v>280</v>
      </c>
      <c r="K13" s="285">
        <v>219</v>
      </c>
      <c r="V13" s="20"/>
      <c r="W13" s="20"/>
      <c r="X13" s="20"/>
      <c r="Y13" s="20"/>
      <c r="Z13" s="20"/>
    </row>
    <row r="14" spans="1:26" ht="14.25" thickBot="1">
      <c r="A14" s="29" t="s">
        <v>40</v>
      </c>
      <c r="B14" s="30">
        <v>4107</v>
      </c>
      <c r="C14" s="31">
        <v>3350</v>
      </c>
      <c r="D14" s="31">
        <v>2659</v>
      </c>
      <c r="E14" s="288">
        <v>2317</v>
      </c>
      <c r="F14" s="31">
        <v>2010</v>
      </c>
      <c r="G14" s="31">
        <v>1808</v>
      </c>
      <c r="H14" s="31">
        <v>1739</v>
      </c>
      <c r="I14" s="31">
        <v>1715</v>
      </c>
      <c r="J14" s="31">
        <v>2333</v>
      </c>
      <c r="K14" s="286">
        <v>2643</v>
      </c>
      <c r="V14" s="20"/>
      <c r="W14" s="20"/>
      <c r="X14" s="20"/>
      <c r="Y14" s="20"/>
      <c r="Z14" s="20"/>
    </row>
    <row r="15" spans="1:26" ht="15" thickBot="1" thickTop="1">
      <c r="A15" s="33" t="s">
        <v>41</v>
      </c>
      <c r="B15" s="34">
        <v>32330</v>
      </c>
      <c r="C15" s="35">
        <v>35109</v>
      </c>
      <c r="D15" s="35">
        <v>28473</v>
      </c>
      <c r="E15" s="289">
        <v>26515</v>
      </c>
      <c r="F15" s="35">
        <v>26395</v>
      </c>
      <c r="G15" s="35">
        <v>23844</v>
      </c>
      <c r="H15" s="48">
        <v>23748</v>
      </c>
      <c r="I15" s="35">
        <v>22881</v>
      </c>
      <c r="J15" s="35">
        <v>23434</v>
      </c>
      <c r="K15" s="36">
        <v>23460</v>
      </c>
      <c r="V15" s="20"/>
      <c r="W15" s="20"/>
      <c r="X15" s="20"/>
      <c r="Y15" s="20"/>
      <c r="Z15" s="20"/>
    </row>
    <row r="16" spans="1:26" ht="15" thickBot="1" thickTop="1">
      <c r="A16" s="20"/>
      <c r="B16" s="20"/>
      <c r="C16" s="20"/>
      <c r="D16" s="20"/>
      <c r="E16" s="20"/>
      <c r="F16" s="20"/>
      <c r="G16" s="20"/>
      <c r="H16" s="20"/>
      <c r="I16" s="20"/>
      <c r="J16" s="20"/>
      <c r="K16" s="20"/>
      <c r="L16" s="20"/>
      <c r="M16" s="20"/>
      <c r="N16" s="20"/>
      <c r="O16" s="20"/>
      <c r="P16" s="20"/>
      <c r="Q16" s="20"/>
      <c r="R16" s="20"/>
      <c r="S16" s="20"/>
      <c r="T16" s="20"/>
      <c r="U16" s="18"/>
      <c r="V16" s="18"/>
      <c r="W16" s="18"/>
      <c r="X16" s="18"/>
      <c r="Y16" s="18"/>
      <c r="Z16" s="18"/>
    </row>
    <row r="17" spans="1:26" ht="30.75" customHeight="1" thickBot="1" thickTop="1">
      <c r="A17" s="38"/>
      <c r="B17" s="293" t="s">
        <v>164</v>
      </c>
      <c r="C17" s="293" t="s">
        <v>165</v>
      </c>
      <c r="D17" s="293" t="s">
        <v>166</v>
      </c>
      <c r="E17" s="293" t="s">
        <v>167</v>
      </c>
      <c r="F17" s="293" t="s">
        <v>168</v>
      </c>
      <c r="G17" s="293" t="s">
        <v>169</v>
      </c>
      <c r="H17" s="293" t="s">
        <v>170</v>
      </c>
      <c r="I17" s="296" t="s">
        <v>171</v>
      </c>
      <c r="J17" s="293" t="s">
        <v>172</v>
      </c>
      <c r="K17" s="307" t="s">
        <v>173</v>
      </c>
      <c r="L17" s="20"/>
      <c r="O17" s="20"/>
      <c r="P17" s="20"/>
      <c r="Q17" s="20"/>
      <c r="R17" s="20"/>
      <c r="S17" s="20"/>
      <c r="T17" s="20"/>
      <c r="U17" s="18"/>
      <c r="V17" s="18"/>
      <c r="W17" s="18"/>
      <c r="X17" s="18"/>
      <c r="Y17" s="18"/>
      <c r="Z17" s="18"/>
    </row>
    <row r="18" spans="1:26" ht="14.25" thickTop="1">
      <c r="A18" s="39" t="s">
        <v>37</v>
      </c>
      <c r="B18" s="111">
        <v>12649</v>
      </c>
      <c r="C18" s="41">
        <v>12710</v>
      </c>
      <c r="D18" s="41">
        <v>11114</v>
      </c>
      <c r="E18" s="111">
        <v>11189</v>
      </c>
      <c r="F18" s="41">
        <v>9272</v>
      </c>
      <c r="G18" s="41">
        <v>10647</v>
      </c>
      <c r="H18" s="40">
        <v>11242</v>
      </c>
      <c r="I18" s="111">
        <v>11445</v>
      </c>
      <c r="J18" s="24">
        <v>12200</v>
      </c>
      <c r="K18" s="308">
        <v>9400</v>
      </c>
      <c r="L18" s="20"/>
      <c r="O18" s="20"/>
      <c r="P18" s="20"/>
      <c r="Q18" s="20"/>
      <c r="R18" s="20"/>
      <c r="S18" s="20"/>
      <c r="T18" s="20"/>
      <c r="U18" s="18"/>
      <c r="V18" s="18"/>
      <c r="W18" s="18"/>
      <c r="X18" s="18"/>
      <c r="Y18" s="18"/>
      <c r="Z18" s="18"/>
    </row>
    <row r="19" spans="1:26" ht="13.5">
      <c r="A19" s="42" t="s">
        <v>38</v>
      </c>
      <c r="B19" s="112">
        <v>9472</v>
      </c>
      <c r="C19" s="27">
        <v>9464</v>
      </c>
      <c r="D19" s="27">
        <v>8553</v>
      </c>
      <c r="E19" s="112">
        <v>9410</v>
      </c>
      <c r="F19" s="27">
        <v>7167</v>
      </c>
      <c r="G19" s="27">
        <v>6965</v>
      </c>
      <c r="H19" s="27">
        <v>6385</v>
      </c>
      <c r="I19" s="112">
        <v>8593</v>
      </c>
      <c r="J19" s="27">
        <v>8932</v>
      </c>
      <c r="K19" s="309">
        <v>8348</v>
      </c>
      <c r="L19" s="20"/>
      <c r="O19" s="20"/>
      <c r="P19" s="20"/>
      <c r="Q19" s="20"/>
      <c r="R19" s="20"/>
      <c r="S19" s="20"/>
      <c r="T19" s="20"/>
      <c r="U19" s="18"/>
      <c r="V19" s="18"/>
      <c r="W19" s="18"/>
      <c r="X19" s="18"/>
      <c r="Y19" s="18"/>
      <c r="Z19" s="18"/>
    </row>
    <row r="20" spans="1:26" ht="13.5">
      <c r="A20" s="42" t="s">
        <v>39</v>
      </c>
      <c r="B20" s="113">
        <v>143</v>
      </c>
      <c r="C20" s="44">
        <v>94</v>
      </c>
      <c r="D20" s="44">
        <v>100</v>
      </c>
      <c r="E20" s="113">
        <v>110</v>
      </c>
      <c r="F20" s="44">
        <v>132</v>
      </c>
      <c r="G20" s="44">
        <v>280</v>
      </c>
      <c r="H20" s="44">
        <v>112</v>
      </c>
      <c r="I20" s="113">
        <v>47</v>
      </c>
      <c r="J20" s="27">
        <v>155</v>
      </c>
      <c r="K20" s="309">
        <v>36</v>
      </c>
      <c r="L20" s="20"/>
      <c r="O20" s="20"/>
      <c r="P20" s="20"/>
      <c r="Q20" s="20"/>
      <c r="R20" s="20"/>
      <c r="S20" s="20"/>
      <c r="T20" s="20"/>
      <c r="U20" s="18"/>
      <c r="V20" s="18"/>
      <c r="W20" s="18"/>
      <c r="X20" s="18"/>
      <c r="Y20" s="18"/>
      <c r="Z20" s="18"/>
    </row>
    <row r="21" spans="1:26" ht="14.25" thickBot="1">
      <c r="A21" s="45" t="s">
        <v>40</v>
      </c>
      <c r="B21" s="114">
        <v>6449</v>
      </c>
      <c r="C21" s="46">
        <v>5930</v>
      </c>
      <c r="D21" s="46">
        <v>5513</v>
      </c>
      <c r="E21" s="114">
        <v>2743</v>
      </c>
      <c r="F21" s="46">
        <v>1595</v>
      </c>
      <c r="G21" s="46">
        <v>2066</v>
      </c>
      <c r="H21" s="46">
        <v>2193</v>
      </c>
      <c r="I21" s="114">
        <v>2145</v>
      </c>
      <c r="J21" s="31">
        <v>3080</v>
      </c>
      <c r="K21" s="310">
        <v>4162</v>
      </c>
      <c r="L21" s="20"/>
      <c r="O21" s="20"/>
      <c r="P21" s="20"/>
      <c r="Q21" s="20"/>
      <c r="R21" s="20"/>
      <c r="S21" s="20"/>
      <c r="T21" s="20"/>
      <c r="U21" s="18"/>
      <c r="V21" s="18"/>
      <c r="W21" s="18"/>
      <c r="X21" s="18"/>
      <c r="Y21" s="18"/>
      <c r="Z21" s="18"/>
    </row>
    <row r="22" spans="1:26" ht="15" thickBot="1" thickTop="1">
      <c r="A22" s="47" t="s">
        <v>41</v>
      </c>
      <c r="B22" s="115">
        <v>28713</v>
      </c>
      <c r="C22" s="35">
        <v>28198</v>
      </c>
      <c r="D22" s="35">
        <f>SUM(D18:D21)</f>
        <v>25280</v>
      </c>
      <c r="E22" s="115">
        <v>23452</v>
      </c>
      <c r="F22" s="35">
        <f>SUM(F18:F21)</f>
        <v>18166</v>
      </c>
      <c r="G22" s="35">
        <f>SUM(G18:G21)</f>
        <v>19958</v>
      </c>
      <c r="H22" s="35">
        <f>SUM(H18:H21)</f>
        <v>19932</v>
      </c>
      <c r="I22" s="115">
        <f>SUM(I18:I21)</f>
        <v>22230</v>
      </c>
      <c r="J22" s="35">
        <v>24367</v>
      </c>
      <c r="K22" s="311">
        <v>21946</v>
      </c>
      <c r="L22" s="20"/>
      <c r="O22" s="20"/>
      <c r="P22" s="20"/>
      <c r="Q22" s="20"/>
      <c r="R22" s="20"/>
      <c r="S22" s="20"/>
      <c r="T22" s="20"/>
      <c r="U22" s="18"/>
      <c r="V22" s="18"/>
      <c r="W22" s="18"/>
      <c r="X22" s="18"/>
      <c r="Y22" s="18"/>
      <c r="Z22" s="18"/>
    </row>
    <row r="23" spans="1:26" ht="15" thickBot="1" thickTop="1">
      <c r="A23" s="262"/>
      <c r="B23" s="18"/>
      <c r="C23" s="18"/>
      <c r="D23" s="18"/>
      <c r="E23" s="18"/>
      <c r="F23" s="18"/>
      <c r="G23" s="18"/>
      <c r="H23" s="18"/>
      <c r="I23" s="18"/>
      <c r="J23" s="18"/>
      <c r="M23" s="18"/>
      <c r="O23" s="18"/>
      <c r="P23" s="18"/>
      <c r="Q23" s="18"/>
      <c r="R23" s="18"/>
      <c r="S23" s="18"/>
      <c r="T23" s="18"/>
      <c r="U23" s="18"/>
      <c r="V23" s="18"/>
      <c r="W23" s="18"/>
      <c r="X23" s="18"/>
      <c r="Y23" s="18"/>
      <c r="Z23" s="18"/>
    </row>
    <row r="24" spans="1:26" ht="24" thickBot="1" thickTop="1">
      <c r="A24" s="38"/>
      <c r="B24" s="292" t="s">
        <v>180</v>
      </c>
      <c r="C24" s="296" t="s">
        <v>181</v>
      </c>
      <c r="D24" s="293" t="s">
        <v>184</v>
      </c>
      <c r="E24" s="293" t="s">
        <v>186</v>
      </c>
      <c r="F24" s="421" t="s">
        <v>187</v>
      </c>
      <c r="G24" s="293" t="s">
        <v>191</v>
      </c>
      <c r="H24" s="293" t="s">
        <v>193</v>
      </c>
      <c r="I24" s="427" t="s">
        <v>194</v>
      </c>
      <c r="J24" s="18"/>
      <c r="K24" s="18"/>
      <c r="L24" s="18"/>
      <c r="M24" s="18"/>
      <c r="N24" s="18"/>
      <c r="O24" s="18"/>
      <c r="P24" s="18"/>
      <c r="Q24" s="18"/>
      <c r="R24" s="18"/>
      <c r="S24" s="18"/>
      <c r="T24" s="18"/>
      <c r="U24" s="18"/>
      <c r="V24" s="18"/>
      <c r="W24" s="18"/>
      <c r="X24" s="18"/>
      <c r="Y24" s="18"/>
      <c r="Z24" s="18"/>
    </row>
    <row r="25" spans="1:26" ht="14.25" thickTop="1">
      <c r="A25" s="39" t="s">
        <v>37</v>
      </c>
      <c r="B25" s="304">
        <v>9557</v>
      </c>
      <c r="C25" s="111">
        <v>9606</v>
      </c>
      <c r="D25" s="41">
        <v>9257</v>
      </c>
      <c r="E25" s="41">
        <v>9709</v>
      </c>
      <c r="F25" s="422">
        <v>9149</v>
      </c>
      <c r="G25" s="24">
        <v>8636</v>
      </c>
      <c r="H25" s="41">
        <v>9338</v>
      </c>
      <c r="I25" s="428">
        <v>8145</v>
      </c>
      <c r="J25" s="18"/>
      <c r="K25" s="18"/>
      <c r="L25" s="18"/>
      <c r="M25" s="18"/>
      <c r="N25" s="18"/>
      <c r="O25" s="18"/>
      <c r="P25" s="18"/>
      <c r="Q25" s="18"/>
      <c r="R25" s="18"/>
      <c r="S25" s="18"/>
      <c r="T25" s="18"/>
      <c r="U25" s="18"/>
      <c r="V25" s="18"/>
      <c r="W25" s="18"/>
      <c r="X25" s="18"/>
      <c r="Y25" s="18"/>
      <c r="Z25" s="18"/>
    </row>
    <row r="26" spans="1:26" ht="13.5">
      <c r="A26" s="42" t="s">
        <v>38</v>
      </c>
      <c r="B26" s="26">
        <v>9136</v>
      </c>
      <c r="C26" s="112">
        <v>9517</v>
      </c>
      <c r="D26" s="27">
        <v>7802</v>
      </c>
      <c r="E26" s="27">
        <v>6510</v>
      </c>
      <c r="F26" s="423">
        <v>5093</v>
      </c>
      <c r="G26" s="27">
        <v>4149</v>
      </c>
      <c r="H26" s="27">
        <v>5000</v>
      </c>
      <c r="I26" s="429">
        <v>5015</v>
      </c>
      <c r="J26" s="18"/>
      <c r="K26" s="18"/>
      <c r="L26" s="18"/>
      <c r="M26" s="18"/>
      <c r="N26" s="49"/>
      <c r="O26" s="49"/>
      <c r="P26" s="18"/>
      <c r="Q26" s="18"/>
      <c r="R26" s="18"/>
      <c r="S26" s="18"/>
      <c r="T26" s="18"/>
      <c r="U26" s="18"/>
      <c r="V26" s="18"/>
      <c r="W26" s="18"/>
      <c r="X26" s="18"/>
      <c r="Y26" s="18"/>
      <c r="Z26" s="18"/>
    </row>
    <row r="27" spans="1:9" ht="13.5">
      <c r="A27" s="42" t="s">
        <v>39</v>
      </c>
      <c r="B27" s="305">
        <v>525</v>
      </c>
      <c r="C27" s="113">
        <v>214</v>
      </c>
      <c r="D27" s="44">
        <v>121</v>
      </c>
      <c r="E27" s="44">
        <v>77</v>
      </c>
      <c r="F27" s="424">
        <v>54</v>
      </c>
      <c r="G27" s="27">
        <v>110</v>
      </c>
      <c r="H27" s="44">
        <v>91</v>
      </c>
      <c r="I27" s="430">
        <v>86</v>
      </c>
    </row>
    <row r="28" spans="1:9" ht="14.25" thickBot="1">
      <c r="A28" s="45" t="s">
        <v>40</v>
      </c>
      <c r="B28" s="306">
        <v>3310</v>
      </c>
      <c r="C28" s="114">
        <v>3468</v>
      </c>
      <c r="D28" s="46">
        <v>3714</v>
      </c>
      <c r="E28" s="46">
        <v>3562</v>
      </c>
      <c r="F28" s="425">
        <v>3469</v>
      </c>
      <c r="G28" s="432">
        <v>3485</v>
      </c>
      <c r="H28" s="46">
        <v>4958</v>
      </c>
      <c r="I28" s="431">
        <v>4252</v>
      </c>
    </row>
    <row r="29" spans="1:9" ht="15" thickBot="1" thickTop="1">
      <c r="A29" s="47" t="s">
        <v>41</v>
      </c>
      <c r="B29" s="34">
        <v>22528</v>
      </c>
      <c r="C29" s="115">
        <v>22805</v>
      </c>
      <c r="D29" s="35">
        <v>20894</v>
      </c>
      <c r="E29" s="35">
        <f>SUM(E25:E28)</f>
        <v>19858</v>
      </c>
      <c r="F29" s="426">
        <f>SUM(F25:F28)</f>
        <v>17765</v>
      </c>
      <c r="G29" s="48">
        <f>SUM(G25:G28)</f>
        <v>16380</v>
      </c>
      <c r="H29" s="35">
        <f>SUM(H25:H28)</f>
        <v>19387</v>
      </c>
      <c r="I29" s="812">
        <f>SUM(I25:I28)</f>
        <v>17498</v>
      </c>
    </row>
    <row r="30" spans="1:7" ht="14.25" thickTop="1">
      <c r="A30" s="18"/>
      <c r="B30" s="18"/>
      <c r="G30" s="271" t="s">
        <v>141</v>
      </c>
    </row>
    <row r="31" spans="1:2" ht="13.5">
      <c r="A31" s="18"/>
      <c r="B31" s="18"/>
    </row>
    <row r="32" spans="1:2" ht="13.5">
      <c r="A32" s="18"/>
      <c r="B32" s="18"/>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4"/>
  <dimension ref="A1:Q102"/>
  <sheetViews>
    <sheetView view="pageBreakPreview" zoomScale="90" zoomScaleNormal="90" zoomScaleSheetLayoutView="90" workbookViewId="0" topLeftCell="A64">
      <pane xSplit="1" topLeftCell="B1" activePane="topRight" state="frozen"/>
      <selection pane="topLeft" activeCell="A1" sqref="A1"/>
      <selection pane="topRight" activeCell="K103" sqref="K103"/>
    </sheetView>
  </sheetViews>
  <sheetFormatPr defaultColWidth="9.00390625" defaultRowHeight="13.5"/>
  <cols>
    <col min="1" max="1" width="4.375" style="127" bestFit="1" customWidth="1"/>
    <col min="2" max="17" width="12.625" style="127" customWidth="1"/>
    <col min="18" max="16384" width="9.00390625" style="127" customWidth="1"/>
  </cols>
  <sheetData>
    <row r="1" spans="1:17" ht="17.25">
      <c r="A1" s="274"/>
      <c r="B1" s="198"/>
      <c r="C1" s="198"/>
      <c r="D1" s="198"/>
      <c r="E1" s="198"/>
      <c r="F1" s="198"/>
      <c r="G1" s="9" t="s">
        <v>17</v>
      </c>
      <c r="H1" s="9"/>
      <c r="I1" s="9"/>
      <c r="J1" s="198"/>
      <c r="K1" s="223" t="s">
        <v>197</v>
      </c>
      <c r="L1" s="198"/>
      <c r="M1" s="198"/>
      <c r="N1" s="198"/>
      <c r="O1" s="198"/>
      <c r="P1" s="198"/>
      <c r="Q1" s="198"/>
    </row>
    <row r="2" spans="1:16" ht="13.5">
      <c r="A2" s="198"/>
      <c r="B2" s="198"/>
      <c r="C2" s="198"/>
      <c r="D2" s="198"/>
      <c r="E2" s="198"/>
      <c r="F2" s="198"/>
      <c r="G2" s="198"/>
      <c r="H2" s="198"/>
      <c r="I2" s="198"/>
      <c r="J2" s="198"/>
      <c r="K2" s="198"/>
      <c r="L2" s="198"/>
      <c r="M2" s="198"/>
      <c r="N2" s="198"/>
      <c r="O2" s="198"/>
      <c r="P2" s="198"/>
    </row>
    <row r="3" spans="1:16" ht="15" thickBot="1">
      <c r="A3" s="8"/>
      <c r="B3" s="198"/>
      <c r="C3" s="198"/>
      <c r="D3" s="198"/>
      <c r="E3" s="198"/>
      <c r="F3" s="198"/>
      <c r="G3" s="198"/>
      <c r="H3" s="198"/>
      <c r="I3" s="198"/>
      <c r="J3" s="198"/>
      <c r="K3" s="198"/>
      <c r="L3" s="198"/>
      <c r="M3" s="198"/>
      <c r="N3" s="198"/>
      <c r="O3" s="322" t="s">
        <v>0</v>
      </c>
      <c r="P3" s="198"/>
    </row>
    <row r="4" spans="1:17" ht="22.5" customHeight="1" thickBot="1" thickTop="1">
      <c r="A4" s="10"/>
      <c r="B4" s="616"/>
      <c r="C4" s="117" t="s">
        <v>1</v>
      </c>
      <c r="D4" s="118" t="s">
        <v>2</v>
      </c>
      <c r="E4" s="118" t="s">
        <v>3</v>
      </c>
      <c r="F4" s="118" t="s">
        <v>4</v>
      </c>
      <c r="G4" s="118" t="s">
        <v>5</v>
      </c>
      <c r="H4" s="118" t="s">
        <v>6</v>
      </c>
      <c r="I4" s="118" t="s">
        <v>7</v>
      </c>
      <c r="J4" s="118" t="s">
        <v>8</v>
      </c>
      <c r="K4" s="118" t="s">
        <v>9</v>
      </c>
      <c r="L4" s="118" t="s">
        <v>10</v>
      </c>
      <c r="M4" s="118" t="s">
        <v>11</v>
      </c>
      <c r="N4" s="616" t="s">
        <v>12</v>
      </c>
      <c r="O4" s="290" t="s">
        <v>13</v>
      </c>
      <c r="P4" s="691"/>
      <c r="Q4" s="198"/>
    </row>
    <row r="5" spans="1:17" ht="19.5" customHeight="1" thickTop="1">
      <c r="A5" s="12"/>
      <c r="B5" s="362" t="s">
        <v>18</v>
      </c>
      <c r="C5" s="613">
        <v>673</v>
      </c>
      <c r="D5" s="614">
        <v>653</v>
      </c>
      <c r="E5" s="614">
        <v>759</v>
      </c>
      <c r="F5" s="614">
        <v>734</v>
      </c>
      <c r="G5" s="614">
        <v>787</v>
      </c>
      <c r="H5" s="614">
        <v>731</v>
      </c>
      <c r="I5" s="614">
        <v>628</v>
      </c>
      <c r="J5" s="614">
        <v>656</v>
      </c>
      <c r="K5" s="614">
        <v>691</v>
      </c>
      <c r="L5" s="614">
        <v>553</v>
      </c>
      <c r="M5" s="614">
        <v>652</v>
      </c>
      <c r="N5" s="615">
        <v>628</v>
      </c>
      <c r="O5" s="433">
        <f>SUM(C5:N5)</f>
        <v>8145</v>
      </c>
      <c r="P5" s="686"/>
      <c r="Q5" s="198"/>
    </row>
    <row r="6" spans="1:17" s="180" customFormat="1" ht="19.5" customHeight="1">
      <c r="A6" s="106" t="s">
        <v>19</v>
      </c>
      <c r="B6" s="360" t="s">
        <v>14</v>
      </c>
      <c r="C6" s="588">
        <f>IF(C5="","",C5/C32)</f>
        <v>0.4948529411764706</v>
      </c>
      <c r="D6" s="350">
        <f>IF(D5="","",D5/D32)</f>
        <v>0.49733434881949734</v>
      </c>
      <c r="E6" s="350">
        <f>IF(E5="","",E5/E32)</f>
        <v>0.4650735294117647</v>
      </c>
      <c r="F6" s="350">
        <f aca="true" t="shared" si="0" ref="F6:L6">IF(F5="","",F5/F32)</f>
        <v>0.48998664886515353</v>
      </c>
      <c r="G6" s="350">
        <f t="shared" si="0"/>
        <v>0.46403301886792453</v>
      </c>
      <c r="H6" s="350">
        <f t="shared" si="0"/>
        <v>0.43667861409796893</v>
      </c>
      <c r="I6" s="350">
        <f t="shared" si="0"/>
        <v>0.48719937936384794</v>
      </c>
      <c r="J6" s="350">
        <f>IF(J5="","",J5/J32)</f>
        <v>0.4722822174226062</v>
      </c>
      <c r="K6" s="350">
        <f t="shared" si="0"/>
        <v>0.4914651493598862</v>
      </c>
      <c r="L6" s="350">
        <f t="shared" si="0"/>
        <v>0.46824724809483487</v>
      </c>
      <c r="M6" s="350">
        <f>IF(M5="","",M5/M32)</f>
        <v>0.49319213313161875</v>
      </c>
      <c r="N6" s="383">
        <f>IF(N5="","",N5/N32)</f>
        <v>0.3613348676639816</v>
      </c>
      <c r="O6" s="434">
        <f>IF(O5="","",O5/O32)</f>
        <v>0.465481769345068</v>
      </c>
      <c r="P6" s="687"/>
      <c r="Q6" s="199"/>
    </row>
    <row r="7" spans="1:17" ht="19.5" customHeight="1">
      <c r="A7" s="14"/>
      <c r="B7" s="362" t="s">
        <v>20</v>
      </c>
      <c r="C7" s="359">
        <v>576</v>
      </c>
      <c r="D7" s="348">
        <v>562</v>
      </c>
      <c r="E7" s="348">
        <v>652</v>
      </c>
      <c r="F7" s="348">
        <v>643</v>
      </c>
      <c r="G7" s="348">
        <v>692</v>
      </c>
      <c r="H7" s="348">
        <v>638</v>
      </c>
      <c r="I7" s="348">
        <v>552</v>
      </c>
      <c r="J7" s="348">
        <v>578</v>
      </c>
      <c r="K7" s="348">
        <v>622</v>
      </c>
      <c r="L7" s="348">
        <v>479</v>
      </c>
      <c r="M7" s="348">
        <v>573</v>
      </c>
      <c r="N7" s="382">
        <v>560</v>
      </c>
      <c r="O7" s="435">
        <f>IF(O5="","",SUM(C7:N7))</f>
        <v>7127</v>
      </c>
      <c r="P7" s="686"/>
      <c r="Q7" s="198"/>
    </row>
    <row r="8" spans="1:17" s="180" customFormat="1" ht="19.5" customHeight="1">
      <c r="A8" s="106"/>
      <c r="B8" s="363" t="s">
        <v>14</v>
      </c>
      <c r="C8" s="588">
        <f aca="true" t="shared" si="1" ref="C8:N8">IF(C7="","",C7/C5)</f>
        <v>0.8558692421991084</v>
      </c>
      <c r="D8" s="350">
        <f t="shared" si="1"/>
        <v>0.8606431852986217</v>
      </c>
      <c r="E8" s="350">
        <f t="shared" si="1"/>
        <v>0.8590250329380764</v>
      </c>
      <c r="F8" s="350">
        <f t="shared" si="1"/>
        <v>0.8760217983651226</v>
      </c>
      <c r="G8" s="350">
        <f t="shared" si="1"/>
        <v>0.8792884371029225</v>
      </c>
      <c r="H8" s="350">
        <f t="shared" si="1"/>
        <v>0.8727770177838577</v>
      </c>
      <c r="I8" s="350">
        <f t="shared" si="1"/>
        <v>0.8789808917197452</v>
      </c>
      <c r="J8" s="350">
        <f t="shared" si="1"/>
        <v>0.8810975609756098</v>
      </c>
      <c r="K8" s="350">
        <f t="shared" si="1"/>
        <v>0.9001447178002895</v>
      </c>
      <c r="L8" s="350">
        <f t="shared" si="1"/>
        <v>0.8661844484629295</v>
      </c>
      <c r="M8" s="350">
        <f t="shared" si="1"/>
        <v>0.8788343558282209</v>
      </c>
      <c r="N8" s="383">
        <f t="shared" si="1"/>
        <v>0.89171974522293</v>
      </c>
      <c r="O8" s="436">
        <f>IF(O7="","",O7/O5)</f>
        <v>0.8750153468385513</v>
      </c>
      <c r="P8" s="685"/>
      <c r="Q8" s="199"/>
    </row>
    <row r="9" spans="1:17" ht="19.5" customHeight="1">
      <c r="A9" s="14" t="s">
        <v>21</v>
      </c>
      <c r="B9" s="364" t="s">
        <v>16</v>
      </c>
      <c r="C9" s="587">
        <f aca="true" t="shared" si="2" ref="C9:J9">IF(C5="","",C5-C7)</f>
        <v>97</v>
      </c>
      <c r="D9" s="351">
        <f t="shared" si="2"/>
        <v>91</v>
      </c>
      <c r="E9" s="351">
        <f t="shared" si="2"/>
        <v>107</v>
      </c>
      <c r="F9" s="351">
        <f t="shared" si="2"/>
        <v>91</v>
      </c>
      <c r="G9" s="351">
        <f t="shared" si="2"/>
        <v>95</v>
      </c>
      <c r="H9" s="351">
        <f t="shared" si="2"/>
        <v>93</v>
      </c>
      <c r="I9" s="351">
        <f t="shared" si="2"/>
        <v>76</v>
      </c>
      <c r="J9" s="351">
        <f t="shared" si="2"/>
        <v>78</v>
      </c>
      <c r="K9" s="351">
        <f>IF(K5="","",K5-K7)</f>
        <v>69</v>
      </c>
      <c r="L9" s="351">
        <f>IF(L5="","",L5-L7)</f>
        <v>74</v>
      </c>
      <c r="M9" s="351">
        <f>IF(M5="","",M5-M7)</f>
        <v>79</v>
      </c>
      <c r="N9" s="384">
        <f>IF(N5="","",N5-N7)</f>
        <v>68</v>
      </c>
      <c r="O9" s="437">
        <f>IF(O5="","",SUM(C9:N9))</f>
        <v>1018</v>
      </c>
      <c r="P9" s="686"/>
      <c r="Q9" s="198"/>
    </row>
    <row r="10" spans="1:17" s="180" customFormat="1" ht="19.5" customHeight="1" thickBot="1">
      <c r="A10" s="107"/>
      <c r="B10" s="365" t="s">
        <v>14</v>
      </c>
      <c r="C10" s="589">
        <f aca="true" t="shared" si="3" ref="C10:N10">IF(C9="","",C9/C5)</f>
        <v>0.14413075780089152</v>
      </c>
      <c r="D10" s="356">
        <f t="shared" si="3"/>
        <v>0.13935681470137826</v>
      </c>
      <c r="E10" s="356">
        <f t="shared" si="3"/>
        <v>0.14097496706192358</v>
      </c>
      <c r="F10" s="356">
        <f t="shared" si="3"/>
        <v>0.12397820163487738</v>
      </c>
      <c r="G10" s="356">
        <f t="shared" si="3"/>
        <v>0.1207115628970775</v>
      </c>
      <c r="H10" s="356">
        <f t="shared" si="3"/>
        <v>0.12722298221614228</v>
      </c>
      <c r="I10" s="356">
        <f t="shared" si="3"/>
        <v>0.12101910828025478</v>
      </c>
      <c r="J10" s="356">
        <f t="shared" si="3"/>
        <v>0.11890243902439024</v>
      </c>
      <c r="K10" s="356">
        <f t="shared" si="3"/>
        <v>0.09985528219971057</v>
      </c>
      <c r="L10" s="356">
        <f t="shared" si="3"/>
        <v>0.13381555153707053</v>
      </c>
      <c r="M10" s="356">
        <f t="shared" si="3"/>
        <v>0.12116564417177914</v>
      </c>
      <c r="N10" s="385">
        <f t="shared" si="3"/>
        <v>0.10828025477707007</v>
      </c>
      <c r="O10" s="438">
        <f>IF(O9="","",O9/O5)</f>
        <v>0.12498465316144874</v>
      </c>
      <c r="P10" s="685"/>
      <c r="Q10" s="199"/>
    </row>
    <row r="11" spans="1:17" ht="19.5" customHeight="1" thickTop="1">
      <c r="A11" s="14"/>
      <c r="B11" s="362" t="s">
        <v>18</v>
      </c>
      <c r="C11" s="222">
        <v>207</v>
      </c>
      <c r="D11" s="328">
        <v>326</v>
      </c>
      <c r="E11" s="328">
        <v>495</v>
      </c>
      <c r="F11" s="328">
        <v>477</v>
      </c>
      <c r="G11" s="328">
        <v>473</v>
      </c>
      <c r="H11" s="328">
        <v>437</v>
      </c>
      <c r="I11" s="328">
        <v>406</v>
      </c>
      <c r="J11" s="328">
        <v>495</v>
      </c>
      <c r="K11" s="328">
        <v>422</v>
      </c>
      <c r="L11" s="328">
        <v>383</v>
      </c>
      <c r="M11" s="328">
        <v>416</v>
      </c>
      <c r="N11" s="386">
        <v>478</v>
      </c>
      <c r="O11" s="439">
        <f>SUM(C11:N11)</f>
        <v>5015</v>
      </c>
      <c r="P11" s="686"/>
      <c r="Q11" s="198"/>
    </row>
    <row r="12" spans="1:17" s="180" customFormat="1" ht="19.5" customHeight="1">
      <c r="A12" s="106" t="s">
        <v>22</v>
      </c>
      <c r="B12" s="363" t="s">
        <v>14</v>
      </c>
      <c r="C12" s="588">
        <f aca="true" t="shared" si="4" ref="C12:N12">IF(C11="","",C11/C32)</f>
        <v>0.15220588235294116</v>
      </c>
      <c r="D12" s="350">
        <f t="shared" si="4"/>
        <v>0.24828636709824828</v>
      </c>
      <c r="E12" s="350">
        <f t="shared" si="4"/>
        <v>0.30330882352941174</v>
      </c>
      <c r="F12" s="350">
        <f t="shared" si="4"/>
        <v>0.3184245660881175</v>
      </c>
      <c r="G12" s="350">
        <f t="shared" si="4"/>
        <v>0.27889150943396224</v>
      </c>
      <c r="H12" s="350">
        <f>IF(H11="","",H11/H32)</f>
        <v>0.26105137395459976</v>
      </c>
      <c r="I12" s="350">
        <f t="shared" si="4"/>
        <v>0.31497284716834756</v>
      </c>
      <c r="J12" s="350">
        <f t="shared" si="4"/>
        <v>0.3563714902807775</v>
      </c>
      <c r="K12" s="350">
        <f t="shared" si="4"/>
        <v>0.30014224751066854</v>
      </c>
      <c r="L12" s="350">
        <f t="shared" si="4"/>
        <v>0.32430143945808637</v>
      </c>
      <c r="M12" s="350">
        <f t="shared" si="4"/>
        <v>0.3146747352496218</v>
      </c>
      <c r="N12" s="383">
        <f t="shared" si="4"/>
        <v>0.27502876869965476</v>
      </c>
      <c r="O12" s="436">
        <f>IF(O11="","",O11/O32)</f>
        <v>0.2866041833352383</v>
      </c>
      <c r="P12" s="685"/>
      <c r="Q12" s="199"/>
    </row>
    <row r="13" spans="1:17" ht="19.5" customHeight="1">
      <c r="A13" s="14"/>
      <c r="B13" s="364" t="s">
        <v>20</v>
      </c>
      <c r="C13" s="359">
        <v>120</v>
      </c>
      <c r="D13" s="348">
        <v>132</v>
      </c>
      <c r="E13" s="348">
        <v>127</v>
      </c>
      <c r="F13" s="348">
        <v>157</v>
      </c>
      <c r="G13" s="348">
        <v>201</v>
      </c>
      <c r="H13" s="348">
        <v>150</v>
      </c>
      <c r="I13" s="348">
        <v>177</v>
      </c>
      <c r="J13" s="348">
        <v>276</v>
      </c>
      <c r="K13" s="348">
        <v>176</v>
      </c>
      <c r="L13" s="348">
        <v>146</v>
      </c>
      <c r="M13" s="348">
        <v>273</v>
      </c>
      <c r="N13" s="382">
        <v>194</v>
      </c>
      <c r="O13" s="437">
        <f>IF(O11="","",SUM(C13:N13))</f>
        <v>2129</v>
      </c>
      <c r="P13" s="686"/>
      <c r="Q13" s="198"/>
    </row>
    <row r="14" spans="1:17" s="180" customFormat="1" ht="19.5" customHeight="1">
      <c r="A14" s="106"/>
      <c r="B14" s="360" t="s">
        <v>14</v>
      </c>
      <c r="C14" s="588">
        <f aca="true" t="shared" si="5" ref="C14:N14">IF(C13="","",C13/C11)</f>
        <v>0.5797101449275363</v>
      </c>
      <c r="D14" s="350">
        <f t="shared" si="5"/>
        <v>0.4049079754601227</v>
      </c>
      <c r="E14" s="350">
        <f t="shared" si="5"/>
        <v>0.25656565656565655</v>
      </c>
      <c r="F14" s="350">
        <f t="shared" si="5"/>
        <v>0.32914046121593293</v>
      </c>
      <c r="G14" s="350">
        <f t="shared" si="5"/>
        <v>0.4249471458773784</v>
      </c>
      <c r="H14" s="350">
        <f t="shared" si="5"/>
        <v>0.34324942791762014</v>
      </c>
      <c r="I14" s="350">
        <f t="shared" si="5"/>
        <v>0.43596059113300495</v>
      </c>
      <c r="J14" s="350">
        <f t="shared" si="5"/>
        <v>0.5575757575757576</v>
      </c>
      <c r="K14" s="350">
        <f t="shared" si="5"/>
        <v>0.41706161137440756</v>
      </c>
      <c r="L14" s="350">
        <f t="shared" si="5"/>
        <v>0.381201044386423</v>
      </c>
      <c r="M14" s="350">
        <f t="shared" si="5"/>
        <v>0.65625</v>
      </c>
      <c r="N14" s="383">
        <f t="shared" si="5"/>
        <v>0.40585774058577406</v>
      </c>
      <c r="O14" s="440">
        <f>IF(O13="","",O13/O11)</f>
        <v>0.4245264207377866</v>
      </c>
      <c r="P14" s="685"/>
      <c r="Q14" s="199"/>
    </row>
    <row r="15" spans="1:17" ht="19.5" customHeight="1">
      <c r="A15" s="14" t="s">
        <v>21</v>
      </c>
      <c r="B15" s="367" t="s">
        <v>16</v>
      </c>
      <c r="C15" s="587">
        <f>IF(C11="","",C11-C13)</f>
        <v>87</v>
      </c>
      <c r="D15" s="351">
        <f>IF(D11="","",D11-D13)</f>
        <v>194</v>
      </c>
      <c r="E15" s="351">
        <f>IF(E11="","",E11-E13)</f>
        <v>368</v>
      </c>
      <c r="F15" s="351">
        <f aca="true" t="shared" si="6" ref="F15:N15">IF(F11="","",F11-F13)</f>
        <v>320</v>
      </c>
      <c r="G15" s="351">
        <f t="shared" si="6"/>
        <v>272</v>
      </c>
      <c r="H15" s="351">
        <f>IF(H11="","",H11-H13)</f>
        <v>287</v>
      </c>
      <c r="I15" s="351">
        <f t="shared" si="6"/>
        <v>229</v>
      </c>
      <c r="J15" s="351">
        <f t="shared" si="6"/>
        <v>219</v>
      </c>
      <c r="K15" s="351">
        <f t="shared" si="6"/>
        <v>246</v>
      </c>
      <c r="L15" s="351">
        <f t="shared" si="6"/>
        <v>237</v>
      </c>
      <c r="M15" s="351">
        <f t="shared" si="6"/>
        <v>143</v>
      </c>
      <c r="N15" s="384">
        <f t="shared" si="6"/>
        <v>284</v>
      </c>
      <c r="O15" s="435">
        <f>IF(O11="","",SUM(C15:N15))</f>
        <v>2886</v>
      </c>
      <c r="P15" s="686"/>
      <c r="Q15" s="198"/>
    </row>
    <row r="16" spans="1:17" s="180" customFormat="1" ht="19.5" customHeight="1" thickBot="1">
      <c r="A16" s="106"/>
      <c r="B16" s="368" t="s">
        <v>14</v>
      </c>
      <c r="C16" s="589">
        <f aca="true" t="shared" si="7" ref="C16:N16">IF(C15="","",C15/C11)</f>
        <v>0.42028985507246375</v>
      </c>
      <c r="D16" s="356">
        <f t="shared" si="7"/>
        <v>0.5950920245398773</v>
      </c>
      <c r="E16" s="356">
        <f t="shared" si="7"/>
        <v>0.7434343434343434</v>
      </c>
      <c r="F16" s="356">
        <f t="shared" si="7"/>
        <v>0.6708595387840671</v>
      </c>
      <c r="G16" s="356">
        <f t="shared" si="7"/>
        <v>0.5750528541226215</v>
      </c>
      <c r="H16" s="356">
        <f t="shared" si="7"/>
        <v>0.6567505720823799</v>
      </c>
      <c r="I16" s="356">
        <f t="shared" si="7"/>
        <v>0.5640394088669951</v>
      </c>
      <c r="J16" s="356">
        <f t="shared" si="7"/>
        <v>0.44242424242424244</v>
      </c>
      <c r="K16" s="356">
        <f t="shared" si="7"/>
        <v>0.5829383886255924</v>
      </c>
      <c r="L16" s="356">
        <f t="shared" si="7"/>
        <v>0.618798955613577</v>
      </c>
      <c r="M16" s="356">
        <f t="shared" si="7"/>
        <v>0.34375</v>
      </c>
      <c r="N16" s="385">
        <f t="shared" si="7"/>
        <v>0.5941422594142259</v>
      </c>
      <c r="O16" s="441">
        <f>IF(O15="","",O15/O11)</f>
        <v>0.5754735792622133</v>
      </c>
      <c r="P16" s="685"/>
      <c r="Q16" s="199"/>
    </row>
    <row r="17" spans="1:17" ht="19.5" customHeight="1" thickTop="1">
      <c r="A17" s="15"/>
      <c r="B17" s="369" t="s">
        <v>18</v>
      </c>
      <c r="C17" s="222">
        <v>6</v>
      </c>
      <c r="D17" s="328">
        <v>11</v>
      </c>
      <c r="E17" s="328">
        <v>6</v>
      </c>
      <c r="F17" s="328">
        <v>5</v>
      </c>
      <c r="G17" s="328">
        <v>13</v>
      </c>
      <c r="H17" s="328">
        <v>7</v>
      </c>
      <c r="I17" s="328">
        <v>3</v>
      </c>
      <c r="J17" s="328">
        <v>7</v>
      </c>
      <c r="K17" s="328">
        <v>13</v>
      </c>
      <c r="L17" s="328">
        <v>5</v>
      </c>
      <c r="M17" s="328">
        <v>5</v>
      </c>
      <c r="N17" s="386">
        <v>5</v>
      </c>
      <c r="O17" s="437">
        <f>SUM(C17:N17)</f>
        <v>86</v>
      </c>
      <c r="P17" s="686"/>
      <c r="Q17" s="198"/>
    </row>
    <row r="18" spans="1:17" s="180" customFormat="1" ht="19.5" customHeight="1">
      <c r="A18" s="108" t="s">
        <v>23</v>
      </c>
      <c r="B18" s="370" t="s">
        <v>14</v>
      </c>
      <c r="C18" s="588">
        <f aca="true" t="shared" si="8" ref="C18:N18">IF(C17="","",C17/C32)</f>
        <v>0.004411764705882353</v>
      </c>
      <c r="D18" s="350">
        <f t="shared" si="8"/>
        <v>0.008377760853008377</v>
      </c>
      <c r="E18" s="350">
        <f t="shared" si="8"/>
        <v>0.003676470588235294</v>
      </c>
      <c r="F18" s="350">
        <f t="shared" si="8"/>
        <v>0.0033377837116154874</v>
      </c>
      <c r="G18" s="350">
        <f t="shared" si="8"/>
        <v>0.0076650943396226415</v>
      </c>
      <c r="H18" s="350">
        <f t="shared" si="8"/>
        <v>0.004181600955794504</v>
      </c>
      <c r="I18" s="350">
        <f t="shared" si="8"/>
        <v>0.0023273855702094647</v>
      </c>
      <c r="J18" s="350">
        <f t="shared" si="8"/>
        <v>0.005039596832253419</v>
      </c>
      <c r="K18" s="350">
        <f t="shared" si="8"/>
        <v>0.009246088193456615</v>
      </c>
      <c r="L18" s="350">
        <f t="shared" si="8"/>
        <v>0.004233700254022015</v>
      </c>
      <c r="M18" s="350">
        <f t="shared" si="8"/>
        <v>0.0037821482602118004</v>
      </c>
      <c r="N18" s="383">
        <f t="shared" si="8"/>
        <v>0.0028768699654775605</v>
      </c>
      <c r="O18" s="442">
        <f>IF(O17="","",O17/O32)</f>
        <v>0.004914847411132701</v>
      </c>
      <c r="P18" s="688"/>
      <c r="Q18" s="199"/>
    </row>
    <row r="19" spans="1:17" ht="19.5" customHeight="1">
      <c r="A19" s="16"/>
      <c r="B19" s="371" t="s">
        <v>20</v>
      </c>
      <c r="C19" s="359">
        <v>6</v>
      </c>
      <c r="D19" s="348">
        <v>1</v>
      </c>
      <c r="E19" s="348">
        <v>5</v>
      </c>
      <c r="F19" s="348">
        <v>5</v>
      </c>
      <c r="G19" s="348">
        <v>12</v>
      </c>
      <c r="H19" s="348">
        <v>7</v>
      </c>
      <c r="I19" s="348">
        <v>1</v>
      </c>
      <c r="J19" s="348">
        <v>4</v>
      </c>
      <c r="K19" s="348">
        <v>13</v>
      </c>
      <c r="L19" s="348">
        <v>5</v>
      </c>
      <c r="M19" s="348">
        <v>5</v>
      </c>
      <c r="N19" s="382">
        <v>5</v>
      </c>
      <c r="O19" s="435">
        <f>IF(O15="","",SUM(C19:N19))</f>
        <v>69</v>
      </c>
      <c r="P19" s="686"/>
      <c r="Q19" s="198"/>
    </row>
    <row r="20" spans="1:17" s="180" customFormat="1" ht="19.5" customHeight="1">
      <c r="A20" s="108"/>
      <c r="B20" s="200" t="s">
        <v>14</v>
      </c>
      <c r="C20" s="588">
        <f aca="true" t="shared" si="9" ref="C20:K20">IF(C19="","",C19/C17)</f>
        <v>1</v>
      </c>
      <c r="D20" s="350">
        <f t="shared" si="9"/>
        <v>0.09090909090909091</v>
      </c>
      <c r="E20" s="350">
        <f t="shared" si="9"/>
        <v>0.8333333333333334</v>
      </c>
      <c r="F20" s="350">
        <f t="shared" si="9"/>
        <v>1</v>
      </c>
      <c r="G20" s="350">
        <f t="shared" si="9"/>
        <v>0.9230769230769231</v>
      </c>
      <c r="H20" s="350">
        <f t="shared" si="9"/>
        <v>1</v>
      </c>
      <c r="I20" s="350">
        <f t="shared" si="9"/>
        <v>0.3333333333333333</v>
      </c>
      <c r="J20" s="350">
        <f t="shared" si="9"/>
        <v>0.5714285714285714</v>
      </c>
      <c r="K20" s="350">
        <f t="shared" si="9"/>
        <v>1</v>
      </c>
      <c r="L20" s="350">
        <f>IF(L17=0,"",IF(L19="","",L19/L17))</f>
        <v>1</v>
      </c>
      <c r="M20" s="352">
        <f>IF(M19="","",M19/M17)</f>
        <v>1</v>
      </c>
      <c r="N20" s="383">
        <f>IF(N19="","",N19/N17)</f>
        <v>1</v>
      </c>
      <c r="O20" s="436">
        <f>IF(O19="","",O19/O17)</f>
        <v>0.8023255813953488</v>
      </c>
      <c r="P20" s="685"/>
      <c r="Q20" s="199"/>
    </row>
    <row r="21" spans="1:17" ht="19.5" customHeight="1">
      <c r="A21" s="16" t="s">
        <v>24</v>
      </c>
      <c r="B21" s="372" t="s">
        <v>16</v>
      </c>
      <c r="C21" s="590">
        <f>IF(C17="","",C17-C19)</f>
        <v>0</v>
      </c>
      <c r="D21" s="354">
        <f>IF(D17="","",D17-D19)</f>
        <v>10</v>
      </c>
      <c r="E21" s="354">
        <f>IF(E17="","",E17-E19)</f>
        <v>1</v>
      </c>
      <c r="F21" s="354">
        <f>IF(F17="","",F17-F19)</f>
        <v>0</v>
      </c>
      <c r="G21" s="354">
        <f aca="true" t="shared" si="10" ref="G21:N21">IF(G17="","",G17-G19)</f>
        <v>1</v>
      </c>
      <c r="H21" s="354">
        <f t="shared" si="10"/>
        <v>0</v>
      </c>
      <c r="I21" s="354">
        <f t="shared" si="10"/>
        <v>2</v>
      </c>
      <c r="J21" s="354">
        <f t="shared" si="10"/>
        <v>3</v>
      </c>
      <c r="K21" s="354">
        <f t="shared" si="10"/>
        <v>0</v>
      </c>
      <c r="L21" s="354">
        <f t="shared" si="10"/>
        <v>0</v>
      </c>
      <c r="M21" s="354">
        <f t="shared" si="10"/>
        <v>0</v>
      </c>
      <c r="N21" s="387">
        <f t="shared" si="10"/>
        <v>0</v>
      </c>
      <c r="O21" s="443">
        <f>IF(O17="","",SUM(C21:N21))</f>
        <v>17</v>
      </c>
      <c r="P21" s="686"/>
      <c r="Q21" s="198"/>
    </row>
    <row r="22" spans="1:17" s="180" customFormat="1" ht="19.5" customHeight="1" thickBot="1">
      <c r="A22" s="109"/>
      <c r="B22" s="374" t="s">
        <v>14</v>
      </c>
      <c r="C22" s="589">
        <f>IF(C17="","",C21/C17)</f>
        <v>0</v>
      </c>
      <c r="D22" s="356">
        <f>IF(D17="","",D21/D17)</f>
        <v>0.9090909090909091</v>
      </c>
      <c r="E22" s="356">
        <f>IF(E17="","",E21/E17)</f>
        <v>0.16666666666666666</v>
      </c>
      <c r="F22" s="356">
        <f aca="true" t="shared" si="11" ref="F22:L22">IF(F17="","",F21/F17)</f>
        <v>0</v>
      </c>
      <c r="G22" s="356">
        <f t="shared" si="11"/>
        <v>0.07692307692307693</v>
      </c>
      <c r="H22" s="356">
        <f t="shared" si="11"/>
        <v>0</v>
      </c>
      <c r="I22" s="356">
        <f>IF(I17="","",I21/I17)</f>
        <v>0.6666666666666666</v>
      </c>
      <c r="J22" s="356">
        <f>IF(J17="","",J21/J17)</f>
        <v>0.42857142857142855</v>
      </c>
      <c r="K22" s="356">
        <f t="shared" si="11"/>
        <v>0</v>
      </c>
      <c r="L22" s="356">
        <f t="shared" si="11"/>
        <v>0</v>
      </c>
      <c r="M22" s="356">
        <f>IF(M17="","",M21/M17)</f>
        <v>0</v>
      </c>
      <c r="N22" s="385">
        <f>IF(N17="","",N21/N17)</f>
        <v>0</v>
      </c>
      <c r="O22" s="442">
        <f>IF(O21="","",O21/O17)</f>
        <v>0.19767441860465115</v>
      </c>
      <c r="P22" s="688"/>
      <c r="Q22" s="199"/>
    </row>
    <row r="23" spans="1:17" ht="19.5" customHeight="1" thickTop="1">
      <c r="A23" s="16"/>
      <c r="B23" s="375" t="s">
        <v>18</v>
      </c>
      <c r="C23" s="222">
        <v>474</v>
      </c>
      <c r="D23" s="328">
        <v>323</v>
      </c>
      <c r="E23" s="328">
        <v>372</v>
      </c>
      <c r="F23" s="328">
        <v>282</v>
      </c>
      <c r="G23" s="328">
        <v>423</v>
      </c>
      <c r="H23" s="328">
        <v>499</v>
      </c>
      <c r="I23" s="328">
        <v>252</v>
      </c>
      <c r="J23" s="328">
        <v>231</v>
      </c>
      <c r="K23" s="328">
        <v>280</v>
      </c>
      <c r="L23" s="328">
        <v>240</v>
      </c>
      <c r="M23" s="328">
        <v>249</v>
      </c>
      <c r="N23" s="386">
        <v>627</v>
      </c>
      <c r="O23" s="444">
        <f>SUM(C23:N23)</f>
        <v>4252</v>
      </c>
      <c r="P23" s="689"/>
      <c r="Q23" s="198"/>
    </row>
    <row r="24" spans="1:17" ht="19.5" customHeight="1">
      <c r="A24" s="16"/>
      <c r="B24" s="376" t="s">
        <v>25</v>
      </c>
      <c r="C24" s="359">
        <v>143</v>
      </c>
      <c r="D24" s="348">
        <v>84</v>
      </c>
      <c r="E24" s="348">
        <v>103</v>
      </c>
      <c r="F24" s="348">
        <v>0</v>
      </c>
      <c r="G24" s="348">
        <v>94</v>
      </c>
      <c r="H24" s="348">
        <v>225</v>
      </c>
      <c r="I24" s="348">
        <v>0</v>
      </c>
      <c r="J24" s="348">
        <v>0</v>
      </c>
      <c r="K24" s="348">
        <v>0</v>
      </c>
      <c r="L24" s="348">
        <v>0</v>
      </c>
      <c r="M24" s="348">
        <v>0</v>
      </c>
      <c r="N24" s="382">
        <v>352</v>
      </c>
      <c r="O24" s="437">
        <f>SUM(C24:N24)</f>
        <v>1001</v>
      </c>
      <c r="P24" s="686"/>
      <c r="Q24" s="198"/>
    </row>
    <row r="25" spans="1:17" s="180" customFormat="1" ht="19.5" customHeight="1">
      <c r="A25" s="106" t="s">
        <v>26</v>
      </c>
      <c r="B25" s="363" t="s">
        <v>14</v>
      </c>
      <c r="C25" s="588">
        <f>IF(C23="","",C23/C32)</f>
        <v>0.34852941176470587</v>
      </c>
      <c r="D25" s="350">
        <f>IF(D23="","",D23/D32)</f>
        <v>0.246001523229246</v>
      </c>
      <c r="E25" s="350">
        <f>IF(E23="","",E23/E32)</f>
        <v>0.22794117647058823</v>
      </c>
      <c r="F25" s="350">
        <f>IF(F23="","",F23/F32)</f>
        <v>0.1882510013351135</v>
      </c>
      <c r="G25" s="350">
        <f>IF(G23="","",G23/G32)</f>
        <v>0.24941037735849056</v>
      </c>
      <c r="H25" s="350">
        <f aca="true" t="shared" si="12" ref="H25:N25">IF(H23="","",H23/H32)</f>
        <v>0.2980884109916368</v>
      </c>
      <c r="I25" s="350">
        <f t="shared" si="12"/>
        <v>0.19550038789759502</v>
      </c>
      <c r="J25" s="350">
        <f t="shared" si="12"/>
        <v>0.16630669546436286</v>
      </c>
      <c r="K25" s="350">
        <f t="shared" si="12"/>
        <v>0.19914651493598862</v>
      </c>
      <c r="L25" s="350">
        <f t="shared" si="12"/>
        <v>0.20321761219305673</v>
      </c>
      <c r="M25" s="350">
        <f t="shared" si="12"/>
        <v>0.18835098335854766</v>
      </c>
      <c r="N25" s="383">
        <f t="shared" si="12"/>
        <v>0.36075949367088606</v>
      </c>
      <c r="O25" s="436">
        <f>IF(O23="","",O23/O32)</f>
        <v>0.24299919990856098</v>
      </c>
      <c r="P25" s="685"/>
      <c r="Q25" s="199"/>
    </row>
    <row r="26" spans="1:17" ht="19.5" customHeight="1">
      <c r="A26" s="16"/>
      <c r="B26" s="371" t="s">
        <v>20</v>
      </c>
      <c r="C26" s="359">
        <v>306</v>
      </c>
      <c r="D26" s="348">
        <v>234</v>
      </c>
      <c r="E26" s="348">
        <v>259</v>
      </c>
      <c r="F26" s="348">
        <v>272</v>
      </c>
      <c r="G26" s="348">
        <v>314</v>
      </c>
      <c r="H26" s="348">
        <v>266</v>
      </c>
      <c r="I26" s="348">
        <v>231</v>
      </c>
      <c r="J26" s="348">
        <v>202</v>
      </c>
      <c r="K26" s="348">
        <v>268</v>
      </c>
      <c r="L26" s="348">
        <v>218</v>
      </c>
      <c r="M26" s="348">
        <v>220</v>
      </c>
      <c r="N26" s="382">
        <v>243</v>
      </c>
      <c r="O26" s="443">
        <f>IF(O23="","",SUM(C26:N26))</f>
        <v>3033</v>
      </c>
      <c r="P26" s="686"/>
      <c r="Q26" s="198"/>
    </row>
    <row r="27" spans="1:17" ht="19.5" customHeight="1">
      <c r="A27" s="16"/>
      <c r="B27" s="377" t="s">
        <v>25</v>
      </c>
      <c r="C27" s="359">
        <v>0</v>
      </c>
      <c r="D27" s="348">
        <v>0</v>
      </c>
      <c r="E27" s="348">
        <v>0</v>
      </c>
      <c r="F27" s="348">
        <v>0</v>
      </c>
      <c r="G27" s="348">
        <v>0</v>
      </c>
      <c r="H27" s="348">
        <v>0</v>
      </c>
      <c r="I27" s="348">
        <v>0</v>
      </c>
      <c r="J27" s="348">
        <v>0</v>
      </c>
      <c r="K27" s="348">
        <v>0</v>
      </c>
      <c r="L27" s="348">
        <v>0</v>
      </c>
      <c r="M27" s="348">
        <v>0</v>
      </c>
      <c r="N27" s="382">
        <v>0</v>
      </c>
      <c r="O27" s="445">
        <f>IF(O26="","",SUM(C27:N27))</f>
        <v>0</v>
      </c>
      <c r="P27" s="689"/>
      <c r="Q27" s="198"/>
    </row>
    <row r="28" spans="1:17" s="180" customFormat="1" ht="19.5" customHeight="1">
      <c r="A28" s="106"/>
      <c r="B28" s="360" t="s">
        <v>14</v>
      </c>
      <c r="C28" s="588">
        <f>IF(C26="","",C26/C23)</f>
        <v>0.6455696202531646</v>
      </c>
      <c r="D28" s="350">
        <f>IF(D26="","",D26/D23)</f>
        <v>0.7244582043343654</v>
      </c>
      <c r="E28" s="350">
        <f>IF(E26="","",E26/E23)</f>
        <v>0.696236559139785</v>
      </c>
      <c r="F28" s="350">
        <f aca="true" t="shared" si="13" ref="F28:N28">IF(F26="","",F26/F23)</f>
        <v>0.9645390070921985</v>
      </c>
      <c r="G28" s="350">
        <f t="shared" si="13"/>
        <v>0.7423167848699763</v>
      </c>
      <c r="H28" s="350">
        <f t="shared" si="13"/>
        <v>0.533066132264529</v>
      </c>
      <c r="I28" s="350">
        <f t="shared" si="13"/>
        <v>0.9166666666666666</v>
      </c>
      <c r="J28" s="350">
        <f t="shared" si="13"/>
        <v>0.8744588744588745</v>
      </c>
      <c r="K28" s="350">
        <f t="shared" si="13"/>
        <v>0.9571428571428572</v>
      </c>
      <c r="L28" s="350">
        <f t="shared" si="13"/>
        <v>0.9083333333333333</v>
      </c>
      <c r="M28" s="350">
        <f t="shared" si="13"/>
        <v>0.8835341365461847</v>
      </c>
      <c r="N28" s="383">
        <f t="shared" si="13"/>
        <v>0.3875598086124402</v>
      </c>
      <c r="O28" s="440">
        <f>IF(O23="","",O26/O23)</f>
        <v>0.7133113828786454</v>
      </c>
      <c r="P28" s="685"/>
      <c r="Q28" s="199"/>
    </row>
    <row r="29" spans="1:17" ht="19.5" customHeight="1">
      <c r="A29" s="16" t="s">
        <v>27</v>
      </c>
      <c r="B29" s="371" t="s">
        <v>16</v>
      </c>
      <c r="C29" s="587">
        <f>IF(C23="","",C23-C26)</f>
        <v>168</v>
      </c>
      <c r="D29" s="351">
        <f>IF(D23="","",D23-D26)</f>
        <v>89</v>
      </c>
      <c r="E29" s="351">
        <f aca="true" t="shared" si="14" ref="E29:N29">IF(E23="","",E23-E26)</f>
        <v>113</v>
      </c>
      <c r="F29" s="351">
        <f t="shared" si="14"/>
        <v>10</v>
      </c>
      <c r="G29" s="351">
        <f t="shared" si="14"/>
        <v>109</v>
      </c>
      <c r="H29" s="351">
        <f t="shared" si="14"/>
        <v>233</v>
      </c>
      <c r="I29" s="351">
        <f t="shared" si="14"/>
        <v>21</v>
      </c>
      <c r="J29" s="351">
        <f t="shared" si="14"/>
        <v>29</v>
      </c>
      <c r="K29" s="351">
        <f t="shared" si="14"/>
        <v>12</v>
      </c>
      <c r="L29" s="351">
        <f t="shared" si="14"/>
        <v>22</v>
      </c>
      <c r="M29" s="351">
        <f t="shared" si="14"/>
        <v>29</v>
      </c>
      <c r="N29" s="351">
        <f t="shared" si="14"/>
        <v>384</v>
      </c>
      <c r="O29" s="446">
        <f>IF(O23="","",SUM(C29:N29))</f>
        <v>1219</v>
      </c>
      <c r="P29" s="689"/>
      <c r="Q29" s="198"/>
    </row>
    <row r="30" spans="1:17" ht="19.5" customHeight="1">
      <c r="A30" s="16"/>
      <c r="B30" s="378" t="s">
        <v>25</v>
      </c>
      <c r="C30" s="587">
        <f>IF(C24="","",C24-C27)</f>
        <v>143</v>
      </c>
      <c r="D30" s="351">
        <f>IF(D24="","",D24-D27)</f>
        <v>84</v>
      </c>
      <c r="E30" s="351">
        <f aca="true" t="shared" si="15" ref="E30:N30">IF(E24="","",E24-E27)</f>
        <v>103</v>
      </c>
      <c r="F30" s="351">
        <f t="shared" si="15"/>
        <v>0</v>
      </c>
      <c r="G30" s="351">
        <f t="shared" si="15"/>
        <v>94</v>
      </c>
      <c r="H30" s="351">
        <f t="shared" si="15"/>
        <v>225</v>
      </c>
      <c r="I30" s="351">
        <f t="shared" si="15"/>
        <v>0</v>
      </c>
      <c r="J30" s="351">
        <f t="shared" si="15"/>
        <v>0</v>
      </c>
      <c r="K30" s="351">
        <f t="shared" si="15"/>
        <v>0</v>
      </c>
      <c r="L30" s="351">
        <f t="shared" si="15"/>
        <v>0</v>
      </c>
      <c r="M30" s="351">
        <f t="shared" si="15"/>
        <v>0</v>
      </c>
      <c r="N30" s="351">
        <f t="shared" si="15"/>
        <v>352</v>
      </c>
      <c r="O30" s="437">
        <f>IF(O29="","",SUM(C30:N30))</f>
        <v>1001</v>
      </c>
      <c r="P30" s="686"/>
      <c r="Q30" s="198"/>
    </row>
    <row r="31" spans="1:17" s="180" customFormat="1" ht="19.5" customHeight="1" thickBot="1">
      <c r="A31" s="107"/>
      <c r="B31" s="379" t="s">
        <v>28</v>
      </c>
      <c r="C31" s="589">
        <f>IF(C29="","",C29/C23)</f>
        <v>0.35443037974683544</v>
      </c>
      <c r="D31" s="356">
        <f>IF(D29="","",D29/D23)</f>
        <v>0.2755417956656347</v>
      </c>
      <c r="E31" s="356">
        <f aca="true" t="shared" si="16" ref="E31:N31">IF(E29="","",E29/E23)</f>
        <v>0.30376344086021506</v>
      </c>
      <c r="F31" s="356">
        <f t="shared" si="16"/>
        <v>0.03546099290780142</v>
      </c>
      <c r="G31" s="356">
        <f t="shared" si="16"/>
        <v>0.2576832151300236</v>
      </c>
      <c r="H31" s="356">
        <f t="shared" si="16"/>
        <v>0.46693386773547096</v>
      </c>
      <c r="I31" s="356">
        <f t="shared" si="16"/>
        <v>0.08333333333333333</v>
      </c>
      <c r="J31" s="356">
        <f t="shared" si="16"/>
        <v>0.12554112554112554</v>
      </c>
      <c r="K31" s="356">
        <f t="shared" si="16"/>
        <v>0.04285714285714286</v>
      </c>
      <c r="L31" s="356">
        <f t="shared" si="16"/>
        <v>0.09166666666666666</v>
      </c>
      <c r="M31" s="356">
        <f t="shared" si="16"/>
        <v>0.11646586345381527</v>
      </c>
      <c r="N31" s="356">
        <f t="shared" si="16"/>
        <v>0.6124401913875598</v>
      </c>
      <c r="O31" s="447">
        <f>IF(O29="","",O29/O23)</f>
        <v>0.2866886171213547</v>
      </c>
      <c r="P31" s="685"/>
      <c r="Q31" s="199"/>
    </row>
    <row r="32" spans="1:17" ht="19.5" customHeight="1" thickTop="1">
      <c r="A32" s="14"/>
      <c r="B32" s="380" t="s">
        <v>18</v>
      </c>
      <c r="C32" s="586">
        <f aca="true" t="shared" si="17" ref="C32:I32">IF(C23="","",C5+C11+C17+C23)</f>
        <v>1360</v>
      </c>
      <c r="D32" s="357">
        <f t="shared" si="17"/>
        <v>1313</v>
      </c>
      <c r="E32" s="357">
        <f t="shared" si="17"/>
        <v>1632</v>
      </c>
      <c r="F32" s="357">
        <f t="shared" si="17"/>
        <v>1498</v>
      </c>
      <c r="G32" s="357">
        <f t="shared" si="17"/>
        <v>1696</v>
      </c>
      <c r="H32" s="357">
        <f t="shared" si="17"/>
        <v>1674</v>
      </c>
      <c r="I32" s="357">
        <f t="shared" si="17"/>
        <v>1289</v>
      </c>
      <c r="J32" s="357">
        <f>IF(J23="","",J5+J11+J17+J23)</f>
        <v>1389</v>
      </c>
      <c r="K32" s="357">
        <f>IF(K23="","",K5+K11+K17+K23)</f>
        <v>1406</v>
      </c>
      <c r="L32" s="357">
        <f>IF(L23="","",L5+L11+L17+L23)</f>
        <v>1181</v>
      </c>
      <c r="M32" s="357">
        <f>IF(M23="","",M5+M11+M17+M23)</f>
        <v>1322</v>
      </c>
      <c r="N32" s="388">
        <f>IF(N23="","",N5+N11+N17+N23)</f>
        <v>1738</v>
      </c>
      <c r="O32" s="448">
        <f>SUM(C32:N32)</f>
        <v>17498</v>
      </c>
      <c r="P32" s="686"/>
      <c r="Q32" s="198"/>
    </row>
    <row r="33" spans="1:17" ht="19.5" customHeight="1">
      <c r="A33" s="14" t="s">
        <v>29</v>
      </c>
      <c r="B33" s="364" t="s">
        <v>20</v>
      </c>
      <c r="C33" s="587">
        <f>IF(C26="","",C7+C13+C19+C26)</f>
        <v>1008</v>
      </c>
      <c r="D33" s="351">
        <f>IF(D26="","",D7+D13+D19+D26)</f>
        <v>929</v>
      </c>
      <c r="E33" s="351">
        <f>IF(E26="","",E7+E13+E19+E26)</f>
        <v>1043</v>
      </c>
      <c r="F33" s="351">
        <f aca="true" t="shared" si="18" ref="F33:M33">IF(F26="","",F7+F13+F19+F26)</f>
        <v>1077</v>
      </c>
      <c r="G33" s="351">
        <f t="shared" si="18"/>
        <v>1219</v>
      </c>
      <c r="H33" s="351">
        <f t="shared" si="18"/>
        <v>1061</v>
      </c>
      <c r="I33" s="351">
        <f t="shared" si="18"/>
        <v>961</v>
      </c>
      <c r="J33" s="351">
        <f t="shared" si="18"/>
        <v>1060</v>
      </c>
      <c r="K33" s="351">
        <f t="shared" si="18"/>
        <v>1079</v>
      </c>
      <c r="L33" s="351">
        <f t="shared" si="18"/>
        <v>848</v>
      </c>
      <c r="M33" s="351">
        <f t="shared" si="18"/>
        <v>1071</v>
      </c>
      <c r="N33" s="384">
        <f>IF(N26="","",N7+N13+N19+N26)</f>
        <v>1002</v>
      </c>
      <c r="O33" s="449">
        <f>SUM(C33:N33)</f>
        <v>12358</v>
      </c>
      <c r="P33" s="686"/>
      <c r="Q33" s="136"/>
    </row>
    <row r="34" spans="1:17" s="180" customFormat="1" ht="19.5" customHeight="1">
      <c r="A34" s="106"/>
      <c r="B34" s="360" t="s">
        <v>14</v>
      </c>
      <c r="C34" s="588">
        <f aca="true" t="shared" si="19" ref="C34:M34">IF(C33="","",C33/C32)</f>
        <v>0.7411764705882353</v>
      </c>
      <c r="D34" s="350">
        <f t="shared" si="19"/>
        <v>0.7075399847677075</v>
      </c>
      <c r="E34" s="350">
        <f t="shared" si="19"/>
        <v>0.6390931372549019</v>
      </c>
      <c r="F34" s="350">
        <f t="shared" si="19"/>
        <v>0.7189586114819759</v>
      </c>
      <c r="G34" s="350">
        <f t="shared" si="19"/>
        <v>0.71875</v>
      </c>
      <c r="H34" s="350">
        <f t="shared" si="19"/>
        <v>0.6338112305854241</v>
      </c>
      <c r="I34" s="350">
        <f t="shared" si="19"/>
        <v>0.7455391776570985</v>
      </c>
      <c r="J34" s="350">
        <f t="shared" si="19"/>
        <v>0.7631389488840893</v>
      </c>
      <c r="K34" s="350">
        <f t="shared" si="19"/>
        <v>0.767425320056899</v>
      </c>
      <c r="L34" s="350">
        <f t="shared" si="19"/>
        <v>0.7180355630821338</v>
      </c>
      <c r="M34" s="350">
        <f t="shared" si="19"/>
        <v>0.8101361573373677</v>
      </c>
      <c r="N34" s="383">
        <f>IF(N33="","",N33/N32)</f>
        <v>0.5765247410817032</v>
      </c>
      <c r="O34" s="440">
        <f>IF(O33="","",O33/O32)</f>
        <v>0.7062521431020689</v>
      </c>
      <c r="P34" s="685"/>
      <c r="Q34" s="201"/>
    </row>
    <row r="35" spans="1:17" ht="19.5" customHeight="1">
      <c r="A35" s="16" t="s">
        <v>13</v>
      </c>
      <c r="B35" s="371" t="s">
        <v>16</v>
      </c>
      <c r="C35" s="587">
        <f>IF(C29="","",C29+C21+C15+C9)</f>
        <v>352</v>
      </c>
      <c r="D35" s="351">
        <f>IF(D29="","",D29+D21+D15+D9)</f>
        <v>384</v>
      </c>
      <c r="E35" s="351">
        <f>IF(E29="","",E29+E21+E15+E9)</f>
        <v>589</v>
      </c>
      <c r="F35" s="351">
        <f aca="true" t="shared" si="20" ref="F35:M35">IF(F29="","",F29+F21+F15+F9)</f>
        <v>421</v>
      </c>
      <c r="G35" s="351">
        <f t="shared" si="20"/>
        <v>477</v>
      </c>
      <c r="H35" s="351">
        <f t="shared" si="20"/>
        <v>613</v>
      </c>
      <c r="I35" s="351">
        <f t="shared" si="20"/>
        <v>328</v>
      </c>
      <c r="J35" s="351">
        <f t="shared" si="20"/>
        <v>329</v>
      </c>
      <c r="K35" s="351">
        <f t="shared" si="20"/>
        <v>327</v>
      </c>
      <c r="L35" s="351">
        <f t="shared" si="20"/>
        <v>333</v>
      </c>
      <c r="M35" s="351">
        <f t="shared" si="20"/>
        <v>251</v>
      </c>
      <c r="N35" s="384">
        <f>IF(N29="","",N29+N21+N15+N9)</f>
        <v>736</v>
      </c>
      <c r="O35" s="450">
        <f>SUM(C35:N35)</f>
        <v>5140</v>
      </c>
      <c r="P35" s="686"/>
      <c r="Q35" s="198"/>
    </row>
    <row r="36" spans="1:17" s="180" customFormat="1" ht="19.5" customHeight="1" thickBot="1">
      <c r="A36" s="110"/>
      <c r="B36" s="381" t="s">
        <v>14</v>
      </c>
      <c r="C36" s="679">
        <f aca="true" t="shared" si="21" ref="C36:M36">IF(C35="","",C35/C32)</f>
        <v>0.25882352941176473</v>
      </c>
      <c r="D36" s="680">
        <f t="shared" si="21"/>
        <v>0.2924600152322925</v>
      </c>
      <c r="E36" s="680">
        <f t="shared" si="21"/>
        <v>0.36090686274509803</v>
      </c>
      <c r="F36" s="680">
        <f t="shared" si="21"/>
        <v>0.281041388518024</v>
      </c>
      <c r="G36" s="680">
        <f t="shared" si="21"/>
        <v>0.28125</v>
      </c>
      <c r="H36" s="680">
        <f t="shared" si="21"/>
        <v>0.36618876941457584</v>
      </c>
      <c r="I36" s="680">
        <f t="shared" si="21"/>
        <v>0.25446082234290146</v>
      </c>
      <c r="J36" s="680">
        <f t="shared" si="21"/>
        <v>0.23686105111591071</v>
      </c>
      <c r="K36" s="680">
        <f t="shared" si="21"/>
        <v>0.232574679943101</v>
      </c>
      <c r="L36" s="680">
        <f t="shared" si="21"/>
        <v>0.2819644369178662</v>
      </c>
      <c r="M36" s="680">
        <f t="shared" si="21"/>
        <v>0.18986384266263237</v>
      </c>
      <c r="N36" s="681">
        <f>IF(N35="","",N35/N32)</f>
        <v>0.4234752589182969</v>
      </c>
      <c r="O36" s="451">
        <f>IF(O35="","",O35/O32)</f>
        <v>0.2937478568979312</v>
      </c>
      <c r="P36" s="685"/>
      <c r="Q36" s="201"/>
    </row>
    <row r="37" spans="1:16" ht="15" thickTop="1">
      <c r="A37" s="8"/>
      <c r="B37" s="198"/>
      <c r="C37" s="198"/>
      <c r="D37" s="198"/>
      <c r="E37" s="198"/>
      <c r="F37" s="198"/>
      <c r="G37" s="198"/>
      <c r="H37" s="198"/>
      <c r="I37" s="198"/>
      <c r="J37" s="198"/>
      <c r="K37" s="740" t="s">
        <v>30</v>
      </c>
      <c r="L37" s="740"/>
      <c r="M37" s="740"/>
      <c r="N37" s="740"/>
      <c r="O37" s="740"/>
      <c r="P37" s="198"/>
    </row>
    <row r="38" spans="1:17" ht="14.25">
      <c r="A38" s="8"/>
      <c r="B38" s="198"/>
      <c r="C38" s="198"/>
      <c r="D38" s="198"/>
      <c r="E38" s="198"/>
      <c r="F38" s="198"/>
      <c r="G38" s="198"/>
      <c r="H38" s="219"/>
      <c r="I38" s="198"/>
      <c r="J38" s="198"/>
      <c r="K38" s="739" t="s">
        <v>141</v>
      </c>
      <c r="L38" s="739"/>
      <c r="M38" s="739"/>
      <c r="N38" s="739"/>
      <c r="O38" s="739"/>
      <c r="P38" s="690"/>
      <c r="Q38" s="690"/>
    </row>
    <row r="39" spans="1:16" ht="13.5">
      <c r="A39" s="198"/>
      <c r="B39" s="198"/>
      <c r="C39" s="198"/>
      <c r="D39" s="198"/>
      <c r="E39" s="198"/>
      <c r="F39" s="198"/>
      <c r="G39" s="198"/>
      <c r="H39" s="198"/>
      <c r="I39" s="198"/>
      <c r="J39" s="198"/>
      <c r="K39" s="198"/>
      <c r="L39" s="198"/>
      <c r="M39" s="198"/>
      <c r="N39" s="198"/>
      <c r="O39" s="198"/>
      <c r="P39" s="198"/>
    </row>
    <row r="40" spans="1:17" ht="17.25">
      <c r="A40" s="8"/>
      <c r="B40" s="198"/>
      <c r="C40" s="198"/>
      <c r="D40" s="198"/>
      <c r="E40" s="738" t="s">
        <v>31</v>
      </c>
      <c r="F40" s="738"/>
      <c r="G40" s="738"/>
      <c r="H40" s="738"/>
      <c r="I40" s="738"/>
      <c r="J40" s="738"/>
      <c r="K40" s="738"/>
      <c r="L40" s="223" t="s">
        <v>198</v>
      </c>
      <c r="M40" s="198"/>
      <c r="N40" s="198"/>
      <c r="O40" s="198"/>
      <c r="P40" s="198"/>
      <c r="Q40" s="198"/>
    </row>
    <row r="41" spans="1:17" ht="13.5">
      <c r="A41" s="198"/>
      <c r="B41" s="198"/>
      <c r="C41" s="198"/>
      <c r="D41" s="198"/>
      <c r="E41" s="198"/>
      <c r="F41" s="198"/>
      <c r="G41" s="198"/>
      <c r="H41" s="198"/>
      <c r="I41" s="198"/>
      <c r="J41" s="198"/>
      <c r="K41" s="198"/>
      <c r="L41" s="198"/>
      <c r="M41" s="198"/>
      <c r="N41" s="198"/>
      <c r="O41" s="198"/>
      <c r="P41" s="198"/>
      <c r="Q41" s="198"/>
    </row>
    <row r="42" spans="1:16" ht="15" thickBot="1">
      <c r="A42" s="8"/>
      <c r="B42" s="198"/>
      <c r="C42" s="198"/>
      <c r="D42" s="198"/>
      <c r="E42" s="198"/>
      <c r="F42" s="198"/>
      <c r="G42" s="198"/>
      <c r="H42" s="198"/>
      <c r="I42" s="198"/>
      <c r="J42" s="198"/>
      <c r="K42" s="198"/>
      <c r="L42" s="198"/>
      <c r="M42" s="198"/>
      <c r="N42" s="198"/>
      <c r="O42" s="198"/>
      <c r="P42" s="322" t="s">
        <v>0</v>
      </c>
    </row>
    <row r="43" spans="1:16" ht="22.5" customHeight="1" thickBot="1" thickTop="1">
      <c r="A43" s="17"/>
      <c r="B43" s="11"/>
      <c r="C43" s="116"/>
      <c r="D43" s="117" t="s">
        <v>1</v>
      </c>
      <c r="E43" s="118" t="s">
        <v>2</v>
      </c>
      <c r="F43" s="118" t="s">
        <v>3</v>
      </c>
      <c r="G43" s="118" t="s">
        <v>4</v>
      </c>
      <c r="H43" s="118" t="s">
        <v>5</v>
      </c>
      <c r="I43" s="118" t="s">
        <v>6</v>
      </c>
      <c r="J43" s="118" t="s">
        <v>7</v>
      </c>
      <c r="K43" s="118" t="s">
        <v>8</v>
      </c>
      <c r="L43" s="118" t="s">
        <v>9</v>
      </c>
      <c r="M43" s="118" t="s">
        <v>10</v>
      </c>
      <c r="N43" s="118" t="s">
        <v>11</v>
      </c>
      <c r="O43" s="116" t="s">
        <v>12</v>
      </c>
      <c r="P43" s="420" t="s">
        <v>13</v>
      </c>
    </row>
    <row r="44" spans="1:16" ht="15" thickTop="1">
      <c r="A44" s="12"/>
      <c r="B44" s="394"/>
      <c r="C44" s="406" t="s">
        <v>32</v>
      </c>
      <c r="D44" s="593">
        <f>IF(C5="","",C5)</f>
        <v>673</v>
      </c>
      <c r="E44" s="494">
        <f aca="true" t="shared" si="22" ref="E44:O44">IF(D5="","",D5)</f>
        <v>653</v>
      </c>
      <c r="F44" s="494">
        <f t="shared" si="22"/>
        <v>759</v>
      </c>
      <c r="G44" s="494">
        <f t="shared" si="22"/>
        <v>734</v>
      </c>
      <c r="H44" s="494">
        <f t="shared" si="22"/>
        <v>787</v>
      </c>
      <c r="I44" s="494">
        <f>IF(H5="","",H5)</f>
        <v>731</v>
      </c>
      <c r="J44" s="494">
        <f t="shared" si="22"/>
        <v>628</v>
      </c>
      <c r="K44" s="494">
        <f t="shared" si="22"/>
        <v>656</v>
      </c>
      <c r="L44" s="494">
        <f t="shared" si="22"/>
        <v>691</v>
      </c>
      <c r="M44" s="494">
        <f t="shared" si="22"/>
        <v>553</v>
      </c>
      <c r="N44" s="494">
        <f t="shared" si="22"/>
        <v>652</v>
      </c>
      <c r="O44" s="494">
        <f t="shared" si="22"/>
        <v>628</v>
      </c>
      <c r="P44" s="435">
        <f>SUM(D44:O44)</f>
        <v>8145</v>
      </c>
    </row>
    <row r="45" spans="1:16" ht="14.25">
      <c r="A45" s="14"/>
      <c r="B45" s="395" t="s">
        <v>18</v>
      </c>
      <c r="C45" s="410" t="s">
        <v>33</v>
      </c>
      <c r="D45" s="592">
        <v>708</v>
      </c>
      <c r="E45" s="594">
        <v>774</v>
      </c>
      <c r="F45" s="594">
        <v>887</v>
      </c>
      <c r="G45" s="594">
        <v>839</v>
      </c>
      <c r="H45" s="594">
        <v>767</v>
      </c>
      <c r="I45" s="594">
        <v>966</v>
      </c>
      <c r="J45" s="594">
        <v>835</v>
      </c>
      <c r="K45" s="594">
        <v>849</v>
      </c>
      <c r="L45" s="594">
        <v>750</v>
      </c>
      <c r="M45" s="594">
        <v>650</v>
      </c>
      <c r="N45" s="706">
        <v>601</v>
      </c>
      <c r="O45" s="706">
        <v>712</v>
      </c>
      <c r="P45" s="452">
        <f>SUM(D45:O45)</f>
        <v>9338</v>
      </c>
    </row>
    <row r="46" spans="1:16" s="180" customFormat="1" ht="14.25">
      <c r="A46" s="106" t="s">
        <v>19</v>
      </c>
      <c r="B46" s="396"/>
      <c r="C46" s="407" t="s">
        <v>34</v>
      </c>
      <c r="D46" s="608">
        <f>IF(D44="","",D44/D45)</f>
        <v>0.9505649717514124</v>
      </c>
      <c r="E46" s="609">
        <f aca="true" t="shared" si="23" ref="E46:O46">IF(E44="","",E44/E45)</f>
        <v>0.8436692506459949</v>
      </c>
      <c r="F46" s="609">
        <f t="shared" si="23"/>
        <v>0.8556933483652762</v>
      </c>
      <c r="G46" s="609">
        <f t="shared" si="23"/>
        <v>0.8748510131108462</v>
      </c>
      <c r="H46" s="609">
        <f t="shared" si="23"/>
        <v>1.0260756192959584</v>
      </c>
      <c r="I46" s="609">
        <f t="shared" si="23"/>
        <v>0.7567287784679089</v>
      </c>
      <c r="J46" s="609">
        <f t="shared" si="23"/>
        <v>0.7520958083832335</v>
      </c>
      <c r="K46" s="609">
        <f t="shared" si="23"/>
        <v>0.7726737338044759</v>
      </c>
      <c r="L46" s="609">
        <f t="shared" si="23"/>
        <v>0.9213333333333333</v>
      </c>
      <c r="M46" s="609">
        <f t="shared" si="23"/>
        <v>0.8507692307692307</v>
      </c>
      <c r="N46" s="609">
        <f t="shared" si="23"/>
        <v>1.0848585690515806</v>
      </c>
      <c r="O46" s="610">
        <f t="shared" si="23"/>
        <v>0.8820224719101124</v>
      </c>
      <c r="P46" s="453">
        <f>P44/P45</f>
        <v>0.8722424502034697</v>
      </c>
    </row>
    <row r="47" spans="1:16" ht="14.25">
      <c r="A47" s="14"/>
      <c r="B47" s="397"/>
      <c r="C47" s="408" t="s">
        <v>32</v>
      </c>
      <c r="D47" s="606">
        <f>IF(C7="","",C7)</f>
        <v>576</v>
      </c>
      <c r="E47" s="607">
        <f aca="true" t="shared" si="24" ref="E47:O47">IF(D7="","",D7)</f>
        <v>562</v>
      </c>
      <c r="F47" s="607">
        <f t="shared" si="24"/>
        <v>652</v>
      </c>
      <c r="G47" s="607">
        <f t="shared" si="24"/>
        <v>643</v>
      </c>
      <c r="H47" s="607">
        <f t="shared" si="24"/>
        <v>692</v>
      </c>
      <c r="I47" s="607">
        <f t="shared" si="24"/>
        <v>638</v>
      </c>
      <c r="J47" s="607">
        <f t="shared" si="24"/>
        <v>552</v>
      </c>
      <c r="K47" s="607">
        <f t="shared" si="24"/>
        <v>578</v>
      </c>
      <c r="L47" s="607">
        <f t="shared" si="24"/>
        <v>622</v>
      </c>
      <c r="M47" s="607">
        <f t="shared" si="24"/>
        <v>479</v>
      </c>
      <c r="N47" s="707">
        <f t="shared" si="24"/>
        <v>573</v>
      </c>
      <c r="O47" s="707">
        <f t="shared" si="24"/>
        <v>560</v>
      </c>
      <c r="P47" s="435">
        <f>SUM(D47:O47)</f>
        <v>7127</v>
      </c>
    </row>
    <row r="48" spans="1:16" ht="14.25">
      <c r="A48" s="14"/>
      <c r="B48" s="395" t="s">
        <v>20</v>
      </c>
      <c r="C48" s="410" t="s">
        <v>33</v>
      </c>
      <c r="D48" s="592">
        <v>627</v>
      </c>
      <c r="E48" s="594">
        <v>685</v>
      </c>
      <c r="F48" s="594">
        <v>771</v>
      </c>
      <c r="G48" s="594">
        <v>727</v>
      </c>
      <c r="H48" s="594">
        <v>666</v>
      </c>
      <c r="I48" s="594">
        <v>853</v>
      </c>
      <c r="J48" s="594">
        <v>736</v>
      </c>
      <c r="K48" s="594">
        <v>742</v>
      </c>
      <c r="L48" s="594">
        <v>668</v>
      </c>
      <c r="M48" s="594">
        <v>576</v>
      </c>
      <c r="N48" s="706">
        <v>522</v>
      </c>
      <c r="O48" s="706">
        <v>629</v>
      </c>
      <c r="P48" s="437">
        <f>SUM(D48:O48)</f>
        <v>8202</v>
      </c>
    </row>
    <row r="49" spans="1:16" ht="14.25">
      <c r="A49" s="13"/>
      <c r="B49" s="398"/>
      <c r="C49" s="409" t="s">
        <v>34</v>
      </c>
      <c r="D49" s="595">
        <f aca="true" t="shared" si="25" ref="D49:O49">IF(D47="","",D47/D48)</f>
        <v>0.9186602870813397</v>
      </c>
      <c r="E49" s="596">
        <f t="shared" si="25"/>
        <v>0.8204379562043795</v>
      </c>
      <c r="F49" s="596">
        <f t="shared" si="25"/>
        <v>0.8456549935149157</v>
      </c>
      <c r="G49" s="596">
        <f t="shared" si="25"/>
        <v>0.8844566712517193</v>
      </c>
      <c r="H49" s="596">
        <f t="shared" si="25"/>
        <v>1.039039039039039</v>
      </c>
      <c r="I49" s="596">
        <f t="shared" si="25"/>
        <v>0.7479484173505275</v>
      </c>
      <c r="J49" s="596">
        <f t="shared" si="25"/>
        <v>0.75</v>
      </c>
      <c r="K49" s="596">
        <f t="shared" si="25"/>
        <v>0.7789757412398922</v>
      </c>
      <c r="L49" s="596">
        <f t="shared" si="25"/>
        <v>0.9311377245508982</v>
      </c>
      <c r="M49" s="596">
        <f t="shared" si="25"/>
        <v>0.8315972222222222</v>
      </c>
      <c r="N49" s="596">
        <f t="shared" si="25"/>
        <v>1.0977011494252873</v>
      </c>
      <c r="O49" s="596">
        <f t="shared" si="25"/>
        <v>0.890302066772655</v>
      </c>
      <c r="P49" s="454">
        <f>P47/P48</f>
        <v>0.8689344062423799</v>
      </c>
    </row>
    <row r="50" spans="1:16" ht="14.25">
      <c r="A50" s="14" t="s">
        <v>21</v>
      </c>
      <c r="B50" s="397"/>
      <c r="C50" s="408" t="s">
        <v>32</v>
      </c>
      <c r="D50" s="597">
        <f>IF(D44="","",D44-D47)</f>
        <v>97</v>
      </c>
      <c r="E50" s="486">
        <f aca="true" t="shared" si="26" ref="E50:O50">IF(E44="","",E44-E47)</f>
        <v>91</v>
      </c>
      <c r="F50" s="486">
        <f t="shared" si="26"/>
        <v>107</v>
      </c>
      <c r="G50" s="486">
        <f t="shared" si="26"/>
        <v>91</v>
      </c>
      <c r="H50" s="486">
        <f t="shared" si="26"/>
        <v>95</v>
      </c>
      <c r="I50" s="486">
        <f t="shared" si="26"/>
        <v>93</v>
      </c>
      <c r="J50" s="486">
        <f t="shared" si="26"/>
        <v>76</v>
      </c>
      <c r="K50" s="486">
        <f t="shared" si="26"/>
        <v>78</v>
      </c>
      <c r="L50" s="486">
        <f t="shared" si="26"/>
        <v>69</v>
      </c>
      <c r="M50" s="486">
        <f t="shared" si="26"/>
        <v>74</v>
      </c>
      <c r="N50" s="486">
        <f t="shared" si="26"/>
        <v>79</v>
      </c>
      <c r="O50" s="487">
        <f t="shared" si="26"/>
        <v>68</v>
      </c>
      <c r="P50" s="443">
        <f>SUM(D50:O50)</f>
        <v>1018</v>
      </c>
    </row>
    <row r="51" spans="1:16" ht="14.25">
      <c r="A51" s="14"/>
      <c r="B51" s="395" t="s">
        <v>16</v>
      </c>
      <c r="C51" s="410" t="s">
        <v>33</v>
      </c>
      <c r="D51" s="536">
        <f>IF(D45="","",D45-D48)</f>
        <v>81</v>
      </c>
      <c r="E51" s="489">
        <f aca="true" t="shared" si="27" ref="E51:O51">IF(E45="","",E45-E48)</f>
        <v>89</v>
      </c>
      <c r="F51" s="489">
        <f t="shared" si="27"/>
        <v>116</v>
      </c>
      <c r="G51" s="489">
        <f t="shared" si="27"/>
        <v>112</v>
      </c>
      <c r="H51" s="489">
        <f t="shared" si="27"/>
        <v>101</v>
      </c>
      <c r="I51" s="489">
        <f t="shared" si="27"/>
        <v>113</v>
      </c>
      <c r="J51" s="489">
        <f t="shared" si="27"/>
        <v>99</v>
      </c>
      <c r="K51" s="489">
        <f t="shared" si="27"/>
        <v>107</v>
      </c>
      <c r="L51" s="489">
        <f t="shared" si="27"/>
        <v>82</v>
      </c>
      <c r="M51" s="489">
        <f t="shared" si="27"/>
        <v>74</v>
      </c>
      <c r="N51" s="489">
        <f t="shared" si="27"/>
        <v>79</v>
      </c>
      <c r="O51" s="490">
        <f t="shared" si="27"/>
        <v>83</v>
      </c>
      <c r="P51" s="455">
        <f>SUM(D51:O51)</f>
        <v>1136</v>
      </c>
    </row>
    <row r="52" spans="1:16" s="180" customFormat="1" ht="15" thickBot="1">
      <c r="A52" s="107"/>
      <c r="B52" s="399"/>
      <c r="C52" s="411" t="s">
        <v>34</v>
      </c>
      <c r="D52" s="598">
        <f>IF(D50="","",D50/D51)</f>
        <v>1.1975308641975309</v>
      </c>
      <c r="E52" s="501">
        <f aca="true" t="shared" si="28" ref="E52:O52">IF(E50="","",E50/E51)</f>
        <v>1.0224719101123596</v>
      </c>
      <c r="F52" s="501">
        <f t="shared" si="28"/>
        <v>0.9224137931034483</v>
      </c>
      <c r="G52" s="501">
        <f t="shared" si="28"/>
        <v>0.8125</v>
      </c>
      <c r="H52" s="501">
        <f t="shared" si="28"/>
        <v>0.9405940594059405</v>
      </c>
      <c r="I52" s="501">
        <f t="shared" si="28"/>
        <v>0.8230088495575221</v>
      </c>
      <c r="J52" s="501">
        <f t="shared" si="28"/>
        <v>0.7676767676767676</v>
      </c>
      <c r="K52" s="501">
        <f t="shared" si="28"/>
        <v>0.7289719626168224</v>
      </c>
      <c r="L52" s="501">
        <f t="shared" si="28"/>
        <v>0.8414634146341463</v>
      </c>
      <c r="M52" s="501">
        <f t="shared" si="28"/>
        <v>1</v>
      </c>
      <c r="N52" s="501">
        <f t="shared" si="28"/>
        <v>1</v>
      </c>
      <c r="O52" s="502">
        <f t="shared" si="28"/>
        <v>0.8192771084337349</v>
      </c>
      <c r="P52" s="447">
        <f>P50/P51</f>
        <v>0.8961267605633803</v>
      </c>
    </row>
    <row r="53" spans="1:16" ht="15" thickTop="1">
      <c r="A53" s="14"/>
      <c r="B53" s="395"/>
      <c r="C53" s="406" t="s">
        <v>32</v>
      </c>
      <c r="D53" s="593">
        <f>IF(C11="","",C11)</f>
        <v>207</v>
      </c>
      <c r="E53" s="494">
        <f aca="true" t="shared" si="29" ref="E53:O53">IF(D11="","",D11)</f>
        <v>326</v>
      </c>
      <c r="F53" s="494">
        <f t="shared" si="29"/>
        <v>495</v>
      </c>
      <c r="G53" s="494">
        <f t="shared" si="29"/>
        <v>477</v>
      </c>
      <c r="H53" s="494">
        <f t="shared" si="29"/>
        <v>473</v>
      </c>
      <c r="I53" s="494">
        <f t="shared" si="29"/>
        <v>437</v>
      </c>
      <c r="J53" s="494">
        <f t="shared" si="29"/>
        <v>406</v>
      </c>
      <c r="K53" s="494">
        <f t="shared" si="29"/>
        <v>495</v>
      </c>
      <c r="L53" s="494">
        <f t="shared" si="29"/>
        <v>422</v>
      </c>
      <c r="M53" s="494">
        <f t="shared" si="29"/>
        <v>383</v>
      </c>
      <c r="N53" s="708">
        <f t="shared" si="29"/>
        <v>416</v>
      </c>
      <c r="O53" s="708">
        <f t="shared" si="29"/>
        <v>478</v>
      </c>
      <c r="P53" s="433">
        <f>SUM(D53:O53)</f>
        <v>5015</v>
      </c>
    </row>
    <row r="54" spans="1:16" ht="14.25">
      <c r="A54" s="14"/>
      <c r="B54" s="395" t="s">
        <v>18</v>
      </c>
      <c r="C54" s="410" t="s">
        <v>33</v>
      </c>
      <c r="D54" s="592">
        <v>339</v>
      </c>
      <c r="E54" s="594">
        <v>283</v>
      </c>
      <c r="F54" s="594">
        <v>455</v>
      </c>
      <c r="G54" s="594">
        <v>472</v>
      </c>
      <c r="H54" s="594">
        <v>449</v>
      </c>
      <c r="I54" s="594">
        <v>564</v>
      </c>
      <c r="J54" s="594">
        <v>394</v>
      </c>
      <c r="K54" s="594">
        <v>487</v>
      </c>
      <c r="L54" s="594">
        <v>238</v>
      </c>
      <c r="M54" s="594">
        <v>399</v>
      </c>
      <c r="N54" s="706">
        <v>285</v>
      </c>
      <c r="O54" s="706">
        <v>635</v>
      </c>
      <c r="P54" s="449">
        <f>SUM(D54:O54)</f>
        <v>5000</v>
      </c>
    </row>
    <row r="55" spans="1:16" s="180" customFormat="1" ht="14.25">
      <c r="A55" s="106" t="s">
        <v>22</v>
      </c>
      <c r="B55" s="396"/>
      <c r="C55" s="407" t="s">
        <v>34</v>
      </c>
      <c r="D55" s="608">
        <f aca="true" t="shared" si="30" ref="D55:O55">IF(D53="","",D53/D54)</f>
        <v>0.6106194690265486</v>
      </c>
      <c r="E55" s="609">
        <f t="shared" si="30"/>
        <v>1.1519434628975265</v>
      </c>
      <c r="F55" s="609">
        <f t="shared" si="30"/>
        <v>1.0879120879120878</v>
      </c>
      <c r="G55" s="609">
        <f t="shared" si="30"/>
        <v>1.0105932203389831</v>
      </c>
      <c r="H55" s="609">
        <f t="shared" si="30"/>
        <v>1.0534521158129175</v>
      </c>
      <c r="I55" s="609">
        <f t="shared" si="30"/>
        <v>0.774822695035461</v>
      </c>
      <c r="J55" s="609">
        <f t="shared" si="30"/>
        <v>1.0304568527918783</v>
      </c>
      <c r="K55" s="609">
        <f t="shared" si="30"/>
        <v>1.0164271047227926</v>
      </c>
      <c r="L55" s="609">
        <f t="shared" si="30"/>
        <v>1.773109243697479</v>
      </c>
      <c r="M55" s="609">
        <f t="shared" si="30"/>
        <v>0.9598997493734336</v>
      </c>
      <c r="N55" s="609">
        <f t="shared" si="30"/>
        <v>1.4596491228070176</v>
      </c>
      <c r="O55" s="610">
        <f t="shared" si="30"/>
        <v>0.752755905511811</v>
      </c>
      <c r="P55" s="440">
        <f>P53/P54</f>
        <v>1.003</v>
      </c>
    </row>
    <row r="56" spans="1:16" ht="14.25">
      <c r="A56" s="14"/>
      <c r="B56" s="397"/>
      <c r="C56" s="408" t="s">
        <v>32</v>
      </c>
      <c r="D56" s="606">
        <f>IF(C13="","",C13)</f>
        <v>120</v>
      </c>
      <c r="E56" s="607">
        <f aca="true" t="shared" si="31" ref="E56:O56">IF(D13="","",D13)</f>
        <v>132</v>
      </c>
      <c r="F56" s="607">
        <f t="shared" si="31"/>
        <v>127</v>
      </c>
      <c r="G56" s="607">
        <f t="shared" si="31"/>
        <v>157</v>
      </c>
      <c r="H56" s="607">
        <f t="shared" si="31"/>
        <v>201</v>
      </c>
      <c r="I56" s="607">
        <f t="shared" si="31"/>
        <v>150</v>
      </c>
      <c r="J56" s="607">
        <f t="shared" si="31"/>
        <v>177</v>
      </c>
      <c r="K56" s="607">
        <f t="shared" si="31"/>
        <v>276</v>
      </c>
      <c r="L56" s="607">
        <f t="shared" si="31"/>
        <v>176</v>
      </c>
      <c r="M56" s="607">
        <f t="shared" si="31"/>
        <v>146</v>
      </c>
      <c r="N56" s="707">
        <f t="shared" si="31"/>
        <v>273</v>
      </c>
      <c r="O56" s="707">
        <f t="shared" si="31"/>
        <v>194</v>
      </c>
      <c r="P56" s="435">
        <f>SUM(D56:O56)</f>
        <v>2129</v>
      </c>
    </row>
    <row r="57" spans="1:16" ht="14.25">
      <c r="A57" s="14"/>
      <c r="B57" s="395" t="s">
        <v>20</v>
      </c>
      <c r="C57" s="410" t="s">
        <v>33</v>
      </c>
      <c r="D57" s="592">
        <v>197</v>
      </c>
      <c r="E57" s="594">
        <v>172</v>
      </c>
      <c r="F57" s="594">
        <v>190</v>
      </c>
      <c r="G57" s="594">
        <v>245</v>
      </c>
      <c r="H57" s="594">
        <v>173</v>
      </c>
      <c r="I57" s="594">
        <v>286</v>
      </c>
      <c r="J57" s="594">
        <v>266</v>
      </c>
      <c r="K57" s="594">
        <v>244</v>
      </c>
      <c r="L57" s="594">
        <v>181</v>
      </c>
      <c r="M57" s="594">
        <v>93</v>
      </c>
      <c r="N57" s="706">
        <v>147</v>
      </c>
      <c r="O57" s="706">
        <v>177</v>
      </c>
      <c r="P57" s="450">
        <f>SUM(D57:O57)</f>
        <v>2371</v>
      </c>
    </row>
    <row r="58" spans="1:16" s="180" customFormat="1" ht="14.25">
      <c r="A58" s="106"/>
      <c r="B58" s="396"/>
      <c r="C58" s="407" t="s">
        <v>34</v>
      </c>
      <c r="D58" s="595">
        <f aca="true" t="shared" si="32" ref="D58:O58">IF(D56="","",D56/D57)</f>
        <v>0.6091370558375635</v>
      </c>
      <c r="E58" s="596">
        <f t="shared" si="32"/>
        <v>0.7674418604651163</v>
      </c>
      <c r="F58" s="596">
        <f t="shared" si="32"/>
        <v>0.6684210526315789</v>
      </c>
      <c r="G58" s="596">
        <f t="shared" si="32"/>
        <v>0.6408163265306123</v>
      </c>
      <c r="H58" s="596">
        <f t="shared" si="32"/>
        <v>1.1618497109826589</v>
      </c>
      <c r="I58" s="596">
        <f t="shared" si="32"/>
        <v>0.5244755244755245</v>
      </c>
      <c r="J58" s="596">
        <f t="shared" si="32"/>
        <v>0.6654135338345865</v>
      </c>
      <c r="K58" s="596">
        <f t="shared" si="32"/>
        <v>1.1311475409836065</v>
      </c>
      <c r="L58" s="596">
        <f t="shared" si="32"/>
        <v>0.9723756906077348</v>
      </c>
      <c r="M58" s="596">
        <f t="shared" si="32"/>
        <v>1.5698924731182795</v>
      </c>
      <c r="N58" s="596">
        <f t="shared" si="32"/>
        <v>1.8571428571428572</v>
      </c>
      <c r="O58" s="596">
        <f t="shared" si="32"/>
        <v>1.0960451977401129</v>
      </c>
      <c r="P58" s="454">
        <f>P56/P57</f>
        <v>0.8979333614508647</v>
      </c>
    </row>
    <row r="59" spans="1:16" ht="14.25">
      <c r="A59" s="14" t="s">
        <v>21</v>
      </c>
      <c r="B59" s="397"/>
      <c r="C59" s="408" t="s">
        <v>32</v>
      </c>
      <c r="D59" s="597">
        <f>IF(D53="","",D53-D56)</f>
        <v>87</v>
      </c>
      <c r="E59" s="486">
        <f aca="true" t="shared" si="33" ref="E59:O59">IF(E53="","",E53-E56)</f>
        <v>194</v>
      </c>
      <c r="F59" s="486">
        <f t="shared" si="33"/>
        <v>368</v>
      </c>
      <c r="G59" s="486">
        <f t="shared" si="33"/>
        <v>320</v>
      </c>
      <c r="H59" s="486">
        <f t="shared" si="33"/>
        <v>272</v>
      </c>
      <c r="I59" s="486">
        <f t="shared" si="33"/>
        <v>287</v>
      </c>
      <c r="J59" s="486">
        <f t="shared" si="33"/>
        <v>229</v>
      </c>
      <c r="K59" s="486">
        <f t="shared" si="33"/>
        <v>219</v>
      </c>
      <c r="L59" s="486">
        <f t="shared" si="33"/>
        <v>246</v>
      </c>
      <c r="M59" s="486">
        <f t="shared" si="33"/>
        <v>237</v>
      </c>
      <c r="N59" s="486">
        <f t="shared" si="33"/>
        <v>143</v>
      </c>
      <c r="O59" s="487">
        <f t="shared" si="33"/>
        <v>284</v>
      </c>
      <c r="P59" s="456">
        <f>SUM(D59:O59)</f>
        <v>2886</v>
      </c>
    </row>
    <row r="60" spans="1:16" ht="14.25">
      <c r="A60" s="14"/>
      <c r="B60" s="395" t="s">
        <v>16</v>
      </c>
      <c r="C60" s="410" t="s">
        <v>33</v>
      </c>
      <c r="D60" s="536">
        <f>IF(D59="","",D54-D57)</f>
        <v>142</v>
      </c>
      <c r="E60" s="489">
        <f aca="true" t="shared" si="34" ref="E60:O60">IF(E59="","",E54-E57)</f>
        <v>111</v>
      </c>
      <c r="F60" s="489">
        <f t="shared" si="34"/>
        <v>265</v>
      </c>
      <c r="G60" s="489">
        <f t="shared" si="34"/>
        <v>227</v>
      </c>
      <c r="H60" s="489">
        <f t="shared" si="34"/>
        <v>276</v>
      </c>
      <c r="I60" s="489">
        <f t="shared" si="34"/>
        <v>278</v>
      </c>
      <c r="J60" s="489">
        <f t="shared" si="34"/>
        <v>128</v>
      </c>
      <c r="K60" s="489">
        <f t="shared" si="34"/>
        <v>243</v>
      </c>
      <c r="L60" s="489">
        <f t="shared" si="34"/>
        <v>57</v>
      </c>
      <c r="M60" s="489">
        <f t="shared" si="34"/>
        <v>306</v>
      </c>
      <c r="N60" s="489">
        <f t="shared" si="34"/>
        <v>138</v>
      </c>
      <c r="O60" s="490">
        <f t="shared" si="34"/>
        <v>458</v>
      </c>
      <c r="P60" s="457">
        <f>SUM(D60:O60)</f>
        <v>2629</v>
      </c>
    </row>
    <row r="61" spans="1:16" s="180" customFormat="1" ht="15" thickBot="1">
      <c r="A61" s="107"/>
      <c r="B61" s="399"/>
      <c r="C61" s="411" t="s">
        <v>34</v>
      </c>
      <c r="D61" s="598">
        <f>IF(D59="","",D59/D60)</f>
        <v>0.6126760563380281</v>
      </c>
      <c r="E61" s="501">
        <f aca="true" t="shared" si="35" ref="E61:O61">IF(E59="","",E59/E60)</f>
        <v>1.7477477477477477</v>
      </c>
      <c r="F61" s="501">
        <f t="shared" si="35"/>
        <v>1.3886792452830188</v>
      </c>
      <c r="G61" s="501">
        <f t="shared" si="35"/>
        <v>1.4096916299559472</v>
      </c>
      <c r="H61" s="501">
        <f t="shared" si="35"/>
        <v>0.9855072463768116</v>
      </c>
      <c r="I61" s="501">
        <f t="shared" si="35"/>
        <v>1.0323741007194245</v>
      </c>
      <c r="J61" s="501">
        <f t="shared" si="35"/>
        <v>1.7890625</v>
      </c>
      <c r="K61" s="501">
        <f t="shared" si="35"/>
        <v>0.9012345679012346</v>
      </c>
      <c r="L61" s="501">
        <f t="shared" si="35"/>
        <v>4.315789473684211</v>
      </c>
      <c r="M61" s="501">
        <f t="shared" si="35"/>
        <v>0.7745098039215687</v>
      </c>
      <c r="N61" s="501">
        <f t="shared" si="35"/>
        <v>1.036231884057971</v>
      </c>
      <c r="O61" s="502">
        <f t="shared" si="35"/>
        <v>0.6200873362445415</v>
      </c>
      <c r="P61" s="447">
        <f>P59/P60</f>
        <v>1.097755800684671</v>
      </c>
    </row>
    <row r="62" spans="1:16" ht="15" thickTop="1">
      <c r="A62" s="16"/>
      <c r="B62" s="400"/>
      <c r="C62" s="412" t="s">
        <v>32</v>
      </c>
      <c r="D62" s="593">
        <f>IF(C17="","",C17)</f>
        <v>6</v>
      </c>
      <c r="E62" s="494">
        <f aca="true" t="shared" si="36" ref="E62:O62">IF(D17="","",D17)</f>
        <v>11</v>
      </c>
      <c r="F62" s="494">
        <f t="shared" si="36"/>
        <v>6</v>
      </c>
      <c r="G62" s="494">
        <f t="shared" si="36"/>
        <v>5</v>
      </c>
      <c r="H62" s="494">
        <f t="shared" si="36"/>
        <v>13</v>
      </c>
      <c r="I62" s="494">
        <f t="shared" si="36"/>
        <v>7</v>
      </c>
      <c r="J62" s="494">
        <f t="shared" si="36"/>
        <v>3</v>
      </c>
      <c r="K62" s="494">
        <f t="shared" si="36"/>
        <v>7</v>
      </c>
      <c r="L62" s="494">
        <f t="shared" si="36"/>
        <v>13</v>
      </c>
      <c r="M62" s="494">
        <f t="shared" si="36"/>
        <v>5</v>
      </c>
      <c r="N62" s="708">
        <f t="shared" si="36"/>
        <v>5</v>
      </c>
      <c r="O62" s="708">
        <f t="shared" si="36"/>
        <v>5</v>
      </c>
      <c r="P62" s="433">
        <f>SUM(D62:O62)</f>
        <v>86</v>
      </c>
    </row>
    <row r="63" spans="1:16" ht="14.25">
      <c r="A63" s="16"/>
      <c r="B63" s="400" t="s">
        <v>18</v>
      </c>
      <c r="C63" s="415" t="s">
        <v>33</v>
      </c>
      <c r="D63" s="592">
        <v>11</v>
      </c>
      <c r="E63" s="594">
        <v>4</v>
      </c>
      <c r="F63" s="594">
        <v>2</v>
      </c>
      <c r="G63" s="594">
        <v>5</v>
      </c>
      <c r="H63" s="594">
        <v>1</v>
      </c>
      <c r="I63" s="594">
        <v>5</v>
      </c>
      <c r="J63" s="594">
        <v>4</v>
      </c>
      <c r="K63" s="594">
        <v>8</v>
      </c>
      <c r="L63" s="594">
        <v>8</v>
      </c>
      <c r="M63" s="594">
        <v>20</v>
      </c>
      <c r="N63" s="706">
        <v>20</v>
      </c>
      <c r="O63" s="706">
        <v>3</v>
      </c>
      <c r="P63" s="449">
        <f>SUM(D63:O63)</f>
        <v>91</v>
      </c>
    </row>
    <row r="64" spans="1:16" s="180" customFormat="1" ht="14.25">
      <c r="A64" s="108" t="s">
        <v>23</v>
      </c>
      <c r="B64" s="401"/>
      <c r="C64" s="414" t="s">
        <v>34</v>
      </c>
      <c r="D64" s="608">
        <f aca="true" t="shared" si="37" ref="D64:O64">IF(D62="","",D62/D63)</f>
        <v>0.5454545454545454</v>
      </c>
      <c r="E64" s="609">
        <f t="shared" si="37"/>
        <v>2.75</v>
      </c>
      <c r="F64" s="609">
        <f t="shared" si="37"/>
        <v>3</v>
      </c>
      <c r="G64" s="609">
        <f t="shared" si="37"/>
        <v>1</v>
      </c>
      <c r="H64" s="609">
        <f t="shared" si="37"/>
        <v>13</v>
      </c>
      <c r="I64" s="609">
        <f t="shared" si="37"/>
        <v>1.4</v>
      </c>
      <c r="J64" s="609">
        <f t="shared" si="37"/>
        <v>0.75</v>
      </c>
      <c r="K64" s="609">
        <f t="shared" si="37"/>
        <v>0.875</v>
      </c>
      <c r="L64" s="609">
        <f t="shared" si="37"/>
        <v>1.625</v>
      </c>
      <c r="M64" s="609">
        <f t="shared" si="37"/>
        <v>0.25</v>
      </c>
      <c r="N64" s="609">
        <f t="shared" si="37"/>
        <v>0.25</v>
      </c>
      <c r="O64" s="610">
        <f t="shared" si="37"/>
        <v>1.6666666666666667</v>
      </c>
      <c r="P64" s="458">
        <f>P62/P63</f>
        <v>0.945054945054945</v>
      </c>
    </row>
    <row r="65" spans="1:16" ht="14.25">
      <c r="A65" s="16"/>
      <c r="B65" s="402"/>
      <c r="C65" s="413" t="s">
        <v>32</v>
      </c>
      <c r="D65" s="606">
        <f>IF(C19="","",C19)</f>
        <v>6</v>
      </c>
      <c r="E65" s="607">
        <f aca="true" t="shared" si="38" ref="E65:O65">IF(D19="","",D19)</f>
        <v>1</v>
      </c>
      <c r="F65" s="607">
        <f t="shared" si="38"/>
        <v>5</v>
      </c>
      <c r="G65" s="607">
        <f t="shared" si="38"/>
        <v>5</v>
      </c>
      <c r="H65" s="607">
        <f t="shared" si="38"/>
        <v>12</v>
      </c>
      <c r="I65" s="607">
        <f t="shared" si="38"/>
        <v>7</v>
      </c>
      <c r="J65" s="607">
        <f t="shared" si="38"/>
        <v>1</v>
      </c>
      <c r="K65" s="607">
        <f t="shared" si="38"/>
        <v>4</v>
      </c>
      <c r="L65" s="607">
        <f t="shared" si="38"/>
        <v>13</v>
      </c>
      <c r="M65" s="607">
        <f t="shared" si="38"/>
        <v>5</v>
      </c>
      <c r="N65" s="707">
        <f t="shared" si="38"/>
        <v>5</v>
      </c>
      <c r="O65" s="707">
        <f t="shared" si="38"/>
        <v>5</v>
      </c>
      <c r="P65" s="459">
        <f>SUM(D65:O65)</f>
        <v>69</v>
      </c>
    </row>
    <row r="66" spans="1:16" ht="14.25">
      <c r="A66" s="16"/>
      <c r="B66" s="400" t="s">
        <v>20</v>
      </c>
      <c r="C66" s="415" t="s">
        <v>33</v>
      </c>
      <c r="D66" s="592">
        <v>11</v>
      </c>
      <c r="E66" s="594">
        <v>4</v>
      </c>
      <c r="F66" s="594">
        <v>1</v>
      </c>
      <c r="G66" s="594">
        <v>4</v>
      </c>
      <c r="H66" s="594">
        <v>1</v>
      </c>
      <c r="I66" s="594">
        <v>5</v>
      </c>
      <c r="J66" s="594">
        <v>4</v>
      </c>
      <c r="K66" s="594">
        <v>6</v>
      </c>
      <c r="L66" s="594">
        <v>7</v>
      </c>
      <c r="M66" s="594">
        <v>2</v>
      </c>
      <c r="N66" s="706">
        <v>20</v>
      </c>
      <c r="O66" s="706">
        <v>1</v>
      </c>
      <c r="P66" s="455">
        <f>SUM(D66:O66)</f>
        <v>66</v>
      </c>
    </row>
    <row r="67" spans="1:16" s="180" customFormat="1" ht="14.25">
      <c r="A67" s="108"/>
      <c r="B67" s="401"/>
      <c r="C67" s="414" t="s">
        <v>34</v>
      </c>
      <c r="D67" s="595">
        <f aca="true" t="shared" si="39" ref="D67:O67">IF(D65="","",D65/D66)</f>
        <v>0.5454545454545454</v>
      </c>
      <c r="E67" s="596">
        <f t="shared" si="39"/>
        <v>0.25</v>
      </c>
      <c r="F67" s="596">
        <f t="shared" si="39"/>
        <v>5</v>
      </c>
      <c r="G67" s="596">
        <f t="shared" si="39"/>
        <v>1.25</v>
      </c>
      <c r="H67" s="596">
        <f t="shared" si="39"/>
        <v>12</v>
      </c>
      <c r="I67" s="596">
        <f t="shared" si="39"/>
        <v>1.4</v>
      </c>
      <c r="J67" s="596">
        <f t="shared" si="39"/>
        <v>0.25</v>
      </c>
      <c r="K67" s="596">
        <f t="shared" si="39"/>
        <v>0.6666666666666666</v>
      </c>
      <c r="L67" s="596">
        <f t="shared" si="39"/>
        <v>1.8571428571428572</v>
      </c>
      <c r="M67" s="596">
        <f t="shared" si="39"/>
        <v>2.5</v>
      </c>
      <c r="N67" s="596">
        <f t="shared" si="39"/>
        <v>0.25</v>
      </c>
      <c r="O67" s="596">
        <f t="shared" si="39"/>
        <v>5</v>
      </c>
      <c r="P67" s="460">
        <f>P65/P66</f>
        <v>1.0454545454545454</v>
      </c>
    </row>
    <row r="68" spans="1:16" ht="14.25">
      <c r="A68" s="16" t="s">
        <v>24</v>
      </c>
      <c r="B68" s="402"/>
      <c r="C68" s="413" t="s">
        <v>32</v>
      </c>
      <c r="D68" s="599">
        <f>IF(D62="","",D62-D65)</f>
        <v>0</v>
      </c>
      <c r="E68" s="535">
        <f aca="true" t="shared" si="40" ref="E68:O68">IF(E62="","",E62-E65)</f>
        <v>10</v>
      </c>
      <c r="F68" s="535">
        <f t="shared" si="40"/>
        <v>1</v>
      </c>
      <c r="G68" s="535">
        <f t="shared" si="40"/>
        <v>0</v>
      </c>
      <c r="H68" s="535">
        <f t="shared" si="40"/>
        <v>1</v>
      </c>
      <c r="I68" s="535">
        <f t="shared" si="40"/>
        <v>0</v>
      </c>
      <c r="J68" s="535">
        <f t="shared" si="40"/>
        <v>2</v>
      </c>
      <c r="K68" s="535">
        <f t="shared" si="40"/>
        <v>3</v>
      </c>
      <c r="L68" s="535">
        <f t="shared" si="40"/>
        <v>0</v>
      </c>
      <c r="M68" s="535">
        <f t="shared" si="40"/>
        <v>0</v>
      </c>
      <c r="N68" s="535">
        <f t="shared" si="40"/>
        <v>0</v>
      </c>
      <c r="O68" s="535">
        <f t="shared" si="40"/>
        <v>0</v>
      </c>
      <c r="P68" s="443">
        <f>SUM(D68:O68)</f>
        <v>17</v>
      </c>
    </row>
    <row r="69" spans="1:16" ht="14.25">
      <c r="A69" s="16"/>
      <c r="B69" s="400" t="s">
        <v>16</v>
      </c>
      <c r="C69" s="415" t="s">
        <v>33</v>
      </c>
      <c r="D69" s="536">
        <f>IF(D68="","",D63-D66)</f>
        <v>0</v>
      </c>
      <c r="E69" s="489">
        <f aca="true" t="shared" si="41" ref="E69:O69">IF(E68="","",E63-E66)</f>
        <v>0</v>
      </c>
      <c r="F69" s="489">
        <f t="shared" si="41"/>
        <v>1</v>
      </c>
      <c r="G69" s="489">
        <f t="shared" si="41"/>
        <v>1</v>
      </c>
      <c r="H69" s="489">
        <f t="shared" si="41"/>
        <v>0</v>
      </c>
      <c r="I69" s="489">
        <f t="shared" si="41"/>
        <v>0</v>
      </c>
      <c r="J69" s="489">
        <f t="shared" si="41"/>
        <v>0</v>
      </c>
      <c r="K69" s="489">
        <f t="shared" si="41"/>
        <v>2</v>
      </c>
      <c r="L69" s="489">
        <f t="shared" si="41"/>
        <v>1</v>
      </c>
      <c r="M69" s="489">
        <f t="shared" si="41"/>
        <v>18</v>
      </c>
      <c r="N69" s="489">
        <f t="shared" si="41"/>
        <v>0</v>
      </c>
      <c r="O69" s="489">
        <f t="shared" si="41"/>
        <v>2</v>
      </c>
      <c r="P69" s="455">
        <f>SUM(D69:O69)</f>
        <v>25</v>
      </c>
    </row>
    <row r="70" spans="1:16" s="180" customFormat="1" ht="15" thickBot="1">
      <c r="A70" s="108"/>
      <c r="B70" s="403"/>
      <c r="C70" s="416" t="s">
        <v>34</v>
      </c>
      <c r="D70" s="595">
        <f>IF(D69=0,"",IF(D68="","",D68/D69))</f>
      </c>
      <c r="E70" s="596">
        <f aca="true" t="shared" si="42" ref="E70:O70">IF(E69=0,"",IF(E68="","",E68/E69))</f>
      </c>
      <c r="F70" s="596">
        <f t="shared" si="42"/>
        <v>1</v>
      </c>
      <c r="G70" s="596">
        <f t="shared" si="42"/>
        <v>0</v>
      </c>
      <c r="H70" s="596">
        <f t="shared" si="42"/>
      </c>
      <c r="I70" s="596">
        <f t="shared" si="42"/>
      </c>
      <c r="J70" s="596">
        <f t="shared" si="42"/>
      </c>
      <c r="K70" s="596">
        <f t="shared" si="42"/>
        <v>1.5</v>
      </c>
      <c r="L70" s="596">
        <f t="shared" si="42"/>
        <v>0</v>
      </c>
      <c r="M70" s="596">
        <f t="shared" si="42"/>
        <v>0</v>
      </c>
      <c r="N70" s="596">
        <f t="shared" si="42"/>
      </c>
      <c r="O70" s="596">
        <f t="shared" si="42"/>
        <v>0</v>
      </c>
      <c r="P70" s="461">
        <v>0</v>
      </c>
    </row>
    <row r="71" spans="1:16" ht="15" thickTop="1">
      <c r="A71" s="15"/>
      <c r="B71" s="404"/>
      <c r="C71" s="417" t="s">
        <v>32</v>
      </c>
      <c r="D71" s="600">
        <f aca="true" t="shared" si="43" ref="D71:O71">IF(C23="","",C23)</f>
        <v>474</v>
      </c>
      <c r="E71" s="524">
        <f t="shared" si="43"/>
        <v>323</v>
      </c>
      <c r="F71" s="524">
        <f t="shared" si="43"/>
        <v>372</v>
      </c>
      <c r="G71" s="524">
        <f t="shared" si="43"/>
        <v>282</v>
      </c>
      <c r="H71" s="524">
        <f t="shared" si="43"/>
        <v>423</v>
      </c>
      <c r="I71" s="524">
        <f t="shared" si="43"/>
        <v>499</v>
      </c>
      <c r="J71" s="524">
        <f t="shared" si="43"/>
        <v>252</v>
      </c>
      <c r="K71" s="524">
        <f t="shared" si="43"/>
        <v>231</v>
      </c>
      <c r="L71" s="524">
        <f t="shared" si="43"/>
        <v>280</v>
      </c>
      <c r="M71" s="524">
        <f t="shared" si="43"/>
        <v>240</v>
      </c>
      <c r="N71" s="525">
        <f t="shared" si="43"/>
        <v>249</v>
      </c>
      <c r="O71" s="709">
        <f t="shared" si="43"/>
        <v>627</v>
      </c>
      <c r="P71" s="462">
        <f>SUM(D71:O71)</f>
        <v>4252</v>
      </c>
    </row>
    <row r="72" spans="1:16" ht="14.25">
      <c r="A72" s="16"/>
      <c r="B72" s="400" t="s">
        <v>18</v>
      </c>
      <c r="C72" s="415" t="s">
        <v>33</v>
      </c>
      <c r="D72" s="527">
        <v>796</v>
      </c>
      <c r="E72" s="528">
        <v>285</v>
      </c>
      <c r="F72" s="528">
        <v>312</v>
      </c>
      <c r="G72" s="528">
        <v>283</v>
      </c>
      <c r="H72" s="528">
        <v>282</v>
      </c>
      <c r="I72" s="528">
        <v>226</v>
      </c>
      <c r="J72" s="528">
        <v>315</v>
      </c>
      <c r="K72" s="528">
        <v>486</v>
      </c>
      <c r="L72" s="528">
        <v>253</v>
      </c>
      <c r="M72" s="528">
        <v>906</v>
      </c>
      <c r="N72" s="529">
        <v>264</v>
      </c>
      <c r="O72" s="529">
        <v>550</v>
      </c>
      <c r="P72" s="463">
        <f>SUM(D72:O72)</f>
        <v>4958</v>
      </c>
    </row>
    <row r="73" spans="1:16" s="180" customFormat="1" ht="14.25">
      <c r="A73" s="106"/>
      <c r="B73" s="405"/>
      <c r="C73" s="407" t="s">
        <v>34</v>
      </c>
      <c r="D73" s="591">
        <f>IF(D71="","",D71/D72)</f>
        <v>0.5954773869346733</v>
      </c>
      <c r="E73" s="499">
        <f aca="true" t="shared" si="44" ref="E73:O73">IF(E71="","",E71/E72)</f>
        <v>1.1333333333333333</v>
      </c>
      <c r="F73" s="499">
        <f t="shared" si="44"/>
        <v>1.1923076923076923</v>
      </c>
      <c r="G73" s="499">
        <f t="shared" si="44"/>
        <v>0.9964664310954063</v>
      </c>
      <c r="H73" s="499">
        <f t="shared" si="44"/>
        <v>1.5</v>
      </c>
      <c r="I73" s="499">
        <f t="shared" si="44"/>
        <v>2.2079646017699117</v>
      </c>
      <c r="J73" s="499">
        <f t="shared" si="44"/>
        <v>0.8</v>
      </c>
      <c r="K73" s="499">
        <f t="shared" si="44"/>
        <v>0.47530864197530864</v>
      </c>
      <c r="L73" s="499">
        <f t="shared" si="44"/>
        <v>1.1067193675889329</v>
      </c>
      <c r="M73" s="499">
        <f t="shared" si="44"/>
        <v>0.26490066225165565</v>
      </c>
      <c r="N73" s="499">
        <f t="shared" si="44"/>
        <v>0.9431818181818182</v>
      </c>
      <c r="O73" s="479">
        <f t="shared" si="44"/>
        <v>1.14</v>
      </c>
      <c r="P73" s="454">
        <f>P71/P72</f>
        <v>0.8576038725292456</v>
      </c>
    </row>
    <row r="74" spans="1:16" ht="14.25">
      <c r="A74" s="16"/>
      <c r="B74" s="400"/>
      <c r="C74" s="418" t="s">
        <v>32</v>
      </c>
      <c r="D74" s="601">
        <f aca="true" t="shared" si="45" ref="D74:O74">IF(C24="","",C24)</f>
        <v>143</v>
      </c>
      <c r="E74" s="531">
        <f t="shared" si="45"/>
        <v>84</v>
      </c>
      <c r="F74" s="531">
        <f t="shared" si="45"/>
        <v>103</v>
      </c>
      <c r="G74" s="531">
        <f t="shared" si="45"/>
        <v>0</v>
      </c>
      <c r="H74" s="531">
        <f t="shared" si="45"/>
        <v>94</v>
      </c>
      <c r="I74" s="531">
        <f t="shared" si="45"/>
        <v>225</v>
      </c>
      <c r="J74" s="531">
        <f t="shared" si="45"/>
        <v>0</v>
      </c>
      <c r="K74" s="531">
        <f t="shared" si="45"/>
        <v>0</v>
      </c>
      <c r="L74" s="531">
        <f t="shared" si="45"/>
        <v>0</v>
      </c>
      <c r="M74" s="531">
        <f t="shared" si="45"/>
        <v>0</v>
      </c>
      <c r="N74" s="532">
        <f t="shared" si="45"/>
        <v>0</v>
      </c>
      <c r="O74" s="710">
        <f t="shared" si="45"/>
        <v>352</v>
      </c>
      <c r="P74" s="459">
        <f>SUM(D74:O74)</f>
        <v>1001</v>
      </c>
    </row>
    <row r="75" spans="1:16" ht="14.25">
      <c r="A75" s="16"/>
      <c r="B75" s="400" t="s">
        <v>35</v>
      </c>
      <c r="C75" s="415" t="s">
        <v>33</v>
      </c>
      <c r="D75" s="527">
        <v>442</v>
      </c>
      <c r="E75" s="528">
        <v>0</v>
      </c>
      <c r="F75" s="528">
        <v>0</v>
      </c>
      <c r="G75" s="528">
        <v>0</v>
      </c>
      <c r="H75" s="528">
        <v>0</v>
      </c>
      <c r="I75" s="528">
        <v>0</v>
      </c>
      <c r="J75" s="528">
        <v>0</v>
      </c>
      <c r="K75" s="528">
        <v>175</v>
      </c>
      <c r="L75" s="528">
        <v>0</v>
      </c>
      <c r="M75" s="528">
        <v>569</v>
      </c>
      <c r="N75" s="529">
        <v>0</v>
      </c>
      <c r="O75" s="529">
        <v>219</v>
      </c>
      <c r="P75" s="455">
        <f>SUM(D75:O75)</f>
        <v>1405</v>
      </c>
    </row>
    <row r="76" spans="1:16" s="180" customFormat="1" ht="14.25">
      <c r="A76" s="106" t="s">
        <v>26</v>
      </c>
      <c r="B76" s="396"/>
      <c r="C76" s="419" t="s">
        <v>34</v>
      </c>
      <c r="D76" s="603">
        <f>IF(D75=0,"",IF(D74="","",D74/D75))</f>
        <v>0.3235294117647059</v>
      </c>
      <c r="E76" s="543">
        <f aca="true" t="shared" si="46" ref="E76:O76">IF(E75=0,"",IF(E74="","",E74/E75))</f>
      </c>
      <c r="F76" s="543">
        <f t="shared" si="46"/>
      </c>
      <c r="G76" s="543">
        <f t="shared" si="46"/>
      </c>
      <c r="H76" s="543">
        <f t="shared" si="46"/>
      </c>
      <c r="I76" s="543">
        <f t="shared" si="46"/>
      </c>
      <c r="J76" s="543">
        <f t="shared" si="46"/>
      </c>
      <c r="K76" s="543">
        <f t="shared" si="46"/>
        <v>0</v>
      </c>
      <c r="L76" s="543">
        <f t="shared" si="46"/>
      </c>
      <c r="M76" s="543">
        <f t="shared" si="46"/>
        <v>0</v>
      </c>
      <c r="N76" s="543">
        <f t="shared" si="46"/>
      </c>
      <c r="O76" s="544">
        <f t="shared" si="46"/>
        <v>1.6073059360730593</v>
      </c>
      <c r="P76" s="454">
        <f>P74/P75</f>
        <v>0.7124555160142348</v>
      </c>
    </row>
    <row r="77" spans="1:16" ht="14.25">
      <c r="A77" s="16"/>
      <c r="B77" s="402"/>
      <c r="C77" s="413" t="s">
        <v>32</v>
      </c>
      <c r="D77" s="606">
        <f>IF(C26="","",C26)</f>
        <v>306</v>
      </c>
      <c r="E77" s="607">
        <f aca="true" t="shared" si="47" ref="E77:O77">IF(D26="","",D26)</f>
        <v>234</v>
      </c>
      <c r="F77" s="607">
        <f t="shared" si="47"/>
        <v>259</v>
      </c>
      <c r="G77" s="607">
        <f t="shared" si="47"/>
        <v>272</v>
      </c>
      <c r="H77" s="607">
        <f t="shared" si="47"/>
        <v>314</v>
      </c>
      <c r="I77" s="607">
        <f t="shared" si="47"/>
        <v>266</v>
      </c>
      <c r="J77" s="607">
        <f t="shared" si="47"/>
        <v>231</v>
      </c>
      <c r="K77" s="607">
        <f t="shared" si="47"/>
        <v>202</v>
      </c>
      <c r="L77" s="607">
        <f t="shared" si="47"/>
        <v>268</v>
      </c>
      <c r="M77" s="607">
        <f t="shared" si="47"/>
        <v>218</v>
      </c>
      <c r="N77" s="707">
        <f t="shared" si="47"/>
        <v>220</v>
      </c>
      <c r="O77" s="707">
        <f t="shared" si="47"/>
        <v>243</v>
      </c>
      <c r="P77" s="443">
        <f>SUM(D77:O77)</f>
        <v>3033</v>
      </c>
    </row>
    <row r="78" spans="1:16" ht="14.25">
      <c r="A78" s="16"/>
      <c r="B78" s="400" t="s">
        <v>20</v>
      </c>
      <c r="C78" s="415" t="s">
        <v>33</v>
      </c>
      <c r="D78" s="592">
        <v>330</v>
      </c>
      <c r="E78" s="594">
        <v>278</v>
      </c>
      <c r="F78" s="594">
        <v>302</v>
      </c>
      <c r="G78" s="594">
        <v>274</v>
      </c>
      <c r="H78" s="594">
        <v>268</v>
      </c>
      <c r="I78" s="594">
        <v>206</v>
      </c>
      <c r="J78" s="594">
        <v>295</v>
      </c>
      <c r="K78" s="594">
        <v>297</v>
      </c>
      <c r="L78" s="594">
        <v>237</v>
      </c>
      <c r="M78" s="594">
        <v>318</v>
      </c>
      <c r="N78" s="706">
        <v>233</v>
      </c>
      <c r="O78" s="706">
        <v>319</v>
      </c>
      <c r="P78" s="450">
        <f>SUM(D78:O78)</f>
        <v>3357</v>
      </c>
    </row>
    <row r="79" spans="1:16" s="180" customFormat="1" ht="14.25">
      <c r="A79" s="106"/>
      <c r="B79" s="405"/>
      <c r="C79" s="407" t="s">
        <v>34</v>
      </c>
      <c r="D79" s="608">
        <f aca="true" t="shared" si="48" ref="D79:O79">IF(D77="","",D77/D78)</f>
        <v>0.9272727272727272</v>
      </c>
      <c r="E79" s="609">
        <f t="shared" si="48"/>
        <v>0.841726618705036</v>
      </c>
      <c r="F79" s="609">
        <f t="shared" si="48"/>
        <v>0.8576158940397351</v>
      </c>
      <c r="G79" s="609">
        <f t="shared" si="48"/>
        <v>0.9927007299270073</v>
      </c>
      <c r="H79" s="609">
        <f t="shared" si="48"/>
        <v>1.171641791044776</v>
      </c>
      <c r="I79" s="609">
        <f t="shared" si="48"/>
        <v>1.2912621359223302</v>
      </c>
      <c r="J79" s="609">
        <f t="shared" si="48"/>
        <v>0.7830508474576271</v>
      </c>
      <c r="K79" s="609">
        <f t="shared" si="48"/>
        <v>0.6801346801346801</v>
      </c>
      <c r="L79" s="609">
        <f t="shared" si="48"/>
        <v>1.130801687763713</v>
      </c>
      <c r="M79" s="609">
        <f t="shared" si="48"/>
        <v>0.6855345911949685</v>
      </c>
      <c r="N79" s="609">
        <f t="shared" si="48"/>
        <v>0.944206008583691</v>
      </c>
      <c r="O79" s="610">
        <f t="shared" si="48"/>
        <v>0.7617554858934169</v>
      </c>
      <c r="P79" s="454">
        <f>P77/P78</f>
        <v>0.903485254691689</v>
      </c>
    </row>
    <row r="80" spans="1:16" ht="14.25">
      <c r="A80" s="16"/>
      <c r="B80" s="400"/>
      <c r="C80" s="413" t="s">
        <v>32</v>
      </c>
      <c r="D80" s="606">
        <f>IF(C27="","",C27)</f>
        <v>0</v>
      </c>
      <c r="E80" s="607">
        <f aca="true" t="shared" si="49" ref="E80:O80">IF(D27="","",D27)</f>
        <v>0</v>
      </c>
      <c r="F80" s="607">
        <f t="shared" si="49"/>
        <v>0</v>
      </c>
      <c r="G80" s="607">
        <f t="shared" si="49"/>
        <v>0</v>
      </c>
      <c r="H80" s="607">
        <f t="shared" si="49"/>
        <v>0</v>
      </c>
      <c r="I80" s="607">
        <f t="shared" si="49"/>
        <v>0</v>
      </c>
      <c r="J80" s="607">
        <f t="shared" si="49"/>
        <v>0</v>
      </c>
      <c r="K80" s="607">
        <f t="shared" si="49"/>
        <v>0</v>
      </c>
      <c r="L80" s="607">
        <f t="shared" si="49"/>
        <v>0</v>
      </c>
      <c r="M80" s="607">
        <f t="shared" si="49"/>
        <v>0</v>
      </c>
      <c r="N80" s="707">
        <f t="shared" si="49"/>
        <v>0</v>
      </c>
      <c r="O80" s="707">
        <f t="shared" si="49"/>
        <v>0</v>
      </c>
      <c r="P80" s="450">
        <f>SUM(D80:O80)</f>
        <v>0</v>
      </c>
    </row>
    <row r="81" spans="1:16" ht="14.25">
      <c r="A81" s="16"/>
      <c r="B81" s="400" t="s">
        <v>35</v>
      </c>
      <c r="C81" s="415" t="s">
        <v>33</v>
      </c>
      <c r="D81" s="592">
        <v>0</v>
      </c>
      <c r="E81" s="594">
        <v>0</v>
      </c>
      <c r="F81" s="594">
        <v>0</v>
      </c>
      <c r="G81" s="594">
        <v>0</v>
      </c>
      <c r="H81" s="594">
        <v>0</v>
      </c>
      <c r="I81" s="594">
        <v>0</v>
      </c>
      <c r="J81" s="594">
        <v>0</v>
      </c>
      <c r="K81" s="594">
        <v>0</v>
      </c>
      <c r="L81" s="594">
        <v>0</v>
      </c>
      <c r="M81" s="594">
        <v>0</v>
      </c>
      <c r="N81" s="706">
        <v>0</v>
      </c>
      <c r="O81" s="706">
        <v>0</v>
      </c>
      <c r="P81" s="450">
        <f>SUM(D81:O81)</f>
        <v>0</v>
      </c>
    </row>
    <row r="82" spans="1:16" s="180" customFormat="1" ht="14.25">
      <c r="A82" s="108"/>
      <c r="B82" s="401"/>
      <c r="C82" s="414" t="s">
        <v>34</v>
      </c>
      <c r="D82" s="591">
        <f>IF(D80=0,"",IF(D80="","",D80/D81))</f>
      </c>
      <c r="E82" s="499">
        <f aca="true" t="shared" si="50" ref="E82:O82">IF(E80=0,"",IF(E80="","",E80/E81))</f>
      </c>
      <c r="F82" s="499">
        <f t="shared" si="50"/>
      </c>
      <c r="G82" s="499">
        <f t="shared" si="50"/>
      </c>
      <c r="H82" s="499">
        <f t="shared" si="50"/>
      </c>
      <c r="I82" s="499">
        <f t="shared" si="50"/>
      </c>
      <c r="J82" s="499">
        <f t="shared" si="50"/>
      </c>
      <c r="K82" s="499">
        <f t="shared" si="50"/>
      </c>
      <c r="L82" s="499">
        <f t="shared" si="50"/>
      </c>
      <c r="M82" s="499">
        <f t="shared" si="50"/>
      </c>
      <c r="N82" s="499">
        <f t="shared" si="50"/>
      </c>
      <c r="O82" s="499">
        <f t="shared" si="50"/>
      </c>
      <c r="P82" s="458">
        <v>0</v>
      </c>
    </row>
    <row r="83" spans="1:16" ht="14.25">
      <c r="A83" s="16" t="s">
        <v>27</v>
      </c>
      <c r="B83" s="210"/>
      <c r="C83" s="213" t="s">
        <v>32</v>
      </c>
      <c r="D83" s="602">
        <f>IF(D71="","",D71-D77)</f>
        <v>168</v>
      </c>
      <c r="E83" s="539">
        <f aca="true" t="shared" si="51" ref="E83:O83">IF(E71="","",E71-E77)</f>
        <v>89</v>
      </c>
      <c r="F83" s="539">
        <f t="shared" si="51"/>
        <v>113</v>
      </c>
      <c r="G83" s="539">
        <f t="shared" si="51"/>
        <v>10</v>
      </c>
      <c r="H83" s="539">
        <f t="shared" si="51"/>
        <v>109</v>
      </c>
      <c r="I83" s="539">
        <f t="shared" si="51"/>
        <v>233</v>
      </c>
      <c r="J83" s="539">
        <f t="shared" si="51"/>
        <v>21</v>
      </c>
      <c r="K83" s="539">
        <f t="shared" si="51"/>
        <v>29</v>
      </c>
      <c r="L83" s="539">
        <f t="shared" si="51"/>
        <v>12</v>
      </c>
      <c r="M83" s="539">
        <f t="shared" si="51"/>
        <v>22</v>
      </c>
      <c r="N83" s="540">
        <f t="shared" si="51"/>
        <v>29</v>
      </c>
      <c r="O83" s="711">
        <f t="shared" si="51"/>
        <v>384</v>
      </c>
      <c r="P83" s="464">
        <f>SUM(D83:O83)</f>
        <v>1219</v>
      </c>
    </row>
    <row r="84" spans="1:16" ht="14.25">
      <c r="A84" s="16"/>
      <c r="B84" s="208" t="s">
        <v>16</v>
      </c>
      <c r="C84" s="209" t="s">
        <v>33</v>
      </c>
      <c r="D84" s="536">
        <f>IF(D72="","",D72-D78)</f>
        <v>466</v>
      </c>
      <c r="E84" s="489">
        <f aca="true" t="shared" si="52" ref="E84:O84">IF(E72="","",E72-E78)</f>
        <v>7</v>
      </c>
      <c r="F84" s="489">
        <f t="shared" si="52"/>
        <v>10</v>
      </c>
      <c r="G84" s="489">
        <f t="shared" si="52"/>
        <v>9</v>
      </c>
      <c r="H84" s="489">
        <f t="shared" si="52"/>
        <v>14</v>
      </c>
      <c r="I84" s="489">
        <f t="shared" si="52"/>
        <v>20</v>
      </c>
      <c r="J84" s="489">
        <f t="shared" si="52"/>
        <v>20</v>
      </c>
      <c r="K84" s="489">
        <f t="shared" si="52"/>
        <v>189</v>
      </c>
      <c r="L84" s="489">
        <f t="shared" si="52"/>
        <v>16</v>
      </c>
      <c r="M84" s="489">
        <f t="shared" si="52"/>
        <v>588</v>
      </c>
      <c r="N84" s="489">
        <f t="shared" si="52"/>
        <v>31</v>
      </c>
      <c r="O84" s="490">
        <f t="shared" si="52"/>
        <v>231</v>
      </c>
      <c r="P84" s="443">
        <f>SUM(D84:O84)</f>
        <v>1601</v>
      </c>
    </row>
    <row r="85" spans="1:16" s="180" customFormat="1" ht="14.25">
      <c r="A85" s="106"/>
      <c r="B85" s="212"/>
      <c r="C85" s="205" t="s">
        <v>34</v>
      </c>
      <c r="D85" s="603">
        <f>IF(D83="","",D83/D84)</f>
        <v>0.3605150214592275</v>
      </c>
      <c r="E85" s="543">
        <f aca="true" t="shared" si="53" ref="E85:O85">IF(E83="","",E83/E84)</f>
        <v>12.714285714285714</v>
      </c>
      <c r="F85" s="543">
        <f t="shared" si="53"/>
        <v>11.3</v>
      </c>
      <c r="G85" s="543">
        <f t="shared" si="53"/>
        <v>1.1111111111111112</v>
      </c>
      <c r="H85" s="543">
        <f t="shared" si="53"/>
        <v>7.785714285714286</v>
      </c>
      <c r="I85" s="543">
        <f t="shared" si="53"/>
        <v>11.65</v>
      </c>
      <c r="J85" s="543">
        <f t="shared" si="53"/>
        <v>1.05</v>
      </c>
      <c r="K85" s="543">
        <f t="shared" si="53"/>
        <v>0.15343915343915343</v>
      </c>
      <c r="L85" s="543">
        <f t="shared" si="53"/>
        <v>0.75</v>
      </c>
      <c r="M85" s="543">
        <f t="shared" si="53"/>
        <v>0.03741496598639456</v>
      </c>
      <c r="N85" s="543">
        <f t="shared" si="53"/>
        <v>0.9354838709677419</v>
      </c>
      <c r="O85" s="604">
        <f t="shared" si="53"/>
        <v>1.6623376623376624</v>
      </c>
      <c r="P85" s="454">
        <f>P83/P84</f>
        <v>0.7613991255465334</v>
      </c>
    </row>
    <row r="86" spans="1:16" ht="14.25">
      <c r="A86" s="16"/>
      <c r="B86" s="208"/>
      <c r="C86" s="211" t="s">
        <v>32</v>
      </c>
      <c r="D86" s="601">
        <f>IF(D74="","",D74-D80)</f>
        <v>143</v>
      </c>
      <c r="E86" s="531">
        <f aca="true" t="shared" si="54" ref="E86:O86">IF(E74="","",E74-E80)</f>
        <v>84</v>
      </c>
      <c r="F86" s="531">
        <f t="shared" si="54"/>
        <v>103</v>
      </c>
      <c r="G86" s="531">
        <f t="shared" si="54"/>
        <v>0</v>
      </c>
      <c r="H86" s="531">
        <f t="shared" si="54"/>
        <v>94</v>
      </c>
      <c r="I86" s="531">
        <f t="shared" si="54"/>
        <v>225</v>
      </c>
      <c r="J86" s="531">
        <f t="shared" si="54"/>
        <v>0</v>
      </c>
      <c r="K86" s="531">
        <f t="shared" si="54"/>
        <v>0</v>
      </c>
      <c r="L86" s="531">
        <f t="shared" si="54"/>
        <v>0</v>
      </c>
      <c r="M86" s="531">
        <f t="shared" si="54"/>
        <v>0</v>
      </c>
      <c r="N86" s="532">
        <f t="shared" si="54"/>
        <v>0</v>
      </c>
      <c r="O86" s="710">
        <f t="shared" si="54"/>
        <v>352</v>
      </c>
      <c r="P86" s="459">
        <f>SUM(D86:O86)</f>
        <v>1001</v>
      </c>
    </row>
    <row r="87" spans="1:16" ht="14.25">
      <c r="A87" s="16"/>
      <c r="B87" s="208" t="s">
        <v>35</v>
      </c>
      <c r="C87" s="209" t="s">
        <v>33</v>
      </c>
      <c r="D87" s="536">
        <f>IF(D75="","",D75-D81)</f>
        <v>442</v>
      </c>
      <c r="E87" s="489">
        <f aca="true" t="shared" si="55" ref="E87:O87">IF(E75="","",E75-E81)</f>
        <v>0</v>
      </c>
      <c r="F87" s="489">
        <f t="shared" si="55"/>
        <v>0</v>
      </c>
      <c r="G87" s="489">
        <f t="shared" si="55"/>
        <v>0</v>
      </c>
      <c r="H87" s="489">
        <f t="shared" si="55"/>
        <v>0</v>
      </c>
      <c r="I87" s="489">
        <f t="shared" si="55"/>
        <v>0</v>
      </c>
      <c r="J87" s="489">
        <f t="shared" si="55"/>
        <v>0</v>
      </c>
      <c r="K87" s="489">
        <f t="shared" si="55"/>
        <v>175</v>
      </c>
      <c r="L87" s="489">
        <f t="shared" si="55"/>
        <v>0</v>
      </c>
      <c r="M87" s="489">
        <f t="shared" si="55"/>
        <v>569</v>
      </c>
      <c r="N87" s="489">
        <f t="shared" si="55"/>
        <v>0</v>
      </c>
      <c r="O87" s="490">
        <f t="shared" si="55"/>
        <v>219</v>
      </c>
      <c r="P87" s="455">
        <f>SUM(D87:O87)</f>
        <v>1405</v>
      </c>
    </row>
    <row r="88" spans="1:16" s="180" customFormat="1" ht="15" thickBot="1">
      <c r="A88" s="109"/>
      <c r="B88" s="214"/>
      <c r="C88" s="215" t="s">
        <v>34</v>
      </c>
      <c r="D88" s="605">
        <f aca="true" t="shared" si="56" ref="D88:O88">IF(D87=0,"",IF(D86="","",D86/D87))</f>
        <v>0.3235294117647059</v>
      </c>
      <c r="E88" s="492">
        <f t="shared" si="56"/>
      </c>
      <c r="F88" s="492">
        <f t="shared" si="56"/>
      </c>
      <c r="G88" s="492">
        <f t="shared" si="56"/>
      </c>
      <c r="H88" s="492">
        <f t="shared" si="56"/>
      </c>
      <c r="I88" s="492">
        <f t="shared" si="56"/>
      </c>
      <c r="J88" s="492">
        <f t="shared" si="56"/>
      </c>
      <c r="K88" s="492">
        <f t="shared" si="56"/>
        <v>0</v>
      </c>
      <c r="L88" s="492">
        <f t="shared" si="56"/>
      </c>
      <c r="M88" s="492">
        <f t="shared" si="56"/>
        <v>0</v>
      </c>
      <c r="N88" s="492">
        <f t="shared" si="56"/>
      </c>
      <c r="O88" s="492">
        <f t="shared" si="56"/>
        <v>1.6073059360730593</v>
      </c>
      <c r="P88" s="469">
        <f>P86/P87</f>
        <v>0.7124555160142348</v>
      </c>
    </row>
    <row r="89" spans="1:16" ht="15" thickTop="1">
      <c r="A89" s="14"/>
      <c r="B89" s="202"/>
      <c r="C89" s="216" t="s">
        <v>32</v>
      </c>
      <c r="D89" s="547">
        <f>IF(D44="","",D44+D53+D62+D71)</f>
        <v>1360</v>
      </c>
      <c r="E89" s="548">
        <f>IF(E44="","",E44+E53+E62+E71)</f>
        <v>1313</v>
      </c>
      <c r="F89" s="548">
        <f aca="true" t="shared" si="57" ref="F89:O90">IF(F44="","",F44+F53+F62+F71)</f>
        <v>1632</v>
      </c>
      <c r="G89" s="548">
        <f t="shared" si="57"/>
        <v>1498</v>
      </c>
      <c r="H89" s="548">
        <f t="shared" si="57"/>
        <v>1696</v>
      </c>
      <c r="I89" s="548">
        <f t="shared" si="57"/>
        <v>1674</v>
      </c>
      <c r="J89" s="548">
        <f t="shared" si="57"/>
        <v>1289</v>
      </c>
      <c r="K89" s="548">
        <f t="shared" si="57"/>
        <v>1389</v>
      </c>
      <c r="L89" s="548">
        <f t="shared" si="57"/>
        <v>1406</v>
      </c>
      <c r="M89" s="548">
        <f t="shared" si="57"/>
        <v>1181</v>
      </c>
      <c r="N89" s="549">
        <f>IF(N44="","",N44+N53+N62+N71)</f>
        <v>1322</v>
      </c>
      <c r="O89" s="712">
        <f t="shared" si="57"/>
        <v>1738</v>
      </c>
      <c r="P89" s="470">
        <f>SUM(D89:O89)</f>
        <v>17498</v>
      </c>
    </row>
    <row r="90" spans="1:16" ht="14.25">
      <c r="A90" s="14"/>
      <c r="B90" s="202" t="s">
        <v>18</v>
      </c>
      <c r="C90" s="203" t="s">
        <v>33</v>
      </c>
      <c r="D90" s="551">
        <f>IF(D45="","",D45+D54+D63+D72)</f>
        <v>1854</v>
      </c>
      <c r="E90" s="552">
        <f>IF(E45="","",E45+E54+E63+E72)</f>
        <v>1346</v>
      </c>
      <c r="F90" s="552">
        <f t="shared" si="57"/>
        <v>1656</v>
      </c>
      <c r="G90" s="552">
        <f t="shared" si="57"/>
        <v>1599</v>
      </c>
      <c r="H90" s="552">
        <f t="shared" si="57"/>
        <v>1499</v>
      </c>
      <c r="I90" s="552">
        <f t="shared" si="57"/>
        <v>1761</v>
      </c>
      <c r="J90" s="552">
        <f t="shared" si="57"/>
        <v>1548</v>
      </c>
      <c r="K90" s="552">
        <f t="shared" si="57"/>
        <v>1830</v>
      </c>
      <c r="L90" s="552">
        <f t="shared" si="57"/>
        <v>1249</v>
      </c>
      <c r="M90" s="552">
        <f t="shared" si="57"/>
        <v>1975</v>
      </c>
      <c r="N90" s="553">
        <f t="shared" si="57"/>
        <v>1170</v>
      </c>
      <c r="O90" s="611">
        <f t="shared" si="57"/>
        <v>1900</v>
      </c>
      <c r="P90" s="468">
        <f>SUM(D90:O90)</f>
        <v>19387</v>
      </c>
    </row>
    <row r="91" spans="1:16" s="180" customFormat="1" ht="14.25">
      <c r="A91" s="106" t="s">
        <v>29</v>
      </c>
      <c r="B91" s="204"/>
      <c r="C91" s="205" t="s">
        <v>34</v>
      </c>
      <c r="D91" s="554">
        <f>IF(D89="","",D89/D90)</f>
        <v>0.7335490830636462</v>
      </c>
      <c r="E91" s="555">
        <f>IF(E89="","",E89/E90)</f>
        <v>0.975482912332838</v>
      </c>
      <c r="F91" s="555">
        <f aca="true" t="shared" si="58" ref="F91:O91">IF(F89="","",F89/F90)</f>
        <v>0.9855072463768116</v>
      </c>
      <c r="G91" s="555">
        <f t="shared" si="58"/>
        <v>0.9368355222013759</v>
      </c>
      <c r="H91" s="555">
        <f t="shared" si="58"/>
        <v>1.1314209472981989</v>
      </c>
      <c r="I91" s="555">
        <f t="shared" si="58"/>
        <v>0.9505962521294719</v>
      </c>
      <c r="J91" s="555">
        <f t="shared" si="58"/>
        <v>0.832687338501292</v>
      </c>
      <c r="K91" s="555">
        <f t="shared" si="58"/>
        <v>0.759016393442623</v>
      </c>
      <c r="L91" s="555">
        <f t="shared" si="58"/>
        <v>1.1257005604483588</v>
      </c>
      <c r="M91" s="555">
        <f t="shared" si="58"/>
        <v>0.5979746835443038</v>
      </c>
      <c r="N91" s="555">
        <f t="shared" si="58"/>
        <v>1.12991452991453</v>
      </c>
      <c r="O91" s="556">
        <f t="shared" si="58"/>
        <v>0.9147368421052632</v>
      </c>
      <c r="P91" s="466">
        <f>P89/P90</f>
        <v>0.9025635735286532</v>
      </c>
    </row>
    <row r="92" spans="1:16" ht="14.25">
      <c r="A92" s="14"/>
      <c r="B92" s="206"/>
      <c r="C92" s="207" t="s">
        <v>32</v>
      </c>
      <c r="D92" s="557">
        <f>IF(D47="","",D47+D56+D65+D77)</f>
        <v>1008</v>
      </c>
      <c r="E92" s="486">
        <f>IF(E47="","",E47+E56+E65+E77)</f>
        <v>929</v>
      </c>
      <c r="F92" s="486">
        <f aca="true" t="shared" si="59" ref="F92:O93">IF(F47="","",F47+F56+F65+F77)</f>
        <v>1043</v>
      </c>
      <c r="G92" s="486">
        <f t="shared" si="59"/>
        <v>1077</v>
      </c>
      <c r="H92" s="486">
        <f t="shared" si="59"/>
        <v>1219</v>
      </c>
      <c r="I92" s="486">
        <f t="shared" si="59"/>
        <v>1061</v>
      </c>
      <c r="J92" s="486">
        <f t="shared" si="59"/>
        <v>961</v>
      </c>
      <c r="K92" s="486">
        <f t="shared" si="59"/>
        <v>1060</v>
      </c>
      <c r="L92" s="486">
        <f t="shared" si="59"/>
        <v>1079</v>
      </c>
      <c r="M92" s="486">
        <f t="shared" si="59"/>
        <v>848</v>
      </c>
      <c r="N92" s="486">
        <f t="shared" si="59"/>
        <v>1071</v>
      </c>
      <c r="O92" s="558">
        <f t="shared" si="59"/>
        <v>1002</v>
      </c>
      <c r="P92" s="467">
        <f>SUM(D92:O92)</f>
        <v>12358</v>
      </c>
    </row>
    <row r="93" spans="1:16" ht="14.25">
      <c r="A93" s="14"/>
      <c r="B93" s="202" t="s">
        <v>20</v>
      </c>
      <c r="C93" s="203" t="s">
        <v>33</v>
      </c>
      <c r="D93" s="559">
        <f>IF(D48="","",D48+D57+D66+D78)</f>
        <v>1165</v>
      </c>
      <c r="E93" s="489">
        <f>IF(E48="","",E48+E57+E66+E78)</f>
        <v>1139</v>
      </c>
      <c r="F93" s="489">
        <f t="shared" si="59"/>
        <v>1264</v>
      </c>
      <c r="G93" s="489">
        <f t="shared" si="59"/>
        <v>1250</v>
      </c>
      <c r="H93" s="489">
        <f t="shared" si="59"/>
        <v>1108</v>
      </c>
      <c r="I93" s="489">
        <f t="shared" si="59"/>
        <v>1350</v>
      </c>
      <c r="J93" s="489">
        <f t="shared" si="59"/>
        <v>1301</v>
      </c>
      <c r="K93" s="489">
        <f t="shared" si="59"/>
        <v>1289</v>
      </c>
      <c r="L93" s="489">
        <f t="shared" si="59"/>
        <v>1093</v>
      </c>
      <c r="M93" s="489">
        <f t="shared" si="59"/>
        <v>989</v>
      </c>
      <c r="N93" s="489">
        <f t="shared" si="59"/>
        <v>922</v>
      </c>
      <c r="O93" s="537">
        <f t="shared" si="59"/>
        <v>1126</v>
      </c>
      <c r="P93" s="468">
        <f>SUM(D93:O93)</f>
        <v>13996</v>
      </c>
    </row>
    <row r="94" spans="1:16" s="180" customFormat="1" ht="14.25">
      <c r="A94" s="106"/>
      <c r="B94" s="204"/>
      <c r="C94" s="205" t="s">
        <v>34</v>
      </c>
      <c r="D94" s="560">
        <f>IF(D92="","",D92/D93)</f>
        <v>0.8652360515021459</v>
      </c>
      <c r="E94" s="499">
        <f>IF(E92="","",E92/E93)</f>
        <v>0.8156277436347673</v>
      </c>
      <c r="F94" s="499">
        <f aca="true" t="shared" si="60" ref="F94:O94">IF(F92="","",F92/F93)</f>
        <v>0.8251582278481012</v>
      </c>
      <c r="G94" s="499">
        <f t="shared" si="60"/>
        <v>0.8616</v>
      </c>
      <c r="H94" s="499">
        <f t="shared" si="60"/>
        <v>1.1001805054151625</v>
      </c>
      <c r="I94" s="499">
        <f t="shared" si="60"/>
        <v>0.7859259259259259</v>
      </c>
      <c r="J94" s="499">
        <f t="shared" si="60"/>
        <v>0.7386625672559569</v>
      </c>
      <c r="K94" s="499">
        <f t="shared" si="60"/>
        <v>0.8223429014740109</v>
      </c>
      <c r="L94" s="499">
        <f t="shared" si="60"/>
        <v>0.9871912168344007</v>
      </c>
      <c r="M94" s="499">
        <f t="shared" si="60"/>
        <v>0.8574317492416582</v>
      </c>
      <c r="N94" s="499">
        <f t="shared" si="60"/>
        <v>1.1616052060737527</v>
      </c>
      <c r="O94" s="561">
        <f t="shared" si="60"/>
        <v>0.8898756660746003</v>
      </c>
      <c r="P94" s="466">
        <f>P92/P93</f>
        <v>0.8829665618748214</v>
      </c>
    </row>
    <row r="95" spans="1:16" ht="14.25">
      <c r="A95" s="16" t="s">
        <v>13</v>
      </c>
      <c r="B95" s="210"/>
      <c r="C95" s="211" t="s">
        <v>32</v>
      </c>
      <c r="D95" s="562">
        <f>IF(D50="","",D50+D59+D68+D83)</f>
        <v>352</v>
      </c>
      <c r="E95" s="563">
        <f>IF(E50="","",E50+E59+E68+E83)</f>
        <v>384</v>
      </c>
      <c r="F95" s="563">
        <f aca="true" t="shared" si="61" ref="F95:L95">IF(F50="","",F50+F59+F68+F83)</f>
        <v>589</v>
      </c>
      <c r="G95" s="563">
        <f t="shared" si="61"/>
        <v>421</v>
      </c>
      <c r="H95" s="563">
        <f t="shared" si="61"/>
        <v>477</v>
      </c>
      <c r="I95" s="563">
        <f t="shared" si="61"/>
        <v>613</v>
      </c>
      <c r="J95" s="563">
        <f t="shared" si="61"/>
        <v>328</v>
      </c>
      <c r="K95" s="563">
        <f t="shared" si="61"/>
        <v>329</v>
      </c>
      <c r="L95" s="563">
        <f t="shared" si="61"/>
        <v>327</v>
      </c>
      <c r="M95" s="563">
        <f>IF(M50="","",M50+M59+M68+M83)</f>
        <v>333</v>
      </c>
      <c r="N95" s="563">
        <f>IF(N50="","",N50+N59+N68+N83)</f>
        <v>251</v>
      </c>
      <c r="O95" s="564">
        <f>IF(O50="","",O50+O59+O68+O83)</f>
        <v>736</v>
      </c>
      <c r="P95" s="467">
        <f>SUM(D95:O95)</f>
        <v>5140</v>
      </c>
    </row>
    <row r="96" spans="1:16" ht="14.25">
      <c r="A96" s="16"/>
      <c r="B96" s="208" t="s">
        <v>16</v>
      </c>
      <c r="C96" s="209" t="s">
        <v>33</v>
      </c>
      <c r="D96" s="565">
        <f>IF(D90="","",D90-D93)</f>
        <v>689</v>
      </c>
      <c r="E96" s="566">
        <f>IF(E90="","",E90-E93)</f>
        <v>207</v>
      </c>
      <c r="F96" s="566">
        <f aca="true" t="shared" si="62" ref="F96:O96">IF(F90="","",F90-F93)</f>
        <v>392</v>
      </c>
      <c r="G96" s="566">
        <f t="shared" si="62"/>
        <v>349</v>
      </c>
      <c r="H96" s="566">
        <f t="shared" si="62"/>
        <v>391</v>
      </c>
      <c r="I96" s="566">
        <f t="shared" si="62"/>
        <v>411</v>
      </c>
      <c r="J96" s="566">
        <f t="shared" si="62"/>
        <v>247</v>
      </c>
      <c r="K96" s="566">
        <f t="shared" si="62"/>
        <v>541</v>
      </c>
      <c r="L96" s="566">
        <f t="shared" si="62"/>
        <v>156</v>
      </c>
      <c r="M96" s="566">
        <f t="shared" si="62"/>
        <v>986</v>
      </c>
      <c r="N96" s="566">
        <f t="shared" si="62"/>
        <v>248</v>
      </c>
      <c r="O96" s="567">
        <f t="shared" si="62"/>
        <v>774</v>
      </c>
      <c r="P96" s="468">
        <f>SUM(D96:O96)</f>
        <v>5391</v>
      </c>
    </row>
    <row r="97" spans="1:16" s="180" customFormat="1" ht="15" thickBot="1">
      <c r="A97" s="110"/>
      <c r="B97" s="217"/>
      <c r="C97" s="218" t="s">
        <v>34</v>
      </c>
      <c r="D97" s="568">
        <f>IF(D95="","",D95/D96)</f>
        <v>0.5108853410740203</v>
      </c>
      <c r="E97" s="569">
        <f>IF(E95="","",E95/E96)</f>
        <v>1.855072463768116</v>
      </c>
      <c r="F97" s="569">
        <f aca="true" t="shared" si="63" ref="F97:O97">IF(F95="","",F95/F96)</f>
        <v>1.5025510204081634</v>
      </c>
      <c r="G97" s="569">
        <f t="shared" si="63"/>
        <v>1.2063037249283668</v>
      </c>
      <c r="H97" s="569">
        <f t="shared" si="63"/>
        <v>1.2199488491048593</v>
      </c>
      <c r="I97" s="569">
        <f t="shared" si="63"/>
        <v>1.491484184914842</v>
      </c>
      <c r="J97" s="569">
        <f t="shared" si="63"/>
        <v>1.3279352226720649</v>
      </c>
      <c r="K97" s="569">
        <f t="shared" si="63"/>
        <v>0.6081330868761553</v>
      </c>
      <c r="L97" s="569">
        <f t="shared" si="63"/>
        <v>2.0961538461538463</v>
      </c>
      <c r="M97" s="569">
        <f t="shared" si="63"/>
        <v>0.33772819472616633</v>
      </c>
      <c r="N97" s="569">
        <f t="shared" si="63"/>
        <v>1.0120967741935485</v>
      </c>
      <c r="O97" s="570">
        <f t="shared" si="63"/>
        <v>0.9509043927648578</v>
      </c>
      <c r="P97" s="471">
        <f>P95/P96</f>
        <v>0.9534409200519384</v>
      </c>
    </row>
    <row r="98" spans="1:17" s="180" customFormat="1" ht="15" thickTop="1">
      <c r="A98" s="623"/>
      <c r="B98" s="683"/>
      <c r="C98" s="684"/>
      <c r="D98" s="522"/>
      <c r="E98" s="522"/>
      <c r="F98" s="522"/>
      <c r="G98" s="522"/>
      <c r="H98" s="522"/>
      <c r="I98" s="522"/>
      <c r="J98" s="522"/>
      <c r="K98" s="522"/>
      <c r="L98" s="740" t="s">
        <v>30</v>
      </c>
      <c r="M98" s="740"/>
      <c r="N98" s="740"/>
      <c r="O98" s="740"/>
      <c r="P98" s="740"/>
      <c r="Q98" s="198"/>
    </row>
    <row r="99" spans="1:17" s="180" customFormat="1" ht="14.25">
      <c r="A99" s="623"/>
      <c r="B99" s="683"/>
      <c r="C99" s="684"/>
      <c r="D99" s="522"/>
      <c r="E99" s="522"/>
      <c r="F99" s="522"/>
      <c r="G99" s="522"/>
      <c r="H99" s="522"/>
      <c r="I99" s="522"/>
      <c r="J99" s="522"/>
      <c r="K99" s="522"/>
      <c r="L99" s="739" t="s">
        <v>141</v>
      </c>
      <c r="M99" s="739"/>
      <c r="N99" s="739"/>
      <c r="O99" s="739"/>
      <c r="P99" s="739"/>
      <c r="Q99" s="690"/>
    </row>
    <row r="100" spans="1:17" s="180" customFormat="1" ht="14.25">
      <c r="A100" s="682"/>
      <c r="B100" s="683"/>
      <c r="C100" s="684"/>
      <c r="D100" s="522"/>
      <c r="E100" s="522"/>
      <c r="F100" s="522"/>
      <c r="G100" s="522"/>
      <c r="H100" s="522"/>
      <c r="I100" s="522"/>
      <c r="J100" s="522"/>
      <c r="K100" s="522"/>
      <c r="L100" s="522"/>
      <c r="M100" s="522"/>
      <c r="N100" s="522"/>
      <c r="O100" s="522"/>
      <c r="P100" s="522"/>
      <c r="Q100" s="685"/>
    </row>
    <row r="101" spans="1:11" ht="14.25">
      <c r="A101" s="8"/>
      <c r="B101" s="198"/>
      <c r="C101" s="198"/>
      <c r="D101" s="198"/>
      <c r="E101" s="198"/>
      <c r="F101" s="198"/>
      <c r="G101" s="198"/>
      <c r="H101" s="198"/>
      <c r="I101" s="198"/>
      <c r="J101" s="198"/>
      <c r="K101" s="198"/>
    </row>
    <row r="102" spans="1:11" ht="14.25">
      <c r="A102" s="8"/>
      <c r="B102" s="198"/>
      <c r="C102" s="198"/>
      <c r="D102" s="198"/>
      <c r="E102" s="198"/>
      <c r="F102" s="198"/>
      <c r="G102" s="198"/>
      <c r="H102" s="198"/>
      <c r="I102" s="198"/>
      <c r="J102" s="219"/>
      <c r="K102" s="198"/>
    </row>
  </sheetData>
  <sheetProtection/>
  <mergeCells count="5">
    <mergeCell ref="E40:K40"/>
    <mergeCell ref="K38:O38"/>
    <mergeCell ref="K37:O37"/>
    <mergeCell ref="L98:P98"/>
    <mergeCell ref="L99:P99"/>
  </mergeCells>
  <printOptions horizontalCentered="1"/>
  <pageMargins left="0.7480314960629921" right="0.7480314960629921" top="0.5905511811023623" bottom="0.3937007874015748" header="0.31496062992125984" footer="0.1968503937007874"/>
  <pageSetup horizontalDpi="600" verticalDpi="600" orientation="landscape" paperSize="9" scale="67" r:id="rId2"/>
  <rowBreaks count="1" manualBreakCount="1">
    <brk id="39" max="15" man="1"/>
  </rowBreaks>
  <drawing r:id="rId1"/>
</worksheet>
</file>

<file path=xl/worksheets/sheet4.xml><?xml version="1.0" encoding="utf-8"?>
<worksheet xmlns="http://schemas.openxmlformats.org/spreadsheetml/2006/main" xmlns:r="http://schemas.openxmlformats.org/officeDocument/2006/relationships">
  <sheetPr codeName="Sheet15"/>
  <dimension ref="A1:P99"/>
  <sheetViews>
    <sheetView view="pageBreakPreview" zoomScale="90" zoomScaleNormal="90" zoomScaleSheetLayoutView="90" workbookViewId="0" topLeftCell="A1">
      <selection activeCell="H43" sqref="H43"/>
    </sheetView>
  </sheetViews>
  <sheetFormatPr defaultColWidth="9.00390625" defaultRowHeight="13.5"/>
  <cols>
    <col min="1" max="1" width="4.375" style="127" bestFit="1" customWidth="1"/>
    <col min="2" max="2" width="9.875" style="127" bestFit="1" customWidth="1"/>
    <col min="3" max="15" width="12.25390625" style="127" customWidth="1"/>
    <col min="16" max="16384" width="9.00390625" style="127" customWidth="1"/>
  </cols>
  <sheetData>
    <row r="1" spans="1:16" ht="17.25">
      <c r="A1" s="274"/>
      <c r="B1" s="198"/>
      <c r="C1" s="198"/>
      <c r="D1" s="198"/>
      <c r="E1" s="198"/>
      <c r="F1" s="198"/>
      <c r="G1" s="9" t="s">
        <v>17</v>
      </c>
      <c r="H1" s="9"/>
      <c r="I1" s="9"/>
      <c r="J1" s="198"/>
      <c r="K1" s="223" t="s">
        <v>195</v>
      </c>
      <c r="L1" s="198"/>
      <c r="M1" s="198"/>
      <c r="N1" s="198"/>
      <c r="O1" s="198"/>
      <c r="P1" s="198"/>
    </row>
    <row r="2" spans="1:15" ht="13.5">
      <c r="A2" s="198"/>
      <c r="B2" s="198"/>
      <c r="C2" s="198"/>
      <c r="D2" s="198"/>
      <c r="E2" s="198"/>
      <c r="F2" s="198"/>
      <c r="G2" s="198"/>
      <c r="H2" s="198"/>
      <c r="I2" s="198"/>
      <c r="J2" s="198"/>
      <c r="K2" s="198"/>
      <c r="L2" s="198"/>
      <c r="M2" s="198"/>
      <c r="N2" s="198"/>
      <c r="O2" s="198"/>
    </row>
    <row r="3" spans="1:15" ht="15" thickBot="1">
      <c r="A3" s="8"/>
      <c r="B3" s="198"/>
      <c r="C3" s="198"/>
      <c r="D3" s="198"/>
      <c r="E3" s="198"/>
      <c r="F3" s="198"/>
      <c r="G3" s="198"/>
      <c r="H3" s="198"/>
      <c r="I3" s="198"/>
      <c r="J3" s="198"/>
      <c r="K3" s="198"/>
      <c r="L3" s="198"/>
      <c r="M3" s="198"/>
      <c r="N3" s="198"/>
      <c r="O3" s="322" t="s">
        <v>0</v>
      </c>
    </row>
    <row r="4" spans="1:16" ht="18.75" thickBot="1" thickTop="1">
      <c r="A4" s="10"/>
      <c r="B4" s="220"/>
      <c r="C4" s="117" t="s">
        <v>1</v>
      </c>
      <c r="D4" s="118" t="s">
        <v>2</v>
      </c>
      <c r="E4" s="118" t="s">
        <v>3</v>
      </c>
      <c r="F4" s="118" t="s">
        <v>4</v>
      </c>
      <c r="G4" s="118" t="s">
        <v>5</v>
      </c>
      <c r="H4" s="118" t="s">
        <v>6</v>
      </c>
      <c r="I4" s="118" t="s">
        <v>7</v>
      </c>
      <c r="J4" s="118" t="s">
        <v>8</v>
      </c>
      <c r="K4" s="118" t="s">
        <v>9</v>
      </c>
      <c r="L4" s="118" t="s">
        <v>10</v>
      </c>
      <c r="M4" s="118" t="s">
        <v>11</v>
      </c>
      <c r="N4" s="616" t="s">
        <v>12</v>
      </c>
      <c r="O4" s="290" t="s">
        <v>13</v>
      </c>
      <c r="P4" s="198"/>
    </row>
    <row r="5" spans="1:16" ht="15" thickTop="1">
      <c r="A5" s="12"/>
      <c r="B5" s="358" t="s">
        <v>18</v>
      </c>
      <c r="C5" s="613">
        <v>708</v>
      </c>
      <c r="D5" s="614">
        <v>774</v>
      </c>
      <c r="E5" s="614">
        <v>887</v>
      </c>
      <c r="F5" s="614">
        <v>839</v>
      </c>
      <c r="G5" s="614">
        <v>767</v>
      </c>
      <c r="H5" s="614">
        <v>966</v>
      </c>
      <c r="I5" s="614">
        <v>835</v>
      </c>
      <c r="J5" s="614">
        <v>849</v>
      </c>
      <c r="K5" s="614">
        <v>750</v>
      </c>
      <c r="L5" s="614">
        <v>650</v>
      </c>
      <c r="M5" s="614">
        <v>601</v>
      </c>
      <c r="N5" s="615">
        <v>712</v>
      </c>
      <c r="O5" s="433">
        <f>SUM(C5:N5)</f>
        <v>9338</v>
      </c>
      <c r="P5" s="198"/>
    </row>
    <row r="6" spans="1:16" s="180" customFormat="1" ht="14.25">
      <c r="A6" s="106" t="s">
        <v>19</v>
      </c>
      <c r="B6" s="360" t="s">
        <v>14</v>
      </c>
      <c r="C6" s="361">
        <v>0.3818770226537217</v>
      </c>
      <c r="D6" s="349">
        <v>0.575037147102526</v>
      </c>
      <c r="E6" s="349">
        <v>0.5356280193236715</v>
      </c>
      <c r="F6" s="349">
        <v>0.5247029393370857</v>
      </c>
      <c r="G6" s="349">
        <v>0.5116744496330887</v>
      </c>
      <c r="H6" s="349">
        <v>0.5485519591141397</v>
      </c>
      <c r="I6" s="349">
        <v>0.539405684754522</v>
      </c>
      <c r="J6" s="349">
        <v>0.4639344262295082</v>
      </c>
      <c r="K6" s="349">
        <v>0.600480384307446</v>
      </c>
      <c r="L6" s="349">
        <v>0.3291139240506329</v>
      </c>
      <c r="M6" s="350">
        <v>0.5136752136752136</v>
      </c>
      <c r="N6" s="383">
        <v>0.37473684210526315</v>
      </c>
      <c r="O6" s="434">
        <f>IF(O5="","",O5/O32)</f>
        <v>0.4816629700314644</v>
      </c>
      <c r="P6" s="199"/>
    </row>
    <row r="7" spans="1:16" ht="14.25">
      <c r="A7" s="14"/>
      <c r="B7" s="362" t="s">
        <v>20</v>
      </c>
      <c r="C7" s="359">
        <v>627</v>
      </c>
      <c r="D7" s="348">
        <v>685</v>
      </c>
      <c r="E7" s="348">
        <v>771</v>
      </c>
      <c r="F7" s="348">
        <v>727</v>
      </c>
      <c r="G7" s="348">
        <v>666</v>
      </c>
      <c r="H7" s="348">
        <v>853</v>
      </c>
      <c r="I7" s="348">
        <v>736</v>
      </c>
      <c r="J7" s="348">
        <v>742</v>
      </c>
      <c r="K7" s="348">
        <v>668</v>
      </c>
      <c r="L7" s="348">
        <v>576</v>
      </c>
      <c r="M7" s="348">
        <v>522</v>
      </c>
      <c r="N7" s="382">
        <v>629</v>
      </c>
      <c r="O7" s="435">
        <f>IF(O5="","",SUM(C7:N7))</f>
        <v>8202</v>
      </c>
      <c r="P7" s="198"/>
    </row>
    <row r="8" spans="1:16" s="180" customFormat="1" ht="14.25">
      <c r="A8" s="106"/>
      <c r="B8" s="363" t="s">
        <v>14</v>
      </c>
      <c r="C8" s="361">
        <v>0.885593220338983</v>
      </c>
      <c r="D8" s="349">
        <v>0.8850129198966409</v>
      </c>
      <c r="E8" s="349">
        <v>0.8692220969560316</v>
      </c>
      <c r="F8" s="349">
        <v>0.866507747318236</v>
      </c>
      <c r="G8" s="349">
        <v>0.8683181225554107</v>
      </c>
      <c r="H8" s="349">
        <v>0.8830227743271222</v>
      </c>
      <c r="I8" s="349">
        <v>0.881437125748503</v>
      </c>
      <c r="J8" s="349">
        <v>0.8739693757361602</v>
      </c>
      <c r="K8" s="349">
        <v>0.8906666666666667</v>
      </c>
      <c r="L8" s="349">
        <v>0.8861538461538462</v>
      </c>
      <c r="M8" s="350">
        <v>0.8685524126455907</v>
      </c>
      <c r="N8" s="383">
        <v>0.8834269662921348</v>
      </c>
      <c r="O8" s="436">
        <f>IF(O7="","",O7/O5)</f>
        <v>0.8783465410152067</v>
      </c>
      <c r="P8" s="199"/>
    </row>
    <row r="9" spans="1:16" ht="14.25">
      <c r="A9" s="14" t="s">
        <v>21</v>
      </c>
      <c r="B9" s="364" t="s">
        <v>16</v>
      </c>
      <c r="C9" s="359">
        <v>81</v>
      </c>
      <c r="D9" s="348">
        <v>89</v>
      </c>
      <c r="E9" s="348">
        <v>116</v>
      </c>
      <c r="F9" s="348">
        <v>112</v>
      </c>
      <c r="G9" s="348">
        <v>101</v>
      </c>
      <c r="H9" s="348">
        <v>113</v>
      </c>
      <c r="I9" s="348">
        <v>99</v>
      </c>
      <c r="J9" s="348">
        <v>107</v>
      </c>
      <c r="K9" s="348">
        <v>82</v>
      </c>
      <c r="L9" s="348">
        <v>74</v>
      </c>
      <c r="M9" s="351">
        <v>79</v>
      </c>
      <c r="N9" s="384">
        <v>83</v>
      </c>
      <c r="O9" s="437">
        <f>IF(O5="","",SUM(C9:N9))</f>
        <v>1136</v>
      </c>
      <c r="P9" s="198"/>
    </row>
    <row r="10" spans="1:16" s="180" customFormat="1" ht="15" thickBot="1">
      <c r="A10" s="107"/>
      <c r="B10" s="365" t="s">
        <v>14</v>
      </c>
      <c r="C10" s="366">
        <v>0.11440677966101695</v>
      </c>
      <c r="D10" s="355">
        <v>0.11498708010335917</v>
      </c>
      <c r="E10" s="355">
        <v>0.13077790304396844</v>
      </c>
      <c r="F10" s="355">
        <v>0.133492252681764</v>
      </c>
      <c r="G10" s="355">
        <v>0.1316818774445893</v>
      </c>
      <c r="H10" s="355">
        <v>0.11697722567287784</v>
      </c>
      <c r="I10" s="355">
        <v>0.118562874251497</v>
      </c>
      <c r="J10" s="355">
        <v>0.12603062426383982</v>
      </c>
      <c r="K10" s="355">
        <v>0.10933333333333334</v>
      </c>
      <c r="L10" s="355">
        <v>0.11384615384615385</v>
      </c>
      <c r="M10" s="356">
        <v>0.1314475873544093</v>
      </c>
      <c r="N10" s="385">
        <v>0.11657303370786516</v>
      </c>
      <c r="O10" s="438">
        <f>IF(O9="","",O9/O5)</f>
        <v>0.12165345898479332</v>
      </c>
      <c r="P10" s="199"/>
    </row>
    <row r="11" spans="1:16" ht="15" thickTop="1">
      <c r="A11" s="14"/>
      <c r="B11" s="362" t="s">
        <v>18</v>
      </c>
      <c r="C11" s="222">
        <v>339</v>
      </c>
      <c r="D11" s="328">
        <v>283</v>
      </c>
      <c r="E11" s="328">
        <v>455</v>
      </c>
      <c r="F11" s="328">
        <v>472</v>
      </c>
      <c r="G11" s="328">
        <v>449</v>
      </c>
      <c r="H11" s="328">
        <v>564</v>
      </c>
      <c r="I11" s="328">
        <v>394</v>
      </c>
      <c r="J11" s="328">
        <v>487</v>
      </c>
      <c r="K11" s="328">
        <v>238</v>
      </c>
      <c r="L11" s="328">
        <v>399</v>
      </c>
      <c r="M11" s="328">
        <v>285</v>
      </c>
      <c r="N11" s="386">
        <v>635</v>
      </c>
      <c r="O11" s="439">
        <f>SUM(C11:N11)</f>
        <v>5000</v>
      </c>
      <c r="P11" s="198"/>
    </row>
    <row r="12" spans="1:16" s="180" customFormat="1" ht="14.25">
      <c r="A12" s="106" t="s">
        <v>22</v>
      </c>
      <c r="B12" s="363" t="s">
        <v>14</v>
      </c>
      <c r="C12" s="361">
        <v>0.18284789644012944</v>
      </c>
      <c r="D12" s="349">
        <v>0.21025260029717682</v>
      </c>
      <c r="E12" s="349">
        <v>0.2747584541062802</v>
      </c>
      <c r="F12" s="349">
        <v>0.2951844903064415</v>
      </c>
      <c r="G12" s="349">
        <v>0.29953302201467646</v>
      </c>
      <c r="H12" s="349">
        <v>0.3202725724020443</v>
      </c>
      <c r="I12" s="349">
        <v>0.25452196382428943</v>
      </c>
      <c r="J12" s="349">
        <v>0.26612021857923496</v>
      </c>
      <c r="K12" s="349">
        <v>0.19055244195356286</v>
      </c>
      <c r="L12" s="349">
        <v>0.2020253164556962</v>
      </c>
      <c r="M12" s="350">
        <v>0.24358974358974358</v>
      </c>
      <c r="N12" s="383">
        <v>0.33421052631578946</v>
      </c>
      <c r="O12" s="436">
        <f>IF(O11="","",O11/O32)</f>
        <v>0.25790478155465</v>
      </c>
      <c r="P12" s="199"/>
    </row>
    <row r="13" spans="1:16" ht="14.25">
      <c r="A13" s="14"/>
      <c r="B13" s="364" t="s">
        <v>20</v>
      </c>
      <c r="C13" s="359">
        <v>197</v>
      </c>
      <c r="D13" s="348">
        <v>172</v>
      </c>
      <c r="E13" s="348">
        <v>190</v>
      </c>
      <c r="F13" s="348">
        <v>245</v>
      </c>
      <c r="G13" s="348">
        <v>173</v>
      </c>
      <c r="H13" s="348">
        <v>286</v>
      </c>
      <c r="I13" s="348">
        <v>266</v>
      </c>
      <c r="J13" s="348">
        <v>244</v>
      </c>
      <c r="K13" s="348">
        <v>181</v>
      </c>
      <c r="L13" s="348">
        <v>93</v>
      </c>
      <c r="M13" s="348">
        <v>147</v>
      </c>
      <c r="N13" s="382">
        <v>177</v>
      </c>
      <c r="O13" s="437">
        <f>IF(O11="","",SUM(C13:N13))</f>
        <v>2371</v>
      </c>
      <c r="P13" s="198"/>
    </row>
    <row r="14" spans="1:16" s="180" customFormat="1" ht="14.25">
      <c r="A14" s="106"/>
      <c r="B14" s="360" t="s">
        <v>14</v>
      </c>
      <c r="C14" s="361">
        <v>0.5811209439528023</v>
      </c>
      <c r="D14" s="349">
        <v>0.607773851590106</v>
      </c>
      <c r="E14" s="349">
        <v>0.4175824175824176</v>
      </c>
      <c r="F14" s="349">
        <v>0.5190677966101694</v>
      </c>
      <c r="G14" s="349">
        <v>0.38530066815144765</v>
      </c>
      <c r="H14" s="349">
        <v>0.5070921985815603</v>
      </c>
      <c r="I14" s="349">
        <v>0.6751269035532995</v>
      </c>
      <c r="J14" s="349">
        <v>0.5010266940451745</v>
      </c>
      <c r="K14" s="349">
        <v>0.7605042016806722</v>
      </c>
      <c r="L14" s="349">
        <v>0.23308270676691728</v>
      </c>
      <c r="M14" s="350">
        <v>0.5157894736842106</v>
      </c>
      <c r="N14" s="383">
        <v>0.27874015748031494</v>
      </c>
      <c r="O14" s="440">
        <f>IF(O13="","",O13/O11)</f>
        <v>0.4742</v>
      </c>
      <c r="P14" s="199"/>
    </row>
    <row r="15" spans="1:16" ht="14.25">
      <c r="A15" s="14" t="s">
        <v>21</v>
      </c>
      <c r="B15" s="367" t="s">
        <v>16</v>
      </c>
      <c r="C15" s="359">
        <v>142</v>
      </c>
      <c r="D15" s="348">
        <v>111</v>
      </c>
      <c r="E15" s="348">
        <v>265</v>
      </c>
      <c r="F15" s="348">
        <v>227</v>
      </c>
      <c r="G15" s="348">
        <v>276</v>
      </c>
      <c r="H15" s="348">
        <v>278</v>
      </c>
      <c r="I15" s="348">
        <v>128</v>
      </c>
      <c r="J15" s="348">
        <v>243</v>
      </c>
      <c r="K15" s="348">
        <v>57</v>
      </c>
      <c r="L15" s="348">
        <v>306</v>
      </c>
      <c r="M15" s="351">
        <v>138</v>
      </c>
      <c r="N15" s="384">
        <v>458</v>
      </c>
      <c r="O15" s="435">
        <f>IF(O11="","",SUM(C15:N15))</f>
        <v>2629</v>
      </c>
      <c r="P15" s="198"/>
    </row>
    <row r="16" spans="1:16" s="180" customFormat="1" ht="15" thickBot="1">
      <c r="A16" s="106"/>
      <c r="B16" s="368" t="s">
        <v>14</v>
      </c>
      <c r="C16" s="366">
        <v>0.41887905604719766</v>
      </c>
      <c r="D16" s="355">
        <v>0.392226148409894</v>
      </c>
      <c r="E16" s="355">
        <v>0.5824175824175825</v>
      </c>
      <c r="F16" s="355">
        <v>0.4809322033898305</v>
      </c>
      <c r="G16" s="355">
        <v>0.6146993318485523</v>
      </c>
      <c r="H16" s="355">
        <v>0.4929078014184397</v>
      </c>
      <c r="I16" s="355">
        <v>0.3248730964467005</v>
      </c>
      <c r="J16" s="355">
        <v>0.4989733059548255</v>
      </c>
      <c r="K16" s="355">
        <v>0.23949579831932774</v>
      </c>
      <c r="L16" s="355">
        <v>0.7669172932330827</v>
      </c>
      <c r="M16" s="356">
        <v>0.4842105263157895</v>
      </c>
      <c r="N16" s="385">
        <v>0.721259842519685</v>
      </c>
      <c r="O16" s="441">
        <f>IF(O15="","",O15/O11)</f>
        <v>0.5258</v>
      </c>
      <c r="P16" s="199"/>
    </row>
    <row r="17" spans="1:16" ht="15" thickTop="1">
      <c r="A17" s="15"/>
      <c r="B17" s="369" t="s">
        <v>18</v>
      </c>
      <c r="C17" s="222">
        <v>11</v>
      </c>
      <c r="D17" s="328">
        <v>4</v>
      </c>
      <c r="E17" s="328">
        <v>2</v>
      </c>
      <c r="F17" s="328">
        <v>5</v>
      </c>
      <c r="G17" s="328">
        <v>1</v>
      </c>
      <c r="H17" s="328">
        <v>5</v>
      </c>
      <c r="I17" s="328">
        <v>4</v>
      </c>
      <c r="J17" s="328">
        <v>8</v>
      </c>
      <c r="K17" s="328">
        <v>8</v>
      </c>
      <c r="L17" s="328">
        <v>20</v>
      </c>
      <c r="M17" s="328">
        <v>20</v>
      </c>
      <c r="N17" s="386">
        <v>3</v>
      </c>
      <c r="O17" s="437">
        <f>SUM(C17:N17)</f>
        <v>91</v>
      </c>
      <c r="P17" s="198"/>
    </row>
    <row r="18" spans="1:16" s="180" customFormat="1" ht="14.25">
      <c r="A18" s="108" t="s">
        <v>23</v>
      </c>
      <c r="B18" s="370" t="s">
        <v>14</v>
      </c>
      <c r="C18" s="361">
        <v>0.005933117583603021</v>
      </c>
      <c r="D18" s="349">
        <v>0.0029717682020802376</v>
      </c>
      <c r="E18" s="349">
        <v>0.0012077294685990338</v>
      </c>
      <c r="F18" s="349">
        <v>0.0031269543464665416</v>
      </c>
      <c r="G18" s="349">
        <v>0.00066711140760507</v>
      </c>
      <c r="H18" s="349">
        <v>0.0028392958546280523</v>
      </c>
      <c r="I18" s="349">
        <v>0.002583979328165375</v>
      </c>
      <c r="J18" s="349">
        <v>0.004371584699453552</v>
      </c>
      <c r="K18" s="349">
        <v>0.006405124099279423</v>
      </c>
      <c r="L18" s="349">
        <v>0.010126582278481013</v>
      </c>
      <c r="M18" s="350">
        <v>0.017094017094017096</v>
      </c>
      <c r="N18" s="383">
        <v>0.0015789473684210526</v>
      </c>
      <c r="O18" s="442">
        <f>IF(O17="","",O17/O32)</f>
        <v>0.0046938670242946305</v>
      </c>
      <c r="P18" s="199"/>
    </row>
    <row r="19" spans="1:16" ht="14.25">
      <c r="A19" s="16"/>
      <c r="B19" s="371" t="s">
        <v>20</v>
      </c>
      <c r="C19" s="359">
        <v>11</v>
      </c>
      <c r="D19" s="348">
        <v>4</v>
      </c>
      <c r="E19" s="348">
        <v>1</v>
      </c>
      <c r="F19" s="348">
        <v>4</v>
      </c>
      <c r="G19" s="348">
        <v>1</v>
      </c>
      <c r="H19" s="348">
        <v>5</v>
      </c>
      <c r="I19" s="348">
        <v>4</v>
      </c>
      <c r="J19" s="348">
        <v>6</v>
      </c>
      <c r="K19" s="348">
        <v>7</v>
      </c>
      <c r="L19" s="348">
        <v>2</v>
      </c>
      <c r="M19" s="348">
        <v>20</v>
      </c>
      <c r="N19" s="382">
        <v>1</v>
      </c>
      <c r="O19" s="435">
        <f>IF(O15="","",SUM(C19:N19))</f>
        <v>66</v>
      </c>
      <c r="P19" s="198"/>
    </row>
    <row r="20" spans="1:16" s="180" customFormat="1" ht="14.25">
      <c r="A20" s="108"/>
      <c r="B20" s="200" t="s">
        <v>14</v>
      </c>
      <c r="C20" s="361">
        <v>1</v>
      </c>
      <c r="D20" s="349">
        <v>1</v>
      </c>
      <c r="E20" s="349">
        <v>0.5</v>
      </c>
      <c r="F20" s="349">
        <v>0.8</v>
      </c>
      <c r="G20" s="349">
        <v>1</v>
      </c>
      <c r="H20" s="349">
        <v>1</v>
      </c>
      <c r="I20" s="349">
        <v>1</v>
      </c>
      <c r="J20" s="349">
        <v>0.75</v>
      </c>
      <c r="K20" s="349">
        <v>0.875</v>
      </c>
      <c r="L20" s="349">
        <v>0.1</v>
      </c>
      <c r="M20" s="352">
        <v>1</v>
      </c>
      <c r="N20" s="383">
        <v>0.3333333333333333</v>
      </c>
      <c r="O20" s="436">
        <f>IF(O19="","",O19/O17)</f>
        <v>0.7252747252747253</v>
      </c>
      <c r="P20" s="199"/>
    </row>
    <row r="21" spans="1:16" ht="14.25">
      <c r="A21" s="16" t="s">
        <v>24</v>
      </c>
      <c r="B21" s="372" t="s">
        <v>16</v>
      </c>
      <c r="C21" s="373">
        <v>0</v>
      </c>
      <c r="D21" s="353">
        <v>0</v>
      </c>
      <c r="E21" s="353">
        <v>1</v>
      </c>
      <c r="F21" s="353">
        <v>1</v>
      </c>
      <c r="G21" s="353">
        <v>0</v>
      </c>
      <c r="H21" s="353">
        <v>0</v>
      </c>
      <c r="I21" s="353">
        <v>0</v>
      </c>
      <c r="J21" s="353">
        <v>2</v>
      </c>
      <c r="K21" s="353">
        <v>1</v>
      </c>
      <c r="L21" s="353">
        <v>18</v>
      </c>
      <c r="M21" s="354">
        <v>0</v>
      </c>
      <c r="N21" s="387">
        <v>2</v>
      </c>
      <c r="O21" s="443">
        <f>IF(O17="","",SUM(C21:N21))</f>
        <v>25</v>
      </c>
      <c r="P21" s="198"/>
    </row>
    <row r="22" spans="1:16" s="180" customFormat="1" ht="15" thickBot="1">
      <c r="A22" s="109"/>
      <c r="B22" s="374" t="s">
        <v>14</v>
      </c>
      <c r="C22" s="366">
        <v>0</v>
      </c>
      <c r="D22" s="355">
        <v>0</v>
      </c>
      <c r="E22" s="355">
        <v>0.5</v>
      </c>
      <c r="F22" s="355">
        <v>0.2</v>
      </c>
      <c r="G22" s="355">
        <v>0</v>
      </c>
      <c r="H22" s="355">
        <v>0</v>
      </c>
      <c r="I22" s="355">
        <v>0</v>
      </c>
      <c r="J22" s="355">
        <v>0.25</v>
      </c>
      <c r="K22" s="355">
        <v>0.125</v>
      </c>
      <c r="L22" s="355">
        <v>0.9</v>
      </c>
      <c r="M22" s="356">
        <v>0</v>
      </c>
      <c r="N22" s="385">
        <v>0.6666666666666666</v>
      </c>
      <c r="O22" s="442">
        <f>IF(O21="","",O21/O17)</f>
        <v>0.27472527472527475</v>
      </c>
      <c r="P22" s="199"/>
    </row>
    <row r="23" spans="1:16" ht="15" thickTop="1">
      <c r="A23" s="16"/>
      <c r="B23" s="375" t="s">
        <v>18</v>
      </c>
      <c r="C23" s="222">
        <v>796</v>
      </c>
      <c r="D23" s="328">
        <v>285</v>
      </c>
      <c r="E23" s="328">
        <v>312</v>
      </c>
      <c r="F23" s="328">
        <v>283</v>
      </c>
      <c r="G23" s="328">
        <v>282</v>
      </c>
      <c r="H23" s="328">
        <v>226</v>
      </c>
      <c r="I23" s="328">
        <v>315</v>
      </c>
      <c r="J23" s="328">
        <v>486</v>
      </c>
      <c r="K23" s="328">
        <v>253</v>
      </c>
      <c r="L23" s="328">
        <v>906</v>
      </c>
      <c r="M23" s="328">
        <v>264</v>
      </c>
      <c r="N23" s="386">
        <v>550</v>
      </c>
      <c r="O23" s="444">
        <f>SUM(C23:N23)</f>
        <v>4958</v>
      </c>
      <c r="P23" s="198"/>
    </row>
    <row r="24" spans="1:16" ht="14.25">
      <c r="A24" s="16"/>
      <c r="B24" s="376" t="s">
        <v>25</v>
      </c>
      <c r="C24" s="359">
        <v>442</v>
      </c>
      <c r="D24" s="348">
        <v>0</v>
      </c>
      <c r="E24" s="348">
        <v>0</v>
      </c>
      <c r="F24" s="348">
        <v>0</v>
      </c>
      <c r="G24" s="348">
        <v>0</v>
      </c>
      <c r="H24" s="348">
        <v>0</v>
      </c>
      <c r="I24" s="348">
        <v>0</v>
      </c>
      <c r="J24" s="348">
        <v>175</v>
      </c>
      <c r="K24" s="348">
        <v>0</v>
      </c>
      <c r="L24" s="348">
        <v>569</v>
      </c>
      <c r="M24" s="348">
        <v>0</v>
      </c>
      <c r="N24" s="382">
        <v>219</v>
      </c>
      <c r="O24" s="437">
        <f>SUM(C24:N24)</f>
        <v>1405</v>
      </c>
      <c r="P24" s="198"/>
    </row>
    <row r="25" spans="1:16" s="180" customFormat="1" ht="14.25">
      <c r="A25" s="106" t="s">
        <v>26</v>
      </c>
      <c r="B25" s="363" t="s">
        <v>14</v>
      </c>
      <c r="C25" s="361">
        <v>0.42934196332254587</v>
      </c>
      <c r="D25" s="349">
        <v>0.21173848439821694</v>
      </c>
      <c r="E25" s="349">
        <v>0.18840579710144928</v>
      </c>
      <c r="F25" s="349">
        <v>0.17698561601000626</v>
      </c>
      <c r="G25" s="349">
        <v>0.18812541694462975</v>
      </c>
      <c r="H25" s="349">
        <v>0.12833617262918795</v>
      </c>
      <c r="I25" s="349">
        <v>0.20348837209302326</v>
      </c>
      <c r="J25" s="349">
        <v>0.26557377049180325</v>
      </c>
      <c r="K25" s="349">
        <v>0.20256204963971178</v>
      </c>
      <c r="L25" s="349">
        <v>0.4587341772151899</v>
      </c>
      <c r="M25" s="350">
        <v>0.22564102564102564</v>
      </c>
      <c r="N25" s="383">
        <v>0.2894736842105263</v>
      </c>
      <c r="O25" s="436">
        <f>IF(O23="","",O23/O32)</f>
        <v>0.255738381389591</v>
      </c>
      <c r="P25" s="199"/>
    </row>
    <row r="26" spans="1:16" ht="14.25">
      <c r="A26" s="16"/>
      <c r="B26" s="371" t="s">
        <v>20</v>
      </c>
      <c r="C26" s="359">
        <v>330</v>
      </c>
      <c r="D26" s="348">
        <v>278</v>
      </c>
      <c r="E26" s="348">
        <v>302</v>
      </c>
      <c r="F26" s="348">
        <v>274</v>
      </c>
      <c r="G26" s="348">
        <v>268</v>
      </c>
      <c r="H26" s="348">
        <v>206</v>
      </c>
      <c r="I26" s="348">
        <v>295</v>
      </c>
      <c r="J26" s="348">
        <v>297</v>
      </c>
      <c r="K26" s="348">
        <v>237</v>
      </c>
      <c r="L26" s="348">
        <v>318</v>
      </c>
      <c r="M26" s="348">
        <v>233</v>
      </c>
      <c r="N26" s="382">
        <v>319</v>
      </c>
      <c r="O26" s="443">
        <f>IF(O23="","",SUM(C26:N26))</f>
        <v>3357</v>
      </c>
      <c r="P26" s="198"/>
    </row>
    <row r="27" spans="1:16" ht="14.25">
      <c r="A27" s="16"/>
      <c r="B27" s="377" t="s">
        <v>25</v>
      </c>
      <c r="C27" s="359">
        <v>0</v>
      </c>
      <c r="D27" s="348">
        <v>0</v>
      </c>
      <c r="E27" s="348">
        <v>0</v>
      </c>
      <c r="F27" s="348">
        <v>0</v>
      </c>
      <c r="G27" s="348">
        <v>0</v>
      </c>
      <c r="H27" s="348">
        <v>0</v>
      </c>
      <c r="I27" s="348">
        <v>0</v>
      </c>
      <c r="J27" s="348">
        <v>0</v>
      </c>
      <c r="K27" s="348">
        <v>0</v>
      </c>
      <c r="L27" s="348">
        <v>0</v>
      </c>
      <c r="M27" s="348">
        <v>0</v>
      </c>
      <c r="N27" s="382">
        <v>0</v>
      </c>
      <c r="O27" s="445">
        <f>IF(O26="","",SUM(C27:N27))</f>
        <v>0</v>
      </c>
      <c r="P27" s="198"/>
    </row>
    <row r="28" spans="1:16" s="180" customFormat="1" ht="14.25">
      <c r="A28" s="106"/>
      <c r="B28" s="360" t="s">
        <v>14</v>
      </c>
      <c r="C28" s="361">
        <v>0.41457286432160806</v>
      </c>
      <c r="D28" s="349">
        <v>0.9754385964912281</v>
      </c>
      <c r="E28" s="349">
        <v>0.967948717948718</v>
      </c>
      <c r="F28" s="349">
        <v>0.9681978798586572</v>
      </c>
      <c r="G28" s="349">
        <v>0.950354609929078</v>
      </c>
      <c r="H28" s="349">
        <v>0.911504424778761</v>
      </c>
      <c r="I28" s="349">
        <v>0.9365079365079365</v>
      </c>
      <c r="J28" s="349">
        <v>0.6111111111111112</v>
      </c>
      <c r="K28" s="349">
        <v>0.9367588932806324</v>
      </c>
      <c r="L28" s="349">
        <v>0.3509933774834437</v>
      </c>
      <c r="M28" s="350">
        <v>0.8825757575757576</v>
      </c>
      <c r="N28" s="383">
        <v>0.58</v>
      </c>
      <c r="O28" s="440">
        <f>IF(O23="","",O26/O23)</f>
        <v>0.6770875352964906</v>
      </c>
      <c r="P28" s="199"/>
    </row>
    <row r="29" spans="1:16" ht="14.25">
      <c r="A29" s="16" t="s">
        <v>27</v>
      </c>
      <c r="B29" s="371" t="s">
        <v>16</v>
      </c>
      <c r="C29" s="359">
        <v>466</v>
      </c>
      <c r="D29" s="348">
        <v>7</v>
      </c>
      <c r="E29" s="348">
        <v>10</v>
      </c>
      <c r="F29" s="348">
        <v>9</v>
      </c>
      <c r="G29" s="348">
        <v>14</v>
      </c>
      <c r="H29" s="348">
        <v>20</v>
      </c>
      <c r="I29" s="348">
        <v>20</v>
      </c>
      <c r="J29" s="348">
        <v>189</v>
      </c>
      <c r="K29" s="348">
        <v>16</v>
      </c>
      <c r="L29" s="348">
        <v>588</v>
      </c>
      <c r="M29" s="351">
        <v>31</v>
      </c>
      <c r="N29" s="384">
        <v>231</v>
      </c>
      <c r="O29" s="446">
        <f>IF(O23="","",SUM(C29:N29))</f>
        <v>1601</v>
      </c>
      <c r="P29" s="198"/>
    </row>
    <row r="30" spans="1:16" ht="14.25">
      <c r="A30" s="16"/>
      <c r="B30" s="378" t="s">
        <v>25</v>
      </c>
      <c r="C30" s="359">
        <v>442</v>
      </c>
      <c r="D30" s="348">
        <v>0</v>
      </c>
      <c r="E30" s="348">
        <v>0</v>
      </c>
      <c r="F30" s="348">
        <v>0</v>
      </c>
      <c r="G30" s="348">
        <v>0</v>
      </c>
      <c r="H30" s="348">
        <v>0</v>
      </c>
      <c r="I30" s="348">
        <v>0</v>
      </c>
      <c r="J30" s="348">
        <v>175</v>
      </c>
      <c r="K30" s="348">
        <v>0</v>
      </c>
      <c r="L30" s="348">
        <v>569</v>
      </c>
      <c r="M30" s="348">
        <v>0</v>
      </c>
      <c r="N30" s="384">
        <v>219</v>
      </c>
      <c r="O30" s="437">
        <f>IF(O29="","",SUM(C30:N30))</f>
        <v>1405</v>
      </c>
      <c r="P30" s="198"/>
    </row>
    <row r="31" spans="1:16" s="180" customFormat="1" ht="15" thickBot="1">
      <c r="A31" s="107"/>
      <c r="B31" s="379" t="s">
        <v>28</v>
      </c>
      <c r="C31" s="366">
        <v>0.585427135678392</v>
      </c>
      <c r="D31" s="355">
        <v>0.02456140350877193</v>
      </c>
      <c r="E31" s="355">
        <v>0.03205128205128205</v>
      </c>
      <c r="F31" s="355">
        <v>0.03180212014134275</v>
      </c>
      <c r="G31" s="355">
        <v>0.04964539007092199</v>
      </c>
      <c r="H31" s="355">
        <v>0.08849557522123894</v>
      </c>
      <c r="I31" s="355">
        <v>0.06349206349206349</v>
      </c>
      <c r="J31" s="355">
        <v>0.3888888888888889</v>
      </c>
      <c r="K31" s="355">
        <v>0.06324110671936758</v>
      </c>
      <c r="L31" s="355">
        <v>0.6490066225165563</v>
      </c>
      <c r="M31" s="356">
        <v>0.11742424242424243</v>
      </c>
      <c r="N31" s="385">
        <v>0.42</v>
      </c>
      <c r="O31" s="447">
        <f>IF(O29="","",O29/O23)</f>
        <v>0.3229124647035095</v>
      </c>
      <c r="P31" s="199"/>
    </row>
    <row r="32" spans="1:16" ht="15" thickTop="1">
      <c r="A32" s="14"/>
      <c r="B32" s="380" t="s">
        <v>18</v>
      </c>
      <c r="C32" s="222">
        <v>1854</v>
      </c>
      <c r="D32" s="328">
        <v>1346</v>
      </c>
      <c r="E32" s="328">
        <v>1656</v>
      </c>
      <c r="F32" s="328">
        <v>1599</v>
      </c>
      <c r="G32" s="328">
        <v>1499</v>
      </c>
      <c r="H32" s="328">
        <v>1761</v>
      </c>
      <c r="I32" s="328">
        <v>1548</v>
      </c>
      <c r="J32" s="328">
        <v>1830</v>
      </c>
      <c r="K32" s="328">
        <v>1249</v>
      </c>
      <c r="L32" s="328">
        <v>1975</v>
      </c>
      <c r="M32" s="357">
        <v>1170</v>
      </c>
      <c r="N32" s="388">
        <v>1900</v>
      </c>
      <c r="O32" s="448">
        <f>SUM(C32:N32)</f>
        <v>19387</v>
      </c>
      <c r="P32" s="198"/>
    </row>
    <row r="33" spans="1:16" ht="14.25">
      <c r="A33" s="14" t="s">
        <v>29</v>
      </c>
      <c r="B33" s="364" t="s">
        <v>20</v>
      </c>
      <c r="C33" s="359">
        <v>1165</v>
      </c>
      <c r="D33" s="348">
        <v>1139</v>
      </c>
      <c r="E33" s="348">
        <v>1264</v>
      </c>
      <c r="F33" s="348">
        <v>1250</v>
      </c>
      <c r="G33" s="348">
        <v>1108</v>
      </c>
      <c r="H33" s="348">
        <v>1350</v>
      </c>
      <c r="I33" s="348">
        <v>1301</v>
      </c>
      <c r="J33" s="348">
        <v>1289</v>
      </c>
      <c r="K33" s="348">
        <v>1093</v>
      </c>
      <c r="L33" s="348">
        <v>989</v>
      </c>
      <c r="M33" s="351">
        <v>922</v>
      </c>
      <c r="N33" s="384">
        <v>1126</v>
      </c>
      <c r="O33" s="449">
        <f>SUM(C33:N33)</f>
        <v>13996</v>
      </c>
      <c r="P33" s="136"/>
    </row>
    <row r="34" spans="1:16" s="180" customFormat="1" ht="14.25">
      <c r="A34" s="106"/>
      <c r="B34" s="360" t="s">
        <v>14</v>
      </c>
      <c r="C34" s="361">
        <v>0.6283710895361381</v>
      </c>
      <c r="D34" s="349">
        <v>0.8462109955423477</v>
      </c>
      <c r="E34" s="349">
        <v>0.7632850241545893</v>
      </c>
      <c r="F34" s="349">
        <v>0.7817385866166354</v>
      </c>
      <c r="G34" s="349">
        <v>0.7391594396264176</v>
      </c>
      <c r="H34" s="349">
        <v>0.7666098807495741</v>
      </c>
      <c r="I34" s="349">
        <v>0.8404392764857881</v>
      </c>
      <c r="J34" s="349">
        <v>0.7043715846994536</v>
      </c>
      <c r="K34" s="349">
        <v>0.8751000800640513</v>
      </c>
      <c r="L34" s="349">
        <v>0.5007594936708861</v>
      </c>
      <c r="M34" s="350">
        <v>0.788034188034188</v>
      </c>
      <c r="N34" s="383">
        <v>0.5926315789473684</v>
      </c>
      <c r="O34" s="440">
        <f>IF(O33="","",O33/O32)</f>
        <v>0.7219270645277763</v>
      </c>
      <c r="P34" s="201"/>
    </row>
    <row r="35" spans="1:16" ht="14.25">
      <c r="A35" s="16" t="s">
        <v>13</v>
      </c>
      <c r="B35" s="371" t="s">
        <v>16</v>
      </c>
      <c r="C35" s="359">
        <v>689</v>
      </c>
      <c r="D35" s="348">
        <v>207</v>
      </c>
      <c r="E35" s="348">
        <v>392</v>
      </c>
      <c r="F35" s="348">
        <v>349</v>
      </c>
      <c r="G35" s="348">
        <v>391</v>
      </c>
      <c r="H35" s="348">
        <v>411</v>
      </c>
      <c r="I35" s="348">
        <v>247</v>
      </c>
      <c r="J35" s="348">
        <v>541</v>
      </c>
      <c r="K35" s="348">
        <v>156</v>
      </c>
      <c r="L35" s="348">
        <v>986</v>
      </c>
      <c r="M35" s="351">
        <v>248</v>
      </c>
      <c r="N35" s="384">
        <v>774</v>
      </c>
      <c r="O35" s="450">
        <f>SUM(C35:N35)</f>
        <v>5391</v>
      </c>
      <c r="P35" s="198"/>
    </row>
    <row r="36" spans="1:16" s="180" customFormat="1" ht="15" thickBot="1">
      <c r="A36" s="110"/>
      <c r="B36" s="381" t="s">
        <v>14</v>
      </c>
      <c r="C36" s="813">
        <v>0.37162891046386193</v>
      </c>
      <c r="D36" s="814">
        <v>0.1537890044576523</v>
      </c>
      <c r="E36" s="814">
        <v>0.23671497584541062</v>
      </c>
      <c r="F36" s="814">
        <v>0.2182614133833646</v>
      </c>
      <c r="G36" s="814">
        <v>0.2608405603735824</v>
      </c>
      <c r="H36" s="814">
        <v>0.23339011925042588</v>
      </c>
      <c r="I36" s="814">
        <v>0.15956072351421188</v>
      </c>
      <c r="J36" s="814">
        <v>0.29562841530054645</v>
      </c>
      <c r="K36" s="814">
        <v>0.12489991993594876</v>
      </c>
      <c r="L36" s="814">
        <v>0.49924050632911393</v>
      </c>
      <c r="M36" s="680">
        <v>0.21196581196581196</v>
      </c>
      <c r="N36" s="681">
        <v>0.4073684210526316</v>
      </c>
      <c r="O36" s="451">
        <f>IF(O35="","",O35/O32)</f>
        <v>0.27807293547222367</v>
      </c>
      <c r="P36" s="201"/>
    </row>
    <row r="37" spans="1:15" ht="15" thickTop="1">
      <c r="A37" s="8"/>
      <c r="B37" s="198"/>
      <c r="C37" s="198"/>
      <c r="D37" s="198"/>
      <c r="E37" s="198"/>
      <c r="F37" s="198"/>
      <c r="G37" s="198"/>
      <c r="H37" s="198"/>
      <c r="I37" s="198"/>
      <c r="J37" s="198"/>
      <c r="K37" s="198"/>
      <c r="L37" s="198"/>
      <c r="M37" s="198" t="s">
        <v>30</v>
      </c>
      <c r="N37" s="198"/>
      <c r="O37" s="198"/>
    </row>
    <row r="38" spans="1:15" ht="14.25">
      <c r="A38" s="8"/>
      <c r="B38" s="198"/>
      <c r="C38" s="198"/>
      <c r="D38" s="198"/>
      <c r="E38" s="198"/>
      <c r="F38" s="198"/>
      <c r="G38" s="198"/>
      <c r="H38" s="219"/>
      <c r="I38" s="198"/>
      <c r="J38" s="198"/>
      <c r="K38" s="198"/>
      <c r="L38" s="198"/>
      <c r="M38" s="198"/>
      <c r="N38" s="198"/>
      <c r="O38" s="272" t="s">
        <v>141</v>
      </c>
    </row>
    <row r="39" spans="1:15" ht="13.5">
      <c r="A39" s="198"/>
      <c r="B39" s="198"/>
      <c r="C39" s="198"/>
      <c r="D39" s="198"/>
      <c r="E39" s="198"/>
      <c r="F39" s="198"/>
      <c r="G39" s="198"/>
      <c r="H39" s="198"/>
      <c r="I39" s="198"/>
      <c r="J39" s="198"/>
      <c r="K39" s="198"/>
      <c r="L39" s="198"/>
      <c r="M39" s="198"/>
      <c r="N39" s="198"/>
      <c r="O39" s="198"/>
    </row>
    <row r="40" spans="1:16" ht="17.25">
      <c r="A40" s="8"/>
      <c r="B40" s="198"/>
      <c r="C40" s="198"/>
      <c r="D40" s="198"/>
      <c r="E40" s="738" t="s">
        <v>31</v>
      </c>
      <c r="F40" s="738"/>
      <c r="G40" s="738"/>
      <c r="H40" s="738"/>
      <c r="I40" s="738"/>
      <c r="J40" s="738"/>
      <c r="K40" s="738"/>
      <c r="L40" s="223" t="s">
        <v>196</v>
      </c>
      <c r="M40" s="198"/>
      <c r="N40" s="198"/>
      <c r="O40" s="198"/>
      <c r="P40" s="198"/>
    </row>
    <row r="41" spans="1:16" ht="13.5">
      <c r="A41" s="198"/>
      <c r="B41" s="198"/>
      <c r="C41" s="198"/>
      <c r="D41" s="198"/>
      <c r="E41" s="198"/>
      <c r="F41" s="198"/>
      <c r="G41" s="198"/>
      <c r="H41" s="198"/>
      <c r="I41" s="198"/>
      <c r="J41" s="198"/>
      <c r="K41" s="198"/>
      <c r="L41" s="198"/>
      <c r="M41" s="198"/>
      <c r="N41" s="198"/>
      <c r="O41" s="198"/>
      <c r="P41" s="198"/>
    </row>
    <row r="42" spans="1:16" ht="15" thickBot="1">
      <c r="A42" s="8"/>
      <c r="B42" s="198"/>
      <c r="C42" s="198"/>
      <c r="D42" s="198"/>
      <c r="E42" s="198"/>
      <c r="F42" s="198"/>
      <c r="G42" s="198"/>
      <c r="H42" s="198"/>
      <c r="I42" s="198"/>
      <c r="J42" s="198"/>
      <c r="K42" s="198"/>
      <c r="L42" s="198"/>
      <c r="M42" s="198"/>
      <c r="N42" s="198"/>
      <c r="O42" s="198"/>
      <c r="P42" s="322" t="s">
        <v>0</v>
      </c>
    </row>
    <row r="43" spans="1:16" ht="18.75" thickBot="1" thickTop="1">
      <c r="A43" s="17"/>
      <c r="B43" s="11"/>
      <c r="C43" s="116"/>
      <c r="D43" s="117" t="s">
        <v>1</v>
      </c>
      <c r="E43" s="118" t="s">
        <v>2</v>
      </c>
      <c r="F43" s="118" t="s">
        <v>3</v>
      </c>
      <c r="G43" s="118" t="s">
        <v>4</v>
      </c>
      <c r="H43" s="118" t="s">
        <v>5</v>
      </c>
      <c r="I43" s="118" t="s">
        <v>6</v>
      </c>
      <c r="J43" s="118" t="s">
        <v>7</v>
      </c>
      <c r="K43" s="118" t="s">
        <v>8</v>
      </c>
      <c r="L43" s="118" t="s">
        <v>9</v>
      </c>
      <c r="M43" s="118" t="s">
        <v>10</v>
      </c>
      <c r="N43" s="118" t="s">
        <v>11</v>
      </c>
      <c r="O43" s="116" t="s">
        <v>12</v>
      </c>
      <c r="P43" s="420" t="s">
        <v>13</v>
      </c>
    </row>
    <row r="44" spans="1:16" ht="15" thickTop="1">
      <c r="A44" s="12"/>
      <c r="B44" s="394"/>
      <c r="C44" s="406" t="s">
        <v>32</v>
      </c>
      <c r="D44" s="472">
        <f>IF(C5="","",C5)</f>
        <v>708</v>
      </c>
      <c r="E44" s="473">
        <f>IF(D5="","",D5)</f>
        <v>774</v>
      </c>
      <c r="F44" s="474">
        <f aca="true" t="shared" si="0" ref="F44:O44">IF(E5="","",E5)</f>
        <v>887</v>
      </c>
      <c r="G44" s="474">
        <f t="shared" si="0"/>
        <v>839</v>
      </c>
      <c r="H44" s="474">
        <f t="shared" si="0"/>
        <v>767</v>
      </c>
      <c r="I44" s="474">
        <f t="shared" si="0"/>
        <v>966</v>
      </c>
      <c r="J44" s="474">
        <f t="shared" si="0"/>
        <v>835</v>
      </c>
      <c r="K44" s="474">
        <f t="shared" si="0"/>
        <v>849</v>
      </c>
      <c r="L44" s="474">
        <f t="shared" si="0"/>
        <v>750</v>
      </c>
      <c r="M44" s="474">
        <f t="shared" si="0"/>
        <v>650</v>
      </c>
      <c r="N44" s="474">
        <f t="shared" si="0"/>
        <v>601</v>
      </c>
      <c r="O44" s="475">
        <f t="shared" si="0"/>
        <v>712</v>
      </c>
      <c r="P44" s="435">
        <f>SUM(D44:O44)</f>
        <v>9338</v>
      </c>
    </row>
    <row r="45" spans="1:16" ht="14.25">
      <c r="A45" s="14"/>
      <c r="B45" s="395" t="s">
        <v>18</v>
      </c>
      <c r="C45" s="410" t="s">
        <v>33</v>
      </c>
      <c r="D45" s="476">
        <v>693</v>
      </c>
      <c r="E45" s="477">
        <v>626</v>
      </c>
      <c r="F45" s="477">
        <v>800</v>
      </c>
      <c r="G45" s="477">
        <v>719</v>
      </c>
      <c r="H45" s="477">
        <v>619</v>
      </c>
      <c r="I45" s="477">
        <v>711</v>
      </c>
      <c r="J45" s="477">
        <v>743</v>
      </c>
      <c r="K45" s="477">
        <v>750</v>
      </c>
      <c r="L45" s="477">
        <v>791</v>
      </c>
      <c r="M45" s="477">
        <v>670</v>
      </c>
      <c r="N45" s="477">
        <v>716</v>
      </c>
      <c r="O45" s="477">
        <v>798</v>
      </c>
      <c r="P45" s="452">
        <f>SUM(D45:O45)</f>
        <v>8636</v>
      </c>
    </row>
    <row r="46" spans="1:16" s="180" customFormat="1" ht="14.25">
      <c r="A46" s="106" t="s">
        <v>19</v>
      </c>
      <c r="B46" s="396"/>
      <c r="C46" s="407" t="s">
        <v>34</v>
      </c>
      <c r="D46" s="478">
        <f>IF(D44="","",D44/D45)</f>
        <v>1.0216450216450217</v>
      </c>
      <c r="E46" s="478">
        <f>IF(E44="","",E44/E45)</f>
        <v>1.2364217252396166</v>
      </c>
      <c r="F46" s="478">
        <f aca="true" t="shared" si="1" ref="F46:O46">IF(F44="","",F44/F45)</f>
        <v>1.10875</v>
      </c>
      <c r="G46" s="478">
        <f t="shared" si="1"/>
        <v>1.1668984700973575</v>
      </c>
      <c r="H46" s="478">
        <f t="shared" si="1"/>
        <v>1.2390953150242325</v>
      </c>
      <c r="I46" s="478">
        <f t="shared" si="1"/>
        <v>1.358649789029536</v>
      </c>
      <c r="J46" s="478">
        <f t="shared" si="1"/>
        <v>1.1238223418573352</v>
      </c>
      <c r="K46" s="478">
        <f t="shared" si="1"/>
        <v>1.132</v>
      </c>
      <c r="L46" s="478">
        <f t="shared" si="1"/>
        <v>0.9481668773704172</v>
      </c>
      <c r="M46" s="478">
        <f t="shared" si="1"/>
        <v>0.9701492537313433</v>
      </c>
      <c r="N46" s="478">
        <f t="shared" si="1"/>
        <v>0.8393854748603352</v>
      </c>
      <c r="O46" s="479">
        <f t="shared" si="1"/>
        <v>0.8922305764411027</v>
      </c>
      <c r="P46" s="453">
        <f>P44/P45</f>
        <v>1.0812876331635015</v>
      </c>
    </row>
    <row r="47" spans="1:16" ht="14.25">
      <c r="A47" s="14"/>
      <c r="B47" s="397"/>
      <c r="C47" s="408" t="s">
        <v>32</v>
      </c>
      <c r="D47" s="480">
        <f>IF(C7="","",C7)</f>
        <v>627</v>
      </c>
      <c r="E47" s="481">
        <f aca="true" t="shared" si="2" ref="E47:O47">IF(D7="","",D7)</f>
        <v>685</v>
      </c>
      <c r="F47" s="481">
        <f t="shared" si="2"/>
        <v>771</v>
      </c>
      <c r="G47" s="481">
        <f t="shared" si="2"/>
        <v>727</v>
      </c>
      <c r="H47" s="481">
        <f t="shared" si="2"/>
        <v>666</v>
      </c>
      <c r="I47" s="481">
        <f t="shared" si="2"/>
        <v>853</v>
      </c>
      <c r="J47" s="482">
        <f t="shared" si="2"/>
        <v>736</v>
      </c>
      <c r="K47" s="481">
        <f t="shared" si="2"/>
        <v>742</v>
      </c>
      <c r="L47" s="482">
        <f t="shared" si="2"/>
        <v>668</v>
      </c>
      <c r="M47" s="481">
        <f>IF(L7="","",L7)</f>
        <v>576</v>
      </c>
      <c r="N47" s="481">
        <f t="shared" si="2"/>
        <v>522</v>
      </c>
      <c r="O47" s="483">
        <f t="shared" si="2"/>
        <v>629</v>
      </c>
      <c r="P47" s="435">
        <f>SUM(D47:O47)</f>
        <v>8202</v>
      </c>
    </row>
    <row r="48" spans="1:16" ht="14.25">
      <c r="A48" s="14"/>
      <c r="B48" s="395" t="s">
        <v>20</v>
      </c>
      <c r="C48" s="410" t="s">
        <v>33</v>
      </c>
      <c r="D48" s="476">
        <v>629</v>
      </c>
      <c r="E48" s="477">
        <v>548</v>
      </c>
      <c r="F48" s="477">
        <v>703</v>
      </c>
      <c r="G48" s="477">
        <v>654</v>
      </c>
      <c r="H48" s="477">
        <v>537</v>
      </c>
      <c r="I48" s="477">
        <v>646</v>
      </c>
      <c r="J48" s="484">
        <v>654</v>
      </c>
      <c r="K48" s="477">
        <v>666</v>
      </c>
      <c r="L48" s="484">
        <v>715</v>
      </c>
      <c r="M48" s="477">
        <v>597</v>
      </c>
      <c r="N48" s="477">
        <v>635</v>
      </c>
      <c r="O48" s="477">
        <v>724</v>
      </c>
      <c r="P48" s="437">
        <f>SUM(D48:O48)</f>
        <v>7708</v>
      </c>
    </row>
    <row r="49" spans="1:16" ht="14.25">
      <c r="A49" s="13"/>
      <c r="B49" s="398"/>
      <c r="C49" s="409" t="s">
        <v>34</v>
      </c>
      <c r="D49" s="478">
        <f>IF(D47="","",D47/D48)</f>
        <v>0.9968203497615262</v>
      </c>
      <c r="E49" s="478">
        <f>IF(E47="","",E47/E48)</f>
        <v>1.25</v>
      </c>
      <c r="F49" s="478">
        <f>IF(F47="","",F47/F48)</f>
        <v>1.096728307254623</v>
      </c>
      <c r="G49" s="478">
        <f aca="true" t="shared" si="3" ref="G49:O49">IF(G47="","",G47/G48)</f>
        <v>1.1116207951070336</v>
      </c>
      <c r="H49" s="478">
        <f t="shared" si="3"/>
        <v>1.2402234636871508</v>
      </c>
      <c r="I49" s="478">
        <f t="shared" si="3"/>
        <v>1.3204334365325077</v>
      </c>
      <c r="J49" s="478">
        <f t="shared" si="3"/>
        <v>1.1253822629969419</v>
      </c>
      <c r="K49" s="478">
        <f t="shared" si="3"/>
        <v>1.1141141141141142</v>
      </c>
      <c r="L49" s="478">
        <f t="shared" si="3"/>
        <v>0.9342657342657342</v>
      </c>
      <c r="M49" s="478">
        <f t="shared" si="3"/>
        <v>0.964824120603015</v>
      </c>
      <c r="N49" s="478">
        <f t="shared" si="3"/>
        <v>0.8220472440944881</v>
      </c>
      <c r="O49" s="479">
        <f t="shared" si="3"/>
        <v>0.8687845303867403</v>
      </c>
      <c r="P49" s="454">
        <f>P47/P48</f>
        <v>1.0640892579138557</v>
      </c>
    </row>
    <row r="50" spans="1:16" ht="14.25">
      <c r="A50" s="14" t="s">
        <v>21</v>
      </c>
      <c r="B50" s="397"/>
      <c r="C50" s="408" t="s">
        <v>32</v>
      </c>
      <c r="D50" s="485">
        <f>IF(D44="","",D44-D47)</f>
        <v>81</v>
      </c>
      <c r="E50" s="486">
        <f>IF(E44="","",E44-E47)</f>
        <v>89</v>
      </c>
      <c r="F50" s="486">
        <f aca="true" t="shared" si="4" ref="F50:O51">IF(F44="","",F44-F47)</f>
        <v>116</v>
      </c>
      <c r="G50" s="486">
        <f t="shared" si="4"/>
        <v>112</v>
      </c>
      <c r="H50" s="486">
        <f t="shared" si="4"/>
        <v>101</v>
      </c>
      <c r="I50" s="486">
        <f t="shared" si="4"/>
        <v>113</v>
      </c>
      <c r="J50" s="486">
        <f t="shared" si="4"/>
        <v>99</v>
      </c>
      <c r="K50" s="486">
        <f t="shared" si="4"/>
        <v>107</v>
      </c>
      <c r="L50" s="486">
        <f t="shared" si="4"/>
        <v>82</v>
      </c>
      <c r="M50" s="486">
        <f t="shared" si="4"/>
        <v>74</v>
      </c>
      <c r="N50" s="486">
        <f t="shared" si="4"/>
        <v>79</v>
      </c>
      <c r="O50" s="487">
        <f t="shared" si="4"/>
        <v>83</v>
      </c>
      <c r="P50" s="443">
        <f>SUM(D50:O50)</f>
        <v>1136</v>
      </c>
    </row>
    <row r="51" spans="1:16" ht="14.25">
      <c r="A51" s="14"/>
      <c r="B51" s="395" t="s">
        <v>16</v>
      </c>
      <c r="C51" s="410" t="s">
        <v>33</v>
      </c>
      <c r="D51" s="488">
        <f>IF(D45="","",D45-D48)</f>
        <v>64</v>
      </c>
      <c r="E51" s="489">
        <f>IF(E45="","",E45-E48)</f>
        <v>78</v>
      </c>
      <c r="F51" s="489">
        <f t="shared" si="4"/>
        <v>97</v>
      </c>
      <c r="G51" s="489">
        <f t="shared" si="4"/>
        <v>65</v>
      </c>
      <c r="H51" s="489">
        <f t="shared" si="4"/>
        <v>82</v>
      </c>
      <c r="I51" s="489">
        <f t="shared" si="4"/>
        <v>65</v>
      </c>
      <c r="J51" s="489">
        <f t="shared" si="4"/>
        <v>89</v>
      </c>
      <c r="K51" s="489">
        <f t="shared" si="4"/>
        <v>84</v>
      </c>
      <c r="L51" s="489">
        <f t="shared" si="4"/>
        <v>76</v>
      </c>
      <c r="M51" s="489">
        <f t="shared" si="4"/>
        <v>73</v>
      </c>
      <c r="N51" s="489">
        <f t="shared" si="4"/>
        <v>81</v>
      </c>
      <c r="O51" s="490">
        <f t="shared" si="4"/>
        <v>74</v>
      </c>
      <c r="P51" s="455">
        <f>SUM(D51:O51)</f>
        <v>928</v>
      </c>
    </row>
    <row r="52" spans="1:16" s="180" customFormat="1" ht="15" thickBot="1">
      <c r="A52" s="107"/>
      <c r="B52" s="399"/>
      <c r="C52" s="411" t="s">
        <v>34</v>
      </c>
      <c r="D52" s="491">
        <f>IF(D50="","",D50/D51)</f>
        <v>1.265625</v>
      </c>
      <c r="E52" s="492">
        <f>IF(E50="","",E50/E51)</f>
        <v>1.141025641025641</v>
      </c>
      <c r="F52" s="492">
        <f aca="true" t="shared" si="5" ref="F52:O52">IF(F50="","",F50/F51)</f>
        <v>1.1958762886597938</v>
      </c>
      <c r="G52" s="492">
        <f t="shared" si="5"/>
        <v>1.7230769230769232</v>
      </c>
      <c r="H52" s="492">
        <f t="shared" si="5"/>
        <v>1.2317073170731707</v>
      </c>
      <c r="I52" s="492">
        <f t="shared" si="5"/>
        <v>1.7384615384615385</v>
      </c>
      <c r="J52" s="492">
        <f t="shared" si="5"/>
        <v>1.1123595505617978</v>
      </c>
      <c r="K52" s="492">
        <f t="shared" si="5"/>
        <v>1.2738095238095237</v>
      </c>
      <c r="L52" s="492">
        <f t="shared" si="5"/>
        <v>1.0789473684210527</v>
      </c>
      <c r="M52" s="492">
        <f t="shared" si="5"/>
        <v>1.0136986301369864</v>
      </c>
      <c r="N52" s="492">
        <f t="shared" si="5"/>
        <v>0.9753086419753086</v>
      </c>
      <c r="O52" s="493">
        <f t="shared" si="5"/>
        <v>1.1216216216216217</v>
      </c>
      <c r="P52" s="447">
        <f>P50/P51</f>
        <v>1.2241379310344827</v>
      </c>
    </row>
    <row r="53" spans="1:16" ht="15" thickTop="1">
      <c r="A53" s="14"/>
      <c r="B53" s="395"/>
      <c r="C53" s="406" t="s">
        <v>32</v>
      </c>
      <c r="D53" s="473">
        <f aca="true" t="shared" si="6" ref="D53:O53">IF(C11="","",C11)</f>
        <v>339</v>
      </c>
      <c r="E53" s="494">
        <f t="shared" si="6"/>
        <v>283</v>
      </c>
      <c r="F53" s="494">
        <f t="shared" si="6"/>
        <v>455</v>
      </c>
      <c r="G53" s="494">
        <f t="shared" si="6"/>
        <v>472</v>
      </c>
      <c r="H53" s="495">
        <f t="shared" si="6"/>
        <v>449</v>
      </c>
      <c r="I53" s="495">
        <f t="shared" si="6"/>
        <v>564</v>
      </c>
      <c r="J53" s="496">
        <f t="shared" si="6"/>
        <v>394</v>
      </c>
      <c r="K53" s="496">
        <f t="shared" si="6"/>
        <v>487</v>
      </c>
      <c r="L53" s="496">
        <f t="shared" si="6"/>
        <v>238</v>
      </c>
      <c r="M53" s="495">
        <f t="shared" si="6"/>
        <v>399</v>
      </c>
      <c r="N53" s="495">
        <f t="shared" si="6"/>
        <v>285</v>
      </c>
      <c r="O53" s="497">
        <f t="shared" si="6"/>
        <v>635</v>
      </c>
      <c r="P53" s="433">
        <f>SUM(D53:O53)</f>
        <v>5000</v>
      </c>
    </row>
    <row r="54" spans="1:16" ht="14.25">
      <c r="A54" s="14"/>
      <c r="B54" s="395" t="s">
        <v>18</v>
      </c>
      <c r="C54" s="410" t="s">
        <v>33</v>
      </c>
      <c r="D54" s="476">
        <v>406</v>
      </c>
      <c r="E54" s="477">
        <v>301</v>
      </c>
      <c r="F54" s="477">
        <v>357</v>
      </c>
      <c r="G54" s="477">
        <v>378</v>
      </c>
      <c r="H54" s="477">
        <v>242</v>
      </c>
      <c r="I54" s="477">
        <v>455</v>
      </c>
      <c r="J54" s="484">
        <v>399</v>
      </c>
      <c r="K54" s="484">
        <v>343</v>
      </c>
      <c r="L54" s="484">
        <v>261</v>
      </c>
      <c r="M54" s="477">
        <v>350</v>
      </c>
      <c r="N54" s="477">
        <v>297</v>
      </c>
      <c r="O54" s="477">
        <v>360</v>
      </c>
      <c r="P54" s="449">
        <f>SUM(D54:O54)</f>
        <v>4149</v>
      </c>
    </row>
    <row r="55" spans="1:16" s="180" customFormat="1" ht="14.25">
      <c r="A55" s="106" t="s">
        <v>22</v>
      </c>
      <c r="B55" s="396"/>
      <c r="C55" s="407" t="s">
        <v>34</v>
      </c>
      <c r="D55" s="498">
        <f>IF(D53="","",D53/D54)</f>
        <v>0.8349753694581281</v>
      </c>
      <c r="E55" s="499">
        <f aca="true" t="shared" si="7" ref="E55:O55">IF(E53="","",E53/E54)</f>
        <v>0.9401993355481728</v>
      </c>
      <c r="F55" s="499">
        <f t="shared" si="7"/>
        <v>1.2745098039215685</v>
      </c>
      <c r="G55" s="499">
        <f t="shared" si="7"/>
        <v>1.2486772486772486</v>
      </c>
      <c r="H55" s="499">
        <f t="shared" si="7"/>
        <v>1.8553719008264462</v>
      </c>
      <c r="I55" s="499">
        <f t="shared" si="7"/>
        <v>1.2395604395604396</v>
      </c>
      <c r="J55" s="499">
        <f t="shared" si="7"/>
        <v>0.9874686716791979</v>
      </c>
      <c r="K55" s="499">
        <f t="shared" si="7"/>
        <v>1.4198250728862973</v>
      </c>
      <c r="L55" s="499">
        <f t="shared" si="7"/>
        <v>0.9118773946360154</v>
      </c>
      <c r="M55" s="499">
        <f t="shared" si="7"/>
        <v>1.14</v>
      </c>
      <c r="N55" s="499">
        <f t="shared" si="7"/>
        <v>0.9595959595959596</v>
      </c>
      <c r="O55" s="479">
        <f t="shared" si="7"/>
        <v>1.7638888888888888</v>
      </c>
      <c r="P55" s="440">
        <f>P53/P54</f>
        <v>1.2051096649795132</v>
      </c>
    </row>
    <row r="56" spans="1:16" ht="14.25">
      <c r="A56" s="14"/>
      <c r="B56" s="397"/>
      <c r="C56" s="408" t="s">
        <v>32</v>
      </c>
      <c r="D56" s="500">
        <f aca="true" t="shared" si="8" ref="D56:O56">IF(C13="","",C13)</f>
        <v>197</v>
      </c>
      <c r="E56" s="481">
        <f t="shared" si="8"/>
        <v>172</v>
      </c>
      <c r="F56" s="481">
        <f t="shared" si="8"/>
        <v>190</v>
      </c>
      <c r="G56" s="481">
        <f t="shared" si="8"/>
        <v>245</v>
      </c>
      <c r="H56" s="481">
        <f>IF(G13="","",G13)</f>
        <v>173</v>
      </c>
      <c r="I56" s="481">
        <f t="shared" si="8"/>
        <v>286</v>
      </c>
      <c r="J56" s="482">
        <f t="shared" si="8"/>
        <v>266</v>
      </c>
      <c r="K56" s="482">
        <f t="shared" si="8"/>
        <v>244</v>
      </c>
      <c r="L56" s="482">
        <f t="shared" si="8"/>
        <v>181</v>
      </c>
      <c r="M56" s="481">
        <f t="shared" si="8"/>
        <v>93</v>
      </c>
      <c r="N56" s="481">
        <f t="shared" si="8"/>
        <v>147</v>
      </c>
      <c r="O56" s="483">
        <f t="shared" si="8"/>
        <v>177</v>
      </c>
      <c r="P56" s="435">
        <f>SUM(D56:O56)</f>
        <v>2371</v>
      </c>
    </row>
    <row r="57" spans="1:16" ht="14.25">
      <c r="A57" s="14"/>
      <c r="B57" s="395" t="s">
        <v>20</v>
      </c>
      <c r="C57" s="410" t="s">
        <v>33</v>
      </c>
      <c r="D57" s="476">
        <v>234</v>
      </c>
      <c r="E57" s="477">
        <v>203</v>
      </c>
      <c r="F57" s="477">
        <v>182</v>
      </c>
      <c r="G57" s="477">
        <v>182</v>
      </c>
      <c r="H57" s="477">
        <v>127</v>
      </c>
      <c r="I57" s="477">
        <v>230</v>
      </c>
      <c r="J57" s="484">
        <v>176</v>
      </c>
      <c r="K57" s="484">
        <v>181</v>
      </c>
      <c r="L57" s="484">
        <v>139</v>
      </c>
      <c r="M57" s="477">
        <v>265</v>
      </c>
      <c r="N57" s="477">
        <v>155</v>
      </c>
      <c r="O57" s="477">
        <v>225</v>
      </c>
      <c r="P57" s="450">
        <f>SUM(D57:O57)</f>
        <v>2299</v>
      </c>
    </row>
    <row r="58" spans="1:16" s="180" customFormat="1" ht="14.25">
      <c r="A58" s="106"/>
      <c r="B58" s="396"/>
      <c r="C58" s="407" t="s">
        <v>34</v>
      </c>
      <c r="D58" s="498">
        <f>IF(D56="","",D56/D57)</f>
        <v>0.8418803418803419</v>
      </c>
      <c r="E58" s="499">
        <f aca="true" t="shared" si="9" ref="E58:O58">IF(E56="","",E56/E57)</f>
        <v>0.8472906403940886</v>
      </c>
      <c r="F58" s="499">
        <f t="shared" si="9"/>
        <v>1.043956043956044</v>
      </c>
      <c r="G58" s="499">
        <f t="shared" si="9"/>
        <v>1.3461538461538463</v>
      </c>
      <c r="H58" s="499">
        <f t="shared" si="9"/>
        <v>1.3622047244094488</v>
      </c>
      <c r="I58" s="499">
        <f t="shared" si="9"/>
        <v>1.2434782608695651</v>
      </c>
      <c r="J58" s="499">
        <f t="shared" si="9"/>
        <v>1.5113636363636365</v>
      </c>
      <c r="K58" s="499">
        <f t="shared" si="9"/>
        <v>1.3480662983425415</v>
      </c>
      <c r="L58" s="499">
        <f t="shared" si="9"/>
        <v>1.3021582733812949</v>
      </c>
      <c r="M58" s="499">
        <f t="shared" si="9"/>
        <v>0.35094339622641507</v>
      </c>
      <c r="N58" s="499">
        <f t="shared" si="9"/>
        <v>0.9483870967741935</v>
      </c>
      <c r="O58" s="479">
        <f t="shared" si="9"/>
        <v>0.7866666666666666</v>
      </c>
      <c r="P58" s="454">
        <f>P56/P57</f>
        <v>1.0313179643323185</v>
      </c>
    </row>
    <row r="59" spans="1:16" ht="14.25">
      <c r="A59" s="14" t="s">
        <v>21</v>
      </c>
      <c r="B59" s="397"/>
      <c r="C59" s="408" t="s">
        <v>32</v>
      </c>
      <c r="D59" s="485">
        <f>IF(D53="","",D53-D56)</f>
        <v>142</v>
      </c>
      <c r="E59" s="486">
        <f aca="true" t="shared" si="10" ref="E59:O59">IF(E53="","",E53-E56)</f>
        <v>111</v>
      </c>
      <c r="F59" s="486">
        <f t="shared" si="10"/>
        <v>265</v>
      </c>
      <c r="G59" s="486">
        <f t="shared" si="10"/>
        <v>227</v>
      </c>
      <c r="H59" s="486">
        <f t="shared" si="10"/>
        <v>276</v>
      </c>
      <c r="I59" s="486">
        <f t="shared" si="10"/>
        <v>278</v>
      </c>
      <c r="J59" s="486">
        <f t="shared" si="10"/>
        <v>128</v>
      </c>
      <c r="K59" s="486">
        <f t="shared" si="10"/>
        <v>243</v>
      </c>
      <c r="L59" s="486">
        <f t="shared" si="10"/>
        <v>57</v>
      </c>
      <c r="M59" s="486">
        <f t="shared" si="10"/>
        <v>306</v>
      </c>
      <c r="N59" s="486">
        <f t="shared" si="10"/>
        <v>138</v>
      </c>
      <c r="O59" s="487">
        <f t="shared" si="10"/>
        <v>458</v>
      </c>
      <c r="P59" s="456">
        <f>SUM(D59:O59)</f>
        <v>2629</v>
      </c>
    </row>
    <row r="60" spans="1:16" ht="14.25">
      <c r="A60" s="14"/>
      <c r="B60" s="395" t="s">
        <v>16</v>
      </c>
      <c r="C60" s="410" t="s">
        <v>33</v>
      </c>
      <c r="D60" s="488">
        <f>IF(D59="","",D54-D57)</f>
        <v>172</v>
      </c>
      <c r="E60" s="489">
        <f aca="true" t="shared" si="11" ref="E60:O60">IF(E59="","",E54-E57)</f>
        <v>98</v>
      </c>
      <c r="F60" s="489">
        <f t="shared" si="11"/>
        <v>175</v>
      </c>
      <c r="G60" s="489">
        <f t="shared" si="11"/>
        <v>196</v>
      </c>
      <c r="H60" s="489">
        <f t="shared" si="11"/>
        <v>115</v>
      </c>
      <c r="I60" s="489">
        <f t="shared" si="11"/>
        <v>225</v>
      </c>
      <c r="J60" s="489">
        <f t="shared" si="11"/>
        <v>223</v>
      </c>
      <c r="K60" s="489">
        <f t="shared" si="11"/>
        <v>162</v>
      </c>
      <c r="L60" s="489">
        <f t="shared" si="11"/>
        <v>122</v>
      </c>
      <c r="M60" s="489">
        <f t="shared" si="11"/>
        <v>85</v>
      </c>
      <c r="N60" s="489">
        <f t="shared" si="11"/>
        <v>142</v>
      </c>
      <c r="O60" s="490">
        <f t="shared" si="11"/>
        <v>135</v>
      </c>
      <c r="P60" s="457">
        <f>SUM(D60:O60)</f>
        <v>1850</v>
      </c>
    </row>
    <row r="61" spans="1:16" s="180" customFormat="1" ht="15" thickBot="1">
      <c r="A61" s="107"/>
      <c r="B61" s="399"/>
      <c r="C61" s="411" t="s">
        <v>34</v>
      </c>
      <c r="D61" s="491">
        <f>IF(D59="","",D59/D60)</f>
        <v>0.8255813953488372</v>
      </c>
      <c r="E61" s="501">
        <f aca="true" t="shared" si="12" ref="E61:O61">IF(E59="","",E59/E60)</f>
        <v>1.1326530612244898</v>
      </c>
      <c r="F61" s="501">
        <f t="shared" si="12"/>
        <v>1.5142857142857142</v>
      </c>
      <c r="G61" s="501">
        <f t="shared" si="12"/>
        <v>1.1581632653061225</v>
      </c>
      <c r="H61" s="501">
        <f t="shared" si="12"/>
        <v>2.4</v>
      </c>
      <c r="I61" s="501">
        <f t="shared" si="12"/>
        <v>1.2355555555555555</v>
      </c>
      <c r="J61" s="501">
        <f t="shared" si="12"/>
        <v>0.5739910313901345</v>
      </c>
      <c r="K61" s="501">
        <f t="shared" si="12"/>
        <v>1.5</v>
      </c>
      <c r="L61" s="501">
        <f t="shared" si="12"/>
        <v>0.4672131147540984</v>
      </c>
      <c r="M61" s="501">
        <f t="shared" si="12"/>
        <v>3.6</v>
      </c>
      <c r="N61" s="501">
        <f t="shared" si="12"/>
        <v>0.971830985915493</v>
      </c>
      <c r="O61" s="502">
        <f t="shared" si="12"/>
        <v>3.3925925925925924</v>
      </c>
      <c r="P61" s="447">
        <f>P59/P60</f>
        <v>1.421081081081081</v>
      </c>
    </row>
    <row r="62" spans="1:16" ht="15" thickTop="1">
      <c r="A62" s="16"/>
      <c r="B62" s="400"/>
      <c r="C62" s="412" t="s">
        <v>32</v>
      </c>
      <c r="D62" s="503">
        <f aca="true" t="shared" si="13" ref="D62:O62">IF(C17="","",C17)</f>
        <v>11</v>
      </c>
      <c r="E62" s="504">
        <f t="shared" si="13"/>
        <v>4</v>
      </c>
      <c r="F62" s="504">
        <f t="shared" si="13"/>
        <v>2</v>
      </c>
      <c r="G62" s="504">
        <f t="shared" si="13"/>
        <v>5</v>
      </c>
      <c r="H62" s="504">
        <f t="shared" si="13"/>
        <v>1</v>
      </c>
      <c r="I62" s="504">
        <f t="shared" si="13"/>
        <v>5</v>
      </c>
      <c r="J62" s="505">
        <f t="shared" si="13"/>
        <v>4</v>
      </c>
      <c r="K62" s="505">
        <f t="shared" si="13"/>
        <v>8</v>
      </c>
      <c r="L62" s="504">
        <f t="shared" si="13"/>
        <v>8</v>
      </c>
      <c r="M62" s="504">
        <f t="shared" si="13"/>
        <v>20</v>
      </c>
      <c r="N62" s="504">
        <f t="shared" si="13"/>
        <v>20</v>
      </c>
      <c r="O62" s="506">
        <f t="shared" si="13"/>
        <v>3</v>
      </c>
      <c r="P62" s="433">
        <f>SUM(D62:O62)</f>
        <v>91</v>
      </c>
    </row>
    <row r="63" spans="1:16" ht="14.25">
      <c r="A63" s="16"/>
      <c r="B63" s="400" t="s">
        <v>18</v>
      </c>
      <c r="C63" s="415" t="s">
        <v>33</v>
      </c>
      <c r="D63" s="507">
        <v>4</v>
      </c>
      <c r="E63" s="508">
        <v>3</v>
      </c>
      <c r="F63" s="508">
        <v>2</v>
      </c>
      <c r="G63" s="508">
        <v>0</v>
      </c>
      <c r="H63" s="508">
        <v>1</v>
      </c>
      <c r="I63" s="508">
        <v>5</v>
      </c>
      <c r="J63" s="509">
        <v>64</v>
      </c>
      <c r="K63" s="509">
        <v>6</v>
      </c>
      <c r="L63" s="508">
        <v>5</v>
      </c>
      <c r="M63" s="508">
        <v>1</v>
      </c>
      <c r="N63" s="508">
        <v>12</v>
      </c>
      <c r="O63" s="509">
        <v>7</v>
      </c>
      <c r="P63" s="449">
        <f>SUM(D63:O63)</f>
        <v>110</v>
      </c>
    </row>
    <row r="64" spans="1:16" s="180" customFormat="1" ht="14.25">
      <c r="A64" s="108" t="s">
        <v>23</v>
      </c>
      <c r="B64" s="401"/>
      <c r="C64" s="414" t="s">
        <v>34</v>
      </c>
      <c r="D64" s="498">
        <f>IF(D62="","",D62/D63)</f>
        <v>2.75</v>
      </c>
      <c r="E64" s="499">
        <f>IF(E62="","",E62/E63)</f>
        <v>1.3333333333333333</v>
      </c>
      <c r="F64" s="499">
        <f>IF(F62="","",F62/F63)</f>
        <v>1</v>
      </c>
      <c r="G64" s="499">
        <v>0</v>
      </c>
      <c r="H64" s="510">
        <f>IF(H63=0,"",IF(H62="","",H62/H63))</f>
        <v>1</v>
      </c>
      <c r="I64" s="499">
        <f aca="true" t="shared" si="14" ref="I64:O64">IF(I62="","",I62/I63)</f>
        <v>1</v>
      </c>
      <c r="J64" s="499">
        <f t="shared" si="14"/>
        <v>0.0625</v>
      </c>
      <c r="K64" s="499">
        <f t="shared" si="14"/>
        <v>1.3333333333333333</v>
      </c>
      <c r="L64" s="499">
        <f t="shared" si="14"/>
        <v>1.6</v>
      </c>
      <c r="M64" s="499">
        <f t="shared" si="14"/>
        <v>20</v>
      </c>
      <c r="N64" s="499">
        <f t="shared" si="14"/>
        <v>1.6666666666666667</v>
      </c>
      <c r="O64" s="479">
        <f t="shared" si="14"/>
        <v>0.42857142857142855</v>
      </c>
      <c r="P64" s="458">
        <f>P62/P63</f>
        <v>0.8272727272727273</v>
      </c>
    </row>
    <row r="65" spans="1:16" ht="14.25">
      <c r="A65" s="16"/>
      <c r="B65" s="402"/>
      <c r="C65" s="413" t="s">
        <v>32</v>
      </c>
      <c r="D65" s="511">
        <f aca="true" t="shared" si="15" ref="D65:O65">IF(C19="","",C19)</f>
        <v>11</v>
      </c>
      <c r="E65" s="512">
        <f t="shared" si="15"/>
        <v>4</v>
      </c>
      <c r="F65" s="512">
        <f t="shared" si="15"/>
        <v>1</v>
      </c>
      <c r="G65" s="512">
        <f t="shared" si="15"/>
        <v>4</v>
      </c>
      <c r="H65" s="512">
        <f t="shared" si="15"/>
        <v>1</v>
      </c>
      <c r="I65" s="512">
        <f t="shared" si="15"/>
        <v>5</v>
      </c>
      <c r="J65" s="513">
        <f t="shared" si="15"/>
        <v>4</v>
      </c>
      <c r="K65" s="513">
        <f t="shared" si="15"/>
        <v>6</v>
      </c>
      <c r="L65" s="512">
        <f t="shared" si="15"/>
        <v>7</v>
      </c>
      <c r="M65" s="512">
        <f t="shared" si="15"/>
        <v>2</v>
      </c>
      <c r="N65" s="512">
        <f t="shared" si="15"/>
        <v>20</v>
      </c>
      <c r="O65" s="514">
        <f t="shared" si="15"/>
        <v>1</v>
      </c>
      <c r="P65" s="459">
        <f>SUM(D65:O65)</f>
        <v>66</v>
      </c>
    </row>
    <row r="66" spans="1:16" ht="14.25">
      <c r="A66" s="16"/>
      <c r="B66" s="400" t="s">
        <v>20</v>
      </c>
      <c r="C66" s="415" t="s">
        <v>33</v>
      </c>
      <c r="D66" s="507">
        <v>4</v>
      </c>
      <c r="E66" s="508">
        <v>3</v>
      </c>
      <c r="F66" s="508">
        <v>1</v>
      </c>
      <c r="G66" s="508">
        <v>0</v>
      </c>
      <c r="H66" s="508">
        <v>1</v>
      </c>
      <c r="I66" s="508">
        <v>5</v>
      </c>
      <c r="J66" s="509">
        <v>64</v>
      </c>
      <c r="K66" s="509">
        <v>4</v>
      </c>
      <c r="L66" s="508">
        <v>3</v>
      </c>
      <c r="M66" s="508">
        <v>0</v>
      </c>
      <c r="N66" s="508">
        <v>12</v>
      </c>
      <c r="O66" s="508">
        <v>3</v>
      </c>
      <c r="P66" s="455">
        <f>SUM(D66:O66)</f>
        <v>100</v>
      </c>
    </row>
    <row r="67" spans="1:16" s="180" customFormat="1" ht="14.25">
      <c r="A67" s="108"/>
      <c r="B67" s="401"/>
      <c r="C67" s="414" t="s">
        <v>34</v>
      </c>
      <c r="D67" s="515">
        <f>IF(D65="","",D65/D66)</f>
        <v>2.75</v>
      </c>
      <c r="E67" s="516">
        <f>IF(E65="","",E65/E66)</f>
        <v>1.3333333333333333</v>
      </c>
      <c r="F67" s="516">
        <f>IF(F65="","",F65/F66)</f>
        <v>1</v>
      </c>
      <c r="G67" s="499">
        <v>0</v>
      </c>
      <c r="H67" s="510">
        <f>IF(H66=0,"",IF(H65="","",H65/H66))</f>
        <v>1</v>
      </c>
      <c r="I67" s="516">
        <f aca="true" t="shared" si="16" ref="I67:O67">IF(I65="","",I65/I66)</f>
        <v>1</v>
      </c>
      <c r="J67" s="517">
        <f t="shared" si="16"/>
        <v>0.0625</v>
      </c>
      <c r="K67" s="517">
        <f t="shared" si="16"/>
        <v>1.5</v>
      </c>
      <c r="L67" s="516">
        <f t="shared" si="16"/>
        <v>2.3333333333333335</v>
      </c>
      <c r="M67" s="516">
        <v>0</v>
      </c>
      <c r="N67" s="516">
        <f t="shared" si="16"/>
        <v>1.6666666666666667</v>
      </c>
      <c r="O67" s="518">
        <f t="shared" si="16"/>
        <v>0.3333333333333333</v>
      </c>
      <c r="P67" s="460">
        <f>P65/P66</f>
        <v>0.66</v>
      </c>
    </row>
    <row r="68" spans="1:16" ht="14.25">
      <c r="A68" s="16" t="s">
        <v>24</v>
      </c>
      <c r="B68" s="402"/>
      <c r="C68" s="413" t="s">
        <v>32</v>
      </c>
      <c r="D68" s="519">
        <f>IF(D62="","",D62-D65)</f>
        <v>0</v>
      </c>
      <c r="E68" s="519">
        <f>IF(E62="","",E62-E65)</f>
        <v>0</v>
      </c>
      <c r="F68" s="519">
        <f aca="true" t="shared" si="17" ref="F68:O68">IF(F62="","",F62-F65)</f>
        <v>1</v>
      </c>
      <c r="G68" s="519">
        <f t="shared" si="17"/>
        <v>1</v>
      </c>
      <c r="H68" s="519">
        <f t="shared" si="17"/>
        <v>0</v>
      </c>
      <c r="I68" s="519">
        <f t="shared" si="17"/>
        <v>0</v>
      </c>
      <c r="J68" s="519">
        <f t="shared" si="17"/>
        <v>0</v>
      </c>
      <c r="K68" s="519">
        <f t="shared" si="17"/>
        <v>2</v>
      </c>
      <c r="L68" s="519">
        <f t="shared" si="17"/>
        <v>1</v>
      </c>
      <c r="M68" s="519">
        <f>IF(M62="","",M62-M65)</f>
        <v>18</v>
      </c>
      <c r="N68" s="519">
        <f t="shared" si="17"/>
        <v>0</v>
      </c>
      <c r="O68" s="520">
        <f t="shared" si="17"/>
        <v>2</v>
      </c>
      <c r="P68" s="443">
        <f>SUM(D68:O68)</f>
        <v>25</v>
      </c>
    </row>
    <row r="69" spans="1:16" ht="14.25">
      <c r="A69" s="16"/>
      <c r="B69" s="400" t="s">
        <v>16</v>
      </c>
      <c r="C69" s="415" t="s">
        <v>33</v>
      </c>
      <c r="D69" s="521">
        <f>IF(D68="","",D63-D66)</f>
        <v>0</v>
      </c>
      <c r="E69" s="521">
        <f>IF(E68="","",E63-E66)</f>
        <v>0</v>
      </c>
      <c r="F69" s="521">
        <f aca="true" t="shared" si="18" ref="F69:O69">IF(F68="","",F63-F66)</f>
        <v>1</v>
      </c>
      <c r="G69" s="521">
        <f t="shared" si="18"/>
        <v>0</v>
      </c>
      <c r="H69" s="521">
        <f t="shared" si="18"/>
        <v>0</v>
      </c>
      <c r="I69" s="521">
        <f t="shared" si="18"/>
        <v>0</v>
      </c>
      <c r="J69" s="521">
        <f t="shared" si="18"/>
        <v>0</v>
      </c>
      <c r="K69" s="521">
        <f t="shared" si="18"/>
        <v>2</v>
      </c>
      <c r="L69" s="521">
        <f t="shared" si="18"/>
        <v>2</v>
      </c>
      <c r="M69" s="521">
        <f t="shared" si="18"/>
        <v>1</v>
      </c>
      <c r="N69" s="521">
        <f>IF(N68="","",N63-N66)</f>
        <v>0</v>
      </c>
      <c r="O69" s="490">
        <f t="shared" si="18"/>
        <v>4</v>
      </c>
      <c r="P69" s="455">
        <f>SUM(D69:O69)</f>
        <v>10</v>
      </c>
    </row>
    <row r="70" spans="1:16" s="180" customFormat="1" ht="15" thickBot="1">
      <c r="A70" s="108"/>
      <c r="B70" s="403"/>
      <c r="C70" s="416" t="s">
        <v>34</v>
      </c>
      <c r="D70" s="510">
        <v>0</v>
      </c>
      <c r="E70" s="510">
        <v>0</v>
      </c>
      <c r="F70" s="510">
        <f aca="true" t="shared" si="19" ref="F70:L70">IF(F69=0,"",IF(F68="","",F68/F69))</f>
        <v>1</v>
      </c>
      <c r="G70" s="510">
        <v>0</v>
      </c>
      <c r="H70" s="510">
        <v>0</v>
      </c>
      <c r="I70" s="510">
        <v>0</v>
      </c>
      <c r="J70" s="510">
        <v>0</v>
      </c>
      <c r="K70" s="510">
        <f t="shared" si="19"/>
        <v>1</v>
      </c>
      <c r="L70" s="510">
        <f t="shared" si="19"/>
        <v>0.5</v>
      </c>
      <c r="M70" s="510">
        <f>IF(M69=0,"",IF(M68="","",M68/M69))</f>
        <v>18</v>
      </c>
      <c r="N70" s="510">
        <v>0</v>
      </c>
      <c r="O70" s="522">
        <f>IF(O68=0,"",IF(O68="","",O68/O69))</f>
        <v>0.5</v>
      </c>
      <c r="P70" s="461">
        <v>0</v>
      </c>
    </row>
    <row r="71" spans="1:16" ht="15" thickTop="1">
      <c r="A71" s="15"/>
      <c r="B71" s="404"/>
      <c r="C71" s="417" t="s">
        <v>32</v>
      </c>
      <c r="D71" s="523">
        <f aca="true" t="shared" si="20" ref="D71:O71">IF(C23="","",C23)</f>
        <v>796</v>
      </c>
      <c r="E71" s="524">
        <f t="shared" si="20"/>
        <v>285</v>
      </c>
      <c r="F71" s="524">
        <f t="shared" si="20"/>
        <v>312</v>
      </c>
      <c r="G71" s="524">
        <f t="shared" si="20"/>
        <v>283</v>
      </c>
      <c r="H71" s="524">
        <f t="shared" si="20"/>
        <v>282</v>
      </c>
      <c r="I71" s="524">
        <f t="shared" si="20"/>
        <v>226</v>
      </c>
      <c r="J71" s="525">
        <f t="shared" si="20"/>
        <v>315</v>
      </c>
      <c r="K71" s="525">
        <f t="shared" si="20"/>
        <v>486</v>
      </c>
      <c r="L71" s="525">
        <f t="shared" si="20"/>
        <v>253</v>
      </c>
      <c r="M71" s="524">
        <f t="shared" si="20"/>
        <v>906</v>
      </c>
      <c r="N71" s="524">
        <f t="shared" si="20"/>
        <v>264</v>
      </c>
      <c r="O71" s="526">
        <f t="shared" si="20"/>
        <v>550</v>
      </c>
      <c r="P71" s="462">
        <f>SUM(D71:O71)</f>
        <v>4958</v>
      </c>
    </row>
    <row r="72" spans="1:16" ht="14.25">
      <c r="A72" s="16"/>
      <c r="B72" s="400" t="s">
        <v>18</v>
      </c>
      <c r="C72" s="415" t="s">
        <v>33</v>
      </c>
      <c r="D72" s="527">
        <v>309</v>
      </c>
      <c r="E72" s="528">
        <v>188</v>
      </c>
      <c r="F72" s="528">
        <v>408</v>
      </c>
      <c r="G72" s="528">
        <v>204</v>
      </c>
      <c r="H72" s="528">
        <v>437</v>
      </c>
      <c r="I72" s="528">
        <v>220</v>
      </c>
      <c r="J72" s="529">
        <v>201</v>
      </c>
      <c r="K72" s="529">
        <v>474</v>
      </c>
      <c r="L72" s="529">
        <v>263</v>
      </c>
      <c r="M72" s="528">
        <v>240</v>
      </c>
      <c r="N72" s="528">
        <v>232</v>
      </c>
      <c r="O72" s="528">
        <v>309</v>
      </c>
      <c r="P72" s="463">
        <f>SUM(D72:O72)</f>
        <v>3485</v>
      </c>
    </row>
    <row r="73" spans="1:16" s="180" customFormat="1" ht="14.25">
      <c r="A73" s="106"/>
      <c r="B73" s="405"/>
      <c r="C73" s="407" t="s">
        <v>34</v>
      </c>
      <c r="D73" s="498">
        <f>IF(D71="","",D71/D72)</f>
        <v>2.576051779935275</v>
      </c>
      <c r="E73" s="498">
        <f>IF(E71="","",E71/E72)</f>
        <v>1.5159574468085106</v>
      </c>
      <c r="F73" s="499">
        <f aca="true" t="shared" si="21" ref="F73:O73">IF(F71="","",F71/F72)</f>
        <v>0.7647058823529411</v>
      </c>
      <c r="G73" s="499">
        <f t="shared" si="21"/>
        <v>1.3872549019607843</v>
      </c>
      <c r="H73" s="499">
        <f t="shared" si="21"/>
        <v>0.6453089244851259</v>
      </c>
      <c r="I73" s="499">
        <f t="shared" si="21"/>
        <v>1.0272727272727273</v>
      </c>
      <c r="J73" s="499">
        <f t="shared" si="21"/>
        <v>1.5671641791044777</v>
      </c>
      <c r="K73" s="499">
        <f t="shared" si="21"/>
        <v>1.0253164556962024</v>
      </c>
      <c r="L73" s="499">
        <f t="shared" si="21"/>
        <v>0.9619771863117871</v>
      </c>
      <c r="M73" s="499">
        <f t="shared" si="21"/>
        <v>3.775</v>
      </c>
      <c r="N73" s="499">
        <f t="shared" si="21"/>
        <v>1.1379310344827587</v>
      </c>
      <c r="O73" s="479">
        <f t="shared" si="21"/>
        <v>1.779935275080906</v>
      </c>
      <c r="P73" s="454">
        <f>P71/P72</f>
        <v>1.4226685796269727</v>
      </c>
    </row>
    <row r="74" spans="1:16" ht="14.25">
      <c r="A74" s="16"/>
      <c r="B74" s="400"/>
      <c r="C74" s="418" t="s">
        <v>32</v>
      </c>
      <c r="D74" s="530">
        <f aca="true" t="shared" si="22" ref="D74:O74">IF(C24="","",C24)</f>
        <v>442</v>
      </c>
      <c r="E74" s="531">
        <f t="shared" si="22"/>
        <v>0</v>
      </c>
      <c r="F74" s="531">
        <f t="shared" si="22"/>
        <v>0</v>
      </c>
      <c r="G74" s="531">
        <f t="shared" si="22"/>
        <v>0</v>
      </c>
      <c r="H74" s="531">
        <f t="shared" si="22"/>
        <v>0</v>
      </c>
      <c r="I74" s="531">
        <f t="shared" si="22"/>
        <v>0</v>
      </c>
      <c r="J74" s="532">
        <f t="shared" si="22"/>
        <v>0</v>
      </c>
      <c r="K74" s="532">
        <f t="shared" si="22"/>
        <v>175</v>
      </c>
      <c r="L74" s="532">
        <f t="shared" si="22"/>
        <v>0</v>
      </c>
      <c r="M74" s="531">
        <f t="shared" si="22"/>
        <v>569</v>
      </c>
      <c r="N74" s="531">
        <f t="shared" si="22"/>
        <v>0</v>
      </c>
      <c r="O74" s="533">
        <f t="shared" si="22"/>
        <v>219</v>
      </c>
      <c r="P74" s="459">
        <f>SUM(D74:O74)</f>
        <v>1405</v>
      </c>
    </row>
    <row r="75" spans="1:16" ht="14.25">
      <c r="A75" s="16"/>
      <c r="B75" s="400" t="s">
        <v>35</v>
      </c>
      <c r="C75" s="415" t="s">
        <v>33</v>
      </c>
      <c r="D75" s="527">
        <v>0</v>
      </c>
      <c r="E75" s="528">
        <v>0</v>
      </c>
      <c r="F75" s="528">
        <v>107</v>
      </c>
      <c r="G75" s="528">
        <v>64</v>
      </c>
      <c r="H75" s="528">
        <v>267</v>
      </c>
      <c r="I75" s="528">
        <v>0</v>
      </c>
      <c r="J75" s="529">
        <v>0</v>
      </c>
      <c r="K75" s="529">
        <v>218</v>
      </c>
      <c r="L75" s="529">
        <v>0</v>
      </c>
      <c r="M75" s="528">
        <v>0</v>
      </c>
      <c r="N75" s="528">
        <v>0</v>
      </c>
      <c r="O75" s="528">
        <v>0</v>
      </c>
      <c r="P75" s="455">
        <f>SUM(D75:O75)</f>
        <v>656</v>
      </c>
    </row>
    <row r="76" spans="1:16" s="180" customFormat="1" ht="14.25">
      <c r="A76" s="106" t="s">
        <v>26</v>
      </c>
      <c r="B76" s="396"/>
      <c r="C76" s="419" t="s">
        <v>34</v>
      </c>
      <c r="D76" s="478">
        <v>0</v>
      </c>
      <c r="E76" s="478">
        <v>0</v>
      </c>
      <c r="F76" s="499">
        <f aca="true" t="shared" si="23" ref="F76:K76">IF(F75=0,"",IF(F74="","",F74/F75))</f>
        <v>0</v>
      </c>
      <c r="G76" s="499">
        <v>0</v>
      </c>
      <c r="H76" s="499">
        <f t="shared" si="23"/>
        <v>0</v>
      </c>
      <c r="I76" s="499">
        <v>0</v>
      </c>
      <c r="J76" s="499">
        <v>0</v>
      </c>
      <c r="K76" s="499">
        <f t="shared" si="23"/>
        <v>0.8027522935779816</v>
      </c>
      <c r="L76" s="499">
        <v>0</v>
      </c>
      <c r="M76" s="499">
        <v>0</v>
      </c>
      <c r="N76" s="499">
        <v>0</v>
      </c>
      <c r="O76" s="479">
        <f>IF(O75=0,"",IF(O74="","",O74/O75))</f>
      </c>
      <c r="P76" s="454">
        <v>0</v>
      </c>
    </row>
    <row r="77" spans="1:16" ht="14.25">
      <c r="A77" s="16"/>
      <c r="B77" s="402"/>
      <c r="C77" s="413" t="s">
        <v>32</v>
      </c>
      <c r="D77" s="530">
        <f aca="true" t="shared" si="24" ref="D77:O77">IF(C26="","",C26)</f>
        <v>330</v>
      </c>
      <c r="E77" s="531">
        <f t="shared" si="24"/>
        <v>278</v>
      </c>
      <c r="F77" s="531">
        <f t="shared" si="24"/>
        <v>302</v>
      </c>
      <c r="G77" s="531">
        <f t="shared" si="24"/>
        <v>274</v>
      </c>
      <c r="H77" s="531">
        <f t="shared" si="24"/>
        <v>268</v>
      </c>
      <c r="I77" s="531">
        <f t="shared" si="24"/>
        <v>206</v>
      </c>
      <c r="J77" s="532">
        <f t="shared" si="24"/>
        <v>295</v>
      </c>
      <c r="K77" s="532">
        <f t="shared" si="24"/>
        <v>297</v>
      </c>
      <c r="L77" s="531">
        <f t="shared" si="24"/>
        <v>237</v>
      </c>
      <c r="M77" s="531">
        <f t="shared" si="24"/>
        <v>318</v>
      </c>
      <c r="N77" s="531">
        <f t="shared" si="24"/>
        <v>233</v>
      </c>
      <c r="O77" s="533">
        <f t="shared" si="24"/>
        <v>319</v>
      </c>
      <c r="P77" s="443">
        <f>SUM(D77:O77)</f>
        <v>3357</v>
      </c>
    </row>
    <row r="78" spans="1:16" ht="14.25">
      <c r="A78" s="16"/>
      <c r="B78" s="400" t="s">
        <v>20</v>
      </c>
      <c r="C78" s="415" t="s">
        <v>33</v>
      </c>
      <c r="D78" s="527">
        <v>302</v>
      </c>
      <c r="E78" s="528">
        <v>173</v>
      </c>
      <c r="F78" s="528">
        <v>294</v>
      </c>
      <c r="G78" s="528">
        <v>132</v>
      </c>
      <c r="H78" s="528">
        <v>159</v>
      </c>
      <c r="I78" s="528">
        <v>204</v>
      </c>
      <c r="J78" s="529">
        <v>185</v>
      </c>
      <c r="K78" s="529">
        <v>245</v>
      </c>
      <c r="L78" s="528">
        <v>257</v>
      </c>
      <c r="M78" s="528">
        <v>228</v>
      </c>
      <c r="N78" s="528">
        <v>210</v>
      </c>
      <c r="O78" s="528">
        <v>299</v>
      </c>
      <c r="P78" s="450">
        <f>SUM(D78:O78)</f>
        <v>2688</v>
      </c>
    </row>
    <row r="79" spans="1:16" s="180" customFormat="1" ht="14.25">
      <c r="A79" s="106"/>
      <c r="B79" s="405"/>
      <c r="C79" s="407" t="s">
        <v>34</v>
      </c>
      <c r="D79" s="498">
        <f>IF(D77="","",D77/D78)</f>
        <v>1.0927152317880795</v>
      </c>
      <c r="E79" s="499">
        <f>IF(E77="","",E77/E78)</f>
        <v>1.606936416184971</v>
      </c>
      <c r="F79" s="499">
        <f aca="true" t="shared" si="25" ref="F79:O79">IF(F77="","",F77/F78)</f>
        <v>1.0272108843537415</v>
      </c>
      <c r="G79" s="499">
        <f t="shared" si="25"/>
        <v>2.0757575757575757</v>
      </c>
      <c r="H79" s="499">
        <f t="shared" si="25"/>
        <v>1.6855345911949686</v>
      </c>
      <c r="I79" s="499">
        <f t="shared" si="25"/>
        <v>1.0098039215686274</v>
      </c>
      <c r="J79" s="499">
        <f t="shared" si="25"/>
        <v>1.5945945945945945</v>
      </c>
      <c r="K79" s="499">
        <f t="shared" si="25"/>
        <v>1.2122448979591838</v>
      </c>
      <c r="L79" s="499">
        <f t="shared" si="25"/>
        <v>0.9221789883268483</v>
      </c>
      <c r="M79" s="499">
        <f t="shared" si="25"/>
        <v>1.394736842105263</v>
      </c>
      <c r="N79" s="499">
        <f t="shared" si="25"/>
        <v>1.1095238095238096</v>
      </c>
      <c r="O79" s="479">
        <f t="shared" si="25"/>
        <v>1.0668896321070234</v>
      </c>
      <c r="P79" s="454">
        <f>P77/P78</f>
        <v>1.2488839285714286</v>
      </c>
    </row>
    <row r="80" spans="1:16" ht="14.25">
      <c r="A80" s="16"/>
      <c r="B80" s="400"/>
      <c r="C80" s="413" t="s">
        <v>32</v>
      </c>
      <c r="D80" s="534">
        <f aca="true" t="shared" si="26" ref="D80:O80">IF(C27="","",C27)</f>
        <v>0</v>
      </c>
      <c r="E80" s="535">
        <f t="shared" si="26"/>
        <v>0</v>
      </c>
      <c r="F80" s="535">
        <f t="shared" si="26"/>
        <v>0</v>
      </c>
      <c r="G80" s="535">
        <f t="shared" si="26"/>
        <v>0</v>
      </c>
      <c r="H80" s="535">
        <f t="shared" si="26"/>
        <v>0</v>
      </c>
      <c r="I80" s="535">
        <f t="shared" si="26"/>
        <v>0</v>
      </c>
      <c r="J80" s="535">
        <f t="shared" si="26"/>
        <v>0</v>
      </c>
      <c r="K80" s="535">
        <f t="shared" si="26"/>
        <v>0</v>
      </c>
      <c r="L80" s="535">
        <f t="shared" si="26"/>
        <v>0</v>
      </c>
      <c r="M80" s="535">
        <f t="shared" si="26"/>
        <v>0</v>
      </c>
      <c r="N80" s="535">
        <f t="shared" si="26"/>
        <v>0</v>
      </c>
      <c r="O80" s="520">
        <f t="shared" si="26"/>
        <v>0</v>
      </c>
      <c r="P80" s="450">
        <f>SUM(D80:O80)</f>
        <v>0</v>
      </c>
    </row>
    <row r="81" spans="1:16" ht="14.25">
      <c r="A81" s="16"/>
      <c r="B81" s="400" t="s">
        <v>35</v>
      </c>
      <c r="C81" s="415" t="s">
        <v>33</v>
      </c>
      <c r="D81" s="536">
        <v>0</v>
      </c>
      <c r="E81" s="489">
        <v>0</v>
      </c>
      <c r="F81" s="489">
        <v>0</v>
      </c>
      <c r="G81" s="489">
        <v>0</v>
      </c>
      <c r="H81" s="489">
        <v>0</v>
      </c>
      <c r="I81" s="489">
        <v>0</v>
      </c>
      <c r="J81" s="489">
        <v>0</v>
      </c>
      <c r="K81" s="489">
        <v>0</v>
      </c>
      <c r="L81" s="489">
        <v>0</v>
      </c>
      <c r="M81" s="489">
        <v>0</v>
      </c>
      <c r="N81" s="489">
        <v>0</v>
      </c>
      <c r="O81" s="537">
        <v>0</v>
      </c>
      <c r="P81" s="450">
        <f>SUM(D81:O81)</f>
        <v>0</v>
      </c>
    </row>
    <row r="82" spans="1:16" s="180" customFormat="1" ht="14.25">
      <c r="A82" s="108"/>
      <c r="B82" s="401"/>
      <c r="C82" s="414" t="s">
        <v>34</v>
      </c>
      <c r="D82" s="478">
        <v>0</v>
      </c>
      <c r="E82" s="478">
        <v>0</v>
      </c>
      <c r="F82" s="478">
        <v>0</v>
      </c>
      <c r="G82" s="499">
        <v>0</v>
      </c>
      <c r="H82" s="499">
        <v>0</v>
      </c>
      <c r="I82" s="499">
        <v>0</v>
      </c>
      <c r="J82" s="499">
        <v>0</v>
      </c>
      <c r="K82" s="499">
        <v>0</v>
      </c>
      <c r="L82" s="499">
        <v>0</v>
      </c>
      <c r="M82" s="499">
        <v>0</v>
      </c>
      <c r="N82" s="499">
        <v>0</v>
      </c>
      <c r="O82" s="479">
        <f>IF(O80=0,"",IF(O80="","",O80/O81))</f>
      </c>
      <c r="P82" s="458">
        <v>0</v>
      </c>
    </row>
    <row r="83" spans="1:16" ht="14.25">
      <c r="A83" s="16" t="s">
        <v>27</v>
      </c>
      <c r="B83" s="210"/>
      <c r="C83" s="213" t="s">
        <v>32</v>
      </c>
      <c r="D83" s="538">
        <f>IF(D71="","",D71-D77)</f>
        <v>466</v>
      </c>
      <c r="E83" s="539">
        <f>IF(E71="","",E71-E77)</f>
        <v>7</v>
      </c>
      <c r="F83" s="539">
        <f aca="true" t="shared" si="27" ref="F83:O84">IF(F71="","",F71-F77)</f>
        <v>10</v>
      </c>
      <c r="G83" s="539">
        <f t="shared" si="27"/>
        <v>9</v>
      </c>
      <c r="H83" s="539">
        <f t="shared" si="27"/>
        <v>14</v>
      </c>
      <c r="I83" s="539">
        <f t="shared" si="27"/>
        <v>20</v>
      </c>
      <c r="J83" s="540">
        <f t="shared" si="27"/>
        <v>20</v>
      </c>
      <c r="K83" s="540">
        <f t="shared" si="27"/>
        <v>189</v>
      </c>
      <c r="L83" s="539">
        <f t="shared" si="27"/>
        <v>16</v>
      </c>
      <c r="M83" s="539">
        <f t="shared" si="27"/>
        <v>588</v>
      </c>
      <c r="N83" s="539">
        <f t="shared" si="27"/>
        <v>31</v>
      </c>
      <c r="O83" s="541">
        <f t="shared" si="27"/>
        <v>231</v>
      </c>
      <c r="P83" s="464">
        <f>SUM(D83:O83)</f>
        <v>1601</v>
      </c>
    </row>
    <row r="84" spans="1:16" ht="14.25">
      <c r="A84" s="16"/>
      <c r="B84" s="208" t="s">
        <v>16</v>
      </c>
      <c r="C84" s="209" t="s">
        <v>33</v>
      </c>
      <c r="D84" s="488">
        <f>IF(D72="","",D72-D78)</f>
        <v>7</v>
      </c>
      <c r="E84" s="489">
        <f>IF(E72="","",E72-E78)</f>
        <v>15</v>
      </c>
      <c r="F84" s="489">
        <f t="shared" si="27"/>
        <v>114</v>
      </c>
      <c r="G84" s="489">
        <f t="shared" si="27"/>
        <v>72</v>
      </c>
      <c r="H84" s="489">
        <f t="shared" si="27"/>
        <v>278</v>
      </c>
      <c r="I84" s="489">
        <f t="shared" si="27"/>
        <v>16</v>
      </c>
      <c r="J84" s="489">
        <f t="shared" si="27"/>
        <v>16</v>
      </c>
      <c r="K84" s="489">
        <f t="shared" si="27"/>
        <v>229</v>
      </c>
      <c r="L84" s="489">
        <f t="shared" si="27"/>
        <v>6</v>
      </c>
      <c r="M84" s="489">
        <f t="shared" si="27"/>
        <v>12</v>
      </c>
      <c r="N84" s="489">
        <f t="shared" si="27"/>
        <v>22</v>
      </c>
      <c r="O84" s="537">
        <f t="shared" si="27"/>
        <v>10</v>
      </c>
      <c r="P84" s="465">
        <f>SUM(D84:O84)</f>
        <v>797</v>
      </c>
    </row>
    <row r="85" spans="1:16" s="180" customFormat="1" ht="14.25">
      <c r="A85" s="106"/>
      <c r="B85" s="212"/>
      <c r="C85" s="205" t="s">
        <v>34</v>
      </c>
      <c r="D85" s="542">
        <f>IF(D83="","",D83/D84)</f>
        <v>66.57142857142857</v>
      </c>
      <c r="E85" s="543">
        <f>IF(E83="","",E83/E84)</f>
        <v>0.4666666666666667</v>
      </c>
      <c r="F85" s="543">
        <f aca="true" t="shared" si="28" ref="F85:O85">IF(F83="","",F83/F84)</f>
        <v>0.08771929824561403</v>
      </c>
      <c r="G85" s="543">
        <f t="shared" si="28"/>
        <v>0.125</v>
      </c>
      <c r="H85" s="543">
        <f t="shared" si="28"/>
        <v>0.050359712230215826</v>
      </c>
      <c r="I85" s="543">
        <f t="shared" si="28"/>
        <v>1.25</v>
      </c>
      <c r="J85" s="543">
        <f t="shared" si="28"/>
        <v>1.25</v>
      </c>
      <c r="K85" s="543">
        <f t="shared" si="28"/>
        <v>0.8253275109170306</v>
      </c>
      <c r="L85" s="543">
        <f t="shared" si="28"/>
        <v>2.6666666666666665</v>
      </c>
      <c r="M85" s="543">
        <f t="shared" si="28"/>
        <v>49</v>
      </c>
      <c r="N85" s="543">
        <f t="shared" si="28"/>
        <v>1.4090909090909092</v>
      </c>
      <c r="O85" s="544">
        <f t="shared" si="28"/>
        <v>23.1</v>
      </c>
      <c r="P85" s="466">
        <f>P83/P84</f>
        <v>2.0087829360100375</v>
      </c>
    </row>
    <row r="86" spans="1:16" ht="14.25">
      <c r="A86" s="16"/>
      <c r="B86" s="208"/>
      <c r="C86" s="211" t="s">
        <v>32</v>
      </c>
      <c r="D86" s="533">
        <f>IF(D74="","",D74-D80)</f>
        <v>442</v>
      </c>
      <c r="E86" s="531">
        <f>IF(E74="","",E74-E80)</f>
        <v>0</v>
      </c>
      <c r="F86" s="531">
        <f aca="true" t="shared" si="29" ref="F86:O87">IF(F74="","",F74-F80)</f>
        <v>0</v>
      </c>
      <c r="G86" s="531">
        <f t="shared" si="29"/>
        <v>0</v>
      </c>
      <c r="H86" s="531">
        <f t="shared" si="29"/>
        <v>0</v>
      </c>
      <c r="I86" s="531">
        <f t="shared" si="29"/>
        <v>0</v>
      </c>
      <c r="J86" s="532">
        <f t="shared" si="29"/>
        <v>0</v>
      </c>
      <c r="K86" s="532">
        <f t="shared" si="29"/>
        <v>175</v>
      </c>
      <c r="L86" s="531">
        <f t="shared" si="29"/>
        <v>0</v>
      </c>
      <c r="M86" s="531">
        <f t="shared" si="29"/>
        <v>569</v>
      </c>
      <c r="N86" s="531">
        <f t="shared" si="29"/>
        <v>0</v>
      </c>
      <c r="O86" s="545">
        <f t="shared" si="29"/>
        <v>219</v>
      </c>
      <c r="P86" s="467">
        <f>SUM(D86:O86)</f>
        <v>1405</v>
      </c>
    </row>
    <row r="87" spans="1:16" ht="14.25">
      <c r="A87" s="16"/>
      <c r="B87" s="208" t="s">
        <v>35</v>
      </c>
      <c r="C87" s="209" t="s">
        <v>33</v>
      </c>
      <c r="D87" s="488">
        <f>IF(D75="","",D75-D81)</f>
        <v>0</v>
      </c>
      <c r="E87" s="489">
        <f>IF(E75="","",E75-E81)</f>
        <v>0</v>
      </c>
      <c r="F87" s="489">
        <f t="shared" si="29"/>
        <v>107</v>
      </c>
      <c r="G87" s="489">
        <f t="shared" si="29"/>
        <v>64</v>
      </c>
      <c r="H87" s="489">
        <f t="shared" si="29"/>
        <v>267</v>
      </c>
      <c r="I87" s="489">
        <f t="shared" si="29"/>
        <v>0</v>
      </c>
      <c r="J87" s="489">
        <f t="shared" si="29"/>
        <v>0</v>
      </c>
      <c r="K87" s="489">
        <f t="shared" si="29"/>
        <v>218</v>
      </c>
      <c r="L87" s="489">
        <f t="shared" si="29"/>
        <v>0</v>
      </c>
      <c r="M87" s="489">
        <f t="shared" si="29"/>
        <v>0</v>
      </c>
      <c r="N87" s="489">
        <f t="shared" si="29"/>
        <v>0</v>
      </c>
      <c r="O87" s="537">
        <f t="shared" si="29"/>
        <v>0</v>
      </c>
      <c r="P87" s="468">
        <f>SUM(D87:O87)</f>
        <v>656</v>
      </c>
    </row>
    <row r="88" spans="1:16" s="180" customFormat="1" ht="15" thickBot="1">
      <c r="A88" s="109"/>
      <c r="B88" s="214"/>
      <c r="C88" s="215" t="s">
        <v>34</v>
      </c>
      <c r="D88" s="492">
        <v>0</v>
      </c>
      <c r="E88" s="492">
        <v>0</v>
      </c>
      <c r="F88" s="492">
        <f aca="true" t="shared" si="30" ref="F88:K88">IF(F87=0,"",IF(F86="","",F86/F87))</f>
        <v>0</v>
      </c>
      <c r="G88" s="492">
        <f t="shared" si="30"/>
        <v>0</v>
      </c>
      <c r="H88" s="492">
        <f t="shared" si="30"/>
        <v>0</v>
      </c>
      <c r="I88" s="492">
        <v>0</v>
      </c>
      <c r="J88" s="492">
        <v>0</v>
      </c>
      <c r="K88" s="492">
        <f t="shared" si="30"/>
        <v>0.8027522935779816</v>
      </c>
      <c r="L88" s="501">
        <v>0</v>
      </c>
      <c r="M88" s="501">
        <v>0</v>
      </c>
      <c r="N88" s="501">
        <v>0</v>
      </c>
      <c r="O88" s="546">
        <f>IF(O87=0,"",IF(O86="","",O86/O87))</f>
      </c>
      <c r="P88" s="469">
        <v>0</v>
      </c>
    </row>
    <row r="89" spans="1:16" ht="15" thickTop="1">
      <c r="A89" s="14"/>
      <c r="B89" s="202"/>
      <c r="C89" s="216" t="s">
        <v>32</v>
      </c>
      <c r="D89" s="547">
        <f>IF(D44="","",D44+D53+D62+D71)</f>
        <v>1854</v>
      </c>
      <c r="E89" s="548">
        <f>IF(E44="","",E44+E53+E62+E71)</f>
        <v>1346</v>
      </c>
      <c r="F89" s="548">
        <f aca="true" t="shared" si="31" ref="F89:O90">IF(F44="","",F44+F53+F62+F71)</f>
        <v>1656</v>
      </c>
      <c r="G89" s="548">
        <f t="shared" si="31"/>
        <v>1599</v>
      </c>
      <c r="H89" s="548">
        <f t="shared" si="31"/>
        <v>1499</v>
      </c>
      <c r="I89" s="548">
        <f t="shared" si="31"/>
        <v>1761</v>
      </c>
      <c r="J89" s="549">
        <f t="shared" si="31"/>
        <v>1548</v>
      </c>
      <c r="K89" s="549">
        <f t="shared" si="31"/>
        <v>1830</v>
      </c>
      <c r="L89" s="549">
        <f t="shared" si="31"/>
        <v>1249</v>
      </c>
      <c r="M89" s="548">
        <f t="shared" si="31"/>
        <v>1975</v>
      </c>
      <c r="N89" s="548">
        <f>IF(N44="","",N44+N53+N62+N71)</f>
        <v>1170</v>
      </c>
      <c r="O89" s="550">
        <f t="shared" si="31"/>
        <v>1900</v>
      </c>
      <c r="P89" s="470">
        <f>SUM(D89:O89)</f>
        <v>19387</v>
      </c>
    </row>
    <row r="90" spans="1:16" ht="14.25">
      <c r="A90" s="14"/>
      <c r="B90" s="202" t="s">
        <v>18</v>
      </c>
      <c r="C90" s="203" t="s">
        <v>33</v>
      </c>
      <c r="D90" s="551">
        <f>IF(D45="","",D45+D54+D63+D72)</f>
        <v>1412</v>
      </c>
      <c r="E90" s="552">
        <f>IF(E45="","",E45+E54+E63+E72)</f>
        <v>1118</v>
      </c>
      <c r="F90" s="552">
        <f t="shared" si="31"/>
        <v>1567</v>
      </c>
      <c r="G90" s="552">
        <f t="shared" si="31"/>
        <v>1301</v>
      </c>
      <c r="H90" s="552">
        <f t="shared" si="31"/>
        <v>1299</v>
      </c>
      <c r="I90" s="552">
        <f t="shared" si="31"/>
        <v>1391</v>
      </c>
      <c r="J90" s="553">
        <f t="shared" si="31"/>
        <v>1407</v>
      </c>
      <c r="K90" s="553">
        <f t="shared" si="31"/>
        <v>1573</v>
      </c>
      <c r="L90" s="553">
        <f t="shared" si="31"/>
        <v>1320</v>
      </c>
      <c r="M90" s="552">
        <f t="shared" si="31"/>
        <v>1261</v>
      </c>
      <c r="N90" s="552">
        <f t="shared" si="31"/>
        <v>1257</v>
      </c>
      <c r="O90" s="611">
        <f t="shared" si="31"/>
        <v>1474</v>
      </c>
      <c r="P90" s="612">
        <f>SUM(D90:O90)</f>
        <v>16380</v>
      </c>
    </row>
    <row r="91" spans="1:16" s="180" customFormat="1" ht="14.25">
      <c r="A91" s="106" t="s">
        <v>29</v>
      </c>
      <c r="B91" s="204"/>
      <c r="C91" s="205" t="s">
        <v>34</v>
      </c>
      <c r="D91" s="554">
        <f>IF(D89="","",D89/D90)</f>
        <v>1.3130311614730878</v>
      </c>
      <c r="E91" s="554">
        <f>IF(E89="","",E89/E90)</f>
        <v>1.2039355992844365</v>
      </c>
      <c r="F91" s="555">
        <f aca="true" t="shared" si="32" ref="F91:O91">IF(F89="","",F89/F90)</f>
        <v>1.0567964262922782</v>
      </c>
      <c r="G91" s="555">
        <f t="shared" si="32"/>
        <v>1.229054573405073</v>
      </c>
      <c r="H91" s="555">
        <f t="shared" si="32"/>
        <v>1.1539645881447267</v>
      </c>
      <c r="I91" s="555">
        <f t="shared" si="32"/>
        <v>1.2659956865564341</v>
      </c>
      <c r="J91" s="555">
        <f t="shared" si="32"/>
        <v>1.1002132196162047</v>
      </c>
      <c r="K91" s="555">
        <f t="shared" si="32"/>
        <v>1.1633820724729815</v>
      </c>
      <c r="L91" s="555">
        <f t="shared" si="32"/>
        <v>0.9462121212121212</v>
      </c>
      <c r="M91" s="555">
        <f t="shared" si="32"/>
        <v>1.5662172878667724</v>
      </c>
      <c r="N91" s="555">
        <f t="shared" si="32"/>
        <v>0.9307875894988067</v>
      </c>
      <c r="O91" s="556">
        <f t="shared" si="32"/>
        <v>1.2890094979647218</v>
      </c>
      <c r="P91" s="466">
        <f>P89/P90</f>
        <v>1.1835775335775336</v>
      </c>
    </row>
    <row r="92" spans="1:16" ht="14.25">
      <c r="A92" s="14"/>
      <c r="B92" s="206"/>
      <c r="C92" s="207" t="s">
        <v>32</v>
      </c>
      <c r="D92" s="557">
        <f>IF(D47="","",D47+D56+D65+D77)</f>
        <v>1165</v>
      </c>
      <c r="E92" s="486">
        <f>IF(E47="","",E47+E56+E65+E77)</f>
        <v>1139</v>
      </c>
      <c r="F92" s="486">
        <f aca="true" t="shared" si="33" ref="F92:O93">IF(F47="","",F47+F56+F65+F77)</f>
        <v>1264</v>
      </c>
      <c r="G92" s="486">
        <f t="shared" si="33"/>
        <v>1250</v>
      </c>
      <c r="H92" s="486">
        <f t="shared" si="33"/>
        <v>1108</v>
      </c>
      <c r="I92" s="486">
        <f t="shared" si="33"/>
        <v>1350</v>
      </c>
      <c r="J92" s="486">
        <f t="shared" si="33"/>
        <v>1301</v>
      </c>
      <c r="K92" s="486">
        <f t="shared" si="33"/>
        <v>1289</v>
      </c>
      <c r="L92" s="486">
        <f t="shared" si="33"/>
        <v>1093</v>
      </c>
      <c r="M92" s="486">
        <f t="shared" si="33"/>
        <v>989</v>
      </c>
      <c r="N92" s="486">
        <f t="shared" si="33"/>
        <v>922</v>
      </c>
      <c r="O92" s="558">
        <f t="shared" si="33"/>
        <v>1126</v>
      </c>
      <c r="P92" s="467">
        <f>SUM(D92:O92)</f>
        <v>13996</v>
      </c>
    </row>
    <row r="93" spans="1:16" ht="14.25">
      <c r="A93" s="14"/>
      <c r="B93" s="202" t="s">
        <v>20</v>
      </c>
      <c r="C93" s="203" t="s">
        <v>33</v>
      </c>
      <c r="D93" s="559">
        <f>IF(D48="","",D48+D57+D66+D78)</f>
        <v>1169</v>
      </c>
      <c r="E93" s="489">
        <f>IF(E48="","",E48+E57+E66+E78)</f>
        <v>927</v>
      </c>
      <c r="F93" s="489">
        <f t="shared" si="33"/>
        <v>1180</v>
      </c>
      <c r="G93" s="489">
        <f t="shared" si="33"/>
        <v>968</v>
      </c>
      <c r="H93" s="489">
        <f t="shared" si="33"/>
        <v>824</v>
      </c>
      <c r="I93" s="489">
        <f t="shared" si="33"/>
        <v>1085</v>
      </c>
      <c r="J93" s="489">
        <f t="shared" si="33"/>
        <v>1079</v>
      </c>
      <c r="K93" s="489">
        <f t="shared" si="33"/>
        <v>1096</v>
      </c>
      <c r="L93" s="489">
        <f t="shared" si="33"/>
        <v>1114</v>
      </c>
      <c r="M93" s="489">
        <f t="shared" si="33"/>
        <v>1090</v>
      </c>
      <c r="N93" s="489">
        <f t="shared" si="33"/>
        <v>1012</v>
      </c>
      <c r="O93" s="537">
        <f t="shared" si="33"/>
        <v>1251</v>
      </c>
      <c r="P93" s="468">
        <f>SUM(D93:O93)</f>
        <v>12795</v>
      </c>
    </row>
    <row r="94" spans="1:16" s="180" customFormat="1" ht="14.25">
      <c r="A94" s="106"/>
      <c r="B94" s="204"/>
      <c r="C94" s="205" t="s">
        <v>34</v>
      </c>
      <c r="D94" s="560">
        <f>IF(D92="","",D92/D93)</f>
        <v>0.9965782720273738</v>
      </c>
      <c r="E94" s="499">
        <f>IF(E92="","",E92/E93)</f>
        <v>1.2286947141316074</v>
      </c>
      <c r="F94" s="499">
        <f aca="true" t="shared" si="34" ref="F94:O94">IF(F92="","",F92/F93)</f>
        <v>1.071186440677966</v>
      </c>
      <c r="G94" s="499">
        <f t="shared" si="34"/>
        <v>1.2913223140495869</v>
      </c>
      <c r="H94" s="499">
        <f t="shared" si="34"/>
        <v>1.3446601941747574</v>
      </c>
      <c r="I94" s="499">
        <f t="shared" si="34"/>
        <v>1.2442396313364055</v>
      </c>
      <c r="J94" s="499">
        <f t="shared" si="34"/>
        <v>1.205746061167748</v>
      </c>
      <c r="K94" s="499">
        <f t="shared" si="34"/>
        <v>1.176094890510949</v>
      </c>
      <c r="L94" s="499">
        <f t="shared" si="34"/>
        <v>0.981149012567325</v>
      </c>
      <c r="M94" s="499">
        <f t="shared" si="34"/>
        <v>0.9073394495412844</v>
      </c>
      <c r="N94" s="499">
        <f t="shared" si="34"/>
        <v>0.9110671936758893</v>
      </c>
      <c r="O94" s="561">
        <f t="shared" si="34"/>
        <v>0.9000799360511591</v>
      </c>
      <c r="P94" s="466">
        <f>P92/P93</f>
        <v>1.0938647909339585</v>
      </c>
    </row>
    <row r="95" spans="1:16" ht="14.25">
      <c r="A95" s="16" t="s">
        <v>13</v>
      </c>
      <c r="B95" s="210"/>
      <c r="C95" s="211" t="s">
        <v>32</v>
      </c>
      <c r="D95" s="562">
        <f>IF(D50="","",D50+D59+D68+D83)</f>
        <v>689</v>
      </c>
      <c r="E95" s="563">
        <f>IF(E50="","",E50+E59+E68+E83)</f>
        <v>207</v>
      </c>
      <c r="F95" s="563">
        <f aca="true" t="shared" si="35" ref="F95:L95">IF(F50="","",F50+F59+F68+F83)</f>
        <v>392</v>
      </c>
      <c r="G95" s="563">
        <f t="shared" si="35"/>
        <v>349</v>
      </c>
      <c r="H95" s="563">
        <f t="shared" si="35"/>
        <v>391</v>
      </c>
      <c r="I95" s="563">
        <f t="shared" si="35"/>
        <v>411</v>
      </c>
      <c r="J95" s="563">
        <f t="shared" si="35"/>
        <v>247</v>
      </c>
      <c r="K95" s="563">
        <f t="shared" si="35"/>
        <v>541</v>
      </c>
      <c r="L95" s="563">
        <f t="shared" si="35"/>
        <v>156</v>
      </c>
      <c r="M95" s="563">
        <f>IF(M50="","",M50+M59+M68+M83)</f>
        <v>986</v>
      </c>
      <c r="N95" s="563">
        <f>IF(N50="","",N50+N59+N68+N83)</f>
        <v>248</v>
      </c>
      <c r="O95" s="564">
        <f>IF(O50="","",O50+O59+O68+O83)</f>
        <v>774</v>
      </c>
      <c r="P95" s="467">
        <f>SUM(D95:O95)</f>
        <v>5391</v>
      </c>
    </row>
    <row r="96" spans="1:16" ht="14.25">
      <c r="A96" s="16"/>
      <c r="B96" s="208" t="s">
        <v>16</v>
      </c>
      <c r="C96" s="209" t="s">
        <v>33</v>
      </c>
      <c r="D96" s="565">
        <f>IF(D90="","",D90-D93)</f>
        <v>243</v>
      </c>
      <c r="E96" s="566">
        <f>IF(E90="","",E90-E93)</f>
        <v>191</v>
      </c>
      <c r="F96" s="566">
        <f aca="true" t="shared" si="36" ref="F96:O96">IF(F90="","",F90-F93)</f>
        <v>387</v>
      </c>
      <c r="G96" s="566">
        <f t="shared" si="36"/>
        <v>333</v>
      </c>
      <c r="H96" s="566">
        <f t="shared" si="36"/>
        <v>475</v>
      </c>
      <c r="I96" s="566">
        <f t="shared" si="36"/>
        <v>306</v>
      </c>
      <c r="J96" s="566">
        <f t="shared" si="36"/>
        <v>328</v>
      </c>
      <c r="K96" s="566">
        <f t="shared" si="36"/>
        <v>477</v>
      </c>
      <c r="L96" s="566">
        <f t="shared" si="36"/>
        <v>206</v>
      </c>
      <c r="M96" s="566">
        <f t="shared" si="36"/>
        <v>171</v>
      </c>
      <c r="N96" s="566">
        <f t="shared" si="36"/>
        <v>245</v>
      </c>
      <c r="O96" s="567">
        <f t="shared" si="36"/>
        <v>223</v>
      </c>
      <c r="P96" s="468">
        <f>SUM(D96:O96)</f>
        <v>3585</v>
      </c>
    </row>
    <row r="97" spans="1:16" s="180" customFormat="1" ht="15" thickBot="1">
      <c r="A97" s="110"/>
      <c r="B97" s="217"/>
      <c r="C97" s="218" t="s">
        <v>34</v>
      </c>
      <c r="D97" s="568">
        <f>IF(D95="","",D95/D96)</f>
        <v>2.8353909465020575</v>
      </c>
      <c r="E97" s="569">
        <f>IF(E95="","",E95/E96)</f>
        <v>1.0837696335078535</v>
      </c>
      <c r="F97" s="569">
        <f aca="true" t="shared" si="37" ref="F97:O97">IF(F95="","",F95/F96)</f>
        <v>1.0129198966408268</v>
      </c>
      <c r="G97" s="569">
        <f t="shared" si="37"/>
        <v>1.048048048048048</v>
      </c>
      <c r="H97" s="569">
        <f t="shared" si="37"/>
        <v>0.8231578947368421</v>
      </c>
      <c r="I97" s="569">
        <f t="shared" si="37"/>
        <v>1.3431372549019607</v>
      </c>
      <c r="J97" s="569">
        <f t="shared" si="37"/>
        <v>0.7530487804878049</v>
      </c>
      <c r="K97" s="569">
        <f t="shared" si="37"/>
        <v>1.1341719077568133</v>
      </c>
      <c r="L97" s="569">
        <f t="shared" si="37"/>
        <v>0.7572815533980582</v>
      </c>
      <c r="M97" s="569">
        <f t="shared" si="37"/>
        <v>5.766081871345029</v>
      </c>
      <c r="N97" s="569">
        <f t="shared" si="37"/>
        <v>1.0122448979591836</v>
      </c>
      <c r="O97" s="570">
        <f t="shared" si="37"/>
        <v>3.4708520179372195</v>
      </c>
      <c r="P97" s="471">
        <f>P95/P96</f>
        <v>1.503765690376569</v>
      </c>
    </row>
    <row r="98" spans="1:16" ht="15" thickTop="1">
      <c r="A98" s="8"/>
      <c r="B98" s="198"/>
      <c r="C98" s="198"/>
      <c r="D98" s="198"/>
      <c r="E98" s="198"/>
      <c r="F98" s="198"/>
      <c r="G98" s="198"/>
      <c r="H98" s="198"/>
      <c r="I98" s="198"/>
      <c r="J98" s="198"/>
      <c r="K98" s="198"/>
      <c r="L98" s="198"/>
      <c r="M98" s="198"/>
      <c r="N98" s="198"/>
      <c r="O98" s="198" t="s">
        <v>30</v>
      </c>
      <c r="P98" s="198"/>
    </row>
    <row r="99" spans="1:16" ht="14.25">
      <c r="A99" s="8"/>
      <c r="B99" s="198"/>
      <c r="C99" s="198"/>
      <c r="D99" s="198"/>
      <c r="E99" s="198"/>
      <c r="F99" s="198"/>
      <c r="G99" s="198"/>
      <c r="H99" s="198"/>
      <c r="I99" s="198"/>
      <c r="J99" s="219"/>
      <c r="K99" s="198"/>
      <c r="L99" s="198"/>
      <c r="M99" s="198"/>
      <c r="N99" s="198"/>
      <c r="O99" s="198"/>
      <c r="P99" s="272" t="s">
        <v>141</v>
      </c>
    </row>
  </sheetData>
  <sheetProtection/>
  <mergeCells count="1">
    <mergeCell ref="E40:K40"/>
  </mergeCells>
  <printOptions/>
  <pageMargins left="0.7480314960629921" right="0.7480314960629921" top="0.35433070866141736" bottom="0.3937007874015748" header="0.31496062992125984" footer="0.1968503937007874"/>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C36"/>
  <sheetViews>
    <sheetView view="pageBreakPreview" zoomScaleNormal="75" zoomScaleSheetLayoutView="100" zoomScalePageLayoutView="0" workbookViewId="0" topLeftCell="A1">
      <pane xSplit="2" ySplit="3" topLeftCell="C7" activePane="bottomRight" state="frozen"/>
      <selection pane="topLeft" activeCell="Q15" sqref="Q15"/>
      <selection pane="topRight" activeCell="Q15" sqref="Q15"/>
      <selection pane="bottomLeft" activeCell="Q15" sqref="Q15"/>
      <selection pane="bottomRight" activeCell="H9" sqref="H9"/>
    </sheetView>
  </sheetViews>
  <sheetFormatPr defaultColWidth="9.00390625" defaultRowHeight="13.5"/>
  <cols>
    <col min="1" max="1" width="13.125" style="127" customWidth="1"/>
    <col min="2" max="2" width="10.625" style="127" customWidth="1"/>
    <col min="3" max="16384" width="9.00390625" style="127" customWidth="1"/>
  </cols>
  <sheetData>
    <row r="1" spans="1:15" s="190" customFormat="1" ht="31.5" customHeight="1">
      <c r="A1" s="668"/>
      <c r="B1" s="669"/>
      <c r="C1" s="670"/>
      <c r="D1" s="673" t="s">
        <v>42</v>
      </c>
      <c r="E1" s="671"/>
      <c r="F1" s="671"/>
      <c r="G1" s="671"/>
      <c r="H1" s="671"/>
      <c r="I1" s="673" t="s">
        <v>201</v>
      </c>
      <c r="J1" s="671"/>
      <c r="K1" s="672"/>
      <c r="L1" s="672"/>
      <c r="M1" s="672"/>
      <c r="N1" s="672"/>
      <c r="O1" s="672"/>
    </row>
    <row r="2" spans="1:17" ht="14.25" thickBot="1">
      <c r="A2" s="187"/>
      <c r="B2" s="187"/>
      <c r="C2" s="136"/>
      <c r="D2" s="316" t="s">
        <v>207</v>
      </c>
      <c r="E2" s="316"/>
      <c r="F2" s="316"/>
      <c r="G2" s="316"/>
      <c r="H2" s="316"/>
      <c r="I2" s="316"/>
      <c r="J2" s="316"/>
      <c r="K2" s="316"/>
      <c r="L2" s="316"/>
      <c r="M2" s="316"/>
      <c r="N2" s="316"/>
      <c r="O2" s="327" t="s">
        <v>0</v>
      </c>
      <c r="Q2" s="127" t="s">
        <v>95</v>
      </c>
    </row>
    <row r="3" spans="1:29" ht="18" thickBot="1">
      <c r="A3" s="51" t="s">
        <v>43</v>
      </c>
      <c r="B3" s="52" t="s">
        <v>44</v>
      </c>
      <c r="C3" s="53" t="s">
        <v>1</v>
      </c>
      <c r="D3" s="54" t="s">
        <v>2</v>
      </c>
      <c r="E3" s="54" t="s">
        <v>3</v>
      </c>
      <c r="F3" s="54" t="s">
        <v>4</v>
      </c>
      <c r="G3" s="54" t="s">
        <v>5</v>
      </c>
      <c r="H3" s="55" t="s">
        <v>6</v>
      </c>
      <c r="I3" s="54" t="s">
        <v>7</v>
      </c>
      <c r="J3" s="54" t="s">
        <v>8</v>
      </c>
      <c r="K3" s="54" t="s">
        <v>9</v>
      </c>
      <c r="L3" s="54" t="s">
        <v>10</v>
      </c>
      <c r="M3" s="54" t="s">
        <v>11</v>
      </c>
      <c r="N3" s="664" t="s">
        <v>12</v>
      </c>
      <c r="O3" s="667" t="s">
        <v>119</v>
      </c>
      <c r="Q3" s="188" t="s">
        <v>96</v>
      </c>
      <c r="R3" s="188" t="s">
        <v>97</v>
      </c>
      <c r="S3" s="188" t="s">
        <v>98</v>
      </c>
      <c r="T3" s="188" t="s">
        <v>99</v>
      </c>
      <c r="U3" s="188" t="s">
        <v>100</v>
      </c>
      <c r="V3" s="188" t="s">
        <v>101</v>
      </c>
      <c r="W3" s="188" t="s">
        <v>102</v>
      </c>
      <c r="X3" s="188" t="s">
        <v>103</v>
      </c>
      <c r="Y3" s="188" t="s">
        <v>104</v>
      </c>
      <c r="Z3" s="188" t="s">
        <v>105</v>
      </c>
      <c r="AA3" s="188" t="s">
        <v>106</v>
      </c>
      <c r="AB3" s="188" t="s">
        <v>107</v>
      </c>
      <c r="AC3" s="188" t="s">
        <v>108</v>
      </c>
    </row>
    <row r="4" spans="1:29" ht="15" customHeight="1" thickTop="1">
      <c r="A4" s="56"/>
      <c r="B4" s="189" t="s">
        <v>47</v>
      </c>
      <c r="C4" s="389">
        <f>IF('5 県北'!C29="","",'5 県北'!C29)</f>
        <v>116</v>
      </c>
      <c r="D4" s="138">
        <f>IF('5 県北'!D29="","",'5 県北'!D29)</f>
        <v>107</v>
      </c>
      <c r="E4" s="138">
        <f>IF('5 県北'!E29="","",'5 県北'!E29)</f>
        <v>122</v>
      </c>
      <c r="F4" s="138">
        <f>IF('5 県北'!F29="","",'5 県北'!F29)</f>
        <v>113</v>
      </c>
      <c r="G4" s="138">
        <f>IF('5 県北'!G29="","",'5 県北'!G29)</f>
        <v>234</v>
      </c>
      <c r="H4" s="138">
        <f>IF('5 県北'!H29="","",'5 県北'!H29)</f>
        <v>88</v>
      </c>
      <c r="I4" s="138">
        <f>IF('5 県北'!I29="","",'5 県北'!I29)</f>
        <v>71</v>
      </c>
      <c r="J4" s="138">
        <f>IF('5 県北'!J29="","",'5 県北'!J29)</f>
        <v>117</v>
      </c>
      <c r="K4" s="138">
        <f>IF('5 県北'!K29="","",'5 県北'!K29)</f>
        <v>104</v>
      </c>
      <c r="L4" s="138">
        <f>IF('5 県北'!L29="","",'5 県北'!L29)</f>
        <v>99</v>
      </c>
      <c r="M4" s="138">
        <f>IF('5 県北'!M29="","",'5 県北'!M29)</f>
        <v>109</v>
      </c>
      <c r="N4" s="138">
        <f>IF('5 県北'!N29="","",'5 県北'!N29)</f>
        <v>126</v>
      </c>
      <c r="O4" s="241">
        <f>SUM(C4:N4)</f>
        <v>1406</v>
      </c>
      <c r="Q4" s="127">
        <f>SUM('5 県北'!C9,'5 県北'!C24)</f>
        <v>32</v>
      </c>
      <c r="R4" s="127">
        <f>SUM('5 県北'!D9,'5 県北'!D24)</f>
        <v>29</v>
      </c>
      <c r="S4" s="127">
        <f>SUM('5 県北'!E9,'5 県北'!E24)</f>
        <v>26</v>
      </c>
      <c r="T4" s="127">
        <f>SUM('5 県北'!F9,'5 県北'!F24)</f>
        <v>16</v>
      </c>
      <c r="U4" s="127">
        <f>SUM('5 県北'!G9,'5 県北'!G24)</f>
        <v>37</v>
      </c>
      <c r="V4" s="127">
        <f>SUM('5 県北'!H9,'5 県北'!H24)</f>
        <v>28</v>
      </c>
      <c r="W4" s="127">
        <f>SUM('5 県北'!I9,'5 県北'!I24)</f>
        <v>17</v>
      </c>
      <c r="X4" s="127">
        <f>SUM('5 県北'!J9,'5 県北'!J24)</f>
        <v>25</v>
      </c>
      <c r="Y4" s="127">
        <f>SUM('5 県北'!K9,'5 県北'!K24)</f>
        <v>17</v>
      </c>
      <c r="Z4" s="127">
        <f>SUM('5 県北'!L9,'5 県北'!L24)</f>
        <v>16</v>
      </c>
      <c r="AA4" s="127">
        <f>SUM('5 県北'!M9,'5 県北'!M24)</f>
        <v>23</v>
      </c>
      <c r="AB4" s="127">
        <f>SUM('5 県北'!N9,'5 県北'!N24)</f>
        <v>37</v>
      </c>
      <c r="AC4" s="190">
        <f>SUM(Q4:AB4)</f>
        <v>303</v>
      </c>
    </row>
    <row r="5" spans="1:15" ht="15" customHeight="1">
      <c r="A5" s="57"/>
      <c r="B5" s="191" t="s">
        <v>48</v>
      </c>
      <c r="C5" s="123">
        <f>IF('5 県北'!C30="","",'5 県北'!C30)</f>
        <v>74</v>
      </c>
      <c r="D5" s="140">
        <f>IF('5 県北'!D30="","",'5 県北'!D30)</f>
        <v>69</v>
      </c>
      <c r="E5" s="140">
        <f>IF('5 県北'!E30="","",'5 県北'!E30)</f>
        <v>75</v>
      </c>
      <c r="F5" s="140">
        <f>IF('5 県北'!F30="","",'5 県北'!F30)</f>
        <v>71</v>
      </c>
      <c r="G5" s="140">
        <f>IF('5 県北'!G30="","",'5 県北'!G30)</f>
        <v>82</v>
      </c>
      <c r="H5" s="140">
        <f>IF('5 県北'!H30="","",'5 県北'!H30)</f>
        <v>46</v>
      </c>
      <c r="I5" s="140">
        <f>IF('5 県北'!I30="","",'5 県北'!I30)</f>
        <v>48</v>
      </c>
      <c r="J5" s="140">
        <f>IF('5 県北'!J30="","",'5 県北'!J30)</f>
        <v>63</v>
      </c>
      <c r="K5" s="140">
        <f>IF('5 県北'!K30="","",'5 県北'!K30)</f>
        <v>56</v>
      </c>
      <c r="L5" s="140">
        <f>IF('5 県北'!L30="","",'5 県北'!L30)</f>
        <v>43</v>
      </c>
      <c r="M5" s="140">
        <f>IF('5 県北'!M30="","",'5 県北'!M30)</f>
        <v>71</v>
      </c>
      <c r="N5" s="140">
        <f>IF('5 県北'!N30="","",'5 県北'!N30)</f>
        <v>64</v>
      </c>
      <c r="O5" s="242">
        <f aca="true" t="shared" si="0" ref="O5:O33">SUM(C5:N5)</f>
        <v>762</v>
      </c>
    </row>
    <row r="6" spans="1:15" ht="15" customHeight="1">
      <c r="A6" s="58" t="s">
        <v>120</v>
      </c>
      <c r="B6" s="191" t="s">
        <v>49</v>
      </c>
      <c r="C6" s="123">
        <f>IF('5 県北'!C31="","",'5 県北'!C31)</f>
        <v>26</v>
      </c>
      <c r="D6" s="140">
        <f>IF('5 県北'!D31="","",'5 県北'!D31)</f>
        <v>20</v>
      </c>
      <c r="E6" s="140">
        <f>IF('5 県北'!E31="","",'5 県北'!E31)</f>
        <v>22</v>
      </c>
      <c r="F6" s="140">
        <f>IF('5 県北'!F31="","",'5 県北'!F31)</f>
        <v>29</v>
      </c>
      <c r="G6" s="140">
        <f>IF('5 県北'!G31="","",'5 県北'!G31)</f>
        <v>46</v>
      </c>
      <c r="H6" s="140">
        <f>IF('5 県北'!H31="","",'5 県北'!H31)</f>
        <v>28</v>
      </c>
      <c r="I6" s="140">
        <f>IF('5 県北'!I31="","",'5 県北'!I31)</f>
        <v>6</v>
      </c>
      <c r="J6" s="140">
        <f>IF('5 県北'!J31="","",'5 県北'!J31)</f>
        <v>43</v>
      </c>
      <c r="K6" s="140">
        <f>IF('5 県北'!K31="","",'5 県北'!K31)</f>
        <v>12</v>
      </c>
      <c r="L6" s="140">
        <f>IF('5 県北'!L31="","",'5 県北'!L31)</f>
        <v>28</v>
      </c>
      <c r="M6" s="140">
        <f>IF('5 県北'!M31="","",'5 県北'!M31)</f>
        <v>29</v>
      </c>
      <c r="N6" s="140">
        <f>IF('5 県北'!N31="","",'5 県北'!N31)</f>
        <v>32</v>
      </c>
      <c r="O6" s="242">
        <f t="shared" si="0"/>
        <v>321</v>
      </c>
    </row>
    <row r="7" spans="1:15" ht="15" customHeight="1">
      <c r="A7" s="58"/>
      <c r="B7" s="191" t="s">
        <v>71</v>
      </c>
      <c r="C7" s="123">
        <f>IF('5 県北'!C32="","",'5 県北'!C32)</f>
        <v>2</v>
      </c>
      <c r="D7" s="140">
        <f>IF('5 県北'!D32="","",'5 県北'!D32)</f>
        <v>0</v>
      </c>
      <c r="E7" s="140">
        <f>IF('5 県北'!E32="","",'5 県北'!E32)</f>
        <v>0</v>
      </c>
      <c r="F7" s="140">
        <f>IF('5 県北'!F32="","",'5 県北'!F32)</f>
        <v>1</v>
      </c>
      <c r="G7" s="140">
        <f>IF('5 県北'!G32="","",'5 県北'!G32)</f>
        <v>0</v>
      </c>
      <c r="H7" s="140">
        <f>IF('5 県北'!H32="","",'5 県北'!H32)</f>
        <v>0</v>
      </c>
      <c r="I7" s="140">
        <f>IF('5 県北'!I32="","",'5 県北'!I32)</f>
        <v>0</v>
      </c>
      <c r="J7" s="140">
        <f>IF('5 県北'!J32="","",'5 県北'!J32)</f>
        <v>1</v>
      </c>
      <c r="K7" s="140">
        <f>IF('5 県北'!K32="","",'5 県北'!K32)</f>
        <v>0</v>
      </c>
      <c r="L7" s="140">
        <f>IF('5 県北'!L32="","",'5 県北'!L32)</f>
        <v>4</v>
      </c>
      <c r="M7" s="140">
        <f>IF('5 県北'!M32="","",'5 県北'!M32)</f>
        <v>0</v>
      </c>
      <c r="N7" s="140">
        <f>IF('5 県北'!N32="","",'5 県北'!N32)</f>
        <v>0</v>
      </c>
      <c r="O7" s="242">
        <f t="shared" si="0"/>
        <v>8</v>
      </c>
    </row>
    <row r="8" spans="1:15" ht="15" customHeight="1" thickBot="1">
      <c r="A8" s="59"/>
      <c r="B8" s="192" t="s">
        <v>50</v>
      </c>
      <c r="C8" s="124">
        <f>IF('5 県北'!C33="","",'5 県北'!C33)</f>
        <v>14</v>
      </c>
      <c r="D8" s="157">
        <f>IF('5 県北'!D33="","",'5 県北'!D33)</f>
        <v>18</v>
      </c>
      <c r="E8" s="157">
        <f>IF('5 県北'!E33="","",'5 県北'!E33)</f>
        <v>25</v>
      </c>
      <c r="F8" s="157">
        <f>IF('5 県北'!F33="","",'5 県北'!F33)</f>
        <v>12</v>
      </c>
      <c r="G8" s="157">
        <f>IF('5 県北'!G33="","",'5 県北'!G33)</f>
        <v>106</v>
      </c>
      <c r="H8" s="157">
        <f>IF('5 県北'!H33="","",'5 県北'!H33)</f>
        <v>14</v>
      </c>
      <c r="I8" s="157">
        <f>IF('5 県北'!I33="","",'5 県北'!I33)</f>
        <v>17</v>
      </c>
      <c r="J8" s="157">
        <f>IF('5 県北'!J33="","",'5 県北'!J33)</f>
        <v>10</v>
      </c>
      <c r="K8" s="157">
        <f>IF('5 県北'!K33="","",'5 県北'!K33)</f>
        <v>36</v>
      </c>
      <c r="L8" s="157">
        <f>IF('5 県北'!L33="","",'5 県北'!L33)</f>
        <v>24</v>
      </c>
      <c r="M8" s="157">
        <f>IF('5 県北'!M33="","",'5 県北'!M33)</f>
        <v>9</v>
      </c>
      <c r="N8" s="157">
        <f>IF('5 県北'!N33="","",'5 県北'!N33)</f>
        <v>30</v>
      </c>
      <c r="O8" s="244">
        <f t="shared" si="0"/>
        <v>315</v>
      </c>
    </row>
    <row r="9" spans="1:29" ht="15" customHeight="1" thickTop="1">
      <c r="A9" s="741" t="s">
        <v>51</v>
      </c>
      <c r="B9" s="193" t="s">
        <v>47</v>
      </c>
      <c r="C9" s="122">
        <f>IF('6 県央'!C29="","",'6 県央'!C29)</f>
        <v>405</v>
      </c>
      <c r="D9" s="138">
        <f>IF('6 県央'!D29="","",'6 県央'!D29)</f>
        <v>421</v>
      </c>
      <c r="E9" s="138">
        <f>IF('6 県央'!E29="","",'6 県央'!E29)</f>
        <v>293</v>
      </c>
      <c r="F9" s="138">
        <f>IF('6 県央'!F29="","",'6 県央'!F29)</f>
        <v>425</v>
      </c>
      <c r="G9" s="138">
        <f>IF('6 県央'!G29="","",'6 県央'!G29)</f>
        <v>463</v>
      </c>
      <c r="H9" s="138">
        <f>IF('6 県央'!H29="","",'6 県央'!H29)</f>
        <v>608</v>
      </c>
      <c r="I9" s="138">
        <f>IF('6 県央'!I29="","",'6 県央'!I29)</f>
        <v>341</v>
      </c>
      <c r="J9" s="138">
        <f>IF('6 県央'!J29="","",'6 県央'!J29)</f>
        <v>250</v>
      </c>
      <c r="K9" s="138">
        <f>IF('6 県央'!K29="","",'6 県央'!K29)</f>
        <v>361</v>
      </c>
      <c r="L9" s="138">
        <f>IF('6 県央'!L29="","",'6 県央'!L29)</f>
        <v>208</v>
      </c>
      <c r="M9" s="138">
        <f>IF('6 県央'!M29="","",'6 県央'!M29)</f>
        <v>261</v>
      </c>
      <c r="N9" s="138">
        <f>IF('6 県央'!N29="","",'6 県央'!N29)</f>
        <v>306</v>
      </c>
      <c r="O9" s="245">
        <f t="shared" si="0"/>
        <v>4342</v>
      </c>
      <c r="Q9" s="194">
        <f>SUM('6 県央'!C9,'6 県央'!C19,'6 県央'!C24)</f>
        <v>75</v>
      </c>
      <c r="R9" s="194">
        <f>SUM('6 県央'!D9,'6 県央'!D19,'6 県央'!D24)</f>
        <v>52</v>
      </c>
      <c r="S9" s="194">
        <f>SUM('6 県央'!E9,'6 県央'!E19,'6 県央'!E24)</f>
        <v>51</v>
      </c>
      <c r="T9" s="194">
        <f>SUM('6 県央'!F9,'6 県央'!F19,'6 県央'!F24)</f>
        <v>102</v>
      </c>
      <c r="U9" s="194">
        <f>SUM('6 県央'!G9,'6 県央'!G19,'6 県央'!G24)</f>
        <v>146</v>
      </c>
      <c r="V9" s="194">
        <f>SUM('6 県央'!H9,'6 県央'!H19,'6 県央'!H24)</f>
        <v>109</v>
      </c>
      <c r="W9" s="194">
        <f>SUM('6 県央'!I9,'6 県央'!I19,'6 県央'!I24)</f>
        <v>49</v>
      </c>
      <c r="X9" s="194">
        <f>SUM('6 県央'!J9,'6 県央'!J19,'6 県央'!J24)</f>
        <v>97</v>
      </c>
      <c r="Y9" s="194">
        <f>SUM('6 県央'!K9,'6 県央'!K19,'6 県央'!K24)</f>
        <v>70</v>
      </c>
      <c r="Z9" s="194">
        <f>SUM('6 県央'!L9,'6 県央'!L19,'6 県央'!L24)</f>
        <v>81</v>
      </c>
      <c r="AA9" s="194">
        <f>SUM('6 県央'!M9,'6 県央'!M19,'6 県央'!M24)</f>
        <v>57</v>
      </c>
      <c r="AB9" s="194">
        <f>SUM('6 県央'!N9,'6 県央'!N19,'6 県央'!N24)</f>
        <v>72</v>
      </c>
      <c r="AC9" s="190">
        <f>SUM(Q9:AB9)</f>
        <v>961</v>
      </c>
    </row>
    <row r="10" spans="1:15" ht="15" customHeight="1">
      <c r="A10" s="742"/>
      <c r="B10" s="191" t="s">
        <v>48</v>
      </c>
      <c r="C10" s="123">
        <f>IF('6 県央'!C30="","",'6 県央'!C30)</f>
        <v>167</v>
      </c>
      <c r="D10" s="140">
        <f>IF('6 県央'!D30="","",'6 県央'!D30)</f>
        <v>131</v>
      </c>
      <c r="E10" s="140">
        <f>IF('6 県央'!E30="","",'6 県央'!E30)</f>
        <v>167</v>
      </c>
      <c r="F10" s="140">
        <f>IF('6 県央'!F30="","",'6 県央'!F30)</f>
        <v>158</v>
      </c>
      <c r="G10" s="140">
        <f>IF('6 県央'!G30="","",'6 県央'!G30)</f>
        <v>203</v>
      </c>
      <c r="H10" s="140">
        <f>IF('6 県央'!H30="","",'6 県央'!H30)</f>
        <v>171</v>
      </c>
      <c r="I10" s="140">
        <f>IF('6 県央'!I30="","",'6 県央'!I30)</f>
        <v>150</v>
      </c>
      <c r="J10" s="140">
        <f>IF('6 県央'!J30="","",'6 県央'!J30)</f>
        <v>132</v>
      </c>
      <c r="K10" s="140">
        <f>IF('6 県央'!K30="","",'6 県央'!K30)</f>
        <v>136</v>
      </c>
      <c r="L10" s="140">
        <f>IF('6 県央'!L30="","",'6 県央'!L30)</f>
        <v>118</v>
      </c>
      <c r="M10" s="140">
        <f>IF('6 県央'!M30="","",'6 県央'!M30)</f>
        <v>147</v>
      </c>
      <c r="N10" s="140">
        <f>IF('6 県央'!N30="","",'6 県央'!N30)</f>
        <v>136</v>
      </c>
      <c r="O10" s="242">
        <f t="shared" si="0"/>
        <v>1816</v>
      </c>
    </row>
    <row r="11" spans="1:15" ht="15" customHeight="1">
      <c r="A11" s="742"/>
      <c r="B11" s="191" t="s">
        <v>49</v>
      </c>
      <c r="C11" s="123">
        <f>IF('6 県央'!C31="","",'6 県央'!C31)</f>
        <v>62</v>
      </c>
      <c r="D11" s="140">
        <f>IF('6 県央'!D31="","",'6 県央'!D31)</f>
        <v>143</v>
      </c>
      <c r="E11" s="140">
        <f>IF('6 県央'!E31="","",'6 県央'!E31)</f>
        <v>74</v>
      </c>
      <c r="F11" s="140">
        <f>IF('6 県央'!F31="","",'6 県央'!F31)</f>
        <v>174</v>
      </c>
      <c r="G11" s="140">
        <f>IF('6 県央'!G31="","",'6 県央'!G31)</f>
        <v>178</v>
      </c>
      <c r="H11" s="140">
        <f>IF('6 県央'!H31="","",'6 県央'!H31)</f>
        <v>175</v>
      </c>
      <c r="I11" s="140">
        <f>IF('6 県央'!I31="","",'6 県央'!I31)</f>
        <v>151</v>
      </c>
      <c r="J11" s="140">
        <f>IF('6 県央'!J31="","",'6 県央'!J31)</f>
        <v>77</v>
      </c>
      <c r="K11" s="140">
        <f>IF('6 県央'!K31="","",'6 県央'!K31)</f>
        <v>187</v>
      </c>
      <c r="L11" s="140">
        <f>IF('6 県央'!L31="","",'6 県央'!L31)</f>
        <v>44</v>
      </c>
      <c r="M11" s="140">
        <f>IF('6 県央'!M31="","",'6 県央'!M31)</f>
        <v>44</v>
      </c>
      <c r="N11" s="140">
        <f>IF('6 県央'!N31="","",'6 県央'!N31)</f>
        <v>109</v>
      </c>
      <c r="O11" s="242">
        <f t="shared" si="0"/>
        <v>1418</v>
      </c>
    </row>
    <row r="12" spans="1:15" ht="15" customHeight="1">
      <c r="A12" s="58"/>
      <c r="B12" s="191" t="s">
        <v>71</v>
      </c>
      <c r="C12" s="123">
        <f>IF('6 県央'!C32="","",'6 県央'!C32)</f>
        <v>1</v>
      </c>
      <c r="D12" s="140">
        <f>IF('6 県央'!D32="","",'6 県央'!D32)</f>
        <v>0</v>
      </c>
      <c r="E12" s="140">
        <f>IF('6 県央'!E32="","",'6 県央'!E32)</f>
        <v>1</v>
      </c>
      <c r="F12" s="140">
        <f>IF('6 県央'!F32="","",'6 県央'!F32)</f>
        <v>2</v>
      </c>
      <c r="G12" s="140">
        <f>IF('6 県央'!G32="","",'6 県央'!G32)</f>
        <v>11</v>
      </c>
      <c r="H12" s="140">
        <f>IF('6 県央'!H32="","",'6 県央'!H32)</f>
        <v>0</v>
      </c>
      <c r="I12" s="140">
        <f>IF('6 県央'!I32="","",'6 県央'!I32)</f>
        <v>1</v>
      </c>
      <c r="J12" s="140">
        <f>IF('6 県央'!J32="","",'6 県央'!J32)</f>
        <v>3</v>
      </c>
      <c r="K12" s="140">
        <f>IF('6 県央'!K32="","",'6 県央'!K32)</f>
        <v>0</v>
      </c>
      <c r="L12" s="140">
        <f>IF('6 県央'!L32="","",'6 県央'!L32)</f>
        <v>0</v>
      </c>
      <c r="M12" s="140">
        <f>IF('6 県央'!M32="","",'6 県央'!M32)</f>
        <v>2</v>
      </c>
      <c r="N12" s="140">
        <f>IF('6 県央'!N32="","",'6 県央'!N32)</f>
        <v>2</v>
      </c>
      <c r="O12" s="242">
        <f t="shared" si="0"/>
        <v>23</v>
      </c>
    </row>
    <row r="13" spans="1:15" ht="15" customHeight="1" thickBot="1">
      <c r="A13" s="58"/>
      <c r="B13" s="195" t="s">
        <v>50</v>
      </c>
      <c r="C13" s="124">
        <f>IF('6 県央'!C33="","",'6 県央'!C33)</f>
        <v>175</v>
      </c>
      <c r="D13" s="157">
        <f>IF('6 県央'!D33="","",'6 県央'!D33)</f>
        <v>147</v>
      </c>
      <c r="E13" s="157">
        <f>IF('6 県央'!E33="","",'6 県央'!E33)</f>
        <v>51</v>
      </c>
      <c r="F13" s="157">
        <f>IF('6 県央'!F33="","",'6 県央'!F33)</f>
        <v>91</v>
      </c>
      <c r="G13" s="157">
        <f>IF('6 県央'!G33="","",'6 県央'!G33)</f>
        <v>71</v>
      </c>
      <c r="H13" s="157">
        <f>IF('6 県央'!H33="","",'6 県央'!H33)</f>
        <v>262</v>
      </c>
      <c r="I13" s="157">
        <f>IF('6 県央'!I33="","",'6 県央'!I33)</f>
        <v>39</v>
      </c>
      <c r="J13" s="157">
        <f>IF('6 県央'!J33="","",'6 県央'!J33)</f>
        <v>38</v>
      </c>
      <c r="K13" s="157">
        <f>IF('6 県央'!K33="","",'6 県央'!K33)</f>
        <v>38</v>
      </c>
      <c r="L13" s="157">
        <f>IF('6 県央'!L33="","",'6 県央'!L33)</f>
        <v>46</v>
      </c>
      <c r="M13" s="157">
        <f>IF('6 県央'!M33="","",'6 県央'!M33)</f>
        <v>68</v>
      </c>
      <c r="N13" s="157">
        <f>IF('6 県央'!N33="","",'6 県央'!N33)</f>
        <v>59</v>
      </c>
      <c r="O13" s="244">
        <f t="shared" si="0"/>
        <v>1085</v>
      </c>
    </row>
    <row r="14" spans="1:29" ht="15" customHeight="1" thickTop="1">
      <c r="A14" s="741" t="s">
        <v>52</v>
      </c>
      <c r="B14" s="189" t="s">
        <v>47</v>
      </c>
      <c r="C14" s="122">
        <f>IF('7 鹿行'!C29="","",'7 鹿行'!C29)</f>
        <v>125</v>
      </c>
      <c r="D14" s="138">
        <f>IF('7 鹿行'!D29="","",'7 鹿行'!D29)</f>
        <v>100</v>
      </c>
      <c r="E14" s="138">
        <f>IF('7 鹿行'!E29="","",'7 鹿行'!E29)</f>
        <v>135</v>
      </c>
      <c r="F14" s="138">
        <f>IF('7 鹿行'!F29="","",'7 鹿行'!F29)</f>
        <v>167</v>
      </c>
      <c r="G14" s="138">
        <f>IF('7 鹿行'!G29="","",'7 鹿行'!G29)</f>
        <v>125</v>
      </c>
      <c r="H14" s="138">
        <f>IF('7 鹿行'!H29="","",'7 鹿行'!H29)</f>
        <v>119</v>
      </c>
      <c r="I14" s="138">
        <f>IF('7 鹿行'!I29="","",'7 鹿行'!I29)</f>
        <v>125</v>
      </c>
      <c r="J14" s="138">
        <f>IF('7 鹿行'!J29="","",'7 鹿行'!J29)</f>
        <v>135</v>
      </c>
      <c r="K14" s="138">
        <f>IF('7 鹿行'!K29="","",'7 鹿行'!K29)</f>
        <v>155</v>
      </c>
      <c r="L14" s="138">
        <f>IF('7 鹿行'!L29="","",'7 鹿行'!L29)</f>
        <v>92</v>
      </c>
      <c r="M14" s="138">
        <f>IF('7 鹿行'!M29="","",'7 鹿行'!M29)</f>
        <v>133</v>
      </c>
      <c r="N14" s="138">
        <f>IF('7 鹿行'!N29="","",'7 鹿行'!N29)</f>
        <v>185</v>
      </c>
      <c r="O14" s="245">
        <f t="shared" si="0"/>
        <v>1596</v>
      </c>
      <c r="Q14" s="127">
        <f>'7 鹿行'!C29</f>
        <v>125</v>
      </c>
      <c r="R14" s="127">
        <f>'7 鹿行'!D29</f>
        <v>100</v>
      </c>
      <c r="S14" s="127">
        <f>'7 鹿行'!E29</f>
        <v>135</v>
      </c>
      <c r="T14" s="127">
        <f>'7 鹿行'!F29</f>
        <v>167</v>
      </c>
      <c r="U14" s="127">
        <f>'7 鹿行'!G29</f>
        <v>125</v>
      </c>
      <c r="V14" s="127">
        <f>'7 鹿行'!H29</f>
        <v>119</v>
      </c>
      <c r="W14" s="127">
        <f>'7 鹿行'!I29</f>
        <v>125</v>
      </c>
      <c r="X14" s="127">
        <f>'7 鹿行'!J29</f>
        <v>135</v>
      </c>
      <c r="Y14" s="127">
        <f>'7 鹿行'!K29</f>
        <v>155</v>
      </c>
      <c r="Z14" s="127">
        <f>'7 鹿行'!L29</f>
        <v>92</v>
      </c>
      <c r="AA14" s="127">
        <f>'7 鹿行'!M29</f>
        <v>133</v>
      </c>
      <c r="AB14" s="127">
        <f>'7 鹿行'!N29</f>
        <v>185</v>
      </c>
      <c r="AC14" s="127">
        <f>'7 鹿行'!O29</f>
        <v>1596</v>
      </c>
    </row>
    <row r="15" spans="1:15" ht="15" customHeight="1">
      <c r="A15" s="742"/>
      <c r="B15" s="191" t="s">
        <v>48</v>
      </c>
      <c r="C15" s="123">
        <f>IF('7 鹿行'!C30="","",'7 鹿行'!C30)</f>
        <v>57</v>
      </c>
      <c r="D15" s="140">
        <f>IF('7 鹿行'!D30="","",'7 鹿行'!D30)</f>
        <v>61</v>
      </c>
      <c r="E15" s="140">
        <f>IF('7 鹿行'!E30="","",'7 鹿行'!E30)</f>
        <v>70</v>
      </c>
      <c r="F15" s="140">
        <f>IF('7 鹿行'!F30="","",'7 鹿行'!F30)</f>
        <v>77</v>
      </c>
      <c r="G15" s="140">
        <f>IF('7 鹿行'!G30="","",'7 鹿行'!G30)</f>
        <v>83</v>
      </c>
      <c r="H15" s="140">
        <f>IF('7 鹿行'!H30="","",'7 鹿行'!H30)</f>
        <v>67</v>
      </c>
      <c r="I15" s="140">
        <f>IF('7 鹿行'!I30="","",'7 鹿行'!I30)</f>
        <v>69</v>
      </c>
      <c r="J15" s="140">
        <f>IF('7 鹿行'!J30="","",'7 鹿行'!J30)</f>
        <v>62</v>
      </c>
      <c r="K15" s="140">
        <f>IF('7 鹿行'!K30="","",'7 鹿行'!K30)</f>
        <v>66</v>
      </c>
      <c r="L15" s="140">
        <f>IF('7 鹿行'!L30="","",'7 鹿行'!L30)</f>
        <v>47</v>
      </c>
      <c r="M15" s="140">
        <f>IF('7 鹿行'!M30="","",'7 鹿行'!M30)</f>
        <v>60</v>
      </c>
      <c r="N15" s="140">
        <f>IF('7 鹿行'!N30="","",'7 鹿行'!N30)</f>
        <v>67</v>
      </c>
      <c r="O15" s="242">
        <f t="shared" si="0"/>
        <v>786</v>
      </c>
    </row>
    <row r="16" spans="1:15" ht="15" customHeight="1">
      <c r="A16" s="742"/>
      <c r="B16" s="191" t="s">
        <v>49</v>
      </c>
      <c r="C16" s="123">
        <f>IF('7 鹿行'!C31="","",'7 鹿行'!C31)</f>
        <v>34</v>
      </c>
      <c r="D16" s="140">
        <f>IF('7 鹿行'!D31="","",'7 鹿行'!D31)</f>
        <v>18</v>
      </c>
      <c r="E16" s="140">
        <f>IF('7 鹿行'!E31="","",'7 鹿行'!E31)</f>
        <v>48</v>
      </c>
      <c r="F16" s="140">
        <f>IF('7 鹿行'!F31="","",'7 鹿行'!F31)</f>
        <v>72</v>
      </c>
      <c r="G16" s="140">
        <f>IF('7 鹿行'!G31="","",'7 鹿行'!G31)</f>
        <v>32</v>
      </c>
      <c r="H16" s="140">
        <f>IF('7 鹿行'!H31="","",'7 鹿行'!H31)</f>
        <v>42</v>
      </c>
      <c r="I16" s="140">
        <f>IF('7 鹿行'!I31="","",'7 鹿行'!I31)</f>
        <v>44</v>
      </c>
      <c r="J16" s="140">
        <f>IF('7 鹿行'!J31="","",'7 鹿行'!J31)</f>
        <v>56</v>
      </c>
      <c r="K16" s="140">
        <f>IF('7 鹿行'!K31="","",'7 鹿行'!K31)</f>
        <v>67</v>
      </c>
      <c r="L16" s="140">
        <f>IF('7 鹿行'!L31="","",'7 鹿行'!L31)</f>
        <v>33</v>
      </c>
      <c r="M16" s="140">
        <f>IF('7 鹿行'!M31="","",'7 鹿行'!M31)</f>
        <v>57</v>
      </c>
      <c r="N16" s="140">
        <f>IF('7 鹿行'!N31="","",'7 鹿行'!N31)</f>
        <v>109</v>
      </c>
      <c r="O16" s="242">
        <f t="shared" si="0"/>
        <v>612</v>
      </c>
    </row>
    <row r="17" spans="1:15" ht="15" customHeight="1">
      <c r="A17" s="58"/>
      <c r="B17" s="191" t="s">
        <v>71</v>
      </c>
      <c r="C17" s="123">
        <f>IF('7 鹿行'!C32="","",'7 鹿行'!C32)</f>
        <v>3</v>
      </c>
      <c r="D17" s="140">
        <f>IF('7 鹿行'!D32="","",'7 鹿行'!D32)</f>
        <v>0</v>
      </c>
      <c r="E17" s="140">
        <f>IF('7 鹿行'!E32="","",'7 鹿行'!E32)</f>
        <v>1</v>
      </c>
      <c r="F17" s="140">
        <f>IF('7 鹿行'!F32="","",'7 鹿行'!F32)</f>
        <v>1</v>
      </c>
      <c r="G17" s="140">
        <f>IF('7 鹿行'!G32="","",'7 鹿行'!G32)</f>
        <v>1</v>
      </c>
      <c r="H17" s="140">
        <f>IF('7 鹿行'!H32="","",'7 鹿行'!H32)</f>
        <v>0</v>
      </c>
      <c r="I17" s="140">
        <f>IF('7 鹿行'!I32="","",'7 鹿行'!I32)</f>
        <v>2</v>
      </c>
      <c r="J17" s="140">
        <f>IF('7 鹿行'!J32="","",'7 鹿行'!J32)</f>
        <v>1</v>
      </c>
      <c r="K17" s="140">
        <f>IF('7 鹿行'!K32="","",'7 鹿行'!K32)</f>
        <v>2</v>
      </c>
      <c r="L17" s="140">
        <f>IF('7 鹿行'!L32="","",'7 鹿行'!L32)</f>
        <v>0</v>
      </c>
      <c r="M17" s="140">
        <f>IF('7 鹿行'!M32="","",'7 鹿行'!M32)</f>
        <v>2</v>
      </c>
      <c r="N17" s="140">
        <f>IF('7 鹿行'!N32="","",'7 鹿行'!N32)</f>
        <v>0</v>
      </c>
      <c r="O17" s="242">
        <f t="shared" si="0"/>
        <v>13</v>
      </c>
    </row>
    <row r="18" spans="1:15" ht="15" customHeight="1" thickBot="1">
      <c r="A18" s="59"/>
      <c r="B18" s="192" t="s">
        <v>50</v>
      </c>
      <c r="C18" s="582">
        <f>IF('7 鹿行'!C33="","",'7 鹿行'!C33)</f>
        <v>31</v>
      </c>
      <c r="D18" s="583">
        <f>IF('7 鹿行'!D33="","",'7 鹿行'!D33)</f>
        <v>21</v>
      </c>
      <c r="E18" s="583">
        <f>IF('7 鹿行'!E33="","",'7 鹿行'!E33)</f>
        <v>16</v>
      </c>
      <c r="F18" s="583">
        <f>IF('7 鹿行'!F33="","",'7 鹿行'!F33)</f>
        <v>17</v>
      </c>
      <c r="G18" s="583">
        <f>IF('7 鹿行'!G33="","",'7 鹿行'!G33)</f>
        <v>9</v>
      </c>
      <c r="H18" s="583">
        <f>IF('7 鹿行'!H33="","",'7 鹿行'!H33)</f>
        <v>10</v>
      </c>
      <c r="I18" s="583">
        <f>IF('7 鹿行'!I33="","",'7 鹿行'!I33)</f>
        <v>10</v>
      </c>
      <c r="J18" s="583">
        <f>IF('7 鹿行'!J33="","",'7 鹿行'!J33)</f>
        <v>16</v>
      </c>
      <c r="K18" s="583">
        <f>IF('7 鹿行'!K33="","",'7 鹿行'!K33)</f>
        <v>20</v>
      </c>
      <c r="L18" s="583">
        <f>IF('7 鹿行'!L33="","",'7 鹿行'!L33)</f>
        <v>12</v>
      </c>
      <c r="M18" s="583">
        <f>IF('7 鹿行'!M33="","",'7 鹿行'!M33)</f>
        <v>14</v>
      </c>
      <c r="N18" s="583">
        <f>IF('7 鹿行'!N33="","",'7 鹿行'!N33)</f>
        <v>9</v>
      </c>
      <c r="O18" s="244">
        <f t="shared" si="0"/>
        <v>185</v>
      </c>
    </row>
    <row r="19" spans="1:29" ht="15" customHeight="1" thickTop="1">
      <c r="A19" s="741" t="s">
        <v>53</v>
      </c>
      <c r="B19" s="193" t="s">
        <v>47</v>
      </c>
      <c r="C19" s="122">
        <f>IF('8 県南'!C54="","",'8 県南'!C54)</f>
        <v>483</v>
      </c>
      <c r="D19" s="138">
        <f>IF('8 県南'!D54="","",'8 県南'!D54)</f>
        <v>404</v>
      </c>
      <c r="E19" s="138">
        <f>IF('8 県南'!E54="","",'8 県南'!E54)</f>
        <v>744</v>
      </c>
      <c r="F19" s="138">
        <f>IF('8 県南'!F54="","",'8 県南'!F54)</f>
        <v>546</v>
      </c>
      <c r="G19" s="138">
        <f>IF('8 県南'!G54="","",'8 県南'!G54)</f>
        <v>527</v>
      </c>
      <c r="H19" s="138">
        <f>IF('8 県南'!H54="","",'8 県南'!H54)</f>
        <v>512</v>
      </c>
      <c r="I19" s="138">
        <f>IF('8 県南'!I54="","",'8 県南'!I54)</f>
        <v>500</v>
      </c>
      <c r="J19" s="138">
        <f>IF('8 県南'!J54="","",'8 県南'!J54)</f>
        <v>529</v>
      </c>
      <c r="K19" s="138">
        <f>IF('8 県南'!K54="","",'8 県南'!K54)</f>
        <v>507</v>
      </c>
      <c r="L19" s="138">
        <f>IF('8 県南'!L54="","",'8 県南'!L54)</f>
        <v>542</v>
      </c>
      <c r="M19" s="138">
        <f>IF('8 県南'!M54="","",'8 県南'!M54)</f>
        <v>509</v>
      </c>
      <c r="N19" s="163">
        <f>IF('8 県南'!N54="","",'8 県南'!N54)</f>
        <v>815</v>
      </c>
      <c r="O19" s="245">
        <f t="shared" si="0"/>
        <v>6618</v>
      </c>
      <c r="Q19" s="194">
        <f>SUM('8 県南'!C9,'8 県南'!C14,'8 県南'!C24,'8 県南'!C34,'8 県南'!C39,'8 県南'!C44,'8 県南'!C49)</f>
        <v>228</v>
      </c>
      <c r="R19" s="194">
        <f>SUM('8 県南'!D9,'8 県南'!D14,'8 県南'!D24,'8 県南'!D34,'8 県南'!D39,'8 県南'!D44,'8 県南'!D49)</f>
        <v>133</v>
      </c>
      <c r="S19" s="194">
        <f>SUM('8 県南'!E9,'8 県南'!E14,'8 県南'!E24,'8 県南'!E34,'8 県南'!E39,'8 県南'!E44,'8 県南'!E49)</f>
        <v>220</v>
      </c>
      <c r="T19" s="194">
        <f>SUM('8 県南'!F9,'8 県南'!F14,'8 県南'!F24,'8 県南'!F34,'8 県南'!F39,'8 県南'!F44,'8 県南'!F49)</f>
        <v>173</v>
      </c>
      <c r="U19" s="194">
        <f>SUM('8 県南'!G9,'8 県南'!G14,'8 県南'!G24,'8 県南'!G34,'8 県南'!G39,'8 県南'!G44,'8 県南'!G49)</f>
        <v>210</v>
      </c>
      <c r="V19" s="194">
        <f>SUM('8 県南'!H9,'8 県南'!H14,'8 県南'!H24,'8 県南'!H34,'8 県南'!H39,'8 県南'!H44,'8 県南'!H49)</f>
        <v>188</v>
      </c>
      <c r="W19" s="194">
        <f>SUM('8 県南'!I9,'8 県南'!I14,'8 県南'!I24,'8 県南'!I34,'8 県南'!I39,'8 県南'!I44,'8 県南'!I49)</f>
        <v>170</v>
      </c>
      <c r="X19" s="194">
        <f>SUM('8 県南'!J9,'8 県南'!J14,'8 県南'!J24,'8 県南'!J34,'8 県南'!J39,'8 県南'!J44,'8 県南'!J49)</f>
        <v>171</v>
      </c>
      <c r="Y19" s="194">
        <f>SUM('8 県南'!K9,'8 県南'!K14,'8 県南'!K24,'8 県南'!K34,'8 県南'!K39,'8 県南'!K44,'8 県南'!K49)</f>
        <v>222</v>
      </c>
      <c r="Z19" s="194">
        <f>SUM('8 県南'!L9,'8 県南'!L14,'8 県南'!L24,'8 県南'!L34,'8 県南'!L39,'8 県南'!L44,'8 県南'!L49)</f>
        <v>152</v>
      </c>
      <c r="AA19" s="194">
        <f>SUM('8 県南'!M9,'8 県南'!M14,'8 県南'!M24,'8 県南'!M34,'8 県南'!M39,'8 県南'!M44,'8 県南'!M49)</f>
        <v>155</v>
      </c>
      <c r="AB19" s="194">
        <f>SUM('8 県南'!N9,'8 県南'!N14,'8 県南'!N24,'8 県南'!N34,'8 県南'!N39,'8 県南'!N44,'8 県南'!N49)</f>
        <v>457</v>
      </c>
      <c r="AC19" s="190">
        <f>SUM(Q19:AB19)</f>
        <v>2479</v>
      </c>
    </row>
    <row r="20" spans="1:15" ht="15" customHeight="1">
      <c r="A20" s="742"/>
      <c r="B20" s="191" t="s">
        <v>48</v>
      </c>
      <c r="C20" s="123">
        <f>IF('8 県南'!C55="","",'8 県南'!C55)</f>
        <v>221</v>
      </c>
      <c r="D20" s="140">
        <f>IF('8 県南'!D55="","",'8 県南'!D55)</f>
        <v>230</v>
      </c>
      <c r="E20" s="140">
        <f>IF('8 県南'!E55="","",'8 県南'!E55)</f>
        <v>291</v>
      </c>
      <c r="F20" s="140">
        <f>IF('8 県南'!F55="","",'8 県南'!F55)</f>
        <v>243</v>
      </c>
      <c r="G20" s="140">
        <f>IF('8 県南'!G55="","",'8 県南'!G55)</f>
        <v>239</v>
      </c>
      <c r="H20" s="140">
        <f>IF('8 県南'!H55="","",'8 県南'!H55)</f>
        <v>247</v>
      </c>
      <c r="I20" s="140">
        <f>IF('8 県南'!I55="","",'8 県南'!I55)</f>
        <v>202</v>
      </c>
      <c r="J20" s="140">
        <f>IF('8 県南'!J55="","",'8 県南'!J55)</f>
        <v>229</v>
      </c>
      <c r="K20" s="140">
        <f>IF('8 県南'!K55="","",'8 県南'!K55)</f>
        <v>246</v>
      </c>
      <c r="L20" s="140">
        <f>IF('8 県南'!L55="","",'8 県南'!L55)</f>
        <v>219</v>
      </c>
      <c r="M20" s="140">
        <f>IF('8 県南'!M55="","",'8 県南'!M55)</f>
        <v>212</v>
      </c>
      <c r="N20" s="164">
        <f>IF('8 県南'!N55="","",'8 県南'!N55)</f>
        <v>195</v>
      </c>
      <c r="O20" s="242">
        <f t="shared" si="0"/>
        <v>2774</v>
      </c>
    </row>
    <row r="21" spans="1:15" ht="15" customHeight="1">
      <c r="A21" s="742"/>
      <c r="B21" s="191" t="s">
        <v>49</v>
      </c>
      <c r="C21" s="123">
        <f>IF('8 県南'!C56="","",'8 県南'!C56)</f>
        <v>61</v>
      </c>
      <c r="D21" s="140">
        <f>IF('8 県南'!D56="","",'8 県南'!D56)</f>
        <v>83</v>
      </c>
      <c r="E21" s="140">
        <f>IF('8 県南'!E56="","",'8 県南'!E56)</f>
        <v>337</v>
      </c>
      <c r="F21" s="140">
        <f>IF('8 県南'!F56="","",'8 県南'!F56)</f>
        <v>176</v>
      </c>
      <c r="G21" s="140">
        <f>IF('8 県南'!G56="","",'8 県南'!G56)</f>
        <v>147</v>
      </c>
      <c r="H21" s="140">
        <f>IF('8 県南'!H56="","",'8 県南'!H56)</f>
        <v>127</v>
      </c>
      <c r="I21" s="140">
        <f>IF('8 県南'!I56="","",'8 県南'!I56)</f>
        <v>168</v>
      </c>
      <c r="J21" s="140">
        <f>IF('8 県南'!J56="","",'8 県南'!J56)</f>
        <v>195</v>
      </c>
      <c r="K21" s="140">
        <f>IF('8 県南'!K56="","",'8 県南'!K56)</f>
        <v>118</v>
      </c>
      <c r="L21" s="140">
        <f>IF('8 県南'!L56="","",'8 県南'!L56)</f>
        <v>230</v>
      </c>
      <c r="M21" s="140">
        <f>IF('8 県南'!M56="","",'8 県南'!M56)</f>
        <v>184</v>
      </c>
      <c r="N21" s="164">
        <f>IF('8 県南'!N56="","",'8 県南'!N56)</f>
        <v>164</v>
      </c>
      <c r="O21" s="242">
        <f t="shared" si="0"/>
        <v>1990</v>
      </c>
    </row>
    <row r="22" spans="1:15" ht="15" customHeight="1">
      <c r="A22" s="58"/>
      <c r="B22" s="191" t="s">
        <v>71</v>
      </c>
      <c r="C22" s="123">
        <f>IF('8 県南'!C57="","",'8 県南'!C57)</f>
        <v>0</v>
      </c>
      <c r="D22" s="140">
        <f>IF('8 県南'!D57="","",'8 県南'!D57)</f>
        <v>9</v>
      </c>
      <c r="E22" s="140">
        <f>IF('8 県南'!E57="","",'8 県南'!E57)</f>
        <v>0</v>
      </c>
      <c r="F22" s="140">
        <f>IF('8 県南'!F57="","",'8 県南'!F57)</f>
        <v>1</v>
      </c>
      <c r="G22" s="140">
        <f>IF('8 県南'!G57="","",'8 県南'!G57)</f>
        <v>0</v>
      </c>
      <c r="H22" s="140">
        <f>IF('8 県南'!H57="","",'8 県南'!H57)</f>
        <v>6</v>
      </c>
      <c r="I22" s="140">
        <f>IF('8 県南'!I57="","",'8 県南'!I57)</f>
        <v>0</v>
      </c>
      <c r="J22" s="140">
        <f>IF('8 県南'!J57="","",'8 県南'!J57)</f>
        <v>0</v>
      </c>
      <c r="K22" s="140">
        <f>IF('8 県南'!K57="","",'8 県南'!K57)</f>
        <v>10</v>
      </c>
      <c r="L22" s="140">
        <f>IF('8 県南'!L57="","",'8 県南'!L57)</f>
        <v>1</v>
      </c>
      <c r="M22" s="140">
        <f>IF('8 県南'!M57="","",'8 県南'!M57)</f>
        <v>0</v>
      </c>
      <c r="N22" s="164">
        <f>IF('8 県南'!N57="","",'8 県南'!N57)</f>
        <v>2</v>
      </c>
      <c r="O22" s="242">
        <f t="shared" si="0"/>
        <v>29</v>
      </c>
    </row>
    <row r="23" spans="1:15" ht="15" customHeight="1" thickBot="1">
      <c r="A23" s="58"/>
      <c r="B23" s="195" t="s">
        <v>50</v>
      </c>
      <c r="C23" s="124">
        <f>IF('8 県南'!C58="","",'8 県南'!C58)</f>
        <v>201</v>
      </c>
      <c r="D23" s="157">
        <f>IF('8 県南'!D58="","",'8 県南'!D58)</f>
        <v>82</v>
      </c>
      <c r="E23" s="157">
        <f>IF('8 県南'!E58="","",'8 県南'!E58)</f>
        <v>116</v>
      </c>
      <c r="F23" s="157">
        <f>IF('8 県南'!F58="","",'8 県南'!F58)</f>
        <v>126</v>
      </c>
      <c r="G23" s="157">
        <f>IF('8 県南'!G58="","",'8 県南'!G58)</f>
        <v>141</v>
      </c>
      <c r="H23" s="157">
        <f>IF('8 県南'!H58="","",'8 県南'!H58)</f>
        <v>132</v>
      </c>
      <c r="I23" s="157">
        <f>IF('8 県南'!I58="","",'8 県南'!I58)</f>
        <v>130</v>
      </c>
      <c r="J23" s="157">
        <f>IF('8 県南'!J58="","",'8 県南'!J58)</f>
        <v>105</v>
      </c>
      <c r="K23" s="157">
        <f>IF('8 県南'!K58="","",'8 県南'!K58)</f>
        <v>133</v>
      </c>
      <c r="L23" s="157">
        <f>IF('8 県南'!L58="","",'8 県南'!L58)</f>
        <v>92</v>
      </c>
      <c r="M23" s="157">
        <f>IF('8 県南'!M58="","",'8 県南'!M58)</f>
        <v>113</v>
      </c>
      <c r="N23" s="165">
        <f>IF('8 県南'!N58="","",'8 県南'!N58)</f>
        <v>454</v>
      </c>
      <c r="O23" s="243">
        <f t="shared" si="0"/>
        <v>1825</v>
      </c>
    </row>
    <row r="24" spans="1:29" ht="15" customHeight="1" thickTop="1">
      <c r="A24" s="741" t="s">
        <v>54</v>
      </c>
      <c r="B24" s="189" t="s">
        <v>47</v>
      </c>
      <c r="C24" s="122">
        <f>IF('9 県西'!C39="","",'9 県西'!C39)</f>
        <v>135</v>
      </c>
      <c r="D24" s="138">
        <f>IF('9 県西'!D39="","",'9 県西'!D39)</f>
        <v>181</v>
      </c>
      <c r="E24" s="138">
        <f>IF('9 県西'!E39="","",'9 県西'!E39)</f>
        <v>250</v>
      </c>
      <c r="F24" s="138">
        <f>IF('9 県西'!F39="","",'9 県西'!F39)</f>
        <v>159</v>
      </c>
      <c r="G24" s="138">
        <f>IF('9 県西'!G39="","",'9 県西'!G39)</f>
        <v>242</v>
      </c>
      <c r="H24" s="138">
        <f>IF('9 県西'!H39="","",'9 県西'!H39)</f>
        <v>209</v>
      </c>
      <c r="I24" s="138">
        <f>IF('9 県西'!I39="","",'9 県西'!I39)</f>
        <v>127</v>
      </c>
      <c r="J24" s="138">
        <f>IF('9 県西'!J39="","",'9 県西'!J39)</f>
        <v>202</v>
      </c>
      <c r="K24" s="138">
        <f>IF('9 県西'!K39="","",'9 県西'!K39)</f>
        <v>193</v>
      </c>
      <c r="L24" s="138">
        <f>IF('9 県西'!L39="","",'9 県西'!L39)</f>
        <v>130</v>
      </c>
      <c r="M24" s="138">
        <f>IF('9 県西'!M39="","",'9 県西'!M39)</f>
        <v>227</v>
      </c>
      <c r="N24" s="163">
        <f>IF('9 県西'!N39="","",'9 県西'!N39)</f>
        <v>192</v>
      </c>
      <c r="O24" s="241">
        <f t="shared" si="0"/>
        <v>2247</v>
      </c>
      <c r="Q24" s="194">
        <f>SUM('9 県西'!C9,'9 県西'!C14,'9 県西'!C19,'9 県西'!C24,'9 県西'!C29,'9 県西'!C34)</f>
        <v>96</v>
      </c>
      <c r="R24" s="194">
        <f>SUM('9 県西'!D9,'9 県西'!D14,'9 県西'!D19,'9 県西'!D24,'9 県西'!D29,'9 県西'!D34)</f>
        <v>125</v>
      </c>
      <c r="S24" s="194">
        <f>SUM('9 県西'!E9,'9 県西'!E14,'9 県西'!E19,'9 県西'!E24,'9 県西'!E29,'9 県西'!E34)</f>
        <v>99</v>
      </c>
      <c r="T24" s="194">
        <f>SUM('9 県西'!F9,'9 県西'!F14,'9 県西'!F19,'9 県西'!F24,'9 県西'!F29,'9 県西'!F34)</f>
        <v>120</v>
      </c>
      <c r="U24" s="194">
        <f>SUM('9 県西'!G9,'9 県西'!G14,'9 県西'!G19,'9 県西'!G24,'9 県西'!G29,'9 県西'!G34)</f>
        <v>149</v>
      </c>
      <c r="V24" s="194">
        <f>SUM('9 県西'!H9,'9 県西'!H14,'9 県西'!H19,'9 県西'!H24,'9 県西'!H29,'9 県西'!H34)</f>
        <v>144</v>
      </c>
      <c r="W24" s="194">
        <f>SUM('9 県西'!I9,'9 県西'!I14,'9 県西'!I19,'9 県西'!I24,'9 県西'!I29,'9 県西'!I34)</f>
        <v>68</v>
      </c>
      <c r="X24" s="194">
        <f>SUM('9 県西'!J9,'9 県西'!J14,'9 県西'!J19,'9 県西'!J24,'9 県西'!J29,'9 県西'!J34)</f>
        <v>120</v>
      </c>
      <c r="Y24" s="194">
        <f>SUM('9 県西'!K9,'9 県西'!K14,'9 県西'!K19,'9 県西'!K24,'9 県西'!K29,'9 県西'!K34)</f>
        <v>144</v>
      </c>
      <c r="Z24" s="194">
        <f>SUM('9 県西'!L9,'9 県西'!L14,'9 県西'!L19,'9 県西'!L24,'9 県西'!L29,'9 県西'!L34)</f>
        <v>100</v>
      </c>
      <c r="AA24" s="194">
        <f>SUM('9 県西'!M9,'9 県西'!M14,'9 県西'!M19,'9 県西'!M24,'9 県西'!M29,'9 県西'!M34)</f>
        <v>170</v>
      </c>
      <c r="AB24" s="194">
        <f>SUM('9 県西'!N9,'9 県西'!N14,'9 県西'!N19,'9 県西'!N24,'9 県西'!N29,'9 県西'!N34)</f>
        <v>126</v>
      </c>
      <c r="AC24" s="190">
        <f>SUM(Q24:AB24)</f>
        <v>1461</v>
      </c>
    </row>
    <row r="25" spans="1:15" ht="15" customHeight="1">
      <c r="A25" s="742"/>
      <c r="B25" s="191" t="s">
        <v>48</v>
      </c>
      <c r="C25" s="123">
        <f>IF('9 県西'!C40="","",'9 県西'!C40)</f>
        <v>95</v>
      </c>
      <c r="D25" s="140">
        <f>IF('9 県西'!D40="","",'9 県西'!D40)</f>
        <v>101</v>
      </c>
      <c r="E25" s="140">
        <f>IF('9 県西'!E40="","",'9 県西'!E40)</f>
        <v>97</v>
      </c>
      <c r="F25" s="140">
        <f>IF('9 県西'!F40="","",'9 県西'!F40)</f>
        <v>109</v>
      </c>
      <c r="G25" s="140">
        <f>IF('9 県西'!G40="","",'9 県西'!G40)</f>
        <v>124</v>
      </c>
      <c r="H25" s="140">
        <f>IF('9 県西'!H40="","",'9 県西'!H40)</f>
        <v>106</v>
      </c>
      <c r="I25" s="140">
        <f>IF('9 県西'!I40="","",'9 県西'!I40)</f>
        <v>89</v>
      </c>
      <c r="J25" s="140">
        <f>IF('9 県西'!J40="","",'9 県西'!J40)</f>
        <v>110</v>
      </c>
      <c r="K25" s="140">
        <f>IF('9 県西'!K40="","",'9 県西'!K40)</f>
        <v>119</v>
      </c>
      <c r="L25" s="140">
        <f>IF('9 県西'!L40="","",'9 県西'!L40)</f>
        <v>76</v>
      </c>
      <c r="M25" s="140">
        <f>IF('9 県西'!M40="","",'9 県西'!M40)</f>
        <v>108</v>
      </c>
      <c r="N25" s="164">
        <f>IF('9 県西'!N40="","",'9 県西'!N40)</f>
        <v>97</v>
      </c>
      <c r="O25" s="242">
        <f t="shared" si="0"/>
        <v>1231</v>
      </c>
    </row>
    <row r="26" spans="1:15" ht="15" customHeight="1">
      <c r="A26" s="742"/>
      <c r="B26" s="191" t="s">
        <v>49</v>
      </c>
      <c r="C26" s="123">
        <f>IF('9 県西'!C41="","",'9 県西'!C41)</f>
        <v>6</v>
      </c>
      <c r="D26" s="140">
        <f>IF('9 県西'!D41="","",'9 県西'!D41)</f>
        <v>37</v>
      </c>
      <c r="E26" s="140">
        <f>IF('9 県西'!E41="","",'9 県西'!E41)</f>
        <v>8</v>
      </c>
      <c r="F26" s="140">
        <f>IF('9 県西'!F41="","",'9 県西'!F41)</f>
        <v>18</v>
      </c>
      <c r="G26" s="140">
        <f>IF('9 県西'!G41="","",'9 県西'!G41)</f>
        <v>46</v>
      </c>
      <c r="H26" s="140">
        <f>IF('9 県西'!H41="","",'9 県西'!H41)</f>
        <v>43</v>
      </c>
      <c r="I26" s="140">
        <f>IF('9 県西'!I41="","",'9 県西'!I41)</f>
        <v>8</v>
      </c>
      <c r="J26" s="140">
        <f>IF('9 県西'!J41="","",'9 県西'!J41)</f>
        <v>53</v>
      </c>
      <c r="K26" s="140">
        <f>IF('9 県西'!K41="","",'9 県西'!K41)</f>
        <v>29</v>
      </c>
      <c r="L26" s="140">
        <f>IF('9 県西'!L41="","",'9 県西'!L41)</f>
        <v>8</v>
      </c>
      <c r="M26" s="140">
        <f>IF('9 県西'!M41="","",'9 県西'!M41)</f>
        <v>86</v>
      </c>
      <c r="N26" s="164">
        <f>IF('9 県西'!N41="","",'9 県西'!N41)</f>
        <v>46</v>
      </c>
      <c r="O26" s="242">
        <f t="shared" si="0"/>
        <v>388</v>
      </c>
    </row>
    <row r="27" spans="1:15" ht="15" customHeight="1">
      <c r="A27" s="58"/>
      <c r="B27" s="191" t="s">
        <v>71</v>
      </c>
      <c r="C27" s="123">
        <f>IF('9 県西'!C42="","",'9 県西'!C42)</f>
        <v>0</v>
      </c>
      <c r="D27" s="140">
        <f>IF('9 県西'!D42="","",'9 県西'!D42)</f>
        <v>0</v>
      </c>
      <c r="E27" s="140">
        <f>IF('9 県西'!E42="","",'9 県西'!E42)</f>
        <v>0</v>
      </c>
      <c r="F27" s="140">
        <f>IF('9 県西'!F42="","",'9 県西'!F42)</f>
        <v>0</v>
      </c>
      <c r="G27" s="140">
        <f>IF('9 県西'!G42="","",'9 県西'!G42)</f>
        <v>1</v>
      </c>
      <c r="H27" s="140">
        <f>IF('9 県西'!H42="","",'9 県西'!H42)</f>
        <v>0</v>
      </c>
      <c r="I27" s="140">
        <f>IF('9 県西'!I42="","",'9 県西'!I42)</f>
        <v>0</v>
      </c>
      <c r="J27" s="140">
        <f>IF('9 県西'!J42="","",'9 県西'!J42)</f>
        <v>1</v>
      </c>
      <c r="K27" s="140">
        <f>IF('9 県西'!K42="","",'9 県西'!K42)</f>
        <v>1</v>
      </c>
      <c r="L27" s="140">
        <f>IF('9 県西'!L42="","",'9 県西'!L42)</f>
        <v>0</v>
      </c>
      <c r="M27" s="140">
        <f>IF('9 県西'!M42="","",'9 県西'!M42)</f>
        <v>1</v>
      </c>
      <c r="N27" s="164">
        <f>IF('9 県西'!N42="","",'9 県西'!N42)</f>
        <v>1</v>
      </c>
      <c r="O27" s="242">
        <f t="shared" si="0"/>
        <v>5</v>
      </c>
    </row>
    <row r="28" spans="1:15" ht="15" customHeight="1" thickBot="1">
      <c r="A28" s="59"/>
      <c r="B28" s="192" t="s">
        <v>50</v>
      </c>
      <c r="C28" s="124">
        <f>IF('9 県西'!C43="","",'9 県西'!C43)</f>
        <v>34</v>
      </c>
      <c r="D28" s="157">
        <f>IF('9 県西'!D43="","",'9 県西'!D43)</f>
        <v>43</v>
      </c>
      <c r="E28" s="157">
        <f>IF('9 県西'!E43="","",'9 県西'!E43)</f>
        <v>145</v>
      </c>
      <c r="F28" s="157">
        <f>IF('9 県西'!F43="","",'9 県西'!F43)</f>
        <v>32</v>
      </c>
      <c r="G28" s="157">
        <f>IF('9 県西'!G43="","",'9 県西'!G43)</f>
        <v>71</v>
      </c>
      <c r="H28" s="157">
        <f>IF('9 県西'!H43="","",'9 県西'!H43)</f>
        <v>60</v>
      </c>
      <c r="I28" s="157">
        <f>IF('9 県西'!I43="","",'9 県西'!I43)</f>
        <v>30</v>
      </c>
      <c r="J28" s="157">
        <f>IF('9 県西'!J43="","",'9 県西'!J43)</f>
        <v>38</v>
      </c>
      <c r="K28" s="157">
        <f>IF('9 県西'!K43="","",'9 県西'!K43)</f>
        <v>44</v>
      </c>
      <c r="L28" s="157">
        <f>IF('9 県西'!L43="","",'9 県西'!L43)</f>
        <v>46</v>
      </c>
      <c r="M28" s="157">
        <f>IF('9 県西'!M43="","",'9 県西'!M43)</f>
        <v>32</v>
      </c>
      <c r="N28" s="165">
        <f>IF('9 県西'!N43="","",'9 県西'!N43)</f>
        <v>48</v>
      </c>
      <c r="O28" s="244">
        <f t="shared" si="0"/>
        <v>623</v>
      </c>
    </row>
    <row r="29" spans="1:29" ht="15" customHeight="1" thickTop="1">
      <c r="A29" s="741" t="s">
        <v>45</v>
      </c>
      <c r="B29" s="189" t="s">
        <v>47</v>
      </c>
      <c r="C29" s="233">
        <f>IF(C4="","",C24+C19+C14+C9+C4)</f>
        <v>1264</v>
      </c>
      <c r="D29" s="234">
        <f aca="true" t="shared" si="1" ref="D29:N29">IF(D4="","",D24+D19+D14+D9+D4)</f>
        <v>1213</v>
      </c>
      <c r="E29" s="234">
        <f t="shared" si="1"/>
        <v>1544</v>
      </c>
      <c r="F29" s="234">
        <f t="shared" si="1"/>
        <v>1410</v>
      </c>
      <c r="G29" s="234">
        <f t="shared" si="1"/>
        <v>1591</v>
      </c>
      <c r="H29" s="234">
        <f t="shared" si="1"/>
        <v>1536</v>
      </c>
      <c r="I29" s="234">
        <f t="shared" si="1"/>
        <v>1164</v>
      </c>
      <c r="J29" s="234">
        <f t="shared" si="1"/>
        <v>1233</v>
      </c>
      <c r="K29" s="234">
        <f t="shared" si="1"/>
        <v>1320</v>
      </c>
      <c r="L29" s="234">
        <f t="shared" si="1"/>
        <v>1071</v>
      </c>
      <c r="M29" s="234">
        <f t="shared" si="1"/>
        <v>1239</v>
      </c>
      <c r="N29" s="649">
        <f t="shared" si="1"/>
        <v>1624</v>
      </c>
      <c r="O29" s="241">
        <f>SUM(C29:N29)</f>
        <v>16209</v>
      </c>
      <c r="Q29" s="194">
        <f>SUM(Q4,Q9,Q14,Q19,Q24)</f>
        <v>556</v>
      </c>
      <c r="R29" s="194">
        <f aca="true" t="shared" si="2" ref="R29:AB29">SUM(R4,R9,R14,R19,R24)</f>
        <v>439</v>
      </c>
      <c r="S29" s="194">
        <f t="shared" si="2"/>
        <v>531</v>
      </c>
      <c r="T29" s="194">
        <f t="shared" si="2"/>
        <v>578</v>
      </c>
      <c r="U29" s="194">
        <f t="shared" si="2"/>
        <v>667</v>
      </c>
      <c r="V29" s="194">
        <f t="shared" si="2"/>
        <v>588</v>
      </c>
      <c r="W29" s="194">
        <f t="shared" si="2"/>
        <v>429</v>
      </c>
      <c r="X29" s="194">
        <f t="shared" si="2"/>
        <v>548</v>
      </c>
      <c r="Y29" s="194">
        <f t="shared" si="2"/>
        <v>608</v>
      </c>
      <c r="Z29" s="194">
        <f t="shared" si="2"/>
        <v>441</v>
      </c>
      <c r="AA29" s="194">
        <f t="shared" si="2"/>
        <v>538</v>
      </c>
      <c r="AB29" s="194">
        <f t="shared" si="2"/>
        <v>877</v>
      </c>
      <c r="AC29" s="190">
        <f>SUM(Q29:AB29)</f>
        <v>6800</v>
      </c>
    </row>
    <row r="30" spans="1:15" ht="15" customHeight="1">
      <c r="A30" s="742"/>
      <c r="B30" s="191" t="s">
        <v>48</v>
      </c>
      <c r="C30" s="571">
        <f>IF(C5="","",C25+C20+C15+C10+C5)</f>
        <v>614</v>
      </c>
      <c r="D30" s="236">
        <f aca="true" t="shared" si="3" ref="D30:N30">IF(D5="","",D25+D20+D15+D10+D5)</f>
        <v>592</v>
      </c>
      <c r="E30" s="236">
        <f t="shared" si="3"/>
        <v>700</v>
      </c>
      <c r="F30" s="236">
        <f t="shared" si="3"/>
        <v>658</v>
      </c>
      <c r="G30" s="236">
        <f t="shared" si="3"/>
        <v>731</v>
      </c>
      <c r="H30" s="236">
        <f t="shared" si="3"/>
        <v>637</v>
      </c>
      <c r="I30" s="236">
        <f t="shared" si="3"/>
        <v>558</v>
      </c>
      <c r="J30" s="236">
        <f t="shared" si="3"/>
        <v>596</v>
      </c>
      <c r="K30" s="236">
        <f t="shared" si="3"/>
        <v>623</v>
      </c>
      <c r="L30" s="236">
        <f t="shared" si="3"/>
        <v>503</v>
      </c>
      <c r="M30" s="236">
        <f t="shared" si="3"/>
        <v>598</v>
      </c>
      <c r="N30" s="650">
        <f t="shared" si="3"/>
        <v>559</v>
      </c>
      <c r="O30" s="242">
        <f t="shared" si="0"/>
        <v>7369</v>
      </c>
    </row>
    <row r="31" spans="1:15" ht="15" customHeight="1">
      <c r="A31" s="742"/>
      <c r="B31" s="191" t="s">
        <v>49</v>
      </c>
      <c r="C31" s="572">
        <f>IF(C4="","",C6+C11+C16+C21+C26)</f>
        <v>189</v>
      </c>
      <c r="D31" s="584">
        <f aca="true" t="shared" si="4" ref="D31:N31">IF(D4="","",D6+D11+D16+D21+D26)</f>
        <v>301</v>
      </c>
      <c r="E31" s="584">
        <f t="shared" si="4"/>
        <v>489</v>
      </c>
      <c r="F31" s="584">
        <f t="shared" si="4"/>
        <v>469</v>
      </c>
      <c r="G31" s="584">
        <f t="shared" si="4"/>
        <v>449</v>
      </c>
      <c r="H31" s="584">
        <f t="shared" si="4"/>
        <v>415</v>
      </c>
      <c r="I31" s="584">
        <f t="shared" si="4"/>
        <v>377</v>
      </c>
      <c r="J31" s="584">
        <f t="shared" si="4"/>
        <v>424</v>
      </c>
      <c r="K31" s="584">
        <f t="shared" si="4"/>
        <v>413</v>
      </c>
      <c r="L31" s="584">
        <f t="shared" si="4"/>
        <v>343</v>
      </c>
      <c r="M31" s="584">
        <f t="shared" si="4"/>
        <v>400</v>
      </c>
      <c r="N31" s="665">
        <f t="shared" si="4"/>
        <v>460</v>
      </c>
      <c r="O31" s="242">
        <f t="shared" si="0"/>
        <v>4729</v>
      </c>
    </row>
    <row r="32" spans="1:15" ht="15" customHeight="1">
      <c r="A32" s="58"/>
      <c r="B32" s="191" t="s">
        <v>71</v>
      </c>
      <c r="C32" s="572">
        <f>IF(C4="","",C7+C12+C17+C22+C27)</f>
        <v>6</v>
      </c>
      <c r="D32" s="584">
        <f aca="true" t="shared" si="5" ref="D32:N32">IF(D4="","",D7+D12+D17+D22+D27)</f>
        <v>9</v>
      </c>
      <c r="E32" s="584">
        <f t="shared" si="5"/>
        <v>2</v>
      </c>
      <c r="F32" s="584">
        <f t="shared" si="5"/>
        <v>5</v>
      </c>
      <c r="G32" s="584">
        <f t="shared" si="5"/>
        <v>13</v>
      </c>
      <c r="H32" s="584">
        <f t="shared" si="5"/>
        <v>6</v>
      </c>
      <c r="I32" s="584">
        <f t="shared" si="5"/>
        <v>3</v>
      </c>
      <c r="J32" s="584">
        <f t="shared" si="5"/>
        <v>6</v>
      </c>
      <c r="K32" s="584">
        <f t="shared" si="5"/>
        <v>13</v>
      </c>
      <c r="L32" s="584">
        <f t="shared" si="5"/>
        <v>5</v>
      </c>
      <c r="M32" s="584">
        <f t="shared" si="5"/>
        <v>5</v>
      </c>
      <c r="N32" s="665">
        <f t="shared" si="5"/>
        <v>5</v>
      </c>
      <c r="O32" s="242">
        <f t="shared" si="0"/>
        <v>78</v>
      </c>
    </row>
    <row r="33" spans="1:15" ht="15" customHeight="1" thickBot="1">
      <c r="A33" s="60"/>
      <c r="B33" s="196" t="s">
        <v>50</v>
      </c>
      <c r="C33" s="573">
        <f>IF(C8="","",C28+C23+C18+C13+C8)</f>
        <v>455</v>
      </c>
      <c r="D33" s="585">
        <f aca="true" t="shared" si="6" ref="D33:N33">IF(D8="","",D28+D23+D18+D13+D8)</f>
        <v>311</v>
      </c>
      <c r="E33" s="585">
        <f t="shared" si="6"/>
        <v>353</v>
      </c>
      <c r="F33" s="585">
        <f t="shared" si="6"/>
        <v>278</v>
      </c>
      <c r="G33" s="585">
        <f t="shared" si="6"/>
        <v>398</v>
      </c>
      <c r="H33" s="585">
        <f t="shared" si="6"/>
        <v>478</v>
      </c>
      <c r="I33" s="585">
        <f t="shared" si="6"/>
        <v>226</v>
      </c>
      <c r="J33" s="585">
        <f t="shared" si="6"/>
        <v>207</v>
      </c>
      <c r="K33" s="585">
        <f t="shared" si="6"/>
        <v>271</v>
      </c>
      <c r="L33" s="585">
        <f t="shared" si="6"/>
        <v>220</v>
      </c>
      <c r="M33" s="585">
        <f t="shared" si="6"/>
        <v>236</v>
      </c>
      <c r="N33" s="666">
        <f t="shared" si="6"/>
        <v>600</v>
      </c>
      <c r="O33" s="246">
        <f t="shared" si="0"/>
        <v>4033</v>
      </c>
    </row>
    <row r="34" spans="1:15" ht="13.5" customHeight="1">
      <c r="A34" s="187"/>
      <c r="B34" s="187"/>
      <c r="C34" s="187"/>
      <c r="D34" s="187"/>
      <c r="E34" s="187"/>
      <c r="F34" s="187"/>
      <c r="G34" s="187"/>
      <c r="H34" s="187"/>
      <c r="I34" s="187"/>
      <c r="J34" s="187"/>
      <c r="K34" s="187"/>
      <c r="L34" s="187"/>
      <c r="M34" s="187"/>
      <c r="N34" s="187"/>
      <c r="O34" s="187"/>
    </row>
    <row r="35" spans="1:15" s="321" customFormat="1" ht="13.5" customHeight="1">
      <c r="A35" s="318" t="s">
        <v>183</v>
      </c>
      <c r="B35" s="119"/>
      <c r="C35" s="319">
        <f>IF(Q29=0,"",Q29)</f>
        <v>556</v>
      </c>
      <c r="D35" s="319">
        <f>IF(R29=0,"",R29)</f>
        <v>439</v>
      </c>
      <c r="E35" s="319">
        <f>IF(S29=0,"",S29)</f>
        <v>531</v>
      </c>
      <c r="F35" s="319">
        <f>IF(T29=0,"",T29)</f>
        <v>578</v>
      </c>
      <c r="G35" s="319">
        <f>IF(U29=0,"",U29)</f>
        <v>667</v>
      </c>
      <c r="H35" s="319">
        <f aca="true" t="shared" si="7" ref="H35:N35">IF(V29=0,"",V29)</f>
        <v>588</v>
      </c>
      <c r="I35" s="319">
        <f t="shared" si="7"/>
        <v>429</v>
      </c>
      <c r="J35" s="319">
        <f t="shared" si="7"/>
        <v>548</v>
      </c>
      <c r="K35" s="319">
        <f t="shared" si="7"/>
        <v>608</v>
      </c>
      <c r="L35" s="319">
        <f>IF(Z29=0,"",Z29)</f>
        <v>441</v>
      </c>
      <c r="M35" s="319">
        <f t="shared" si="7"/>
        <v>538</v>
      </c>
      <c r="N35" s="319">
        <f t="shared" si="7"/>
        <v>877</v>
      </c>
      <c r="O35" s="320">
        <f>SUM(C35:N35)</f>
        <v>6800</v>
      </c>
    </row>
    <row r="36" spans="1:15" ht="14.25">
      <c r="A36" s="187"/>
      <c r="B36" s="61" t="s">
        <v>190</v>
      </c>
      <c r="C36" s="62"/>
      <c r="D36" s="62"/>
      <c r="E36" s="62"/>
      <c r="F36" s="62"/>
      <c r="G36" s="62"/>
      <c r="H36" s="62"/>
      <c r="I36" s="62"/>
      <c r="J36" s="197"/>
      <c r="K36" s="263"/>
      <c r="L36" s="136"/>
      <c r="M36" s="136"/>
      <c r="N36" s="136"/>
      <c r="O36" s="273" t="s">
        <v>141</v>
      </c>
    </row>
    <row r="39" ht="13.5"/>
    <row r="40" ht="13.5"/>
    <row r="43" ht="13.5"/>
    <row r="44" ht="13.5"/>
  </sheetData>
  <sheetProtection/>
  <mergeCells count="5">
    <mergeCell ref="A19:A21"/>
    <mergeCell ref="A24:A26"/>
    <mergeCell ref="A29:A31"/>
    <mergeCell ref="A9:A11"/>
    <mergeCell ref="A14:A16"/>
  </mergeCells>
  <printOptions horizontalCentered="1"/>
  <pageMargins left="0.7480314960629921" right="0.7480314960629921" top="0.7874015748031497" bottom="0.984251968503937" header="0.5118110236220472" footer="0.5118110236220472"/>
  <pageSetup fitToHeight="1" fitToWidth="1"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O83"/>
  <sheetViews>
    <sheetView view="pageBreakPreview" zoomScale="86" zoomScaleSheetLayoutView="86" zoomScalePageLayoutView="0" workbookViewId="0" topLeftCell="A1">
      <pane xSplit="2" ySplit="3" topLeftCell="C4" activePane="bottomRight" state="frozen"/>
      <selection pane="topLeft" activeCell="Q15" sqref="Q15"/>
      <selection pane="topRight" activeCell="Q15" sqref="Q15"/>
      <selection pane="bottomLeft" activeCell="Q15" sqref="Q15"/>
      <selection pane="bottomRight" activeCell="P24" sqref="P24"/>
    </sheetView>
  </sheetViews>
  <sheetFormatPr defaultColWidth="9.00390625" defaultRowHeight="13.5"/>
  <cols>
    <col min="1" max="1" width="13.125" style="127" customWidth="1"/>
    <col min="2" max="2" width="10.625" style="127" customWidth="1"/>
    <col min="3" max="15" width="9.00390625" style="127" customWidth="1"/>
    <col min="16" max="16384" width="9.00390625" style="127" customWidth="1"/>
  </cols>
  <sheetData>
    <row r="1" spans="1:15" ht="17.25">
      <c r="A1" s="280"/>
      <c r="B1" s="63" t="s">
        <v>46</v>
      </c>
      <c r="C1" s="63" t="s">
        <v>188</v>
      </c>
      <c r="D1" s="63"/>
      <c r="E1" s="63"/>
      <c r="F1" s="63"/>
      <c r="G1" s="63" t="s">
        <v>201</v>
      </c>
      <c r="H1" s="63"/>
      <c r="I1" s="126"/>
      <c r="J1" s="126"/>
      <c r="K1" s="126"/>
      <c r="L1" s="126"/>
      <c r="M1" s="126"/>
      <c r="N1" s="126"/>
      <c r="O1" s="126"/>
    </row>
    <row r="2" spans="1:15" ht="14.25" thickBot="1">
      <c r="A2" s="126"/>
      <c r="B2" s="126"/>
      <c r="C2" s="126"/>
      <c r="D2" s="126"/>
      <c r="E2" s="126"/>
      <c r="F2" s="126"/>
      <c r="G2" s="126"/>
      <c r="H2" s="126"/>
      <c r="I2" s="126"/>
      <c r="J2" s="126"/>
      <c r="K2" s="126"/>
      <c r="L2" s="126"/>
      <c r="M2" s="126"/>
      <c r="N2" s="126"/>
      <c r="O2" s="323" t="s">
        <v>0</v>
      </c>
    </row>
    <row r="3" spans="1:15" ht="21.75" customHeight="1" thickBot="1">
      <c r="A3" s="64" t="s">
        <v>109</v>
      </c>
      <c r="B3" s="65" t="s">
        <v>44</v>
      </c>
      <c r="C3" s="66" t="s">
        <v>1</v>
      </c>
      <c r="D3" s="67" t="s">
        <v>2</v>
      </c>
      <c r="E3" s="67" t="s">
        <v>3</v>
      </c>
      <c r="F3" s="67" t="s">
        <v>4</v>
      </c>
      <c r="G3" s="67" t="s">
        <v>5</v>
      </c>
      <c r="H3" s="67" t="s">
        <v>6</v>
      </c>
      <c r="I3" s="67" t="s">
        <v>7</v>
      </c>
      <c r="J3" s="67" t="s">
        <v>8</v>
      </c>
      <c r="K3" s="67" t="s">
        <v>9</v>
      </c>
      <c r="L3" s="67" t="s">
        <v>10</v>
      </c>
      <c r="M3" s="67" t="s">
        <v>11</v>
      </c>
      <c r="N3" s="68" t="s">
        <v>12</v>
      </c>
      <c r="O3" s="69" t="s">
        <v>45</v>
      </c>
    </row>
    <row r="4" spans="1:15" ht="15" customHeight="1" thickTop="1">
      <c r="A4" s="70"/>
      <c r="B4" s="128" t="s">
        <v>47</v>
      </c>
      <c r="C4" s="345">
        <v>68</v>
      </c>
      <c r="D4" s="345">
        <v>63</v>
      </c>
      <c r="E4" s="345">
        <v>70</v>
      </c>
      <c r="F4" s="345">
        <v>81</v>
      </c>
      <c r="G4" s="345">
        <v>172</v>
      </c>
      <c r="H4" s="345">
        <v>49</v>
      </c>
      <c r="I4" s="345">
        <v>39</v>
      </c>
      <c r="J4" s="345">
        <v>61</v>
      </c>
      <c r="K4" s="345">
        <v>61</v>
      </c>
      <c r="L4" s="345">
        <v>60</v>
      </c>
      <c r="M4" s="713">
        <v>55</v>
      </c>
      <c r="N4" s="713">
        <v>75</v>
      </c>
      <c r="O4" s="229">
        <f>SUM(C4:N4)</f>
        <v>854</v>
      </c>
    </row>
    <row r="5" spans="1:15" ht="15" customHeight="1">
      <c r="A5" s="71"/>
      <c r="B5" s="129" t="s">
        <v>48</v>
      </c>
      <c r="C5" s="298">
        <v>38</v>
      </c>
      <c r="D5" s="298">
        <v>32</v>
      </c>
      <c r="E5" s="298">
        <v>42</v>
      </c>
      <c r="F5" s="298">
        <v>44</v>
      </c>
      <c r="G5" s="298">
        <v>47</v>
      </c>
      <c r="H5" s="298">
        <v>23</v>
      </c>
      <c r="I5" s="298">
        <v>27</v>
      </c>
      <c r="J5" s="298">
        <v>37</v>
      </c>
      <c r="K5" s="298">
        <v>32</v>
      </c>
      <c r="L5" s="298">
        <v>17</v>
      </c>
      <c r="M5" s="298">
        <v>37</v>
      </c>
      <c r="N5" s="298">
        <v>34</v>
      </c>
      <c r="O5" s="326">
        <f>SUM(C5:N5)</f>
        <v>410</v>
      </c>
    </row>
    <row r="6" spans="1:15" ht="15" customHeight="1">
      <c r="A6" s="72" t="s">
        <v>77</v>
      </c>
      <c r="B6" s="129" t="s">
        <v>49</v>
      </c>
      <c r="C6" s="298">
        <v>18</v>
      </c>
      <c r="D6" s="298">
        <v>20</v>
      </c>
      <c r="E6" s="393">
        <v>18</v>
      </c>
      <c r="F6" s="298">
        <v>29</v>
      </c>
      <c r="G6" s="298">
        <v>26</v>
      </c>
      <c r="H6" s="298">
        <v>14</v>
      </c>
      <c r="I6" s="298">
        <v>2</v>
      </c>
      <c r="J6" s="298">
        <v>17</v>
      </c>
      <c r="K6" s="298">
        <v>6</v>
      </c>
      <c r="L6" s="298">
        <v>24</v>
      </c>
      <c r="M6" s="298">
        <v>13</v>
      </c>
      <c r="N6" s="298">
        <v>26</v>
      </c>
      <c r="O6" s="230">
        <f aca="true" t="shared" si="0" ref="O6:O28">SUM(C6:N6)</f>
        <v>213</v>
      </c>
    </row>
    <row r="7" spans="1:15" ht="15" customHeight="1">
      <c r="A7" s="73"/>
      <c r="B7" s="129" t="s">
        <v>71</v>
      </c>
      <c r="C7" s="298">
        <v>0</v>
      </c>
      <c r="D7" s="298">
        <v>0</v>
      </c>
      <c r="E7" s="298">
        <v>0</v>
      </c>
      <c r="F7" s="298">
        <v>1</v>
      </c>
      <c r="G7" s="298">
        <v>0</v>
      </c>
      <c r="H7" s="298">
        <v>0</v>
      </c>
      <c r="I7" s="298">
        <v>0</v>
      </c>
      <c r="J7" s="298">
        <v>1</v>
      </c>
      <c r="K7" s="298">
        <v>0</v>
      </c>
      <c r="L7" s="298">
        <v>0</v>
      </c>
      <c r="M7" s="298">
        <v>0</v>
      </c>
      <c r="N7" s="298">
        <v>0</v>
      </c>
      <c r="O7" s="230">
        <f t="shared" si="0"/>
        <v>2</v>
      </c>
    </row>
    <row r="8" spans="1:15" ht="15" customHeight="1" thickBot="1">
      <c r="A8" s="74"/>
      <c r="B8" s="131" t="s">
        <v>50</v>
      </c>
      <c r="C8" s="298">
        <v>12</v>
      </c>
      <c r="D8" s="298">
        <v>11</v>
      </c>
      <c r="E8" s="298">
        <v>10</v>
      </c>
      <c r="F8" s="298">
        <v>7</v>
      </c>
      <c r="G8" s="298">
        <v>99</v>
      </c>
      <c r="H8" s="298">
        <v>12</v>
      </c>
      <c r="I8" s="298">
        <v>10</v>
      </c>
      <c r="J8" s="298">
        <v>6</v>
      </c>
      <c r="K8" s="298">
        <v>23</v>
      </c>
      <c r="L8" s="298">
        <v>19</v>
      </c>
      <c r="M8" s="298">
        <v>5</v>
      </c>
      <c r="N8" s="298">
        <v>15</v>
      </c>
      <c r="O8" s="230">
        <f>SUM(C8:N8)</f>
        <v>229</v>
      </c>
    </row>
    <row r="9" spans="1:15" ht="15" customHeight="1" thickTop="1">
      <c r="A9" s="743" t="s">
        <v>56</v>
      </c>
      <c r="B9" s="133" t="s">
        <v>47</v>
      </c>
      <c r="C9" s="345">
        <v>21</v>
      </c>
      <c r="D9" s="345">
        <v>14</v>
      </c>
      <c r="E9" s="345">
        <v>12</v>
      </c>
      <c r="F9" s="345">
        <v>8</v>
      </c>
      <c r="G9" s="345">
        <v>22</v>
      </c>
      <c r="H9" s="345">
        <v>24</v>
      </c>
      <c r="I9" s="345">
        <v>5</v>
      </c>
      <c r="J9" s="345">
        <v>7</v>
      </c>
      <c r="K9" s="345">
        <v>6</v>
      </c>
      <c r="L9" s="345">
        <v>3</v>
      </c>
      <c r="M9" s="713">
        <v>6</v>
      </c>
      <c r="N9" s="713">
        <v>5</v>
      </c>
      <c r="O9" s="229">
        <f t="shared" si="0"/>
        <v>133</v>
      </c>
    </row>
    <row r="10" spans="1:15" ht="15" customHeight="1">
      <c r="A10" s="744"/>
      <c r="B10" s="129" t="s">
        <v>48</v>
      </c>
      <c r="C10" s="298">
        <v>13</v>
      </c>
      <c r="D10" s="298">
        <v>11</v>
      </c>
      <c r="E10" s="298">
        <v>8</v>
      </c>
      <c r="F10" s="298">
        <v>7</v>
      </c>
      <c r="G10" s="298">
        <v>6</v>
      </c>
      <c r="H10" s="298">
        <v>9</v>
      </c>
      <c r="I10" s="298">
        <v>5</v>
      </c>
      <c r="J10" s="298">
        <v>6</v>
      </c>
      <c r="K10" s="298">
        <v>6</v>
      </c>
      <c r="L10" s="298">
        <v>3</v>
      </c>
      <c r="M10" s="298">
        <v>6</v>
      </c>
      <c r="N10" s="298">
        <v>5</v>
      </c>
      <c r="O10" s="230">
        <f t="shared" si="0"/>
        <v>85</v>
      </c>
    </row>
    <row r="11" spans="1:15" ht="15" customHeight="1">
      <c r="A11" s="744"/>
      <c r="B11" s="129" t="s">
        <v>49</v>
      </c>
      <c r="C11" s="298">
        <v>8</v>
      </c>
      <c r="D11" s="298">
        <v>0</v>
      </c>
      <c r="E11" s="298">
        <v>0</v>
      </c>
      <c r="F11" s="298">
        <v>0</v>
      </c>
      <c r="G11" s="298">
        <v>12</v>
      </c>
      <c r="H11" s="298">
        <v>14</v>
      </c>
      <c r="I11" s="298">
        <v>0</v>
      </c>
      <c r="J11" s="298">
        <v>0</v>
      </c>
      <c r="K11" s="298">
        <v>0</v>
      </c>
      <c r="L11" s="298">
        <v>0</v>
      </c>
      <c r="M11" s="298">
        <v>0</v>
      </c>
      <c r="N11" s="298">
        <v>0</v>
      </c>
      <c r="O11" s="230">
        <f t="shared" si="0"/>
        <v>34</v>
      </c>
    </row>
    <row r="12" spans="1:15" ht="15" customHeight="1">
      <c r="A12" s="73"/>
      <c r="B12" s="129" t="s">
        <v>71</v>
      </c>
      <c r="C12" s="298">
        <v>0</v>
      </c>
      <c r="D12" s="298">
        <v>0</v>
      </c>
      <c r="E12" s="298">
        <v>0</v>
      </c>
      <c r="F12" s="298">
        <v>0</v>
      </c>
      <c r="G12" s="298">
        <v>0</v>
      </c>
      <c r="H12" s="298">
        <v>0</v>
      </c>
      <c r="I12" s="298">
        <v>0</v>
      </c>
      <c r="J12" s="298">
        <v>0</v>
      </c>
      <c r="K12" s="298">
        <v>0</v>
      </c>
      <c r="L12" s="298">
        <v>0</v>
      </c>
      <c r="M12" s="298">
        <v>0</v>
      </c>
      <c r="N12" s="298">
        <v>0</v>
      </c>
      <c r="O12" s="230">
        <f t="shared" si="0"/>
        <v>0</v>
      </c>
    </row>
    <row r="13" spans="1:15" ht="15" customHeight="1" thickBot="1">
      <c r="A13" s="73"/>
      <c r="B13" s="131" t="s">
        <v>50</v>
      </c>
      <c r="C13" s="298">
        <v>0</v>
      </c>
      <c r="D13" s="298">
        <v>3</v>
      </c>
      <c r="E13" s="298">
        <v>4</v>
      </c>
      <c r="F13" s="298">
        <v>1</v>
      </c>
      <c r="G13" s="298">
        <v>4</v>
      </c>
      <c r="H13" s="298">
        <v>1</v>
      </c>
      <c r="I13" s="298">
        <v>0</v>
      </c>
      <c r="J13" s="298">
        <v>1</v>
      </c>
      <c r="K13" s="298">
        <v>0</v>
      </c>
      <c r="L13" s="298">
        <v>0</v>
      </c>
      <c r="M13" s="298">
        <v>0</v>
      </c>
      <c r="N13" s="298">
        <v>0</v>
      </c>
      <c r="O13" s="231">
        <f t="shared" si="0"/>
        <v>14</v>
      </c>
    </row>
    <row r="14" spans="1:15" ht="15" customHeight="1" thickTop="1">
      <c r="A14" s="743" t="s">
        <v>133</v>
      </c>
      <c r="B14" s="133" t="s">
        <v>47</v>
      </c>
      <c r="C14" s="345">
        <v>4</v>
      </c>
      <c r="D14" s="345">
        <v>6</v>
      </c>
      <c r="E14" s="345">
        <v>8</v>
      </c>
      <c r="F14" s="345">
        <v>8</v>
      </c>
      <c r="G14" s="345">
        <v>9</v>
      </c>
      <c r="H14" s="345">
        <v>9</v>
      </c>
      <c r="I14" s="345">
        <v>6</v>
      </c>
      <c r="J14" s="345">
        <v>11</v>
      </c>
      <c r="K14" s="345">
        <v>13</v>
      </c>
      <c r="L14" s="345">
        <v>8</v>
      </c>
      <c r="M14" s="713">
        <v>4</v>
      </c>
      <c r="N14" s="713">
        <v>7</v>
      </c>
      <c r="O14" s="229">
        <f t="shared" si="0"/>
        <v>93</v>
      </c>
    </row>
    <row r="15" spans="1:15" ht="15" customHeight="1">
      <c r="A15" s="744"/>
      <c r="B15" s="129" t="s">
        <v>48</v>
      </c>
      <c r="C15" s="298">
        <v>2</v>
      </c>
      <c r="D15" s="298">
        <v>4</v>
      </c>
      <c r="E15" s="298">
        <v>6</v>
      </c>
      <c r="F15" s="298">
        <v>8</v>
      </c>
      <c r="G15" s="298">
        <v>7</v>
      </c>
      <c r="H15" s="298">
        <v>8</v>
      </c>
      <c r="I15" s="298">
        <v>6</v>
      </c>
      <c r="J15" s="298">
        <v>9</v>
      </c>
      <c r="K15" s="298">
        <v>5</v>
      </c>
      <c r="L15" s="298">
        <v>6</v>
      </c>
      <c r="M15" s="298">
        <v>4</v>
      </c>
      <c r="N15" s="298">
        <v>7</v>
      </c>
      <c r="O15" s="230">
        <f t="shared" si="0"/>
        <v>72</v>
      </c>
    </row>
    <row r="16" spans="1:15" ht="15" customHeight="1">
      <c r="A16" s="744"/>
      <c r="B16" s="129" t="s">
        <v>49</v>
      </c>
      <c r="C16" s="298">
        <v>0</v>
      </c>
      <c r="D16" s="298">
        <v>0</v>
      </c>
      <c r="E16" s="298">
        <v>0</v>
      </c>
      <c r="F16" s="298">
        <v>0</v>
      </c>
      <c r="G16" s="298">
        <v>0</v>
      </c>
      <c r="H16" s="298">
        <v>0</v>
      </c>
      <c r="I16" s="298">
        <v>0</v>
      </c>
      <c r="J16" s="298">
        <v>0</v>
      </c>
      <c r="K16" s="298">
        <v>0</v>
      </c>
      <c r="L16" s="298">
        <v>0</v>
      </c>
      <c r="M16" s="298">
        <v>0</v>
      </c>
      <c r="N16" s="298">
        <v>0</v>
      </c>
      <c r="O16" s="230">
        <f t="shared" si="0"/>
        <v>0</v>
      </c>
    </row>
    <row r="17" spans="1:15" ht="15" customHeight="1">
      <c r="A17" s="73"/>
      <c r="B17" s="129" t="s">
        <v>71</v>
      </c>
      <c r="C17" s="298">
        <v>0</v>
      </c>
      <c r="D17" s="298">
        <v>0</v>
      </c>
      <c r="E17" s="298">
        <v>0</v>
      </c>
      <c r="F17" s="298">
        <v>0</v>
      </c>
      <c r="G17" s="298">
        <v>0</v>
      </c>
      <c r="H17" s="298">
        <v>0</v>
      </c>
      <c r="I17" s="298">
        <v>0</v>
      </c>
      <c r="J17" s="298">
        <v>0</v>
      </c>
      <c r="K17" s="298">
        <v>0</v>
      </c>
      <c r="L17" s="298">
        <v>0</v>
      </c>
      <c r="M17" s="298">
        <v>0</v>
      </c>
      <c r="N17" s="298">
        <v>0</v>
      </c>
      <c r="O17" s="230">
        <f t="shared" si="0"/>
        <v>0</v>
      </c>
    </row>
    <row r="18" spans="1:15" ht="15" customHeight="1" thickBot="1">
      <c r="A18" s="73"/>
      <c r="B18" s="134" t="s">
        <v>50</v>
      </c>
      <c r="C18" s="298">
        <v>2</v>
      </c>
      <c r="D18" s="298">
        <v>2</v>
      </c>
      <c r="E18" s="298">
        <v>2</v>
      </c>
      <c r="F18" s="298">
        <v>0</v>
      </c>
      <c r="G18" s="298">
        <v>2</v>
      </c>
      <c r="H18" s="298">
        <v>1</v>
      </c>
      <c r="I18" s="298">
        <v>0</v>
      </c>
      <c r="J18" s="298">
        <v>2</v>
      </c>
      <c r="K18" s="298">
        <v>8</v>
      </c>
      <c r="L18" s="298">
        <v>2</v>
      </c>
      <c r="M18" s="298">
        <v>0</v>
      </c>
      <c r="N18" s="298">
        <v>0</v>
      </c>
      <c r="O18" s="231">
        <f t="shared" si="0"/>
        <v>21</v>
      </c>
    </row>
    <row r="19" spans="1:15" ht="15" customHeight="1" thickTop="1">
      <c r="A19" s="743" t="s">
        <v>55</v>
      </c>
      <c r="B19" s="128" t="s">
        <v>47</v>
      </c>
      <c r="C19" s="345">
        <v>12</v>
      </c>
      <c r="D19" s="345">
        <v>9</v>
      </c>
      <c r="E19" s="345">
        <v>18</v>
      </c>
      <c r="F19" s="345">
        <v>8</v>
      </c>
      <c r="G19" s="345">
        <v>16</v>
      </c>
      <c r="H19" s="345">
        <v>2</v>
      </c>
      <c r="I19" s="345">
        <v>9</v>
      </c>
      <c r="J19" s="345">
        <v>20</v>
      </c>
      <c r="K19" s="345">
        <v>13</v>
      </c>
      <c r="L19" s="345">
        <v>15</v>
      </c>
      <c r="M19" s="713">
        <v>27</v>
      </c>
      <c r="N19" s="713">
        <v>7</v>
      </c>
      <c r="O19" s="229">
        <f t="shared" si="0"/>
        <v>156</v>
      </c>
    </row>
    <row r="20" spans="1:15" ht="15" customHeight="1">
      <c r="A20" s="744"/>
      <c r="B20" s="129" t="s">
        <v>48</v>
      </c>
      <c r="C20" s="298">
        <v>10</v>
      </c>
      <c r="D20" s="298">
        <v>9</v>
      </c>
      <c r="E20" s="298">
        <v>10</v>
      </c>
      <c r="F20" s="298">
        <v>8</v>
      </c>
      <c r="G20" s="298">
        <v>13</v>
      </c>
      <c r="H20" s="298">
        <v>2</v>
      </c>
      <c r="I20" s="298">
        <v>4</v>
      </c>
      <c r="J20" s="298">
        <v>5</v>
      </c>
      <c r="K20" s="298">
        <v>8</v>
      </c>
      <c r="L20" s="298">
        <v>8</v>
      </c>
      <c r="M20" s="298">
        <v>11</v>
      </c>
      <c r="N20" s="298">
        <v>6</v>
      </c>
      <c r="O20" s="230">
        <f t="shared" si="0"/>
        <v>94</v>
      </c>
    </row>
    <row r="21" spans="1:15" ht="15" customHeight="1">
      <c r="A21" s="744"/>
      <c r="B21" s="129" t="s">
        <v>49</v>
      </c>
      <c r="C21" s="298">
        <v>0</v>
      </c>
      <c r="D21" s="298">
        <v>0</v>
      </c>
      <c r="E21" s="298">
        <v>0</v>
      </c>
      <c r="F21" s="298">
        <v>0</v>
      </c>
      <c r="G21" s="298">
        <v>2</v>
      </c>
      <c r="H21" s="298">
        <v>0</v>
      </c>
      <c r="I21" s="298">
        <v>0</v>
      </c>
      <c r="J21" s="298">
        <v>14</v>
      </c>
      <c r="K21" s="298">
        <v>0</v>
      </c>
      <c r="L21" s="298">
        <v>0</v>
      </c>
      <c r="M21" s="298">
        <v>16</v>
      </c>
      <c r="N21" s="298">
        <v>0</v>
      </c>
      <c r="O21" s="230">
        <f t="shared" si="0"/>
        <v>32</v>
      </c>
    </row>
    <row r="22" spans="1:15" ht="15" customHeight="1">
      <c r="A22" s="73"/>
      <c r="B22" s="129" t="s">
        <v>71</v>
      </c>
      <c r="C22" s="298">
        <v>2</v>
      </c>
      <c r="D22" s="298">
        <v>0</v>
      </c>
      <c r="E22" s="298">
        <v>0</v>
      </c>
      <c r="F22" s="298">
        <v>0</v>
      </c>
      <c r="G22" s="298">
        <v>0</v>
      </c>
      <c r="H22" s="298">
        <v>0</v>
      </c>
      <c r="I22" s="298">
        <v>0</v>
      </c>
      <c r="J22" s="298">
        <v>0</v>
      </c>
      <c r="K22" s="298">
        <v>0</v>
      </c>
      <c r="L22" s="298">
        <v>4</v>
      </c>
      <c r="M22" s="298">
        <v>0</v>
      </c>
      <c r="N22" s="298">
        <v>0</v>
      </c>
      <c r="O22" s="230">
        <f t="shared" si="0"/>
        <v>6</v>
      </c>
    </row>
    <row r="23" spans="1:15" ht="15" customHeight="1" thickBot="1">
      <c r="A23" s="74"/>
      <c r="B23" s="131" t="s">
        <v>50</v>
      </c>
      <c r="C23" s="298">
        <v>0</v>
      </c>
      <c r="D23" s="298">
        <v>0</v>
      </c>
      <c r="E23" s="298">
        <v>8</v>
      </c>
      <c r="F23" s="298">
        <v>0</v>
      </c>
      <c r="G23" s="298">
        <v>1</v>
      </c>
      <c r="H23" s="298">
        <v>0</v>
      </c>
      <c r="I23" s="298">
        <v>5</v>
      </c>
      <c r="J23" s="298">
        <v>1</v>
      </c>
      <c r="K23" s="298">
        <v>5</v>
      </c>
      <c r="L23" s="298">
        <v>3</v>
      </c>
      <c r="M23" s="298">
        <v>0</v>
      </c>
      <c r="N23" s="298">
        <v>1</v>
      </c>
      <c r="O23" s="231">
        <f t="shared" si="0"/>
        <v>24</v>
      </c>
    </row>
    <row r="24" spans="1:15" ht="15" customHeight="1" thickTop="1">
      <c r="A24" s="743" t="s">
        <v>78</v>
      </c>
      <c r="B24" s="133" t="s">
        <v>47</v>
      </c>
      <c r="C24" s="345">
        <v>11</v>
      </c>
      <c r="D24" s="345">
        <v>15</v>
      </c>
      <c r="E24" s="345">
        <v>14</v>
      </c>
      <c r="F24" s="345">
        <v>8</v>
      </c>
      <c r="G24" s="345">
        <v>15</v>
      </c>
      <c r="H24" s="345">
        <v>4</v>
      </c>
      <c r="I24" s="345">
        <v>12</v>
      </c>
      <c r="J24" s="345">
        <v>18</v>
      </c>
      <c r="K24" s="345">
        <v>11</v>
      </c>
      <c r="L24" s="345">
        <v>13</v>
      </c>
      <c r="M24" s="713">
        <v>17</v>
      </c>
      <c r="N24" s="713">
        <v>32</v>
      </c>
      <c r="O24" s="229">
        <f t="shared" si="0"/>
        <v>170</v>
      </c>
    </row>
    <row r="25" spans="1:15" ht="15" customHeight="1">
      <c r="A25" s="744"/>
      <c r="B25" s="291" t="s">
        <v>143</v>
      </c>
      <c r="C25" s="298">
        <v>11</v>
      </c>
      <c r="D25" s="298">
        <v>13</v>
      </c>
      <c r="E25" s="298">
        <v>9</v>
      </c>
      <c r="F25" s="298">
        <v>4</v>
      </c>
      <c r="G25" s="298">
        <v>9</v>
      </c>
      <c r="H25" s="298">
        <v>4</v>
      </c>
      <c r="I25" s="298">
        <v>6</v>
      </c>
      <c r="J25" s="298">
        <v>6</v>
      </c>
      <c r="K25" s="298">
        <v>5</v>
      </c>
      <c r="L25" s="298">
        <v>9</v>
      </c>
      <c r="M25" s="298">
        <v>13</v>
      </c>
      <c r="N25" s="298">
        <v>12</v>
      </c>
      <c r="O25" s="230">
        <f t="shared" si="0"/>
        <v>101</v>
      </c>
    </row>
    <row r="26" spans="1:15" ht="15" customHeight="1">
      <c r="A26" s="744"/>
      <c r="B26" s="129" t="s">
        <v>49</v>
      </c>
      <c r="C26" s="298">
        <v>0</v>
      </c>
      <c r="D26" s="298">
        <v>0</v>
      </c>
      <c r="E26" s="298">
        <v>4</v>
      </c>
      <c r="F26" s="298">
        <v>0</v>
      </c>
      <c r="G26" s="298">
        <v>6</v>
      </c>
      <c r="H26" s="298">
        <v>0</v>
      </c>
      <c r="I26" s="298">
        <v>4</v>
      </c>
      <c r="J26" s="298">
        <v>12</v>
      </c>
      <c r="K26" s="298">
        <v>6</v>
      </c>
      <c r="L26" s="298">
        <v>4</v>
      </c>
      <c r="M26" s="298">
        <v>0</v>
      </c>
      <c r="N26" s="298">
        <v>6</v>
      </c>
      <c r="O26" s="230">
        <f t="shared" si="0"/>
        <v>42</v>
      </c>
    </row>
    <row r="27" spans="1:15" ht="15" customHeight="1">
      <c r="A27" s="75"/>
      <c r="B27" s="129" t="s">
        <v>71</v>
      </c>
      <c r="C27" s="298">
        <v>0</v>
      </c>
      <c r="D27" s="298">
        <v>0</v>
      </c>
      <c r="E27" s="298">
        <v>0</v>
      </c>
      <c r="F27" s="298">
        <v>0</v>
      </c>
      <c r="G27" s="298">
        <v>0</v>
      </c>
      <c r="H27" s="298">
        <v>0</v>
      </c>
      <c r="I27" s="298">
        <v>0</v>
      </c>
      <c r="J27" s="298">
        <v>0</v>
      </c>
      <c r="K27" s="298">
        <v>0</v>
      </c>
      <c r="L27" s="298">
        <v>0</v>
      </c>
      <c r="M27" s="298">
        <v>0</v>
      </c>
      <c r="N27" s="298">
        <v>0</v>
      </c>
      <c r="O27" s="230">
        <f t="shared" si="0"/>
        <v>0</v>
      </c>
    </row>
    <row r="28" spans="1:15" ht="15" customHeight="1" thickBot="1">
      <c r="A28" s="74"/>
      <c r="B28" s="131" t="s">
        <v>50</v>
      </c>
      <c r="C28" s="336">
        <v>0</v>
      </c>
      <c r="D28" s="336">
        <v>2</v>
      </c>
      <c r="E28" s="336">
        <v>1</v>
      </c>
      <c r="F28" s="336">
        <v>4</v>
      </c>
      <c r="G28" s="336">
        <v>0</v>
      </c>
      <c r="H28" s="336">
        <v>0</v>
      </c>
      <c r="I28" s="336">
        <v>2</v>
      </c>
      <c r="J28" s="336">
        <v>0</v>
      </c>
      <c r="K28" s="336">
        <v>0</v>
      </c>
      <c r="L28" s="336">
        <v>0</v>
      </c>
      <c r="M28" s="336">
        <v>4</v>
      </c>
      <c r="N28" s="333">
        <v>14</v>
      </c>
      <c r="O28" s="232">
        <f t="shared" si="0"/>
        <v>27</v>
      </c>
    </row>
    <row r="29" spans="1:15" ht="15" customHeight="1" thickTop="1">
      <c r="A29" s="744" t="s">
        <v>45</v>
      </c>
      <c r="B29" s="128" t="s">
        <v>47</v>
      </c>
      <c r="C29" s="345">
        <f aca="true" t="shared" si="1" ref="C29:N33">IF(C4="","",+C24+C19+C14+C9+C4)</f>
        <v>116</v>
      </c>
      <c r="D29" s="345">
        <f t="shared" si="1"/>
        <v>107</v>
      </c>
      <c r="E29" s="345">
        <f t="shared" si="1"/>
        <v>122</v>
      </c>
      <c r="F29" s="345">
        <f t="shared" si="1"/>
        <v>113</v>
      </c>
      <c r="G29" s="345">
        <f t="shared" si="1"/>
        <v>234</v>
      </c>
      <c r="H29" s="345">
        <f t="shared" si="1"/>
        <v>88</v>
      </c>
      <c r="I29" s="345">
        <f t="shared" si="1"/>
        <v>71</v>
      </c>
      <c r="J29" s="345">
        <f t="shared" si="1"/>
        <v>117</v>
      </c>
      <c r="K29" s="345">
        <f t="shared" si="1"/>
        <v>104</v>
      </c>
      <c r="L29" s="345">
        <f t="shared" si="1"/>
        <v>99</v>
      </c>
      <c r="M29" s="713">
        <f t="shared" si="1"/>
        <v>109</v>
      </c>
      <c r="N29" s="713">
        <f t="shared" si="1"/>
        <v>126</v>
      </c>
      <c r="O29" s="312">
        <f>SUM(C29:N29)</f>
        <v>1406</v>
      </c>
    </row>
    <row r="30" spans="1:15" ht="15" customHeight="1">
      <c r="A30" s="744"/>
      <c r="B30" s="129" t="s">
        <v>48</v>
      </c>
      <c r="C30" s="346">
        <f t="shared" si="1"/>
        <v>74</v>
      </c>
      <c r="D30" s="346">
        <f t="shared" si="1"/>
        <v>69</v>
      </c>
      <c r="E30" s="346">
        <f t="shared" si="1"/>
        <v>75</v>
      </c>
      <c r="F30" s="346">
        <f t="shared" si="1"/>
        <v>71</v>
      </c>
      <c r="G30" s="346">
        <f t="shared" si="1"/>
        <v>82</v>
      </c>
      <c r="H30" s="346">
        <f t="shared" si="1"/>
        <v>46</v>
      </c>
      <c r="I30" s="346">
        <f t="shared" si="1"/>
        <v>48</v>
      </c>
      <c r="J30" s="346">
        <f t="shared" si="1"/>
        <v>63</v>
      </c>
      <c r="K30" s="346">
        <f t="shared" si="1"/>
        <v>56</v>
      </c>
      <c r="L30" s="346">
        <f t="shared" si="1"/>
        <v>43</v>
      </c>
      <c r="M30" s="346">
        <f t="shared" si="1"/>
        <v>71</v>
      </c>
      <c r="N30" s="346">
        <f t="shared" si="1"/>
        <v>64</v>
      </c>
      <c r="O30" s="313">
        <f>SUM(C30:N30)</f>
        <v>762</v>
      </c>
    </row>
    <row r="31" spans="1:15" ht="15" customHeight="1">
      <c r="A31" s="744"/>
      <c r="B31" s="129" t="s">
        <v>49</v>
      </c>
      <c r="C31" s="346">
        <f t="shared" si="1"/>
        <v>26</v>
      </c>
      <c r="D31" s="346">
        <f t="shared" si="1"/>
        <v>20</v>
      </c>
      <c r="E31" s="346">
        <f t="shared" si="1"/>
        <v>22</v>
      </c>
      <c r="F31" s="346">
        <f t="shared" si="1"/>
        <v>29</v>
      </c>
      <c r="G31" s="346">
        <f t="shared" si="1"/>
        <v>46</v>
      </c>
      <c r="H31" s="346">
        <f t="shared" si="1"/>
        <v>28</v>
      </c>
      <c r="I31" s="346">
        <f t="shared" si="1"/>
        <v>6</v>
      </c>
      <c r="J31" s="346">
        <f t="shared" si="1"/>
        <v>43</v>
      </c>
      <c r="K31" s="346">
        <f t="shared" si="1"/>
        <v>12</v>
      </c>
      <c r="L31" s="346">
        <f t="shared" si="1"/>
        <v>28</v>
      </c>
      <c r="M31" s="346">
        <f t="shared" si="1"/>
        <v>29</v>
      </c>
      <c r="N31" s="346">
        <f t="shared" si="1"/>
        <v>32</v>
      </c>
      <c r="O31" s="314">
        <f>SUM(C31:N31)</f>
        <v>321</v>
      </c>
    </row>
    <row r="32" spans="1:15" ht="15" customHeight="1">
      <c r="A32" s="73"/>
      <c r="B32" s="129" t="s">
        <v>71</v>
      </c>
      <c r="C32" s="346">
        <f t="shared" si="1"/>
        <v>2</v>
      </c>
      <c r="D32" s="346">
        <f t="shared" si="1"/>
        <v>0</v>
      </c>
      <c r="E32" s="346">
        <f t="shared" si="1"/>
        <v>0</v>
      </c>
      <c r="F32" s="346">
        <f t="shared" si="1"/>
        <v>1</v>
      </c>
      <c r="G32" s="346">
        <f t="shared" si="1"/>
        <v>0</v>
      </c>
      <c r="H32" s="346">
        <f t="shared" si="1"/>
        <v>0</v>
      </c>
      <c r="I32" s="346">
        <f t="shared" si="1"/>
        <v>0</v>
      </c>
      <c r="J32" s="346">
        <f t="shared" si="1"/>
        <v>1</v>
      </c>
      <c r="K32" s="346">
        <f t="shared" si="1"/>
        <v>0</v>
      </c>
      <c r="L32" s="346">
        <f t="shared" si="1"/>
        <v>4</v>
      </c>
      <c r="M32" s="346">
        <f t="shared" si="1"/>
        <v>0</v>
      </c>
      <c r="N32" s="346">
        <f t="shared" si="1"/>
        <v>0</v>
      </c>
      <c r="O32" s="313">
        <f>SUM(C32:N32)</f>
        <v>8</v>
      </c>
    </row>
    <row r="33" spans="1:15" ht="15" customHeight="1" thickBot="1">
      <c r="A33" s="76"/>
      <c r="B33" s="135" t="s">
        <v>50</v>
      </c>
      <c r="C33" s="347">
        <f t="shared" si="1"/>
        <v>14</v>
      </c>
      <c r="D33" s="347">
        <f t="shared" si="1"/>
        <v>18</v>
      </c>
      <c r="E33" s="347">
        <f t="shared" si="1"/>
        <v>25</v>
      </c>
      <c r="F33" s="347">
        <f t="shared" si="1"/>
        <v>12</v>
      </c>
      <c r="G33" s="347">
        <f t="shared" si="1"/>
        <v>106</v>
      </c>
      <c r="H33" s="347">
        <f t="shared" si="1"/>
        <v>14</v>
      </c>
      <c r="I33" s="347">
        <f t="shared" si="1"/>
        <v>17</v>
      </c>
      <c r="J33" s="347">
        <f t="shared" si="1"/>
        <v>10</v>
      </c>
      <c r="K33" s="347">
        <f t="shared" si="1"/>
        <v>36</v>
      </c>
      <c r="L33" s="347">
        <f t="shared" si="1"/>
        <v>24</v>
      </c>
      <c r="M33" s="347">
        <f t="shared" si="1"/>
        <v>9</v>
      </c>
      <c r="N33" s="347">
        <f t="shared" si="1"/>
        <v>30</v>
      </c>
      <c r="O33" s="315">
        <f>SUM(C33:N33)</f>
        <v>315</v>
      </c>
    </row>
    <row r="34" spans="1:15" ht="13.5">
      <c r="A34" s="264"/>
      <c r="B34" s="126"/>
      <c r="C34" s="126"/>
      <c r="D34" s="126"/>
      <c r="E34" s="126"/>
      <c r="F34" s="126"/>
      <c r="G34" s="126"/>
      <c r="H34" s="126"/>
      <c r="I34" s="126"/>
      <c r="J34" s="126"/>
      <c r="K34" s="745" t="s">
        <v>141</v>
      </c>
      <c r="L34" s="745"/>
      <c r="M34" s="745"/>
      <c r="N34" s="745"/>
      <c r="O34" s="745"/>
    </row>
    <row r="35" spans="1:15" ht="13.5">
      <c r="A35" s="126"/>
      <c r="B35" s="126"/>
      <c r="C35" s="126"/>
      <c r="D35" s="126"/>
      <c r="E35" s="126"/>
      <c r="F35" s="126"/>
      <c r="G35" s="126"/>
      <c r="H35" s="126"/>
      <c r="I35" s="126"/>
      <c r="J35" s="126"/>
      <c r="K35" s="126"/>
      <c r="L35" s="126"/>
      <c r="M35" s="126"/>
      <c r="N35" s="126"/>
      <c r="O35" s="126"/>
    </row>
    <row r="36" spans="1:15" ht="13.5">
      <c r="A36" s="126"/>
      <c r="B36" s="126"/>
      <c r="C36" s="126"/>
      <c r="D36" s="126"/>
      <c r="E36" s="126"/>
      <c r="F36" s="126"/>
      <c r="G36" s="126"/>
      <c r="H36" s="126"/>
      <c r="I36" s="126"/>
      <c r="J36" s="126"/>
      <c r="K36" s="126"/>
      <c r="L36" s="126"/>
      <c r="M36" s="126"/>
      <c r="N36" s="126"/>
      <c r="O36" s="126"/>
    </row>
    <row r="37" spans="1:15" ht="13.5">
      <c r="A37" s="126"/>
      <c r="B37" s="126"/>
      <c r="C37" s="126"/>
      <c r="D37" s="126"/>
      <c r="E37" s="126"/>
      <c r="F37" s="126"/>
      <c r="G37" s="126"/>
      <c r="H37" s="126"/>
      <c r="I37" s="126"/>
      <c r="J37" s="126"/>
      <c r="K37" s="126"/>
      <c r="L37" s="126"/>
      <c r="M37" s="126"/>
      <c r="N37" s="126"/>
      <c r="O37" s="126"/>
    </row>
    <row r="38" spans="1:15" ht="13.5">
      <c r="A38" s="126"/>
      <c r="B38" s="126"/>
      <c r="C38" s="126"/>
      <c r="D38" s="126"/>
      <c r="E38" s="126"/>
      <c r="F38" s="126"/>
      <c r="G38" s="126"/>
      <c r="H38" s="126"/>
      <c r="I38" s="126"/>
      <c r="J38" s="126"/>
      <c r="K38" s="126"/>
      <c r="L38" s="126"/>
      <c r="M38" s="126"/>
      <c r="N38" s="126"/>
      <c r="O38" s="126"/>
    </row>
    <row r="39" spans="1:15" ht="13.5">
      <c r="A39" s="126"/>
      <c r="B39" s="126"/>
      <c r="C39" s="126"/>
      <c r="D39" s="126"/>
      <c r="E39" s="126"/>
      <c r="F39" s="126"/>
      <c r="G39" s="126"/>
      <c r="H39" s="126"/>
      <c r="I39" s="126"/>
      <c r="J39" s="126"/>
      <c r="K39" s="126"/>
      <c r="L39" s="126"/>
      <c r="M39" s="126"/>
      <c r="N39" s="126"/>
      <c r="O39" s="126"/>
    </row>
    <row r="40" spans="1:15" ht="13.5">
      <c r="A40" s="126"/>
      <c r="B40" s="126"/>
      <c r="C40" s="126"/>
      <c r="D40" s="126"/>
      <c r="E40" s="126"/>
      <c r="F40" s="126"/>
      <c r="G40" s="126"/>
      <c r="H40" s="126"/>
      <c r="I40" s="126"/>
      <c r="J40" s="126"/>
      <c r="K40" s="126"/>
      <c r="L40" s="126"/>
      <c r="M40" s="126"/>
      <c r="N40" s="126"/>
      <c r="O40" s="126"/>
    </row>
    <row r="41" spans="1:15" ht="13.5">
      <c r="A41" s="126"/>
      <c r="B41" s="126"/>
      <c r="C41" s="126"/>
      <c r="D41" s="126"/>
      <c r="E41" s="126"/>
      <c r="F41" s="126"/>
      <c r="G41" s="126"/>
      <c r="H41" s="126"/>
      <c r="I41" s="126"/>
      <c r="J41" s="126"/>
      <c r="K41" s="126"/>
      <c r="L41" s="126"/>
      <c r="M41" s="126"/>
      <c r="N41" s="126"/>
      <c r="O41" s="126"/>
    </row>
    <row r="42" spans="1:15" ht="13.5">
      <c r="A42" s="126"/>
      <c r="B42" s="126"/>
      <c r="C42" s="126"/>
      <c r="D42" s="126"/>
      <c r="E42" s="126"/>
      <c r="F42" s="126"/>
      <c r="G42" s="126"/>
      <c r="H42" s="126"/>
      <c r="I42" s="126"/>
      <c r="J42" s="126"/>
      <c r="K42" s="126"/>
      <c r="L42" s="126"/>
      <c r="M42" s="126"/>
      <c r="N42" s="126"/>
      <c r="O42" s="126"/>
    </row>
    <row r="43" spans="1:15" ht="13.5">
      <c r="A43" s="126"/>
      <c r="B43" s="126"/>
      <c r="C43" s="126"/>
      <c r="D43" s="126"/>
      <c r="E43" s="126"/>
      <c r="F43" s="126"/>
      <c r="G43" s="126"/>
      <c r="H43" s="126"/>
      <c r="I43" s="126"/>
      <c r="J43" s="126"/>
      <c r="K43" s="126"/>
      <c r="L43" s="126"/>
      <c r="M43" s="126"/>
      <c r="N43" s="126"/>
      <c r="O43" s="126"/>
    </row>
    <row r="44" spans="1:15" ht="13.5">
      <c r="A44" s="126"/>
      <c r="B44" s="126"/>
      <c r="C44" s="126"/>
      <c r="D44" s="126"/>
      <c r="E44" s="126"/>
      <c r="F44" s="126"/>
      <c r="G44" s="126"/>
      <c r="H44" s="126"/>
      <c r="I44" s="126"/>
      <c r="J44" s="126"/>
      <c r="K44" s="126"/>
      <c r="L44" s="126"/>
      <c r="M44" s="126"/>
      <c r="N44" s="126"/>
      <c r="O44" s="126"/>
    </row>
    <row r="45" spans="1:15" ht="13.5">
      <c r="A45" s="126"/>
      <c r="B45" s="126"/>
      <c r="C45" s="126"/>
      <c r="D45" s="126"/>
      <c r="E45" s="126"/>
      <c r="F45" s="126"/>
      <c r="G45" s="126"/>
      <c r="H45" s="126"/>
      <c r="I45" s="126"/>
      <c r="J45" s="126"/>
      <c r="K45" s="126"/>
      <c r="L45" s="126"/>
      <c r="M45" s="126"/>
      <c r="N45" s="126"/>
      <c r="O45" s="126"/>
    </row>
    <row r="46" spans="1:15" ht="13.5">
      <c r="A46" s="126"/>
      <c r="B46" s="126"/>
      <c r="C46" s="126"/>
      <c r="D46" s="126"/>
      <c r="E46" s="126"/>
      <c r="F46" s="126"/>
      <c r="G46" s="126"/>
      <c r="H46" s="126"/>
      <c r="I46" s="126"/>
      <c r="J46" s="126"/>
      <c r="K46" s="126"/>
      <c r="L46" s="126"/>
      <c r="M46" s="126"/>
      <c r="N46" s="126"/>
      <c r="O46" s="126"/>
    </row>
    <row r="47" spans="1:15" ht="13.5">
      <c r="A47" s="126"/>
      <c r="B47" s="126"/>
      <c r="C47" s="126"/>
      <c r="D47" s="126"/>
      <c r="E47" s="126"/>
      <c r="F47" s="126"/>
      <c r="G47" s="126"/>
      <c r="H47" s="126"/>
      <c r="I47" s="126"/>
      <c r="J47" s="126"/>
      <c r="K47" s="126"/>
      <c r="L47" s="126"/>
      <c r="M47" s="126"/>
      <c r="N47" s="126"/>
      <c r="O47" s="126"/>
    </row>
    <row r="48" spans="1:15" ht="13.5">
      <c r="A48" s="126"/>
      <c r="B48" s="126"/>
      <c r="C48" s="126"/>
      <c r="D48" s="126"/>
      <c r="E48" s="126"/>
      <c r="F48" s="126"/>
      <c r="G48" s="126"/>
      <c r="H48" s="126"/>
      <c r="I48" s="126"/>
      <c r="J48" s="126"/>
      <c r="K48" s="126"/>
      <c r="L48" s="126"/>
      <c r="M48" s="126"/>
      <c r="N48" s="126"/>
      <c r="O48" s="126"/>
    </row>
    <row r="49" spans="1:15" ht="13.5">
      <c r="A49" s="126"/>
      <c r="B49" s="126"/>
      <c r="C49" s="126"/>
      <c r="D49" s="126"/>
      <c r="E49" s="126"/>
      <c r="F49" s="126"/>
      <c r="G49" s="126"/>
      <c r="H49" s="126"/>
      <c r="I49" s="126"/>
      <c r="J49" s="126"/>
      <c r="K49" s="126"/>
      <c r="L49" s="126"/>
      <c r="M49" s="126"/>
      <c r="N49" s="126"/>
      <c r="O49" s="126"/>
    </row>
    <row r="50" spans="1:15" ht="13.5">
      <c r="A50" s="126"/>
      <c r="B50" s="126"/>
      <c r="C50" s="126"/>
      <c r="D50" s="126"/>
      <c r="E50" s="126"/>
      <c r="F50" s="126"/>
      <c r="G50" s="126"/>
      <c r="H50" s="126"/>
      <c r="I50" s="126"/>
      <c r="J50" s="126"/>
      <c r="K50" s="126"/>
      <c r="L50" s="126"/>
      <c r="M50" s="126"/>
      <c r="N50" s="126"/>
      <c r="O50" s="126"/>
    </row>
    <row r="51" spans="1:15" ht="13.5">
      <c r="A51" s="126"/>
      <c r="B51" s="126"/>
      <c r="C51" s="126"/>
      <c r="D51" s="126"/>
      <c r="E51" s="126"/>
      <c r="F51" s="126"/>
      <c r="G51" s="126"/>
      <c r="H51" s="126"/>
      <c r="I51" s="126"/>
      <c r="J51" s="126"/>
      <c r="K51" s="126"/>
      <c r="L51" s="126"/>
      <c r="M51" s="126"/>
      <c r="N51" s="126"/>
      <c r="O51" s="126"/>
    </row>
    <row r="52" spans="1:15" ht="13.5">
      <c r="A52" s="126"/>
      <c r="B52" s="126"/>
      <c r="C52" s="126"/>
      <c r="D52" s="126"/>
      <c r="E52" s="126"/>
      <c r="F52" s="126"/>
      <c r="G52" s="126"/>
      <c r="H52" s="126"/>
      <c r="I52" s="126"/>
      <c r="J52" s="126"/>
      <c r="K52" s="126"/>
      <c r="L52" s="126"/>
      <c r="M52" s="126"/>
      <c r="N52" s="126"/>
      <c r="O52" s="126"/>
    </row>
    <row r="53" spans="1:15" ht="13.5">
      <c r="A53" s="126"/>
      <c r="B53" s="126"/>
      <c r="C53" s="126"/>
      <c r="D53" s="126"/>
      <c r="E53" s="126"/>
      <c r="F53" s="126"/>
      <c r="G53" s="126"/>
      <c r="H53" s="126"/>
      <c r="I53" s="126"/>
      <c r="J53" s="126"/>
      <c r="K53" s="126"/>
      <c r="L53" s="126"/>
      <c r="M53" s="126"/>
      <c r="N53" s="126"/>
      <c r="O53" s="126"/>
    </row>
    <row r="54" spans="1:15" ht="13.5">
      <c r="A54" s="126"/>
      <c r="B54" s="126"/>
      <c r="C54" s="126"/>
      <c r="D54" s="126"/>
      <c r="E54" s="126"/>
      <c r="F54" s="126"/>
      <c r="G54" s="126"/>
      <c r="H54" s="126"/>
      <c r="I54" s="126"/>
      <c r="J54" s="126"/>
      <c r="K54" s="126"/>
      <c r="L54" s="126"/>
      <c r="M54" s="126"/>
      <c r="N54" s="126"/>
      <c r="O54" s="126"/>
    </row>
    <row r="55" spans="1:15" ht="13.5">
      <c r="A55" s="126"/>
      <c r="B55" s="126"/>
      <c r="C55" s="126"/>
      <c r="D55" s="126"/>
      <c r="E55" s="126"/>
      <c r="F55" s="126"/>
      <c r="G55" s="126"/>
      <c r="H55" s="126"/>
      <c r="I55" s="126"/>
      <c r="J55" s="126"/>
      <c r="K55" s="126"/>
      <c r="L55" s="126"/>
      <c r="M55" s="126"/>
      <c r="N55" s="126"/>
      <c r="O55" s="126"/>
    </row>
    <row r="56" spans="1:15" ht="13.5">
      <c r="A56" s="126"/>
      <c r="B56" s="126"/>
      <c r="C56" s="126"/>
      <c r="D56" s="126"/>
      <c r="E56" s="126"/>
      <c r="F56" s="126"/>
      <c r="G56" s="126"/>
      <c r="H56" s="126"/>
      <c r="I56" s="126"/>
      <c r="J56" s="126"/>
      <c r="K56" s="126"/>
      <c r="L56" s="126"/>
      <c r="M56" s="126"/>
      <c r="N56" s="126"/>
      <c r="O56" s="126"/>
    </row>
    <row r="57" spans="1:15" ht="13.5">
      <c r="A57" s="126"/>
      <c r="B57" s="126"/>
      <c r="C57" s="126"/>
      <c r="D57" s="126"/>
      <c r="E57" s="126"/>
      <c r="F57" s="126"/>
      <c r="G57" s="126"/>
      <c r="H57" s="126"/>
      <c r="I57" s="126"/>
      <c r="J57" s="126"/>
      <c r="K57" s="126"/>
      <c r="L57" s="126"/>
      <c r="M57" s="126"/>
      <c r="N57" s="126"/>
      <c r="O57" s="126"/>
    </row>
    <row r="58" spans="1:15" ht="13.5">
      <c r="A58" s="126"/>
      <c r="B58" s="126"/>
      <c r="C58" s="126"/>
      <c r="D58" s="126"/>
      <c r="E58" s="126"/>
      <c r="F58" s="126"/>
      <c r="G58" s="126"/>
      <c r="H58" s="126"/>
      <c r="I58" s="126"/>
      <c r="J58" s="126"/>
      <c r="K58" s="126"/>
      <c r="L58" s="126"/>
      <c r="M58" s="126"/>
      <c r="N58" s="126"/>
      <c r="O58" s="126"/>
    </row>
    <row r="59" spans="1:15" ht="13.5">
      <c r="A59" s="126"/>
      <c r="B59" s="126"/>
      <c r="C59" s="126"/>
      <c r="D59" s="126"/>
      <c r="E59" s="126"/>
      <c r="F59" s="126"/>
      <c r="G59" s="126"/>
      <c r="H59" s="126"/>
      <c r="I59" s="126"/>
      <c r="J59" s="126"/>
      <c r="K59" s="126"/>
      <c r="L59" s="126"/>
      <c r="M59" s="126"/>
      <c r="N59" s="126"/>
      <c r="O59" s="126"/>
    </row>
    <row r="60" spans="1:15" ht="13.5">
      <c r="A60" s="126"/>
      <c r="B60" s="126"/>
      <c r="C60" s="126"/>
      <c r="D60" s="126"/>
      <c r="E60" s="126"/>
      <c r="F60" s="126"/>
      <c r="G60" s="126"/>
      <c r="H60" s="126"/>
      <c r="I60" s="126"/>
      <c r="J60" s="126"/>
      <c r="K60" s="126"/>
      <c r="L60" s="126"/>
      <c r="M60" s="126"/>
      <c r="N60" s="126"/>
      <c r="O60" s="126"/>
    </row>
    <row r="61" spans="1:15" ht="13.5">
      <c r="A61" s="126"/>
      <c r="B61" s="126"/>
      <c r="C61" s="126"/>
      <c r="D61" s="126"/>
      <c r="E61" s="126"/>
      <c r="F61" s="126"/>
      <c r="G61" s="126"/>
      <c r="H61" s="126"/>
      <c r="I61" s="126"/>
      <c r="J61" s="126"/>
      <c r="K61" s="126"/>
      <c r="L61" s="126"/>
      <c r="M61" s="126"/>
      <c r="N61" s="126"/>
      <c r="O61" s="126"/>
    </row>
    <row r="62" spans="1:15" ht="13.5">
      <c r="A62" s="126"/>
      <c r="B62" s="126"/>
      <c r="C62" s="126"/>
      <c r="D62" s="126"/>
      <c r="E62" s="126"/>
      <c r="F62" s="126"/>
      <c r="G62" s="126"/>
      <c r="H62" s="126"/>
      <c r="I62" s="126"/>
      <c r="J62" s="126"/>
      <c r="K62" s="126"/>
      <c r="L62" s="126"/>
      <c r="M62" s="126"/>
      <c r="N62" s="126"/>
      <c r="O62" s="126"/>
    </row>
    <row r="63" spans="1:15" ht="13.5">
      <c r="A63" s="126"/>
      <c r="B63" s="126"/>
      <c r="C63" s="126"/>
      <c r="D63" s="126"/>
      <c r="E63" s="126"/>
      <c r="F63" s="126"/>
      <c r="G63" s="126"/>
      <c r="H63" s="126"/>
      <c r="I63" s="126"/>
      <c r="J63" s="126"/>
      <c r="K63" s="126"/>
      <c r="L63" s="126"/>
      <c r="M63" s="126"/>
      <c r="N63" s="126"/>
      <c r="O63" s="126"/>
    </row>
    <row r="64" spans="1:15" ht="13.5">
      <c r="A64" s="126"/>
      <c r="B64" s="126"/>
      <c r="C64" s="126"/>
      <c r="D64" s="126"/>
      <c r="E64" s="126"/>
      <c r="F64" s="126"/>
      <c r="G64" s="126"/>
      <c r="H64" s="126"/>
      <c r="I64" s="126"/>
      <c r="J64" s="126"/>
      <c r="K64" s="126"/>
      <c r="L64" s="126"/>
      <c r="M64" s="126"/>
      <c r="N64" s="126"/>
      <c r="O64" s="126"/>
    </row>
    <row r="65" spans="1:15" ht="13.5">
      <c r="A65" s="126"/>
      <c r="B65" s="126"/>
      <c r="C65" s="126"/>
      <c r="D65" s="126"/>
      <c r="E65" s="126"/>
      <c r="F65" s="126"/>
      <c r="G65" s="126"/>
      <c r="H65" s="126"/>
      <c r="I65" s="126"/>
      <c r="J65" s="126"/>
      <c r="K65" s="126"/>
      <c r="L65" s="126"/>
      <c r="M65" s="126"/>
      <c r="N65" s="126"/>
      <c r="O65" s="126"/>
    </row>
    <row r="66" spans="1:15" ht="13.5">
      <c r="A66" s="126"/>
      <c r="B66" s="126"/>
      <c r="C66" s="126"/>
      <c r="D66" s="126"/>
      <c r="E66" s="126"/>
      <c r="F66" s="126"/>
      <c r="G66" s="126"/>
      <c r="H66" s="126"/>
      <c r="I66" s="126"/>
      <c r="J66" s="126"/>
      <c r="K66" s="126"/>
      <c r="L66" s="126"/>
      <c r="M66" s="126"/>
      <c r="N66" s="126"/>
      <c r="O66" s="126"/>
    </row>
    <row r="67" spans="1:15" ht="13.5">
      <c r="A67" s="126"/>
      <c r="B67" s="126"/>
      <c r="C67" s="126"/>
      <c r="D67" s="126"/>
      <c r="E67" s="126"/>
      <c r="F67" s="126"/>
      <c r="G67" s="126"/>
      <c r="H67" s="126"/>
      <c r="I67" s="126"/>
      <c r="J67" s="126"/>
      <c r="K67" s="126"/>
      <c r="L67" s="126"/>
      <c r="M67" s="126"/>
      <c r="N67" s="126"/>
      <c r="O67" s="126"/>
    </row>
    <row r="68" spans="1:15" ht="13.5">
      <c r="A68" s="126"/>
      <c r="B68" s="126"/>
      <c r="C68" s="126"/>
      <c r="D68" s="126"/>
      <c r="E68" s="126"/>
      <c r="F68" s="126"/>
      <c r="G68" s="126"/>
      <c r="H68" s="126"/>
      <c r="I68" s="126"/>
      <c r="J68" s="126"/>
      <c r="K68" s="126"/>
      <c r="L68" s="126"/>
      <c r="M68" s="126"/>
      <c r="N68" s="126"/>
      <c r="O68" s="126"/>
    </row>
    <row r="69" spans="1:15" ht="13.5">
      <c r="A69" s="126"/>
      <c r="B69" s="126"/>
      <c r="C69" s="126"/>
      <c r="D69" s="126"/>
      <c r="E69" s="126"/>
      <c r="F69" s="126"/>
      <c r="G69" s="126"/>
      <c r="H69" s="126"/>
      <c r="I69" s="126"/>
      <c r="J69" s="126"/>
      <c r="K69" s="126"/>
      <c r="L69" s="126"/>
      <c r="M69" s="126"/>
      <c r="N69" s="126"/>
      <c r="O69" s="126"/>
    </row>
    <row r="70" spans="1:15" ht="13.5">
      <c r="A70" s="126"/>
      <c r="B70" s="126"/>
      <c r="C70" s="126"/>
      <c r="D70" s="126"/>
      <c r="E70" s="126"/>
      <c r="F70" s="126"/>
      <c r="G70" s="126"/>
      <c r="H70" s="126"/>
      <c r="I70" s="126"/>
      <c r="J70" s="126"/>
      <c r="K70" s="126"/>
      <c r="L70" s="126"/>
      <c r="M70" s="126"/>
      <c r="N70" s="126"/>
      <c r="O70" s="126"/>
    </row>
    <row r="71" spans="1:15" ht="13.5">
      <c r="A71" s="126"/>
      <c r="B71" s="126"/>
      <c r="C71" s="126"/>
      <c r="D71" s="126"/>
      <c r="E71" s="126"/>
      <c r="F71" s="126"/>
      <c r="G71" s="126"/>
      <c r="H71" s="126"/>
      <c r="I71" s="126"/>
      <c r="J71" s="126"/>
      <c r="K71" s="126"/>
      <c r="L71" s="126"/>
      <c r="M71" s="126"/>
      <c r="N71" s="126"/>
      <c r="O71" s="126"/>
    </row>
    <row r="72" spans="1:15" ht="13.5">
      <c r="A72" s="126"/>
      <c r="B72" s="126"/>
      <c r="C72" s="126"/>
      <c r="D72" s="126"/>
      <c r="E72" s="126"/>
      <c r="F72" s="126"/>
      <c r="G72" s="126"/>
      <c r="H72" s="126"/>
      <c r="I72" s="126"/>
      <c r="J72" s="126"/>
      <c r="K72" s="126"/>
      <c r="L72" s="126"/>
      <c r="M72" s="126"/>
      <c r="N72" s="126"/>
      <c r="O72" s="126"/>
    </row>
    <row r="73" spans="1:15" ht="13.5">
      <c r="A73" s="126"/>
      <c r="B73" s="126"/>
      <c r="C73" s="126"/>
      <c r="D73" s="126"/>
      <c r="E73" s="126"/>
      <c r="F73" s="126"/>
      <c r="G73" s="126"/>
      <c r="H73" s="126"/>
      <c r="I73" s="126"/>
      <c r="J73" s="126"/>
      <c r="K73" s="126"/>
      <c r="L73" s="126"/>
      <c r="M73" s="126"/>
      <c r="N73" s="126"/>
      <c r="O73" s="126"/>
    </row>
    <row r="74" spans="1:15" ht="13.5">
      <c r="A74" s="126"/>
      <c r="B74" s="126"/>
      <c r="C74" s="126"/>
      <c r="D74" s="126"/>
      <c r="E74" s="126"/>
      <c r="F74" s="126"/>
      <c r="G74" s="126"/>
      <c r="H74" s="126"/>
      <c r="I74" s="126"/>
      <c r="J74" s="126"/>
      <c r="K74" s="126"/>
      <c r="L74" s="126"/>
      <c r="M74" s="126"/>
      <c r="N74" s="126"/>
      <c r="O74" s="126"/>
    </row>
    <row r="75" spans="1:15" ht="13.5">
      <c r="A75" s="126"/>
      <c r="B75" s="126"/>
      <c r="C75" s="126"/>
      <c r="D75" s="126"/>
      <c r="E75" s="126"/>
      <c r="F75" s="126"/>
      <c r="G75" s="126"/>
      <c r="H75" s="126"/>
      <c r="I75" s="126"/>
      <c r="J75" s="126"/>
      <c r="K75" s="126"/>
      <c r="L75" s="126"/>
      <c r="M75" s="126"/>
      <c r="N75" s="126"/>
      <c r="O75" s="126"/>
    </row>
    <row r="76" spans="1:15" ht="13.5">
      <c r="A76" s="126"/>
      <c r="B76" s="126"/>
      <c r="C76" s="126"/>
      <c r="D76" s="126"/>
      <c r="E76" s="126"/>
      <c r="F76" s="126"/>
      <c r="G76" s="126"/>
      <c r="H76" s="126"/>
      <c r="I76" s="126"/>
      <c r="J76" s="126"/>
      <c r="K76" s="126"/>
      <c r="L76" s="126"/>
      <c r="M76" s="126"/>
      <c r="N76" s="126"/>
      <c r="O76" s="126"/>
    </row>
    <row r="77" spans="1:15" ht="13.5">
      <c r="A77" s="126"/>
      <c r="B77" s="126"/>
      <c r="C77" s="126"/>
      <c r="D77" s="126"/>
      <c r="E77" s="126"/>
      <c r="F77" s="126"/>
      <c r="G77" s="126"/>
      <c r="H77" s="126"/>
      <c r="I77" s="126"/>
      <c r="J77" s="126"/>
      <c r="K77" s="126"/>
      <c r="L77" s="126"/>
      <c r="M77" s="126"/>
      <c r="N77" s="126"/>
      <c r="O77" s="126"/>
    </row>
    <row r="78" spans="1:15" ht="13.5">
      <c r="A78" s="126"/>
      <c r="B78" s="126"/>
      <c r="C78" s="126"/>
      <c r="D78" s="126"/>
      <c r="E78" s="126"/>
      <c r="F78" s="126"/>
      <c r="G78" s="126"/>
      <c r="H78" s="126"/>
      <c r="I78" s="126"/>
      <c r="J78" s="126"/>
      <c r="K78" s="126"/>
      <c r="L78" s="126"/>
      <c r="M78" s="126"/>
      <c r="N78" s="126"/>
      <c r="O78" s="126"/>
    </row>
    <row r="79" spans="1:15" ht="13.5">
      <c r="A79" s="126"/>
      <c r="B79" s="126"/>
      <c r="C79" s="126"/>
      <c r="D79" s="126"/>
      <c r="E79" s="126"/>
      <c r="F79" s="126"/>
      <c r="G79" s="126"/>
      <c r="H79" s="126"/>
      <c r="I79" s="126"/>
      <c r="J79" s="126"/>
      <c r="K79" s="126"/>
      <c r="L79" s="126"/>
      <c r="M79" s="126"/>
      <c r="N79" s="126"/>
      <c r="O79" s="126"/>
    </row>
    <row r="80" spans="1:15" ht="13.5">
      <c r="A80" s="126"/>
      <c r="B80" s="126"/>
      <c r="C80" s="126"/>
      <c r="D80" s="126"/>
      <c r="E80" s="126"/>
      <c r="F80" s="126"/>
      <c r="G80" s="126"/>
      <c r="H80" s="126"/>
      <c r="I80" s="126"/>
      <c r="J80" s="126"/>
      <c r="K80" s="126"/>
      <c r="L80" s="126"/>
      <c r="M80" s="126"/>
      <c r="N80" s="126"/>
      <c r="O80" s="126"/>
    </row>
    <row r="81" spans="1:15" ht="13.5">
      <c r="A81" s="126"/>
      <c r="B81" s="126"/>
      <c r="C81" s="126"/>
      <c r="D81" s="126"/>
      <c r="E81" s="126"/>
      <c r="F81" s="126"/>
      <c r="G81" s="126"/>
      <c r="H81" s="126"/>
      <c r="I81" s="126"/>
      <c r="J81" s="126"/>
      <c r="K81" s="126"/>
      <c r="L81" s="126"/>
      <c r="M81" s="126"/>
      <c r="N81" s="126"/>
      <c r="O81" s="126"/>
    </row>
    <row r="82" spans="1:15" ht="13.5">
      <c r="A82" s="126"/>
      <c r="B82" s="126"/>
      <c r="C82" s="126"/>
      <c r="D82" s="126"/>
      <c r="E82" s="126"/>
      <c r="F82" s="126"/>
      <c r="G82" s="126"/>
      <c r="H82" s="126"/>
      <c r="I82" s="126"/>
      <c r="J82" s="126"/>
      <c r="K82" s="126"/>
      <c r="L82" s="126"/>
      <c r="M82" s="126"/>
      <c r="N82" s="126"/>
      <c r="O82" s="126"/>
    </row>
    <row r="83" spans="1:15" ht="13.5">
      <c r="A83" s="126"/>
      <c r="B83" s="126"/>
      <c r="C83" s="126"/>
      <c r="D83" s="126"/>
      <c r="E83" s="126"/>
      <c r="F83" s="126"/>
      <c r="G83" s="126"/>
      <c r="H83" s="126"/>
      <c r="I83" s="126"/>
      <c r="J83" s="126"/>
      <c r="K83" s="126"/>
      <c r="L83" s="126"/>
      <c r="M83" s="126"/>
      <c r="N83" s="126"/>
      <c r="O83" s="126"/>
    </row>
  </sheetData>
  <sheetProtection/>
  <mergeCells count="6">
    <mergeCell ref="A19:A21"/>
    <mergeCell ref="A14:A16"/>
    <mergeCell ref="A9:A11"/>
    <mergeCell ref="A29:A31"/>
    <mergeCell ref="A24:A26"/>
    <mergeCell ref="K34:O34"/>
  </mergeCells>
  <printOptions horizontalCentered="1"/>
  <pageMargins left="0.7480314960629921" right="0.7480314960629921" top="0.984251968503937" bottom="0.4724409448818898" header="0.1968503937007874" footer="0.1968503937007874"/>
  <pageSetup fitToHeight="1" fitToWidth="1" horizontalDpi="600" verticalDpi="600" orientation="landscape" paperSize="9" scale="94"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Q58"/>
  <sheetViews>
    <sheetView view="pageBreakPreview" zoomScale="85" zoomScaleSheetLayoutView="85" zoomScalePageLayoutView="0" workbookViewId="0" topLeftCell="A1">
      <pane xSplit="2" ySplit="3" topLeftCell="C19" activePane="bottomRight" state="frozen"/>
      <selection pane="topLeft" activeCell="Q15" sqref="Q15"/>
      <selection pane="topRight" activeCell="Q15" sqref="Q15"/>
      <selection pane="bottomLeft" activeCell="Q15" sqref="Q15"/>
      <selection pane="bottomRight" activeCell="N24" sqref="N24:N28"/>
    </sheetView>
  </sheetViews>
  <sheetFormatPr defaultColWidth="9.00390625" defaultRowHeight="13.5"/>
  <cols>
    <col min="1" max="1" width="13.125" style="127" customWidth="1"/>
    <col min="2" max="2" width="10.625" style="127" customWidth="1"/>
    <col min="3" max="15" width="9.00390625" style="127" customWidth="1"/>
    <col min="16" max="16384" width="9.00390625" style="127" customWidth="1"/>
  </cols>
  <sheetData>
    <row r="1" spans="1:17" ht="17.25">
      <c r="A1" s="279"/>
      <c r="B1" s="77" t="s">
        <v>51</v>
      </c>
      <c r="C1" s="50" t="s">
        <v>189</v>
      </c>
      <c r="D1" s="50"/>
      <c r="E1" s="50"/>
      <c r="F1" s="50"/>
      <c r="G1" s="50" t="s">
        <v>201</v>
      </c>
      <c r="H1" s="50"/>
      <c r="I1" s="136"/>
      <c r="J1" s="136"/>
      <c r="K1" s="136"/>
      <c r="L1" s="136"/>
      <c r="M1" s="136"/>
      <c r="N1" s="136"/>
      <c r="O1" s="136"/>
      <c r="P1" s="137"/>
      <c r="Q1" s="137"/>
    </row>
    <row r="2" spans="1:17" ht="14.25" thickBot="1">
      <c r="A2" s="137"/>
      <c r="B2" s="137"/>
      <c r="C2" s="136"/>
      <c r="D2" s="136"/>
      <c r="E2" s="136"/>
      <c r="F2" s="136"/>
      <c r="G2" s="136"/>
      <c r="H2" s="136"/>
      <c r="I2" s="136"/>
      <c r="J2" s="136"/>
      <c r="K2" s="136"/>
      <c r="L2" s="136"/>
      <c r="M2" s="136"/>
      <c r="N2" s="136"/>
      <c r="O2" s="324" t="s">
        <v>0</v>
      </c>
      <c r="P2" s="137"/>
      <c r="Q2" s="137"/>
    </row>
    <row r="3" spans="1:17" ht="21.75" customHeight="1" thickBot="1">
      <c r="A3" s="78" t="s">
        <v>43</v>
      </c>
      <c r="B3" s="79" t="s">
        <v>44</v>
      </c>
      <c r="C3" s="80" t="s">
        <v>1</v>
      </c>
      <c r="D3" s="81" t="s">
        <v>2</v>
      </c>
      <c r="E3" s="81" t="s">
        <v>3</v>
      </c>
      <c r="F3" s="81" t="s">
        <v>4</v>
      </c>
      <c r="G3" s="81" t="s">
        <v>5</v>
      </c>
      <c r="H3" s="81" t="s">
        <v>6</v>
      </c>
      <c r="I3" s="81" t="s">
        <v>7</v>
      </c>
      <c r="J3" s="81" t="s">
        <v>8</v>
      </c>
      <c r="K3" s="81" t="s">
        <v>9</v>
      </c>
      <c r="L3" s="81" t="s">
        <v>10</v>
      </c>
      <c r="M3" s="81" t="s">
        <v>11</v>
      </c>
      <c r="N3" s="82" t="s">
        <v>12</v>
      </c>
      <c r="O3" s="83" t="s">
        <v>45</v>
      </c>
      <c r="P3" s="137"/>
      <c r="Q3" s="137"/>
    </row>
    <row r="4" spans="1:17" ht="15.75" customHeight="1" thickTop="1">
      <c r="A4" s="630"/>
      <c r="B4" s="224" t="s">
        <v>47</v>
      </c>
      <c r="C4" s="344">
        <v>233</v>
      </c>
      <c r="D4" s="344">
        <v>331</v>
      </c>
      <c r="E4" s="344">
        <v>134</v>
      </c>
      <c r="F4" s="341">
        <v>235</v>
      </c>
      <c r="G4" s="341">
        <v>209</v>
      </c>
      <c r="H4" s="344">
        <v>430</v>
      </c>
      <c r="I4" s="344">
        <v>237</v>
      </c>
      <c r="J4" s="344">
        <v>78</v>
      </c>
      <c r="K4" s="344">
        <v>241</v>
      </c>
      <c r="L4" s="344">
        <v>84</v>
      </c>
      <c r="M4" s="714">
        <v>142</v>
      </c>
      <c r="N4" s="714">
        <v>164</v>
      </c>
      <c r="O4" s="574">
        <f>SUM(C4:N4)</f>
        <v>2518</v>
      </c>
      <c r="P4" s="137"/>
      <c r="Q4" s="137"/>
    </row>
    <row r="5" spans="1:17" ht="15.75" customHeight="1">
      <c r="A5" s="631"/>
      <c r="B5" s="225" t="s">
        <v>48</v>
      </c>
      <c r="C5" s="343">
        <v>83</v>
      </c>
      <c r="D5" s="343">
        <v>62</v>
      </c>
      <c r="E5" s="343">
        <v>81</v>
      </c>
      <c r="F5" s="343">
        <v>79</v>
      </c>
      <c r="G5" s="343">
        <v>83</v>
      </c>
      <c r="H5" s="343">
        <v>81</v>
      </c>
      <c r="I5" s="343">
        <v>85</v>
      </c>
      <c r="J5" s="343">
        <v>53</v>
      </c>
      <c r="K5" s="343">
        <v>73</v>
      </c>
      <c r="L5" s="343">
        <v>50</v>
      </c>
      <c r="M5" s="343">
        <v>82</v>
      </c>
      <c r="N5" s="343">
        <v>72</v>
      </c>
      <c r="O5" s="242">
        <f>SUM(C5:N5)</f>
        <v>884</v>
      </c>
      <c r="P5" s="137"/>
      <c r="Q5" s="137"/>
    </row>
    <row r="6" spans="1:17" ht="15.75" customHeight="1">
      <c r="A6" s="632" t="s">
        <v>110</v>
      </c>
      <c r="B6" s="139" t="s">
        <v>49</v>
      </c>
      <c r="C6" s="130">
        <v>26</v>
      </c>
      <c r="D6" s="130">
        <v>143</v>
      </c>
      <c r="E6" s="130">
        <v>36</v>
      </c>
      <c r="F6" s="130">
        <v>108</v>
      </c>
      <c r="G6" s="130">
        <v>99</v>
      </c>
      <c r="H6" s="130">
        <v>104</v>
      </c>
      <c r="I6" s="130">
        <v>134</v>
      </c>
      <c r="J6" s="130">
        <v>6</v>
      </c>
      <c r="K6" s="130">
        <v>144</v>
      </c>
      <c r="L6" s="130">
        <v>15</v>
      </c>
      <c r="M6" s="130">
        <v>16</v>
      </c>
      <c r="N6" s="130">
        <v>59</v>
      </c>
      <c r="O6" s="242">
        <f>SUM(C6:N6)</f>
        <v>890</v>
      </c>
      <c r="P6" s="137"/>
      <c r="Q6" s="137"/>
    </row>
    <row r="7" spans="1:17" ht="15.75" customHeight="1">
      <c r="A7" s="632"/>
      <c r="B7" s="139" t="s">
        <v>71</v>
      </c>
      <c r="C7" s="130">
        <v>0</v>
      </c>
      <c r="D7" s="130">
        <v>0</v>
      </c>
      <c r="E7" s="130">
        <v>0</v>
      </c>
      <c r="F7" s="130">
        <v>1</v>
      </c>
      <c r="G7" s="130">
        <v>0</v>
      </c>
      <c r="H7" s="130">
        <v>0</v>
      </c>
      <c r="I7" s="130">
        <v>1</v>
      </c>
      <c r="J7" s="130">
        <v>0</v>
      </c>
      <c r="K7" s="130">
        <v>0</v>
      </c>
      <c r="L7" s="130">
        <v>0</v>
      </c>
      <c r="M7" s="130">
        <v>2</v>
      </c>
      <c r="N7" s="130">
        <v>2</v>
      </c>
      <c r="O7" s="242">
        <f>SUM(C7:N7)</f>
        <v>6</v>
      </c>
      <c r="P7" s="137"/>
      <c r="Q7" s="137"/>
    </row>
    <row r="8" spans="1:17" ht="15.75" customHeight="1" thickBot="1">
      <c r="A8" s="632"/>
      <c r="B8" s="141" t="s">
        <v>50</v>
      </c>
      <c r="C8" s="132">
        <v>124</v>
      </c>
      <c r="D8" s="132">
        <v>126</v>
      </c>
      <c r="E8" s="132">
        <v>17</v>
      </c>
      <c r="F8" s="132">
        <v>47</v>
      </c>
      <c r="G8" s="132">
        <v>27</v>
      </c>
      <c r="H8" s="132">
        <v>245</v>
      </c>
      <c r="I8" s="132">
        <v>17</v>
      </c>
      <c r="J8" s="132">
        <v>19</v>
      </c>
      <c r="K8" s="132">
        <v>24</v>
      </c>
      <c r="L8" s="132">
        <v>19</v>
      </c>
      <c r="M8" s="132">
        <v>42</v>
      </c>
      <c r="N8" s="132">
        <v>31</v>
      </c>
      <c r="O8" s="244">
        <f>SUM(C8:N8)</f>
        <v>738</v>
      </c>
      <c r="P8" s="137"/>
      <c r="Q8" s="137"/>
    </row>
    <row r="9" spans="1:17" ht="15.75" customHeight="1" thickTop="1">
      <c r="A9" s="748" t="s">
        <v>134</v>
      </c>
      <c r="B9" s="142" t="s">
        <v>47</v>
      </c>
      <c r="C9" s="344">
        <v>38</v>
      </c>
      <c r="D9" s="344">
        <v>20</v>
      </c>
      <c r="E9" s="344">
        <v>15</v>
      </c>
      <c r="F9" s="344">
        <v>39</v>
      </c>
      <c r="G9" s="344">
        <v>82</v>
      </c>
      <c r="H9" s="344">
        <v>42</v>
      </c>
      <c r="I9" s="344">
        <v>11</v>
      </c>
      <c r="J9" s="344">
        <v>60</v>
      </c>
      <c r="K9" s="344">
        <v>34</v>
      </c>
      <c r="L9" s="344">
        <v>21</v>
      </c>
      <c r="M9" s="714">
        <v>31</v>
      </c>
      <c r="N9" s="714">
        <v>26</v>
      </c>
      <c r="O9" s="245">
        <f aca="true" t="shared" si="0" ref="O9:O33">SUM(C9:N9)</f>
        <v>419</v>
      </c>
      <c r="P9" s="137"/>
      <c r="Q9" s="137"/>
    </row>
    <row r="10" spans="1:17" ht="15.75" customHeight="1">
      <c r="A10" s="749"/>
      <c r="B10" s="139" t="s">
        <v>48</v>
      </c>
      <c r="C10" s="130">
        <v>25</v>
      </c>
      <c r="D10" s="130">
        <v>12</v>
      </c>
      <c r="E10" s="130">
        <v>11</v>
      </c>
      <c r="F10" s="130">
        <v>14</v>
      </c>
      <c r="G10" s="130">
        <v>29</v>
      </c>
      <c r="H10" s="130">
        <v>17</v>
      </c>
      <c r="I10" s="130">
        <v>11</v>
      </c>
      <c r="J10" s="130">
        <v>18</v>
      </c>
      <c r="K10" s="130">
        <v>15</v>
      </c>
      <c r="L10" s="130">
        <v>19</v>
      </c>
      <c r="M10" s="130">
        <v>15</v>
      </c>
      <c r="N10" s="130">
        <v>13</v>
      </c>
      <c r="O10" s="242">
        <f t="shared" si="0"/>
        <v>199</v>
      </c>
      <c r="P10" s="137"/>
      <c r="Q10" s="137"/>
    </row>
    <row r="11" spans="1:17" ht="15.75" customHeight="1">
      <c r="A11" s="749"/>
      <c r="B11" s="139" t="s">
        <v>49</v>
      </c>
      <c r="C11" s="130">
        <v>0</v>
      </c>
      <c r="D11" s="130">
        <v>0</v>
      </c>
      <c r="E11" s="130">
        <v>0</v>
      </c>
      <c r="F11" s="130">
        <v>8</v>
      </c>
      <c r="G11" s="130">
        <v>37</v>
      </c>
      <c r="H11" s="130">
        <v>18</v>
      </c>
      <c r="I11" s="130">
        <v>0</v>
      </c>
      <c r="J11" s="130">
        <v>34</v>
      </c>
      <c r="K11" s="130">
        <v>18</v>
      </c>
      <c r="L11" s="130">
        <v>0</v>
      </c>
      <c r="M11" s="130">
        <v>8</v>
      </c>
      <c r="N11" s="130">
        <v>10</v>
      </c>
      <c r="O11" s="242">
        <f t="shared" si="0"/>
        <v>133</v>
      </c>
      <c r="P11" s="137"/>
      <c r="Q11" s="137"/>
    </row>
    <row r="12" spans="1:17" ht="15.75" customHeight="1">
      <c r="A12" s="749"/>
      <c r="B12" s="139" t="s">
        <v>71</v>
      </c>
      <c r="C12" s="130">
        <v>1</v>
      </c>
      <c r="D12" s="130">
        <v>0</v>
      </c>
      <c r="E12" s="130">
        <v>0</v>
      </c>
      <c r="F12" s="130">
        <v>1</v>
      </c>
      <c r="G12" s="130">
        <v>0</v>
      </c>
      <c r="H12" s="130">
        <v>0</v>
      </c>
      <c r="I12" s="130">
        <v>0</v>
      </c>
      <c r="J12" s="130">
        <v>0</v>
      </c>
      <c r="K12" s="130">
        <v>0</v>
      </c>
      <c r="L12" s="130">
        <v>0</v>
      </c>
      <c r="M12" s="130">
        <v>0</v>
      </c>
      <c r="N12" s="130">
        <v>0</v>
      </c>
      <c r="O12" s="242">
        <f t="shared" si="0"/>
        <v>2</v>
      </c>
      <c r="P12" s="137"/>
      <c r="Q12" s="137"/>
    </row>
    <row r="13" spans="1:17" ht="15.75" customHeight="1" thickBot="1">
      <c r="A13" s="750"/>
      <c r="B13" s="143" t="s">
        <v>50</v>
      </c>
      <c r="C13" s="132">
        <v>12</v>
      </c>
      <c r="D13" s="132">
        <v>8</v>
      </c>
      <c r="E13" s="132">
        <v>4</v>
      </c>
      <c r="F13" s="132">
        <v>16</v>
      </c>
      <c r="G13" s="132">
        <v>16</v>
      </c>
      <c r="H13" s="132">
        <v>7</v>
      </c>
      <c r="I13" s="132">
        <v>0</v>
      </c>
      <c r="J13" s="132">
        <v>8</v>
      </c>
      <c r="K13" s="132">
        <v>1</v>
      </c>
      <c r="L13" s="132">
        <v>2</v>
      </c>
      <c r="M13" s="132">
        <v>8</v>
      </c>
      <c r="N13" s="132">
        <v>3</v>
      </c>
      <c r="O13" s="244">
        <f t="shared" si="0"/>
        <v>85</v>
      </c>
      <c r="P13" s="137"/>
      <c r="Q13" s="137"/>
    </row>
    <row r="14" spans="1:17" ht="15.75" customHeight="1" thickTop="1">
      <c r="A14" s="746" t="s">
        <v>132</v>
      </c>
      <c r="B14" s="128" t="s">
        <v>47</v>
      </c>
      <c r="C14" s="344">
        <v>97</v>
      </c>
      <c r="D14" s="344">
        <v>38</v>
      </c>
      <c r="E14" s="344">
        <v>108</v>
      </c>
      <c r="F14" s="344">
        <v>88</v>
      </c>
      <c r="G14" s="344">
        <v>108</v>
      </c>
      <c r="H14" s="344">
        <v>69</v>
      </c>
      <c r="I14" s="344">
        <v>55</v>
      </c>
      <c r="J14" s="344">
        <v>75</v>
      </c>
      <c r="K14" s="344">
        <v>50</v>
      </c>
      <c r="L14" s="344">
        <v>43</v>
      </c>
      <c r="M14" s="714">
        <v>62</v>
      </c>
      <c r="N14" s="714">
        <v>70</v>
      </c>
      <c r="O14" s="245">
        <f t="shared" si="0"/>
        <v>863</v>
      </c>
      <c r="P14" s="137"/>
      <c r="Q14" s="137"/>
    </row>
    <row r="15" spans="1:17" ht="15.75" customHeight="1">
      <c r="A15" s="752"/>
      <c r="B15" s="129" t="s">
        <v>48</v>
      </c>
      <c r="C15" s="130">
        <v>29</v>
      </c>
      <c r="D15" s="130">
        <v>29</v>
      </c>
      <c r="E15" s="130">
        <v>52</v>
      </c>
      <c r="F15" s="130">
        <v>37</v>
      </c>
      <c r="G15" s="130">
        <v>53</v>
      </c>
      <c r="H15" s="130">
        <v>38</v>
      </c>
      <c r="I15" s="130">
        <v>29</v>
      </c>
      <c r="J15" s="130">
        <v>36</v>
      </c>
      <c r="K15" s="130">
        <v>28</v>
      </c>
      <c r="L15" s="130">
        <v>26</v>
      </c>
      <c r="M15" s="130">
        <v>27</v>
      </c>
      <c r="N15" s="130">
        <v>31</v>
      </c>
      <c r="O15" s="242">
        <f t="shared" si="0"/>
        <v>415</v>
      </c>
      <c r="P15" s="137"/>
      <c r="Q15" s="137"/>
    </row>
    <row r="16" spans="1:17" ht="15.75" customHeight="1">
      <c r="A16" s="752"/>
      <c r="B16" s="129" t="s">
        <v>49</v>
      </c>
      <c r="C16" s="130">
        <v>35</v>
      </c>
      <c r="D16" s="130">
        <v>0</v>
      </c>
      <c r="E16" s="130">
        <v>38</v>
      </c>
      <c r="F16" s="130">
        <v>34</v>
      </c>
      <c r="G16" s="130">
        <v>34</v>
      </c>
      <c r="H16" s="130">
        <v>25</v>
      </c>
      <c r="I16" s="130">
        <v>10</v>
      </c>
      <c r="J16" s="130">
        <v>28</v>
      </c>
      <c r="K16" s="130">
        <v>12</v>
      </c>
      <c r="L16" s="130">
        <v>0</v>
      </c>
      <c r="M16" s="130">
        <v>20</v>
      </c>
      <c r="N16" s="130">
        <v>26</v>
      </c>
      <c r="O16" s="242">
        <f t="shared" si="0"/>
        <v>262</v>
      </c>
      <c r="P16" s="137"/>
      <c r="Q16" s="137"/>
    </row>
    <row r="17" spans="1:17" ht="15.75" customHeight="1">
      <c r="A17" s="633"/>
      <c r="B17" s="129" t="s">
        <v>71</v>
      </c>
      <c r="C17" s="130">
        <v>0</v>
      </c>
      <c r="D17" s="130">
        <v>0</v>
      </c>
      <c r="E17" s="130">
        <v>1</v>
      </c>
      <c r="F17" s="130">
        <v>0</v>
      </c>
      <c r="G17" s="130">
        <v>1</v>
      </c>
      <c r="H17" s="130">
        <v>0</v>
      </c>
      <c r="I17" s="130">
        <v>0</v>
      </c>
      <c r="J17" s="130">
        <v>2</v>
      </c>
      <c r="K17" s="130">
        <v>0</v>
      </c>
      <c r="L17" s="130">
        <v>0</v>
      </c>
      <c r="M17" s="130">
        <v>0</v>
      </c>
      <c r="N17" s="130">
        <v>0</v>
      </c>
      <c r="O17" s="242">
        <f t="shared" si="0"/>
        <v>4</v>
      </c>
      <c r="P17" s="137"/>
      <c r="Q17" s="137"/>
    </row>
    <row r="18" spans="1:17" ht="15.75" customHeight="1" thickBot="1">
      <c r="A18" s="634"/>
      <c r="B18" s="131" t="s">
        <v>50</v>
      </c>
      <c r="C18" s="132">
        <v>33</v>
      </c>
      <c r="D18" s="132">
        <v>9</v>
      </c>
      <c r="E18" s="132">
        <v>17</v>
      </c>
      <c r="F18" s="132">
        <v>17</v>
      </c>
      <c r="G18" s="132">
        <v>20</v>
      </c>
      <c r="H18" s="132">
        <v>6</v>
      </c>
      <c r="I18" s="132">
        <v>16</v>
      </c>
      <c r="J18" s="132">
        <v>9</v>
      </c>
      <c r="K18" s="132">
        <v>10</v>
      </c>
      <c r="L18" s="132">
        <v>17</v>
      </c>
      <c r="M18" s="132">
        <v>15</v>
      </c>
      <c r="N18" s="132">
        <v>13</v>
      </c>
      <c r="O18" s="244">
        <f t="shared" si="0"/>
        <v>182</v>
      </c>
      <c r="P18" s="137"/>
      <c r="Q18" s="137"/>
    </row>
    <row r="19" spans="1:17" ht="15.75" customHeight="1" thickTop="1">
      <c r="A19" s="746" t="s">
        <v>79</v>
      </c>
      <c r="B19" s="142" t="s">
        <v>47</v>
      </c>
      <c r="C19" s="344">
        <v>27</v>
      </c>
      <c r="D19" s="344">
        <v>20</v>
      </c>
      <c r="E19" s="344">
        <v>25</v>
      </c>
      <c r="F19" s="344">
        <v>43</v>
      </c>
      <c r="G19" s="344">
        <v>36</v>
      </c>
      <c r="H19" s="344">
        <v>41</v>
      </c>
      <c r="I19" s="344">
        <v>22</v>
      </c>
      <c r="J19" s="344">
        <v>28</v>
      </c>
      <c r="K19" s="344">
        <v>18</v>
      </c>
      <c r="L19" s="344">
        <v>31</v>
      </c>
      <c r="M19" s="714">
        <v>16</v>
      </c>
      <c r="N19" s="714">
        <v>36</v>
      </c>
      <c r="O19" s="245">
        <f t="shared" si="0"/>
        <v>343</v>
      </c>
      <c r="P19" s="137"/>
      <c r="Q19" s="137"/>
    </row>
    <row r="20" spans="1:17" ht="15.75" customHeight="1">
      <c r="A20" s="747"/>
      <c r="B20" s="139" t="s">
        <v>48</v>
      </c>
      <c r="C20" s="130">
        <v>21</v>
      </c>
      <c r="D20" s="130">
        <v>19</v>
      </c>
      <c r="E20" s="130">
        <v>12</v>
      </c>
      <c r="F20" s="130">
        <v>17</v>
      </c>
      <c r="G20" s="130">
        <v>29</v>
      </c>
      <c r="H20" s="130">
        <v>20</v>
      </c>
      <c r="I20" s="130">
        <v>17</v>
      </c>
      <c r="J20" s="130">
        <v>17</v>
      </c>
      <c r="K20" s="130">
        <v>15</v>
      </c>
      <c r="L20" s="130">
        <v>18</v>
      </c>
      <c r="M20" s="130">
        <v>13</v>
      </c>
      <c r="N20" s="130">
        <v>10</v>
      </c>
      <c r="O20" s="242">
        <f t="shared" si="0"/>
        <v>208</v>
      </c>
      <c r="P20" s="137"/>
      <c r="Q20" s="137"/>
    </row>
    <row r="21" spans="1:17" ht="15.75" customHeight="1">
      <c r="A21" s="747"/>
      <c r="B21" s="139" t="s">
        <v>49</v>
      </c>
      <c r="C21" s="130">
        <v>0</v>
      </c>
      <c r="D21" s="130">
        <v>0</v>
      </c>
      <c r="E21" s="130">
        <v>0</v>
      </c>
      <c r="F21" s="130">
        <v>18</v>
      </c>
      <c r="G21" s="130">
        <v>0</v>
      </c>
      <c r="H21" s="130">
        <v>20</v>
      </c>
      <c r="I21" s="130">
        <v>0</v>
      </c>
      <c r="J21" s="130">
        <v>9</v>
      </c>
      <c r="K21" s="130">
        <v>0</v>
      </c>
      <c r="L21" s="130">
        <v>5</v>
      </c>
      <c r="M21" s="130">
        <v>0</v>
      </c>
      <c r="N21" s="130">
        <v>14</v>
      </c>
      <c r="O21" s="242">
        <f t="shared" si="0"/>
        <v>66</v>
      </c>
      <c r="P21" s="137"/>
      <c r="Q21" s="137"/>
    </row>
    <row r="22" spans="1:17" ht="15.75" customHeight="1">
      <c r="A22" s="633"/>
      <c r="B22" s="139" t="s">
        <v>71</v>
      </c>
      <c r="C22" s="130">
        <v>0</v>
      </c>
      <c r="D22" s="390">
        <v>0</v>
      </c>
      <c r="E22" s="130">
        <v>0</v>
      </c>
      <c r="F22" s="130">
        <v>0</v>
      </c>
      <c r="G22" s="130">
        <v>0</v>
      </c>
      <c r="H22" s="130">
        <v>0</v>
      </c>
      <c r="I22" s="130">
        <v>0</v>
      </c>
      <c r="J22" s="130">
        <v>0</v>
      </c>
      <c r="K22" s="130">
        <v>0</v>
      </c>
      <c r="L22" s="130">
        <v>0</v>
      </c>
      <c r="M22" s="130">
        <v>0</v>
      </c>
      <c r="N22" s="130">
        <v>0</v>
      </c>
      <c r="O22" s="242">
        <f t="shared" si="0"/>
        <v>0</v>
      </c>
      <c r="P22" s="137"/>
      <c r="Q22" s="137"/>
    </row>
    <row r="23" spans="1:17" ht="15.75" customHeight="1" thickBot="1">
      <c r="A23" s="633"/>
      <c r="B23" s="143" t="s">
        <v>50</v>
      </c>
      <c r="C23" s="132">
        <v>6</v>
      </c>
      <c r="D23" s="391">
        <v>1</v>
      </c>
      <c r="E23" s="132">
        <v>13</v>
      </c>
      <c r="F23" s="132">
        <v>8</v>
      </c>
      <c r="G23" s="132">
        <v>7</v>
      </c>
      <c r="H23" s="132">
        <v>1</v>
      </c>
      <c r="I23" s="132">
        <v>5</v>
      </c>
      <c r="J23" s="132">
        <v>2</v>
      </c>
      <c r="K23" s="132">
        <v>3</v>
      </c>
      <c r="L23" s="132">
        <v>8</v>
      </c>
      <c r="M23" s="132">
        <v>3</v>
      </c>
      <c r="N23" s="391">
        <v>12</v>
      </c>
      <c r="O23" s="244">
        <f t="shared" si="0"/>
        <v>69</v>
      </c>
      <c r="P23" s="137"/>
      <c r="Q23" s="137"/>
    </row>
    <row r="24" spans="1:17" ht="15.75" customHeight="1" thickTop="1">
      <c r="A24" s="748" t="s">
        <v>80</v>
      </c>
      <c r="B24" s="142" t="s">
        <v>47</v>
      </c>
      <c r="C24" s="344">
        <v>10</v>
      </c>
      <c r="D24" s="344">
        <v>12</v>
      </c>
      <c r="E24" s="344">
        <v>11</v>
      </c>
      <c r="F24" s="344">
        <v>20</v>
      </c>
      <c r="G24" s="344">
        <v>28</v>
      </c>
      <c r="H24" s="344">
        <v>26</v>
      </c>
      <c r="I24" s="344">
        <v>16</v>
      </c>
      <c r="J24" s="344">
        <v>9</v>
      </c>
      <c r="K24" s="344">
        <v>18</v>
      </c>
      <c r="L24" s="344">
        <v>29</v>
      </c>
      <c r="M24" s="714">
        <v>10</v>
      </c>
      <c r="N24" s="714">
        <v>10</v>
      </c>
      <c r="O24" s="245">
        <f t="shared" si="0"/>
        <v>199</v>
      </c>
      <c r="P24" s="137"/>
      <c r="Q24" s="137"/>
    </row>
    <row r="25" spans="1:17" ht="15.75" customHeight="1">
      <c r="A25" s="749"/>
      <c r="B25" s="139" t="s">
        <v>48</v>
      </c>
      <c r="C25" s="130">
        <v>9</v>
      </c>
      <c r="D25" s="130">
        <v>9</v>
      </c>
      <c r="E25" s="130">
        <v>11</v>
      </c>
      <c r="F25" s="130">
        <v>11</v>
      </c>
      <c r="G25" s="130">
        <v>9</v>
      </c>
      <c r="H25" s="130">
        <v>15</v>
      </c>
      <c r="I25" s="130">
        <v>8</v>
      </c>
      <c r="J25" s="130">
        <v>8</v>
      </c>
      <c r="K25" s="130">
        <v>5</v>
      </c>
      <c r="L25" s="130">
        <v>5</v>
      </c>
      <c r="M25" s="130">
        <v>10</v>
      </c>
      <c r="N25" s="130">
        <v>10</v>
      </c>
      <c r="O25" s="242">
        <f t="shared" si="0"/>
        <v>110</v>
      </c>
      <c r="P25" s="137"/>
      <c r="Q25" s="137"/>
    </row>
    <row r="26" spans="1:17" ht="15.75" customHeight="1">
      <c r="A26" s="749"/>
      <c r="B26" s="139" t="s">
        <v>49</v>
      </c>
      <c r="C26" s="130">
        <v>1</v>
      </c>
      <c r="D26" s="130">
        <v>0</v>
      </c>
      <c r="E26" s="130">
        <v>0</v>
      </c>
      <c r="F26" s="130">
        <v>6</v>
      </c>
      <c r="G26" s="130">
        <v>8</v>
      </c>
      <c r="H26" s="130">
        <v>8</v>
      </c>
      <c r="I26" s="130">
        <v>7</v>
      </c>
      <c r="J26" s="130">
        <v>0</v>
      </c>
      <c r="K26" s="130">
        <v>13</v>
      </c>
      <c r="L26" s="130">
        <v>24</v>
      </c>
      <c r="M26" s="130">
        <v>0</v>
      </c>
      <c r="N26" s="130">
        <v>0</v>
      </c>
      <c r="O26" s="242">
        <f t="shared" si="0"/>
        <v>67</v>
      </c>
      <c r="P26" s="137"/>
      <c r="Q26" s="137"/>
    </row>
    <row r="27" spans="1:17" ht="15.75" customHeight="1">
      <c r="A27" s="749"/>
      <c r="B27" s="139" t="s">
        <v>71</v>
      </c>
      <c r="C27" s="130">
        <v>0</v>
      </c>
      <c r="D27" s="130">
        <v>0</v>
      </c>
      <c r="E27" s="130">
        <v>0</v>
      </c>
      <c r="F27" s="130">
        <v>0</v>
      </c>
      <c r="G27" s="130">
        <v>10</v>
      </c>
      <c r="H27" s="130">
        <v>0</v>
      </c>
      <c r="I27" s="130">
        <v>0</v>
      </c>
      <c r="J27" s="130">
        <v>1</v>
      </c>
      <c r="K27" s="130">
        <v>0</v>
      </c>
      <c r="L27" s="130">
        <v>0</v>
      </c>
      <c r="M27" s="130">
        <v>0</v>
      </c>
      <c r="N27" s="130">
        <v>0</v>
      </c>
      <c r="O27" s="242">
        <f t="shared" si="0"/>
        <v>11</v>
      </c>
      <c r="P27" s="137"/>
      <c r="Q27" s="137"/>
    </row>
    <row r="28" spans="1:17" ht="15.75" customHeight="1" thickBot="1">
      <c r="A28" s="750"/>
      <c r="B28" s="143" t="s">
        <v>50</v>
      </c>
      <c r="C28" s="132">
        <v>0</v>
      </c>
      <c r="D28" s="132">
        <v>3</v>
      </c>
      <c r="E28" s="132">
        <v>0</v>
      </c>
      <c r="F28" s="132">
        <v>3</v>
      </c>
      <c r="G28" s="132">
        <v>1</v>
      </c>
      <c r="H28" s="132">
        <v>3</v>
      </c>
      <c r="I28" s="132">
        <v>1</v>
      </c>
      <c r="J28" s="132">
        <v>0</v>
      </c>
      <c r="K28" s="132">
        <v>0</v>
      </c>
      <c r="L28" s="132">
        <v>0</v>
      </c>
      <c r="M28" s="132">
        <v>0</v>
      </c>
      <c r="N28" s="132">
        <v>0</v>
      </c>
      <c r="O28" s="244">
        <f t="shared" si="0"/>
        <v>11</v>
      </c>
      <c r="P28" s="137"/>
      <c r="Q28" s="137"/>
    </row>
    <row r="29" spans="1:17" ht="15.75" customHeight="1" thickTop="1">
      <c r="A29" s="751" t="s">
        <v>45</v>
      </c>
      <c r="B29" s="142" t="s">
        <v>47</v>
      </c>
      <c r="C29" s="334">
        <f>IF(C4="","",+C24+C9+C4+C14+C19)</f>
        <v>405</v>
      </c>
      <c r="D29" s="334">
        <f aca="true" t="shared" si="1" ref="D29:N33">IF(D4="","",+D24+D9+D4+D14+D19)</f>
        <v>421</v>
      </c>
      <c r="E29" s="334">
        <f t="shared" si="1"/>
        <v>293</v>
      </c>
      <c r="F29" s="334">
        <f t="shared" si="1"/>
        <v>425</v>
      </c>
      <c r="G29" s="334">
        <f t="shared" si="1"/>
        <v>463</v>
      </c>
      <c r="H29" s="334">
        <f t="shared" si="1"/>
        <v>608</v>
      </c>
      <c r="I29" s="334">
        <f t="shared" si="1"/>
        <v>341</v>
      </c>
      <c r="J29" s="334">
        <f t="shared" si="1"/>
        <v>250</v>
      </c>
      <c r="K29" s="334">
        <f t="shared" si="1"/>
        <v>361</v>
      </c>
      <c r="L29" s="334">
        <f t="shared" si="1"/>
        <v>208</v>
      </c>
      <c r="M29" s="715">
        <f t="shared" si="1"/>
        <v>261</v>
      </c>
      <c r="N29" s="715">
        <f t="shared" si="1"/>
        <v>306</v>
      </c>
      <c r="O29" s="241">
        <f t="shared" si="0"/>
        <v>4342</v>
      </c>
      <c r="P29" s="137"/>
      <c r="Q29" s="137"/>
    </row>
    <row r="30" spans="1:17" ht="15.75" customHeight="1">
      <c r="A30" s="751"/>
      <c r="B30" s="139" t="s">
        <v>48</v>
      </c>
      <c r="C30" s="575">
        <f>IF(C5="","",+C25+C10+C5+C15+C20)</f>
        <v>167</v>
      </c>
      <c r="D30" s="575">
        <f t="shared" si="1"/>
        <v>131</v>
      </c>
      <c r="E30" s="575">
        <f t="shared" si="1"/>
        <v>167</v>
      </c>
      <c r="F30" s="575">
        <f t="shared" si="1"/>
        <v>158</v>
      </c>
      <c r="G30" s="575">
        <f t="shared" si="1"/>
        <v>203</v>
      </c>
      <c r="H30" s="575">
        <f t="shared" si="1"/>
        <v>171</v>
      </c>
      <c r="I30" s="575">
        <f t="shared" si="1"/>
        <v>150</v>
      </c>
      <c r="J30" s="575">
        <f t="shared" si="1"/>
        <v>132</v>
      </c>
      <c r="K30" s="575">
        <f t="shared" si="1"/>
        <v>136</v>
      </c>
      <c r="L30" s="575">
        <f t="shared" si="1"/>
        <v>118</v>
      </c>
      <c r="M30" s="575">
        <f t="shared" si="1"/>
        <v>147</v>
      </c>
      <c r="N30" s="575">
        <f t="shared" si="1"/>
        <v>136</v>
      </c>
      <c r="O30" s="242">
        <f t="shared" si="0"/>
        <v>1816</v>
      </c>
      <c r="P30" s="137"/>
      <c r="Q30" s="137"/>
    </row>
    <row r="31" spans="1:17" ht="15.75" customHeight="1">
      <c r="A31" s="751"/>
      <c r="B31" s="139" t="s">
        <v>49</v>
      </c>
      <c r="C31" s="575">
        <f>IF(C6="","",+C26+C11+C6+C16+C21)</f>
        <v>62</v>
      </c>
      <c r="D31" s="575">
        <f t="shared" si="1"/>
        <v>143</v>
      </c>
      <c r="E31" s="575">
        <f t="shared" si="1"/>
        <v>74</v>
      </c>
      <c r="F31" s="575">
        <f t="shared" si="1"/>
        <v>174</v>
      </c>
      <c r="G31" s="575">
        <f t="shared" si="1"/>
        <v>178</v>
      </c>
      <c r="H31" s="575">
        <f t="shared" si="1"/>
        <v>175</v>
      </c>
      <c r="I31" s="575">
        <f t="shared" si="1"/>
        <v>151</v>
      </c>
      <c r="J31" s="575">
        <f t="shared" si="1"/>
        <v>77</v>
      </c>
      <c r="K31" s="575">
        <f t="shared" si="1"/>
        <v>187</v>
      </c>
      <c r="L31" s="575">
        <f t="shared" si="1"/>
        <v>44</v>
      </c>
      <c r="M31" s="575">
        <f t="shared" si="1"/>
        <v>44</v>
      </c>
      <c r="N31" s="575">
        <f t="shared" si="1"/>
        <v>109</v>
      </c>
      <c r="O31" s="242">
        <f t="shared" si="0"/>
        <v>1418</v>
      </c>
      <c r="P31" s="137"/>
      <c r="Q31" s="137"/>
    </row>
    <row r="32" spans="1:17" ht="15.75" customHeight="1">
      <c r="A32" s="632"/>
      <c r="B32" s="139" t="s">
        <v>71</v>
      </c>
      <c r="C32" s="575">
        <f>IF(C7="","",+C27+C12+C7+C17+C22)</f>
        <v>1</v>
      </c>
      <c r="D32" s="575">
        <f t="shared" si="1"/>
        <v>0</v>
      </c>
      <c r="E32" s="575">
        <f t="shared" si="1"/>
        <v>1</v>
      </c>
      <c r="F32" s="575">
        <f t="shared" si="1"/>
        <v>2</v>
      </c>
      <c r="G32" s="575">
        <f t="shared" si="1"/>
        <v>11</v>
      </c>
      <c r="H32" s="575">
        <f t="shared" si="1"/>
        <v>0</v>
      </c>
      <c r="I32" s="575">
        <f t="shared" si="1"/>
        <v>1</v>
      </c>
      <c r="J32" s="575">
        <f t="shared" si="1"/>
        <v>3</v>
      </c>
      <c r="K32" s="575">
        <f t="shared" si="1"/>
        <v>0</v>
      </c>
      <c r="L32" s="575">
        <f t="shared" si="1"/>
        <v>0</v>
      </c>
      <c r="M32" s="575">
        <f t="shared" si="1"/>
        <v>2</v>
      </c>
      <c r="N32" s="575">
        <f t="shared" si="1"/>
        <v>2</v>
      </c>
      <c r="O32" s="242">
        <f t="shared" si="0"/>
        <v>23</v>
      </c>
      <c r="P32" s="137"/>
      <c r="Q32" s="137"/>
    </row>
    <row r="33" spans="1:17" ht="15.75" customHeight="1" thickBot="1">
      <c r="A33" s="635"/>
      <c r="B33" s="144" t="s">
        <v>50</v>
      </c>
      <c r="C33" s="576">
        <f>IF(C8="","",+C28+C13+C8+C18+C23)</f>
        <v>175</v>
      </c>
      <c r="D33" s="576">
        <f t="shared" si="1"/>
        <v>147</v>
      </c>
      <c r="E33" s="576">
        <f t="shared" si="1"/>
        <v>51</v>
      </c>
      <c r="F33" s="576">
        <f t="shared" si="1"/>
        <v>91</v>
      </c>
      <c r="G33" s="576">
        <f t="shared" si="1"/>
        <v>71</v>
      </c>
      <c r="H33" s="576">
        <f t="shared" si="1"/>
        <v>262</v>
      </c>
      <c r="I33" s="576">
        <f t="shared" si="1"/>
        <v>39</v>
      </c>
      <c r="J33" s="576">
        <f t="shared" si="1"/>
        <v>38</v>
      </c>
      <c r="K33" s="576">
        <f t="shared" si="1"/>
        <v>38</v>
      </c>
      <c r="L33" s="576">
        <f t="shared" si="1"/>
        <v>46</v>
      </c>
      <c r="M33" s="576">
        <f t="shared" si="1"/>
        <v>68</v>
      </c>
      <c r="N33" s="576">
        <f t="shared" si="1"/>
        <v>59</v>
      </c>
      <c r="O33" s="246">
        <f t="shared" si="0"/>
        <v>1085</v>
      </c>
      <c r="P33" s="137"/>
      <c r="Q33" s="137"/>
    </row>
    <row r="34" spans="1:17" ht="13.5" customHeight="1">
      <c r="A34" s="265"/>
      <c r="B34" s="137"/>
      <c r="C34" s="136"/>
      <c r="D34" s="136"/>
      <c r="E34" s="136"/>
      <c r="F34" s="136"/>
      <c r="G34" s="136"/>
      <c r="H34" s="136"/>
      <c r="I34" s="136"/>
      <c r="J34" s="136"/>
      <c r="K34" s="753" t="s">
        <v>141</v>
      </c>
      <c r="L34" s="753"/>
      <c r="M34" s="753"/>
      <c r="N34" s="753"/>
      <c r="O34" s="753"/>
      <c r="P34" s="137"/>
      <c r="Q34" s="137"/>
    </row>
    <row r="35" spans="1:17" ht="13.5">
      <c r="A35" s="137"/>
      <c r="B35" s="137"/>
      <c r="C35" s="136"/>
      <c r="D35" s="136"/>
      <c r="E35" s="136"/>
      <c r="F35" s="136"/>
      <c r="G35" s="136"/>
      <c r="H35" s="136"/>
      <c r="I35" s="136"/>
      <c r="J35" s="136"/>
      <c r="K35" s="136"/>
      <c r="L35" s="136"/>
      <c r="M35" s="136"/>
      <c r="N35" s="136"/>
      <c r="O35" s="136"/>
      <c r="P35" s="137"/>
      <c r="Q35" s="137"/>
    </row>
    <row r="36" spans="1:17" ht="13.5">
      <c r="A36" s="137"/>
      <c r="B36" s="137"/>
      <c r="C36" s="136"/>
      <c r="D36" s="136"/>
      <c r="E36" s="136"/>
      <c r="F36" s="136"/>
      <c r="G36" s="136"/>
      <c r="H36" s="136"/>
      <c r="I36" s="136"/>
      <c r="J36" s="136"/>
      <c r="K36" s="136"/>
      <c r="L36" s="136"/>
      <c r="M36" s="136"/>
      <c r="N36" s="136"/>
      <c r="O36" s="136"/>
      <c r="P36" s="137"/>
      <c r="Q36" s="137"/>
    </row>
    <row r="37" spans="1:17" ht="13.5">
      <c r="A37" s="137"/>
      <c r="B37" s="137"/>
      <c r="C37" s="136"/>
      <c r="D37" s="136"/>
      <c r="E37" s="136"/>
      <c r="F37" s="136"/>
      <c r="G37" s="136"/>
      <c r="H37" s="136"/>
      <c r="I37" s="136"/>
      <c r="J37" s="136"/>
      <c r="K37" s="136"/>
      <c r="L37" s="136"/>
      <c r="M37" s="136"/>
      <c r="N37" s="136"/>
      <c r="O37" s="136"/>
      <c r="P37" s="137"/>
      <c r="Q37" s="137"/>
    </row>
    <row r="38" spans="1:17" ht="13.5">
      <c r="A38" s="137"/>
      <c r="B38" s="137"/>
      <c r="C38" s="136"/>
      <c r="D38" s="136"/>
      <c r="E38" s="136"/>
      <c r="F38" s="136"/>
      <c r="G38" s="136"/>
      <c r="H38" s="136"/>
      <c r="I38" s="136"/>
      <c r="J38" s="136"/>
      <c r="K38" s="136"/>
      <c r="L38" s="136"/>
      <c r="M38" s="136"/>
      <c r="N38" s="136"/>
      <c r="O38" s="136"/>
      <c r="P38" s="137"/>
      <c r="Q38" s="137"/>
    </row>
    <row r="39" spans="1:17" ht="13.5">
      <c r="A39" s="137"/>
      <c r="B39" s="137"/>
      <c r="C39" s="136"/>
      <c r="D39" s="136"/>
      <c r="E39" s="136"/>
      <c r="F39" s="136"/>
      <c r="G39" s="136"/>
      <c r="H39" s="136"/>
      <c r="I39" s="136"/>
      <c r="J39" s="136"/>
      <c r="K39" s="136"/>
      <c r="L39" s="136"/>
      <c r="M39" s="136"/>
      <c r="N39" s="136"/>
      <c r="O39" s="136"/>
      <c r="P39" s="137"/>
      <c r="Q39" s="137"/>
    </row>
    <row r="40" spans="1:17" ht="13.5">
      <c r="A40" s="137"/>
      <c r="B40" s="137"/>
      <c r="C40" s="136"/>
      <c r="D40" s="136"/>
      <c r="E40" s="136"/>
      <c r="F40" s="136"/>
      <c r="G40" s="136"/>
      <c r="H40" s="136"/>
      <c r="I40" s="136"/>
      <c r="J40" s="136"/>
      <c r="K40" s="136"/>
      <c r="L40" s="136"/>
      <c r="M40" s="136"/>
      <c r="N40" s="136"/>
      <c r="O40" s="136"/>
      <c r="P40" s="137"/>
      <c r="Q40" s="137"/>
    </row>
    <row r="41" spans="1:17" ht="13.5">
      <c r="A41" s="137"/>
      <c r="B41" s="137"/>
      <c r="C41" s="136"/>
      <c r="D41" s="136"/>
      <c r="E41" s="136"/>
      <c r="F41" s="136"/>
      <c r="G41" s="136"/>
      <c r="H41" s="136"/>
      <c r="I41" s="136"/>
      <c r="J41" s="136"/>
      <c r="K41" s="136"/>
      <c r="L41" s="136"/>
      <c r="M41" s="136"/>
      <c r="N41" s="136"/>
      <c r="O41" s="136"/>
      <c r="P41" s="137"/>
      <c r="Q41" s="137"/>
    </row>
    <row r="42" spans="1:17" ht="13.5">
      <c r="A42" s="137"/>
      <c r="B42" s="137"/>
      <c r="C42" s="136"/>
      <c r="D42" s="136"/>
      <c r="E42" s="136"/>
      <c r="F42" s="136"/>
      <c r="G42" s="136"/>
      <c r="H42" s="136"/>
      <c r="I42" s="136"/>
      <c r="J42" s="136"/>
      <c r="K42" s="136"/>
      <c r="L42" s="136"/>
      <c r="M42" s="136"/>
      <c r="N42" s="136"/>
      <c r="O42" s="136"/>
      <c r="P42" s="137"/>
      <c r="Q42" s="137"/>
    </row>
    <row r="43" spans="1:17" ht="13.5">
      <c r="A43" s="137"/>
      <c r="B43" s="137"/>
      <c r="C43" s="136"/>
      <c r="D43" s="136"/>
      <c r="E43" s="136"/>
      <c r="F43" s="136"/>
      <c r="G43" s="136"/>
      <c r="H43" s="136"/>
      <c r="I43" s="136"/>
      <c r="J43" s="136"/>
      <c r="K43" s="136"/>
      <c r="L43" s="136"/>
      <c r="M43" s="136"/>
      <c r="N43" s="136"/>
      <c r="O43" s="136"/>
      <c r="P43" s="137"/>
      <c r="Q43" s="137"/>
    </row>
    <row r="44" spans="1:17" ht="13.5">
      <c r="A44" s="137"/>
      <c r="B44" s="137"/>
      <c r="C44" s="137"/>
      <c r="D44" s="137"/>
      <c r="E44" s="137"/>
      <c r="F44" s="137"/>
      <c r="G44" s="137"/>
      <c r="H44" s="137"/>
      <c r="I44" s="137"/>
      <c r="J44" s="137"/>
      <c r="K44" s="137"/>
      <c r="L44" s="137"/>
      <c r="M44" s="137"/>
      <c r="N44" s="137"/>
      <c r="O44" s="137"/>
      <c r="P44" s="137"/>
      <c r="Q44" s="137"/>
    </row>
    <row r="45" spans="1:17" ht="13.5">
      <c r="A45" s="137"/>
      <c r="B45" s="137"/>
      <c r="C45" s="137"/>
      <c r="D45" s="137"/>
      <c r="E45" s="137"/>
      <c r="F45" s="137"/>
      <c r="G45" s="137"/>
      <c r="H45" s="137"/>
      <c r="I45" s="137"/>
      <c r="J45" s="137"/>
      <c r="K45" s="137"/>
      <c r="L45" s="137"/>
      <c r="M45" s="137"/>
      <c r="N45" s="137"/>
      <c r="O45" s="137"/>
      <c r="P45" s="137"/>
      <c r="Q45" s="137"/>
    </row>
    <row r="46" spans="1:17" ht="13.5">
      <c r="A46" s="137"/>
      <c r="B46" s="137"/>
      <c r="C46" s="137"/>
      <c r="D46" s="137"/>
      <c r="E46" s="137"/>
      <c r="F46" s="137"/>
      <c r="G46" s="137"/>
      <c r="H46" s="137"/>
      <c r="I46" s="137"/>
      <c r="J46" s="137"/>
      <c r="K46" s="137"/>
      <c r="L46" s="137"/>
      <c r="M46" s="137"/>
      <c r="N46" s="137"/>
      <c r="O46" s="137"/>
      <c r="P46" s="137"/>
      <c r="Q46" s="137"/>
    </row>
    <row r="47" spans="1:17" ht="13.5">
      <c r="A47" s="137"/>
      <c r="B47" s="137"/>
      <c r="C47" s="137"/>
      <c r="D47" s="137"/>
      <c r="E47" s="137"/>
      <c r="F47" s="137"/>
      <c r="G47" s="137"/>
      <c r="H47" s="137"/>
      <c r="I47" s="137"/>
      <c r="J47" s="137"/>
      <c r="K47" s="137"/>
      <c r="L47" s="137"/>
      <c r="M47" s="137"/>
      <c r="N47" s="137"/>
      <c r="O47" s="137"/>
      <c r="P47" s="137"/>
      <c r="Q47" s="137"/>
    </row>
    <row r="48" spans="1:17" ht="13.5">
      <c r="A48" s="137"/>
      <c r="B48" s="137"/>
      <c r="C48" s="137"/>
      <c r="D48" s="137"/>
      <c r="E48" s="137"/>
      <c r="F48" s="137"/>
      <c r="G48" s="137"/>
      <c r="H48" s="137"/>
      <c r="I48" s="137"/>
      <c r="J48" s="137"/>
      <c r="K48" s="137"/>
      <c r="L48" s="137"/>
      <c r="M48" s="137"/>
      <c r="N48" s="137"/>
      <c r="O48" s="137"/>
      <c r="P48" s="137"/>
      <c r="Q48" s="137"/>
    </row>
    <row r="49" spans="1:17" ht="13.5">
      <c r="A49" s="137"/>
      <c r="B49" s="137"/>
      <c r="C49" s="137"/>
      <c r="D49" s="137"/>
      <c r="E49" s="137"/>
      <c r="F49" s="137"/>
      <c r="G49" s="137"/>
      <c r="H49" s="137"/>
      <c r="I49" s="137"/>
      <c r="J49" s="137"/>
      <c r="K49" s="137"/>
      <c r="L49" s="137"/>
      <c r="M49" s="137"/>
      <c r="N49" s="137"/>
      <c r="O49" s="137"/>
      <c r="P49" s="137"/>
      <c r="Q49" s="137"/>
    </row>
    <row r="50" spans="1:17" ht="13.5">
      <c r="A50" s="137"/>
      <c r="B50" s="137"/>
      <c r="C50" s="137"/>
      <c r="D50" s="137"/>
      <c r="E50" s="137"/>
      <c r="F50" s="137"/>
      <c r="G50" s="137"/>
      <c r="H50" s="137"/>
      <c r="I50" s="137"/>
      <c r="J50" s="137"/>
      <c r="K50" s="137"/>
      <c r="L50" s="137"/>
      <c r="M50" s="137"/>
      <c r="N50" s="137"/>
      <c r="O50" s="137"/>
      <c r="P50" s="137"/>
      <c r="Q50" s="137"/>
    </row>
    <row r="51" spans="1:17" ht="13.5">
      <c r="A51" s="137"/>
      <c r="B51" s="137"/>
      <c r="C51" s="137"/>
      <c r="D51" s="137"/>
      <c r="E51" s="137"/>
      <c r="F51" s="137"/>
      <c r="G51" s="137"/>
      <c r="H51" s="137"/>
      <c r="I51" s="137"/>
      <c r="J51" s="137"/>
      <c r="K51" s="137"/>
      <c r="L51" s="137"/>
      <c r="M51" s="137"/>
      <c r="N51" s="137"/>
      <c r="O51" s="137"/>
      <c r="P51" s="137"/>
      <c r="Q51" s="137"/>
    </row>
    <row r="52" spans="1:17" ht="13.5">
      <c r="A52" s="137"/>
      <c r="B52" s="137"/>
      <c r="C52" s="137"/>
      <c r="D52" s="137"/>
      <c r="E52" s="137"/>
      <c r="F52" s="137"/>
      <c r="G52" s="137"/>
      <c r="H52" s="137"/>
      <c r="I52" s="137"/>
      <c r="J52" s="137"/>
      <c r="K52" s="137"/>
      <c r="L52" s="137"/>
      <c r="M52" s="137"/>
      <c r="N52" s="137"/>
      <c r="O52" s="137"/>
      <c r="P52" s="137"/>
      <c r="Q52" s="137"/>
    </row>
    <row r="53" spans="1:17" ht="13.5">
      <c r="A53" s="137"/>
      <c r="B53" s="137"/>
      <c r="C53" s="137"/>
      <c r="D53" s="137"/>
      <c r="E53" s="137"/>
      <c r="F53" s="137"/>
      <c r="G53" s="137"/>
      <c r="H53" s="137"/>
      <c r="I53" s="137"/>
      <c r="J53" s="137"/>
      <c r="K53" s="137"/>
      <c r="L53" s="137"/>
      <c r="M53" s="137"/>
      <c r="N53" s="137"/>
      <c r="O53" s="137"/>
      <c r="P53" s="137"/>
      <c r="Q53" s="137"/>
    </row>
    <row r="54" spans="1:17" ht="13.5">
      <c r="A54" s="137"/>
      <c r="B54" s="137"/>
      <c r="C54" s="137"/>
      <c r="D54" s="137"/>
      <c r="E54" s="137"/>
      <c r="F54" s="137"/>
      <c r="G54" s="137"/>
      <c r="H54" s="137"/>
      <c r="I54" s="137"/>
      <c r="J54" s="137"/>
      <c r="K54" s="137"/>
      <c r="L54" s="137"/>
      <c r="M54" s="137"/>
      <c r="N54" s="137"/>
      <c r="O54" s="137"/>
      <c r="P54" s="137"/>
      <c r="Q54" s="137"/>
    </row>
    <row r="55" spans="1:17" ht="13.5">
      <c r="A55" s="137"/>
      <c r="B55" s="137"/>
      <c r="C55" s="137"/>
      <c r="D55" s="137"/>
      <c r="E55" s="137"/>
      <c r="F55" s="137"/>
      <c r="G55" s="137"/>
      <c r="H55" s="137"/>
      <c r="I55" s="137"/>
      <c r="J55" s="137"/>
      <c r="K55" s="137"/>
      <c r="L55" s="137"/>
      <c r="M55" s="137"/>
      <c r="N55" s="137"/>
      <c r="O55" s="137"/>
      <c r="P55" s="137"/>
      <c r="Q55" s="137"/>
    </row>
    <row r="56" spans="1:17" ht="13.5">
      <c r="A56" s="137"/>
      <c r="B56" s="137"/>
      <c r="C56" s="137"/>
      <c r="D56" s="137"/>
      <c r="E56" s="137"/>
      <c r="F56" s="137"/>
      <c r="G56" s="137"/>
      <c r="H56" s="137"/>
      <c r="I56" s="137"/>
      <c r="J56" s="137"/>
      <c r="K56" s="137"/>
      <c r="L56" s="137"/>
      <c r="M56" s="137"/>
      <c r="N56" s="137"/>
      <c r="O56" s="137"/>
      <c r="P56" s="137"/>
      <c r="Q56" s="137"/>
    </row>
    <row r="57" spans="1:17" ht="13.5">
      <c r="A57" s="137"/>
      <c r="B57" s="137"/>
      <c r="C57" s="137"/>
      <c r="D57" s="137"/>
      <c r="E57" s="137"/>
      <c r="F57" s="137"/>
      <c r="G57" s="137"/>
      <c r="H57" s="137"/>
      <c r="I57" s="137"/>
      <c r="J57" s="137"/>
      <c r="K57" s="137"/>
      <c r="L57" s="137"/>
      <c r="M57" s="137"/>
      <c r="N57" s="137"/>
      <c r="O57" s="137"/>
      <c r="P57" s="137"/>
      <c r="Q57" s="137"/>
    </row>
    <row r="58" spans="1:17" ht="13.5">
      <c r="A58" s="137"/>
      <c r="B58" s="137"/>
      <c r="C58" s="137"/>
      <c r="D58" s="137"/>
      <c r="E58" s="137"/>
      <c r="F58" s="137"/>
      <c r="G58" s="137"/>
      <c r="H58" s="137"/>
      <c r="I58" s="137"/>
      <c r="J58" s="137"/>
      <c r="K58" s="137"/>
      <c r="L58" s="137"/>
      <c r="M58" s="137"/>
      <c r="N58" s="137"/>
      <c r="O58" s="137"/>
      <c r="P58" s="137"/>
      <c r="Q58" s="137"/>
    </row>
  </sheetData>
  <sheetProtection/>
  <mergeCells count="6">
    <mergeCell ref="A19:A21"/>
    <mergeCell ref="A9:A13"/>
    <mergeCell ref="A29:A31"/>
    <mergeCell ref="A24:A28"/>
    <mergeCell ref="A14:A16"/>
    <mergeCell ref="K34:O34"/>
  </mergeCells>
  <printOptions horizontalCentered="1"/>
  <pageMargins left="0.7480314960629921" right="0.7480314960629921" top="0.984251968503937" bottom="0.4724409448818898" header="0.1968503937007874" footer="0.1968503937007874"/>
  <pageSetup fitToHeight="1" fitToWidth="1" horizontalDpi="600" verticalDpi="600" orientation="landscape" paperSize="9" scale="94"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R34"/>
  <sheetViews>
    <sheetView view="pageBreakPreview" zoomScaleSheetLayoutView="100" zoomScalePageLayoutView="0" workbookViewId="0" topLeftCell="A1">
      <pane xSplit="2" ySplit="3" topLeftCell="C19" activePane="bottomRight" state="frozen"/>
      <selection pane="topLeft" activeCell="Q15" sqref="Q15"/>
      <selection pane="topRight" activeCell="Q15" sqref="Q15"/>
      <selection pane="bottomLeft" activeCell="Q15" sqref="Q15"/>
      <selection pane="bottomRight" activeCell="N24" sqref="N24:N28"/>
    </sheetView>
  </sheetViews>
  <sheetFormatPr defaultColWidth="9.00390625" defaultRowHeight="13.5"/>
  <cols>
    <col min="1" max="1" width="13.125" style="127" customWidth="1"/>
    <col min="2" max="2" width="10.625" style="127" customWidth="1"/>
    <col min="3" max="16384" width="9.00390625" style="127" customWidth="1"/>
  </cols>
  <sheetData>
    <row r="1" spans="1:18" ht="17.25">
      <c r="A1" s="278"/>
      <c r="B1" s="84" t="s">
        <v>52</v>
      </c>
      <c r="C1" s="84" t="s">
        <v>188</v>
      </c>
      <c r="D1" s="84"/>
      <c r="E1" s="84"/>
      <c r="F1" s="84"/>
      <c r="G1" s="84" t="s">
        <v>201</v>
      </c>
      <c r="H1" s="84"/>
      <c r="I1" s="145"/>
      <c r="J1" s="145"/>
      <c r="K1" s="145"/>
      <c r="L1" s="145"/>
      <c r="M1" s="145"/>
      <c r="N1" s="145"/>
      <c r="O1" s="145"/>
      <c r="P1" s="145"/>
      <c r="Q1" s="145"/>
      <c r="R1" s="145"/>
    </row>
    <row r="2" spans="1:18" ht="14.25" thickBot="1">
      <c r="A2" s="145"/>
      <c r="B2" s="145"/>
      <c r="C2" s="145"/>
      <c r="D2" s="145"/>
      <c r="E2" s="145"/>
      <c r="F2" s="145"/>
      <c r="G2" s="145"/>
      <c r="H2" s="145"/>
      <c r="I2" s="145"/>
      <c r="J2" s="145"/>
      <c r="K2" s="145"/>
      <c r="L2" s="145"/>
      <c r="M2" s="145"/>
      <c r="N2" s="145"/>
      <c r="O2" s="325" t="s">
        <v>0</v>
      </c>
      <c r="P2" s="145"/>
      <c r="Q2" s="145"/>
      <c r="R2" s="145"/>
    </row>
    <row r="3" spans="1:18" ht="21.75" customHeight="1" thickBot="1">
      <c r="A3" s="617" t="s">
        <v>208</v>
      </c>
      <c r="B3" s="618" t="s">
        <v>44</v>
      </c>
      <c r="C3" s="619" t="s">
        <v>1</v>
      </c>
      <c r="D3" s="620" t="s">
        <v>2</v>
      </c>
      <c r="E3" s="620" t="s">
        <v>3</v>
      </c>
      <c r="F3" s="620" t="s">
        <v>4</v>
      </c>
      <c r="G3" s="620" t="s">
        <v>5</v>
      </c>
      <c r="H3" s="620" t="s">
        <v>6</v>
      </c>
      <c r="I3" s="620" t="s">
        <v>7</v>
      </c>
      <c r="J3" s="620" t="s">
        <v>8</v>
      </c>
      <c r="K3" s="620" t="s">
        <v>9</v>
      </c>
      <c r="L3" s="620" t="s">
        <v>10</v>
      </c>
      <c r="M3" s="620" t="s">
        <v>11</v>
      </c>
      <c r="N3" s="621" t="s">
        <v>12</v>
      </c>
      <c r="O3" s="622" t="s">
        <v>45</v>
      </c>
      <c r="P3" s="145"/>
      <c r="Q3" s="145"/>
      <c r="R3" s="145"/>
    </row>
    <row r="4" spans="1:18" ht="15.75" customHeight="1" thickTop="1">
      <c r="A4" s="636"/>
      <c r="B4" s="146" t="s">
        <v>47</v>
      </c>
      <c r="C4" s="342">
        <v>40</v>
      </c>
      <c r="D4" s="342">
        <v>21</v>
      </c>
      <c r="E4" s="342">
        <v>22</v>
      </c>
      <c r="F4" s="342">
        <v>39</v>
      </c>
      <c r="G4" s="342">
        <v>36</v>
      </c>
      <c r="H4" s="342">
        <v>34</v>
      </c>
      <c r="I4" s="342">
        <v>42</v>
      </c>
      <c r="J4" s="342">
        <v>27</v>
      </c>
      <c r="K4" s="342">
        <v>27</v>
      </c>
      <c r="L4" s="342">
        <v>21</v>
      </c>
      <c r="M4" s="716">
        <v>26</v>
      </c>
      <c r="N4" s="716">
        <v>22</v>
      </c>
      <c r="O4" s="574">
        <f aca="true" t="shared" si="0" ref="O4:O33">SUM(C4:N4)</f>
        <v>357</v>
      </c>
      <c r="P4" s="145"/>
      <c r="Q4" s="145"/>
      <c r="R4" s="145"/>
    </row>
    <row r="5" spans="1:18" ht="15.75" customHeight="1">
      <c r="A5" s="637"/>
      <c r="B5" s="147" t="s">
        <v>48</v>
      </c>
      <c r="C5" s="300">
        <v>13</v>
      </c>
      <c r="D5" s="300">
        <v>16</v>
      </c>
      <c r="E5" s="300">
        <v>17</v>
      </c>
      <c r="F5" s="300">
        <v>20</v>
      </c>
      <c r="G5" s="300">
        <v>22</v>
      </c>
      <c r="H5" s="300">
        <v>23</v>
      </c>
      <c r="I5" s="300">
        <v>14</v>
      </c>
      <c r="J5" s="300">
        <v>18</v>
      </c>
      <c r="K5" s="300">
        <v>17</v>
      </c>
      <c r="L5" s="300">
        <v>13</v>
      </c>
      <c r="M5" s="343">
        <v>11</v>
      </c>
      <c r="N5" s="343">
        <v>10</v>
      </c>
      <c r="O5" s="242">
        <f t="shared" si="0"/>
        <v>194</v>
      </c>
      <c r="P5" s="145"/>
      <c r="Q5" s="145"/>
      <c r="R5" s="145"/>
    </row>
    <row r="6" spans="1:18" ht="15.75" customHeight="1">
      <c r="A6" s="638" t="s">
        <v>94</v>
      </c>
      <c r="B6" s="147" t="s">
        <v>49</v>
      </c>
      <c r="C6" s="300">
        <v>16</v>
      </c>
      <c r="D6" s="300">
        <v>0</v>
      </c>
      <c r="E6" s="300">
        <v>0</v>
      </c>
      <c r="F6" s="300">
        <v>10</v>
      </c>
      <c r="G6" s="300">
        <v>12</v>
      </c>
      <c r="H6" s="300">
        <v>8</v>
      </c>
      <c r="I6" s="300">
        <v>22</v>
      </c>
      <c r="J6" s="300">
        <v>0</v>
      </c>
      <c r="K6" s="300">
        <v>0</v>
      </c>
      <c r="L6" s="300">
        <v>0</v>
      </c>
      <c r="M6" s="343">
        <v>12</v>
      </c>
      <c r="N6" s="343">
        <v>8</v>
      </c>
      <c r="O6" s="242">
        <f t="shared" si="0"/>
        <v>88</v>
      </c>
      <c r="P6" s="145"/>
      <c r="Q6" s="145"/>
      <c r="R6" s="145"/>
    </row>
    <row r="7" spans="1:18" ht="15.75" customHeight="1">
      <c r="A7" s="637"/>
      <c r="B7" s="147" t="s">
        <v>71</v>
      </c>
      <c r="C7" s="300">
        <v>3</v>
      </c>
      <c r="D7" s="300">
        <v>0</v>
      </c>
      <c r="E7" s="300">
        <v>0</v>
      </c>
      <c r="F7" s="300">
        <v>1</v>
      </c>
      <c r="G7" s="300">
        <v>1</v>
      </c>
      <c r="H7" s="300">
        <v>0</v>
      </c>
      <c r="I7" s="300">
        <v>1</v>
      </c>
      <c r="J7" s="300">
        <v>0</v>
      </c>
      <c r="K7" s="300">
        <v>0</v>
      </c>
      <c r="L7" s="300">
        <v>0</v>
      </c>
      <c r="M7" s="343">
        <v>0</v>
      </c>
      <c r="N7" s="343">
        <v>0</v>
      </c>
      <c r="O7" s="242">
        <f t="shared" si="0"/>
        <v>6</v>
      </c>
      <c r="P7" s="145"/>
      <c r="Q7" s="145"/>
      <c r="R7" s="145"/>
    </row>
    <row r="8" spans="1:18" ht="15.75" customHeight="1" thickBot="1">
      <c r="A8" s="639"/>
      <c r="B8" s="148" t="s">
        <v>50</v>
      </c>
      <c r="C8" s="300">
        <v>8</v>
      </c>
      <c r="D8" s="300">
        <v>5</v>
      </c>
      <c r="E8" s="300">
        <v>5</v>
      </c>
      <c r="F8" s="300">
        <v>8</v>
      </c>
      <c r="G8" s="300">
        <v>1</v>
      </c>
      <c r="H8" s="300">
        <v>3</v>
      </c>
      <c r="I8" s="300">
        <v>5</v>
      </c>
      <c r="J8" s="300">
        <v>9</v>
      </c>
      <c r="K8" s="300">
        <v>10</v>
      </c>
      <c r="L8" s="300">
        <v>8</v>
      </c>
      <c r="M8" s="300">
        <v>3</v>
      </c>
      <c r="N8" s="300">
        <v>4</v>
      </c>
      <c r="O8" s="244">
        <f t="shared" si="0"/>
        <v>69</v>
      </c>
      <c r="P8" s="145"/>
      <c r="Q8" s="145"/>
      <c r="R8" s="145"/>
    </row>
    <row r="9" spans="1:18" ht="15.75" customHeight="1" thickTop="1">
      <c r="A9" s="754" t="s">
        <v>81</v>
      </c>
      <c r="B9" s="149" t="s">
        <v>47</v>
      </c>
      <c r="C9" s="299">
        <v>11</v>
      </c>
      <c r="D9" s="342">
        <v>13</v>
      </c>
      <c r="E9" s="342">
        <v>13</v>
      </c>
      <c r="F9" s="342">
        <v>10</v>
      </c>
      <c r="G9" s="342">
        <v>9</v>
      </c>
      <c r="H9" s="342">
        <v>9</v>
      </c>
      <c r="I9" s="342">
        <v>9</v>
      </c>
      <c r="J9" s="342">
        <v>7</v>
      </c>
      <c r="K9" s="342">
        <v>5</v>
      </c>
      <c r="L9" s="342">
        <v>5</v>
      </c>
      <c r="M9" s="716">
        <v>9</v>
      </c>
      <c r="N9" s="716">
        <v>9</v>
      </c>
      <c r="O9" s="245">
        <f t="shared" si="0"/>
        <v>109</v>
      </c>
      <c r="P9" s="145"/>
      <c r="Q9" s="145"/>
      <c r="R9" s="145"/>
    </row>
    <row r="10" spans="1:18" ht="15.75" customHeight="1">
      <c r="A10" s="754"/>
      <c r="B10" s="147" t="s">
        <v>48</v>
      </c>
      <c r="C10" s="300">
        <v>9</v>
      </c>
      <c r="D10" s="300">
        <v>7</v>
      </c>
      <c r="E10" s="300">
        <v>9</v>
      </c>
      <c r="F10" s="300">
        <v>10</v>
      </c>
      <c r="G10" s="300">
        <v>9</v>
      </c>
      <c r="H10" s="300">
        <v>8</v>
      </c>
      <c r="I10" s="300">
        <v>5</v>
      </c>
      <c r="J10" s="300">
        <v>5</v>
      </c>
      <c r="K10" s="300">
        <v>4</v>
      </c>
      <c r="L10" s="300">
        <v>5</v>
      </c>
      <c r="M10" s="300">
        <v>9</v>
      </c>
      <c r="N10" s="300">
        <v>9</v>
      </c>
      <c r="O10" s="242">
        <f t="shared" si="0"/>
        <v>89</v>
      </c>
      <c r="P10" s="145"/>
      <c r="Q10" s="145"/>
      <c r="R10" s="145"/>
    </row>
    <row r="11" spans="1:18" ht="15.75" customHeight="1">
      <c r="A11" s="754"/>
      <c r="B11" s="147" t="s">
        <v>49</v>
      </c>
      <c r="C11" s="300">
        <v>0</v>
      </c>
      <c r="D11" s="300">
        <v>0</v>
      </c>
      <c r="E11" s="300">
        <v>0</v>
      </c>
      <c r="F11" s="300">
        <v>0</v>
      </c>
      <c r="G11" s="300">
        <v>0</v>
      </c>
      <c r="H11" s="300">
        <v>0</v>
      </c>
      <c r="I11" s="300">
        <v>0</v>
      </c>
      <c r="J11" s="300">
        <v>0</v>
      </c>
      <c r="K11" s="300">
        <v>1</v>
      </c>
      <c r="L11" s="300">
        <v>0</v>
      </c>
      <c r="M11" s="300">
        <v>0</v>
      </c>
      <c r="N11" s="300">
        <v>0</v>
      </c>
      <c r="O11" s="242">
        <f t="shared" si="0"/>
        <v>1</v>
      </c>
      <c r="P11" s="145"/>
      <c r="Q11" s="145"/>
      <c r="R11" s="145"/>
    </row>
    <row r="12" spans="1:18" ht="15.75" customHeight="1">
      <c r="A12" s="637"/>
      <c r="B12" s="147" t="s">
        <v>71</v>
      </c>
      <c r="C12" s="300">
        <v>0</v>
      </c>
      <c r="D12" s="300">
        <v>0</v>
      </c>
      <c r="E12" s="300">
        <v>0</v>
      </c>
      <c r="F12" s="300">
        <v>0</v>
      </c>
      <c r="G12" s="300">
        <v>0</v>
      </c>
      <c r="H12" s="300">
        <v>0</v>
      </c>
      <c r="I12" s="300">
        <v>0</v>
      </c>
      <c r="J12" s="300">
        <v>0</v>
      </c>
      <c r="K12" s="300">
        <v>0</v>
      </c>
      <c r="L12" s="300">
        <v>0</v>
      </c>
      <c r="M12" s="300">
        <v>0</v>
      </c>
      <c r="N12" s="300">
        <v>0</v>
      </c>
      <c r="O12" s="242">
        <f t="shared" si="0"/>
        <v>0</v>
      </c>
      <c r="P12" s="145"/>
      <c r="Q12" s="145"/>
      <c r="R12" s="145"/>
    </row>
    <row r="13" spans="1:18" ht="15.75" customHeight="1" thickBot="1">
      <c r="A13" s="639"/>
      <c r="B13" s="148" t="s">
        <v>50</v>
      </c>
      <c r="C13" s="300">
        <v>2</v>
      </c>
      <c r="D13" s="300">
        <v>6</v>
      </c>
      <c r="E13" s="300">
        <v>4</v>
      </c>
      <c r="F13" s="300">
        <v>0</v>
      </c>
      <c r="G13" s="300">
        <v>0</v>
      </c>
      <c r="H13" s="300">
        <v>1</v>
      </c>
      <c r="I13" s="300">
        <v>4</v>
      </c>
      <c r="J13" s="300">
        <v>2</v>
      </c>
      <c r="K13" s="300">
        <v>0</v>
      </c>
      <c r="L13" s="300">
        <v>0</v>
      </c>
      <c r="M13" s="300">
        <v>0</v>
      </c>
      <c r="N13" s="300">
        <v>0</v>
      </c>
      <c r="O13" s="243">
        <f t="shared" si="0"/>
        <v>19</v>
      </c>
      <c r="P13" s="145"/>
      <c r="Q13" s="145"/>
      <c r="R13" s="145"/>
    </row>
    <row r="14" spans="1:18" ht="15.75" customHeight="1" thickTop="1">
      <c r="A14" s="755" t="s">
        <v>121</v>
      </c>
      <c r="B14" s="146" t="s">
        <v>47</v>
      </c>
      <c r="C14" s="342">
        <v>54</v>
      </c>
      <c r="D14" s="342">
        <v>48</v>
      </c>
      <c r="E14" s="342">
        <v>85</v>
      </c>
      <c r="F14" s="342">
        <v>89</v>
      </c>
      <c r="G14" s="342">
        <v>51</v>
      </c>
      <c r="H14" s="342">
        <v>55</v>
      </c>
      <c r="I14" s="342">
        <v>55</v>
      </c>
      <c r="J14" s="342">
        <v>74</v>
      </c>
      <c r="K14" s="342">
        <v>88</v>
      </c>
      <c r="L14" s="342">
        <v>54</v>
      </c>
      <c r="M14" s="716">
        <v>82</v>
      </c>
      <c r="N14" s="716">
        <v>130</v>
      </c>
      <c r="O14" s="241">
        <f t="shared" si="0"/>
        <v>865</v>
      </c>
      <c r="P14" s="145"/>
      <c r="Q14" s="145"/>
      <c r="R14" s="145"/>
    </row>
    <row r="15" spans="1:18" ht="15.75" customHeight="1">
      <c r="A15" s="756"/>
      <c r="B15" s="147" t="s">
        <v>48</v>
      </c>
      <c r="C15" s="300">
        <v>24</v>
      </c>
      <c r="D15" s="300">
        <v>22</v>
      </c>
      <c r="E15" s="300">
        <v>30</v>
      </c>
      <c r="F15" s="300">
        <v>30</v>
      </c>
      <c r="G15" s="300">
        <v>24</v>
      </c>
      <c r="H15" s="300">
        <v>23</v>
      </c>
      <c r="I15" s="300">
        <v>31</v>
      </c>
      <c r="J15" s="300">
        <v>25</v>
      </c>
      <c r="K15" s="300">
        <v>29</v>
      </c>
      <c r="L15" s="300">
        <v>17</v>
      </c>
      <c r="M15" s="300">
        <v>27</v>
      </c>
      <c r="N15" s="300">
        <v>35</v>
      </c>
      <c r="O15" s="242">
        <f t="shared" si="0"/>
        <v>317</v>
      </c>
      <c r="P15" s="145"/>
      <c r="Q15" s="145"/>
      <c r="R15" s="145"/>
    </row>
    <row r="16" spans="1:18" ht="15.75" customHeight="1">
      <c r="A16" s="756"/>
      <c r="B16" s="147" t="s">
        <v>49</v>
      </c>
      <c r="C16" s="300">
        <v>12</v>
      </c>
      <c r="D16" s="300">
        <v>18</v>
      </c>
      <c r="E16" s="300">
        <v>47</v>
      </c>
      <c r="F16" s="300">
        <v>50</v>
      </c>
      <c r="G16" s="300">
        <v>20</v>
      </c>
      <c r="H16" s="300">
        <v>26</v>
      </c>
      <c r="I16" s="300">
        <v>22</v>
      </c>
      <c r="J16" s="300">
        <v>48</v>
      </c>
      <c r="K16" s="300">
        <v>48</v>
      </c>
      <c r="L16" s="300">
        <v>33</v>
      </c>
      <c r="M16" s="300">
        <v>43</v>
      </c>
      <c r="N16" s="300">
        <v>91</v>
      </c>
      <c r="O16" s="242">
        <f t="shared" si="0"/>
        <v>458</v>
      </c>
      <c r="P16" s="145"/>
      <c r="Q16" s="145"/>
      <c r="R16" s="145"/>
    </row>
    <row r="17" spans="1:18" ht="15.75" customHeight="1">
      <c r="A17" s="756"/>
      <c r="B17" s="147" t="s">
        <v>71</v>
      </c>
      <c r="C17" s="300">
        <v>0</v>
      </c>
      <c r="D17" s="300">
        <v>0</v>
      </c>
      <c r="E17" s="300">
        <v>1</v>
      </c>
      <c r="F17" s="300">
        <v>0</v>
      </c>
      <c r="G17" s="300">
        <v>0</v>
      </c>
      <c r="H17" s="300">
        <v>0</v>
      </c>
      <c r="I17" s="300">
        <v>1</v>
      </c>
      <c r="J17" s="300">
        <v>0</v>
      </c>
      <c r="K17" s="300">
        <v>1</v>
      </c>
      <c r="L17" s="300">
        <v>0</v>
      </c>
      <c r="M17" s="300">
        <v>1</v>
      </c>
      <c r="N17" s="300">
        <v>0</v>
      </c>
      <c r="O17" s="242">
        <f t="shared" si="0"/>
        <v>4</v>
      </c>
      <c r="P17" s="145"/>
      <c r="Q17" s="145"/>
      <c r="R17" s="145"/>
    </row>
    <row r="18" spans="1:18" ht="15.75" customHeight="1" thickBot="1">
      <c r="A18" s="757"/>
      <c r="B18" s="148" t="s">
        <v>50</v>
      </c>
      <c r="C18" s="300">
        <v>18</v>
      </c>
      <c r="D18" s="300">
        <v>8</v>
      </c>
      <c r="E18" s="300">
        <v>7</v>
      </c>
      <c r="F18" s="300">
        <v>9</v>
      </c>
      <c r="G18" s="300">
        <v>7</v>
      </c>
      <c r="H18" s="300">
        <v>6</v>
      </c>
      <c r="I18" s="300">
        <v>1</v>
      </c>
      <c r="J18" s="300">
        <v>1</v>
      </c>
      <c r="K18" s="300">
        <v>10</v>
      </c>
      <c r="L18" s="300">
        <v>4</v>
      </c>
      <c r="M18" s="300">
        <v>11</v>
      </c>
      <c r="N18" s="300">
        <v>4</v>
      </c>
      <c r="O18" s="244">
        <f t="shared" si="0"/>
        <v>86</v>
      </c>
      <c r="P18" s="145"/>
      <c r="Q18" s="145"/>
      <c r="R18" s="145"/>
    </row>
    <row r="19" spans="1:18" ht="15.75" customHeight="1" thickTop="1">
      <c r="A19" s="755" t="s">
        <v>122</v>
      </c>
      <c r="B19" s="146" t="s">
        <v>47</v>
      </c>
      <c r="C19" s="342">
        <v>3</v>
      </c>
      <c r="D19" s="342">
        <v>4</v>
      </c>
      <c r="E19" s="342">
        <v>5</v>
      </c>
      <c r="F19" s="342">
        <v>20</v>
      </c>
      <c r="G19" s="342">
        <v>8</v>
      </c>
      <c r="H19" s="342">
        <v>4</v>
      </c>
      <c r="I19" s="342">
        <v>8</v>
      </c>
      <c r="J19" s="342">
        <v>4</v>
      </c>
      <c r="K19" s="342">
        <v>7</v>
      </c>
      <c r="L19" s="342">
        <v>4</v>
      </c>
      <c r="M19" s="716">
        <v>3</v>
      </c>
      <c r="N19" s="716">
        <v>6</v>
      </c>
      <c r="O19" s="241">
        <f t="shared" si="0"/>
        <v>76</v>
      </c>
      <c r="P19" s="145"/>
      <c r="Q19" s="145"/>
      <c r="R19" s="145"/>
    </row>
    <row r="20" spans="1:18" ht="15.75" customHeight="1">
      <c r="A20" s="756"/>
      <c r="B20" s="147" t="s">
        <v>48</v>
      </c>
      <c r="C20" s="300">
        <v>3</v>
      </c>
      <c r="D20" s="300">
        <v>4</v>
      </c>
      <c r="E20" s="300">
        <v>5</v>
      </c>
      <c r="F20" s="300">
        <v>8</v>
      </c>
      <c r="G20" s="300">
        <v>8</v>
      </c>
      <c r="H20" s="300">
        <v>4</v>
      </c>
      <c r="I20" s="300">
        <v>8</v>
      </c>
      <c r="J20" s="300">
        <v>3</v>
      </c>
      <c r="K20" s="300">
        <v>7</v>
      </c>
      <c r="L20" s="300">
        <v>4</v>
      </c>
      <c r="M20" s="300">
        <v>1</v>
      </c>
      <c r="N20" s="300">
        <v>6</v>
      </c>
      <c r="O20" s="242">
        <f t="shared" si="0"/>
        <v>61</v>
      </c>
      <c r="P20" s="145"/>
      <c r="Q20" s="145"/>
      <c r="R20" s="145"/>
    </row>
    <row r="21" spans="1:18" ht="15.75" customHeight="1">
      <c r="A21" s="756"/>
      <c r="B21" s="147" t="s">
        <v>49</v>
      </c>
      <c r="C21" s="300">
        <v>0</v>
      </c>
      <c r="D21" s="300">
        <v>0</v>
      </c>
      <c r="E21" s="300">
        <v>0</v>
      </c>
      <c r="F21" s="300">
        <v>12</v>
      </c>
      <c r="G21" s="300">
        <v>0</v>
      </c>
      <c r="H21" s="300">
        <v>0</v>
      </c>
      <c r="I21" s="393">
        <v>0</v>
      </c>
      <c r="J21" s="300">
        <v>0</v>
      </c>
      <c r="K21" s="300">
        <v>0</v>
      </c>
      <c r="L21" s="300">
        <v>0</v>
      </c>
      <c r="M21" s="300">
        <v>2</v>
      </c>
      <c r="N21" s="300">
        <v>0</v>
      </c>
      <c r="O21" s="242">
        <f t="shared" si="0"/>
        <v>14</v>
      </c>
      <c r="P21" s="145"/>
      <c r="Q21" s="145"/>
      <c r="R21" s="145"/>
    </row>
    <row r="22" spans="1:18" ht="15.75" customHeight="1">
      <c r="A22" s="756"/>
      <c r="B22" s="147" t="s">
        <v>71</v>
      </c>
      <c r="C22" s="300">
        <v>0</v>
      </c>
      <c r="D22" s="300">
        <v>0</v>
      </c>
      <c r="E22" s="300">
        <v>0</v>
      </c>
      <c r="F22" s="300">
        <v>0</v>
      </c>
      <c r="G22" s="300">
        <v>0</v>
      </c>
      <c r="H22" s="300">
        <v>0</v>
      </c>
      <c r="I22" s="300">
        <v>0</v>
      </c>
      <c r="J22" s="300">
        <v>1</v>
      </c>
      <c r="K22" s="300">
        <v>0</v>
      </c>
      <c r="L22" s="300">
        <v>0</v>
      </c>
      <c r="M22" s="300">
        <v>0</v>
      </c>
      <c r="N22" s="300">
        <v>0</v>
      </c>
      <c r="O22" s="242">
        <f t="shared" si="0"/>
        <v>1</v>
      </c>
      <c r="P22" s="145"/>
      <c r="Q22" s="145"/>
      <c r="R22" s="145"/>
    </row>
    <row r="23" spans="1:18" ht="15.75" customHeight="1" thickBot="1">
      <c r="A23" s="757"/>
      <c r="B23" s="148" t="s">
        <v>50</v>
      </c>
      <c r="C23" s="300">
        <v>0</v>
      </c>
      <c r="D23" s="300">
        <v>0</v>
      </c>
      <c r="E23" s="300">
        <v>0</v>
      </c>
      <c r="F23" s="300">
        <v>0</v>
      </c>
      <c r="G23" s="300">
        <v>0</v>
      </c>
      <c r="H23" s="300">
        <v>0</v>
      </c>
      <c r="I23" s="300">
        <v>0</v>
      </c>
      <c r="J23" s="300">
        <v>0</v>
      </c>
      <c r="K23" s="300">
        <v>0</v>
      </c>
      <c r="L23" s="300">
        <v>0</v>
      </c>
      <c r="M23" s="300">
        <v>0</v>
      </c>
      <c r="N23" s="300">
        <v>0</v>
      </c>
      <c r="O23" s="244">
        <f t="shared" si="0"/>
        <v>0</v>
      </c>
      <c r="P23" s="145"/>
      <c r="Q23" s="145"/>
      <c r="R23" s="145"/>
    </row>
    <row r="24" spans="1:18" ht="15.75" customHeight="1" thickTop="1">
      <c r="A24" s="755" t="s">
        <v>123</v>
      </c>
      <c r="B24" s="146" t="s">
        <v>47</v>
      </c>
      <c r="C24" s="342">
        <v>17</v>
      </c>
      <c r="D24" s="342">
        <v>14</v>
      </c>
      <c r="E24" s="342">
        <v>10</v>
      </c>
      <c r="F24" s="342">
        <v>9</v>
      </c>
      <c r="G24" s="342">
        <v>21</v>
      </c>
      <c r="H24" s="342">
        <v>17</v>
      </c>
      <c r="I24" s="342">
        <v>11</v>
      </c>
      <c r="J24" s="342">
        <v>23</v>
      </c>
      <c r="K24" s="342">
        <v>28</v>
      </c>
      <c r="L24" s="342">
        <v>8</v>
      </c>
      <c r="M24" s="716">
        <v>13</v>
      </c>
      <c r="N24" s="716">
        <v>18</v>
      </c>
      <c r="O24" s="241">
        <f t="shared" si="0"/>
        <v>189</v>
      </c>
      <c r="P24" s="145"/>
      <c r="Q24" s="145"/>
      <c r="R24" s="145"/>
    </row>
    <row r="25" spans="1:18" ht="15.75" customHeight="1">
      <c r="A25" s="756"/>
      <c r="B25" s="147" t="s">
        <v>48</v>
      </c>
      <c r="C25" s="300">
        <v>8</v>
      </c>
      <c r="D25" s="300">
        <v>12</v>
      </c>
      <c r="E25" s="300">
        <v>9</v>
      </c>
      <c r="F25" s="300">
        <v>9</v>
      </c>
      <c r="G25" s="300">
        <v>20</v>
      </c>
      <c r="H25" s="300">
        <v>9</v>
      </c>
      <c r="I25" s="300">
        <v>11</v>
      </c>
      <c r="J25" s="300">
        <v>11</v>
      </c>
      <c r="K25" s="300">
        <v>9</v>
      </c>
      <c r="L25" s="300">
        <v>8</v>
      </c>
      <c r="M25" s="300">
        <v>12</v>
      </c>
      <c r="N25" s="300">
        <v>7</v>
      </c>
      <c r="O25" s="242">
        <f t="shared" si="0"/>
        <v>125</v>
      </c>
      <c r="P25" s="145"/>
      <c r="Q25" s="145"/>
      <c r="R25" s="145"/>
    </row>
    <row r="26" spans="1:18" ht="15.75" customHeight="1">
      <c r="A26" s="756"/>
      <c r="B26" s="147" t="s">
        <v>49</v>
      </c>
      <c r="C26" s="300">
        <v>6</v>
      </c>
      <c r="D26" s="300">
        <v>0</v>
      </c>
      <c r="E26" s="300">
        <v>1</v>
      </c>
      <c r="F26" s="300">
        <v>0</v>
      </c>
      <c r="G26" s="300">
        <v>0</v>
      </c>
      <c r="H26" s="300">
        <v>8</v>
      </c>
      <c r="I26" s="300">
        <v>0</v>
      </c>
      <c r="J26" s="300">
        <v>8</v>
      </c>
      <c r="K26" s="300">
        <v>18</v>
      </c>
      <c r="L26" s="300">
        <v>0</v>
      </c>
      <c r="M26" s="300">
        <v>0</v>
      </c>
      <c r="N26" s="300">
        <v>10</v>
      </c>
      <c r="O26" s="242">
        <f t="shared" si="0"/>
        <v>51</v>
      </c>
      <c r="P26" s="145"/>
      <c r="Q26" s="145"/>
      <c r="R26" s="150"/>
    </row>
    <row r="27" spans="1:18" ht="15.75" customHeight="1">
      <c r="A27" s="756"/>
      <c r="B27" s="147" t="s">
        <v>71</v>
      </c>
      <c r="C27" s="300">
        <v>0</v>
      </c>
      <c r="D27" s="300">
        <v>0</v>
      </c>
      <c r="E27" s="300">
        <v>0</v>
      </c>
      <c r="F27" s="300">
        <v>0</v>
      </c>
      <c r="G27" s="300">
        <v>0</v>
      </c>
      <c r="H27" s="300">
        <v>0</v>
      </c>
      <c r="I27" s="300">
        <v>0</v>
      </c>
      <c r="J27" s="300">
        <v>0</v>
      </c>
      <c r="K27" s="300">
        <v>1</v>
      </c>
      <c r="L27" s="300">
        <v>0</v>
      </c>
      <c r="M27" s="300">
        <v>1</v>
      </c>
      <c r="N27" s="300">
        <v>0</v>
      </c>
      <c r="O27" s="242">
        <f t="shared" si="0"/>
        <v>2</v>
      </c>
      <c r="P27" s="145"/>
      <c r="Q27" s="145"/>
      <c r="R27" s="145"/>
    </row>
    <row r="28" spans="1:18" ht="15.75" customHeight="1" thickBot="1">
      <c r="A28" s="757"/>
      <c r="B28" s="148" t="s">
        <v>50</v>
      </c>
      <c r="C28" s="300">
        <v>3</v>
      </c>
      <c r="D28" s="300">
        <v>2</v>
      </c>
      <c r="E28" s="300">
        <v>0</v>
      </c>
      <c r="F28" s="300">
        <v>0</v>
      </c>
      <c r="G28" s="300">
        <v>1</v>
      </c>
      <c r="H28" s="300">
        <v>0</v>
      </c>
      <c r="I28" s="300">
        <v>0</v>
      </c>
      <c r="J28" s="300">
        <v>4</v>
      </c>
      <c r="K28" s="300">
        <v>0</v>
      </c>
      <c r="L28" s="300">
        <v>0</v>
      </c>
      <c r="M28" s="300">
        <v>0</v>
      </c>
      <c r="N28" s="300">
        <v>1</v>
      </c>
      <c r="O28" s="243">
        <f t="shared" si="0"/>
        <v>11</v>
      </c>
      <c r="P28" s="145"/>
      <c r="Q28" s="145"/>
      <c r="R28" s="145"/>
    </row>
    <row r="29" spans="1:18" ht="15.75" customHeight="1" thickTop="1">
      <c r="A29" s="754" t="s">
        <v>45</v>
      </c>
      <c r="B29" s="149" t="s">
        <v>47</v>
      </c>
      <c r="C29" s="578">
        <f>IF(C4="","",C19+C14+C9+C4+C24)</f>
        <v>125</v>
      </c>
      <c r="D29" s="578">
        <f aca="true" t="shared" si="1" ref="D29:N29">IF(D4="","",D19+D14+D9+D4+D24)</f>
        <v>100</v>
      </c>
      <c r="E29" s="578">
        <f t="shared" si="1"/>
        <v>135</v>
      </c>
      <c r="F29" s="578">
        <f t="shared" si="1"/>
        <v>167</v>
      </c>
      <c r="G29" s="578">
        <f t="shared" si="1"/>
        <v>125</v>
      </c>
      <c r="H29" s="578">
        <f>IF(H4="","",H19+H14+H9+H4+H24)</f>
        <v>119</v>
      </c>
      <c r="I29" s="578">
        <f t="shared" si="1"/>
        <v>125</v>
      </c>
      <c r="J29" s="578">
        <f t="shared" si="1"/>
        <v>135</v>
      </c>
      <c r="K29" s="578">
        <f t="shared" si="1"/>
        <v>155</v>
      </c>
      <c r="L29" s="578">
        <f t="shared" si="1"/>
        <v>92</v>
      </c>
      <c r="M29" s="578">
        <f t="shared" si="1"/>
        <v>133</v>
      </c>
      <c r="N29" s="578">
        <f t="shared" si="1"/>
        <v>185</v>
      </c>
      <c r="O29" s="235">
        <f>SUM(C29:N29)</f>
        <v>1596</v>
      </c>
      <c r="P29" s="145"/>
      <c r="Q29" s="145"/>
      <c r="R29" s="145"/>
    </row>
    <row r="30" spans="1:18" ht="15.75" customHeight="1">
      <c r="A30" s="754"/>
      <c r="B30" s="147" t="s">
        <v>48</v>
      </c>
      <c r="C30" s="579">
        <f aca="true" t="shared" si="2" ref="C30:N33">IF(C5="","",C20+C15+C10+C5+C25)</f>
        <v>57</v>
      </c>
      <c r="D30" s="579">
        <f t="shared" si="2"/>
        <v>61</v>
      </c>
      <c r="E30" s="579">
        <f t="shared" si="2"/>
        <v>70</v>
      </c>
      <c r="F30" s="579">
        <f t="shared" si="2"/>
        <v>77</v>
      </c>
      <c r="G30" s="579">
        <f t="shared" si="2"/>
        <v>83</v>
      </c>
      <c r="H30" s="579">
        <f t="shared" si="2"/>
        <v>67</v>
      </c>
      <c r="I30" s="579">
        <f t="shared" si="2"/>
        <v>69</v>
      </c>
      <c r="J30" s="579">
        <f t="shared" si="2"/>
        <v>62</v>
      </c>
      <c r="K30" s="579">
        <f t="shared" si="2"/>
        <v>66</v>
      </c>
      <c r="L30" s="579">
        <f t="shared" si="2"/>
        <v>47</v>
      </c>
      <c r="M30" s="579">
        <f t="shared" si="2"/>
        <v>60</v>
      </c>
      <c r="N30" s="579">
        <f t="shared" si="2"/>
        <v>67</v>
      </c>
      <c r="O30" s="237">
        <f t="shared" si="0"/>
        <v>786</v>
      </c>
      <c r="P30" s="145"/>
      <c r="Q30" s="145"/>
      <c r="R30" s="145"/>
    </row>
    <row r="31" spans="1:18" ht="15.75" customHeight="1">
      <c r="A31" s="754"/>
      <c r="B31" s="147" t="s">
        <v>49</v>
      </c>
      <c r="C31" s="579">
        <f t="shared" si="2"/>
        <v>34</v>
      </c>
      <c r="D31" s="579">
        <f t="shared" si="2"/>
        <v>18</v>
      </c>
      <c r="E31" s="579">
        <f t="shared" si="2"/>
        <v>48</v>
      </c>
      <c r="F31" s="579">
        <f t="shared" si="2"/>
        <v>72</v>
      </c>
      <c r="G31" s="579">
        <f t="shared" si="2"/>
        <v>32</v>
      </c>
      <c r="H31" s="579">
        <f t="shared" si="2"/>
        <v>42</v>
      </c>
      <c r="I31" s="579">
        <f t="shared" si="2"/>
        <v>44</v>
      </c>
      <c r="J31" s="579">
        <f t="shared" si="2"/>
        <v>56</v>
      </c>
      <c r="K31" s="579">
        <f t="shared" si="2"/>
        <v>67</v>
      </c>
      <c r="L31" s="579">
        <f t="shared" si="2"/>
        <v>33</v>
      </c>
      <c r="M31" s="579">
        <f t="shared" si="2"/>
        <v>57</v>
      </c>
      <c r="N31" s="579">
        <f t="shared" si="2"/>
        <v>109</v>
      </c>
      <c r="O31" s="237">
        <f t="shared" si="0"/>
        <v>612</v>
      </c>
      <c r="P31" s="145"/>
      <c r="Q31" s="145"/>
      <c r="R31" s="145"/>
    </row>
    <row r="32" spans="1:18" ht="15.75" customHeight="1">
      <c r="A32" s="637"/>
      <c r="B32" s="147" t="s">
        <v>71</v>
      </c>
      <c r="C32" s="579">
        <f t="shared" si="2"/>
        <v>3</v>
      </c>
      <c r="D32" s="579">
        <f t="shared" si="2"/>
        <v>0</v>
      </c>
      <c r="E32" s="579">
        <f t="shared" si="2"/>
        <v>1</v>
      </c>
      <c r="F32" s="579">
        <f t="shared" si="2"/>
        <v>1</v>
      </c>
      <c r="G32" s="579">
        <f t="shared" si="2"/>
        <v>1</v>
      </c>
      <c r="H32" s="579">
        <f t="shared" si="2"/>
        <v>0</v>
      </c>
      <c r="I32" s="579">
        <f t="shared" si="2"/>
        <v>2</v>
      </c>
      <c r="J32" s="579">
        <f t="shared" si="2"/>
        <v>1</v>
      </c>
      <c r="K32" s="579">
        <f t="shared" si="2"/>
        <v>2</v>
      </c>
      <c r="L32" s="579">
        <f t="shared" si="2"/>
        <v>0</v>
      </c>
      <c r="M32" s="579">
        <f t="shared" si="2"/>
        <v>2</v>
      </c>
      <c r="N32" s="579">
        <f t="shared" si="2"/>
        <v>0</v>
      </c>
      <c r="O32" s="237">
        <f t="shared" si="0"/>
        <v>13</v>
      </c>
      <c r="P32" s="145"/>
      <c r="Q32" s="145"/>
      <c r="R32" s="145"/>
    </row>
    <row r="33" spans="1:18" ht="15.75" customHeight="1" thickBot="1">
      <c r="A33" s="640"/>
      <c r="B33" s="151" t="s">
        <v>50</v>
      </c>
      <c r="C33" s="580">
        <f t="shared" si="2"/>
        <v>31</v>
      </c>
      <c r="D33" s="580">
        <f t="shared" si="2"/>
        <v>21</v>
      </c>
      <c r="E33" s="580">
        <f t="shared" si="2"/>
        <v>16</v>
      </c>
      <c r="F33" s="580">
        <f t="shared" si="2"/>
        <v>17</v>
      </c>
      <c r="G33" s="580">
        <f t="shared" si="2"/>
        <v>9</v>
      </c>
      <c r="H33" s="580">
        <f t="shared" si="2"/>
        <v>10</v>
      </c>
      <c r="I33" s="580">
        <f t="shared" si="2"/>
        <v>10</v>
      </c>
      <c r="J33" s="580">
        <f t="shared" si="2"/>
        <v>16</v>
      </c>
      <c r="K33" s="580">
        <f t="shared" si="2"/>
        <v>20</v>
      </c>
      <c r="L33" s="580">
        <f t="shared" si="2"/>
        <v>12</v>
      </c>
      <c r="M33" s="580">
        <f t="shared" si="2"/>
        <v>14</v>
      </c>
      <c r="N33" s="580">
        <f t="shared" si="2"/>
        <v>9</v>
      </c>
      <c r="O33" s="577">
        <f t="shared" si="0"/>
        <v>185</v>
      </c>
      <c r="P33" s="145"/>
      <c r="Q33" s="145"/>
      <c r="R33" s="145"/>
    </row>
    <row r="34" spans="1:18" ht="13.5" customHeight="1">
      <c r="A34" s="266"/>
      <c r="B34" s="145"/>
      <c r="C34" s="152"/>
      <c r="D34" s="145"/>
      <c r="E34" s="145"/>
      <c r="F34" s="145"/>
      <c r="G34" s="145"/>
      <c r="H34" s="145"/>
      <c r="I34" s="145"/>
      <c r="J34" s="145"/>
      <c r="K34" s="758" t="s">
        <v>141</v>
      </c>
      <c r="L34" s="758"/>
      <c r="M34" s="758"/>
      <c r="N34" s="758"/>
      <c r="O34" s="758"/>
      <c r="P34" s="145"/>
      <c r="Q34" s="145"/>
      <c r="R34" s="145"/>
    </row>
    <row r="36" ht="13.5"/>
  </sheetData>
  <sheetProtection/>
  <mergeCells count="6">
    <mergeCell ref="A29:A31"/>
    <mergeCell ref="A9:A11"/>
    <mergeCell ref="A14:A18"/>
    <mergeCell ref="A19:A23"/>
    <mergeCell ref="A24:A28"/>
    <mergeCell ref="K34:O34"/>
  </mergeCells>
  <printOptions horizontalCentered="1"/>
  <pageMargins left="0.7480314960629921" right="0.7480314960629921" top="0.984251968503937" bottom="0.4724409448818898" header="0.1968503937007874" footer="0.1968503937007874"/>
  <pageSetup fitToHeight="1" fitToWidth="1" horizontalDpi="600" verticalDpi="600" orientation="landscape" paperSize="9" scale="94"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O73"/>
  <sheetViews>
    <sheetView view="pageBreakPreview" zoomScaleSheetLayoutView="100" zoomScalePageLayoutView="0" workbookViewId="0" topLeftCell="A1">
      <pane xSplit="2" ySplit="3" topLeftCell="F43" activePane="bottomRight" state="frozen"/>
      <selection pane="topLeft" activeCell="Q15" sqref="Q15"/>
      <selection pane="topRight" activeCell="Q15" sqref="Q15"/>
      <selection pane="bottomLeft" activeCell="Q15" sqref="Q15"/>
      <selection pane="bottomRight" activeCell="N49" sqref="N49"/>
    </sheetView>
  </sheetViews>
  <sheetFormatPr defaultColWidth="9.00390625" defaultRowHeight="13.5"/>
  <cols>
    <col min="1" max="1" width="14.625" style="127" customWidth="1"/>
    <col min="2" max="2" width="11.625" style="127" customWidth="1"/>
    <col min="3" max="15" width="12.625" style="127" customWidth="1"/>
    <col min="16" max="16384" width="9.00390625" style="127" customWidth="1"/>
  </cols>
  <sheetData>
    <row r="1" spans="1:15" ht="17.25">
      <c r="A1" s="277"/>
      <c r="B1" s="85" t="s">
        <v>53</v>
      </c>
      <c r="C1" s="50" t="s">
        <v>189</v>
      </c>
      <c r="D1" s="50"/>
      <c r="E1" s="50"/>
      <c r="F1" s="50"/>
      <c r="G1" s="50" t="s">
        <v>201</v>
      </c>
      <c r="H1" s="50"/>
      <c r="I1" s="136"/>
      <c r="J1" s="136"/>
      <c r="K1" s="136"/>
      <c r="L1" s="136"/>
      <c r="M1" s="136"/>
      <c r="N1" s="136"/>
      <c r="O1" s="136"/>
    </row>
    <row r="2" spans="1:15" ht="14.25" thickBot="1">
      <c r="A2" s="153"/>
      <c r="B2" s="153"/>
      <c r="C2" s="136"/>
      <c r="D2" s="136"/>
      <c r="E2" s="136"/>
      <c r="F2" s="136"/>
      <c r="G2" s="136"/>
      <c r="H2" s="136"/>
      <c r="I2" s="136"/>
      <c r="J2" s="136"/>
      <c r="K2" s="136"/>
      <c r="L2" s="136"/>
      <c r="M2" s="136"/>
      <c r="N2" s="136"/>
      <c r="O2" s="324" t="s">
        <v>0</v>
      </c>
    </row>
    <row r="3" spans="1:15" ht="21.75" customHeight="1" thickBot="1">
      <c r="A3" s="86" t="s">
        <v>43</v>
      </c>
      <c r="B3" s="125" t="s">
        <v>44</v>
      </c>
      <c r="C3" s="87" t="s">
        <v>1</v>
      </c>
      <c r="D3" s="88" t="s">
        <v>2</v>
      </c>
      <c r="E3" s="88" t="s">
        <v>3</v>
      </c>
      <c r="F3" s="88" t="s">
        <v>4</v>
      </c>
      <c r="G3" s="88" t="s">
        <v>5</v>
      </c>
      <c r="H3" s="88" t="s">
        <v>6</v>
      </c>
      <c r="I3" s="88" t="s">
        <v>7</v>
      </c>
      <c r="J3" s="88" t="s">
        <v>8</v>
      </c>
      <c r="K3" s="88" t="s">
        <v>9</v>
      </c>
      <c r="L3" s="88" t="s">
        <v>10</v>
      </c>
      <c r="M3" s="88" t="s">
        <v>11</v>
      </c>
      <c r="N3" s="89" t="s">
        <v>12</v>
      </c>
      <c r="O3" s="104" t="s">
        <v>45</v>
      </c>
    </row>
    <row r="4" spans="1:15" ht="13.5" customHeight="1" thickTop="1">
      <c r="A4" s="90"/>
      <c r="B4" s="154" t="s">
        <v>47</v>
      </c>
      <c r="C4" s="301">
        <v>76</v>
      </c>
      <c r="D4" s="334">
        <v>69</v>
      </c>
      <c r="E4" s="334">
        <v>105</v>
      </c>
      <c r="F4" s="334">
        <v>82</v>
      </c>
      <c r="G4" s="334">
        <v>75</v>
      </c>
      <c r="H4" s="334">
        <v>92</v>
      </c>
      <c r="I4" s="334">
        <v>122</v>
      </c>
      <c r="J4" s="334">
        <v>114</v>
      </c>
      <c r="K4" s="334">
        <v>73</v>
      </c>
      <c r="L4" s="334">
        <v>47</v>
      </c>
      <c r="M4" s="715">
        <v>84</v>
      </c>
      <c r="N4" s="715">
        <v>43</v>
      </c>
      <c r="O4" s="235">
        <f>SUM(C4:N4)</f>
        <v>982</v>
      </c>
    </row>
    <row r="5" spans="1:15" ht="13.5" customHeight="1">
      <c r="A5" s="626"/>
      <c r="B5" s="155" t="s">
        <v>48</v>
      </c>
      <c r="C5" s="298">
        <v>22</v>
      </c>
      <c r="D5" s="332">
        <v>20</v>
      </c>
      <c r="E5" s="332">
        <v>30</v>
      </c>
      <c r="F5" s="332">
        <v>26</v>
      </c>
      <c r="G5" s="332">
        <v>28</v>
      </c>
      <c r="H5" s="332">
        <v>29</v>
      </c>
      <c r="I5" s="332">
        <v>23</v>
      </c>
      <c r="J5" s="332">
        <v>15</v>
      </c>
      <c r="K5" s="332">
        <v>22</v>
      </c>
      <c r="L5" s="332">
        <v>8</v>
      </c>
      <c r="M5" s="332">
        <v>25</v>
      </c>
      <c r="N5" s="332">
        <v>17</v>
      </c>
      <c r="O5" s="237">
        <f aca="true" t="shared" si="0" ref="O5:O53">SUM(C5:N5)</f>
        <v>265</v>
      </c>
    </row>
    <row r="6" spans="1:15" ht="13.5" customHeight="1">
      <c r="A6" s="627" t="s">
        <v>111</v>
      </c>
      <c r="B6" s="155" t="s">
        <v>49</v>
      </c>
      <c r="C6" s="298">
        <v>22</v>
      </c>
      <c r="D6" s="332">
        <v>33</v>
      </c>
      <c r="E6" s="332">
        <v>59</v>
      </c>
      <c r="F6" s="332">
        <v>33</v>
      </c>
      <c r="G6" s="332">
        <v>15</v>
      </c>
      <c r="H6" s="332">
        <v>41</v>
      </c>
      <c r="I6" s="332">
        <v>86</v>
      </c>
      <c r="J6" s="332">
        <v>81</v>
      </c>
      <c r="K6" s="332">
        <v>11</v>
      </c>
      <c r="L6" s="332">
        <v>25</v>
      </c>
      <c r="M6" s="332">
        <v>48</v>
      </c>
      <c r="N6" s="332">
        <v>10</v>
      </c>
      <c r="O6" s="237">
        <f t="shared" si="0"/>
        <v>464</v>
      </c>
    </row>
    <row r="7" spans="1:15" ht="13.5" customHeight="1">
      <c r="A7" s="626"/>
      <c r="B7" s="155" t="s">
        <v>71</v>
      </c>
      <c r="C7" s="298">
        <v>0</v>
      </c>
      <c r="D7" s="332">
        <v>8</v>
      </c>
      <c r="E7" s="332">
        <v>0</v>
      </c>
      <c r="F7" s="332">
        <v>0</v>
      </c>
      <c r="G7" s="332">
        <v>0</v>
      </c>
      <c r="H7" s="332">
        <v>0</v>
      </c>
      <c r="I7" s="332">
        <v>0</v>
      </c>
      <c r="J7" s="332">
        <v>0</v>
      </c>
      <c r="K7" s="332">
        <v>0</v>
      </c>
      <c r="L7" s="332">
        <v>0</v>
      </c>
      <c r="M7" s="332">
        <v>0</v>
      </c>
      <c r="N7" s="332">
        <v>0</v>
      </c>
      <c r="O7" s="237">
        <f t="shared" si="0"/>
        <v>8</v>
      </c>
    </row>
    <row r="8" spans="1:15" ht="13.5" customHeight="1" thickBot="1">
      <c r="A8" s="628"/>
      <c r="B8" s="156" t="s">
        <v>50</v>
      </c>
      <c r="C8" s="298">
        <v>32</v>
      </c>
      <c r="D8" s="332">
        <v>8</v>
      </c>
      <c r="E8" s="332">
        <v>16</v>
      </c>
      <c r="F8" s="332">
        <v>23</v>
      </c>
      <c r="G8" s="332">
        <v>32</v>
      </c>
      <c r="H8" s="332">
        <v>22</v>
      </c>
      <c r="I8" s="332">
        <v>13</v>
      </c>
      <c r="J8" s="332">
        <v>18</v>
      </c>
      <c r="K8" s="332">
        <v>40</v>
      </c>
      <c r="L8" s="332">
        <v>14</v>
      </c>
      <c r="M8" s="332">
        <v>11</v>
      </c>
      <c r="N8" s="332">
        <v>16</v>
      </c>
      <c r="O8" s="339">
        <f t="shared" si="0"/>
        <v>245</v>
      </c>
    </row>
    <row r="9" spans="1:15" ht="13.5" customHeight="1" thickTop="1">
      <c r="A9" s="761" t="s">
        <v>135</v>
      </c>
      <c r="B9" s="158" t="s">
        <v>47</v>
      </c>
      <c r="C9" s="302">
        <v>29</v>
      </c>
      <c r="D9" s="334">
        <v>15</v>
      </c>
      <c r="E9" s="334">
        <v>14</v>
      </c>
      <c r="F9" s="334">
        <v>32</v>
      </c>
      <c r="G9" s="334">
        <v>23</v>
      </c>
      <c r="H9" s="334">
        <v>29</v>
      </c>
      <c r="I9" s="334">
        <v>23</v>
      </c>
      <c r="J9" s="334">
        <v>15</v>
      </c>
      <c r="K9" s="334">
        <v>33</v>
      </c>
      <c r="L9" s="334">
        <v>18</v>
      </c>
      <c r="M9" s="715">
        <v>32</v>
      </c>
      <c r="N9" s="715">
        <v>23</v>
      </c>
      <c r="O9" s="340">
        <f t="shared" si="0"/>
        <v>286</v>
      </c>
    </row>
    <row r="10" spans="1:15" ht="13.5" customHeight="1">
      <c r="A10" s="762"/>
      <c r="B10" s="155" t="s">
        <v>48</v>
      </c>
      <c r="C10" s="298">
        <v>21</v>
      </c>
      <c r="D10" s="332">
        <v>5</v>
      </c>
      <c r="E10" s="332">
        <v>13</v>
      </c>
      <c r="F10" s="332">
        <v>16</v>
      </c>
      <c r="G10" s="332">
        <v>12</v>
      </c>
      <c r="H10" s="332">
        <v>12</v>
      </c>
      <c r="I10" s="332">
        <v>10</v>
      </c>
      <c r="J10" s="332">
        <v>12</v>
      </c>
      <c r="K10" s="332">
        <v>16</v>
      </c>
      <c r="L10" s="332">
        <v>14</v>
      </c>
      <c r="M10" s="332">
        <v>10</v>
      </c>
      <c r="N10" s="332">
        <v>7</v>
      </c>
      <c r="O10" s="237">
        <f t="shared" si="0"/>
        <v>148</v>
      </c>
    </row>
    <row r="11" spans="1:15" ht="13.5" customHeight="1">
      <c r="A11" s="762"/>
      <c r="B11" s="155" t="s">
        <v>49</v>
      </c>
      <c r="C11" s="298">
        <v>8</v>
      </c>
      <c r="D11" s="332">
        <v>8</v>
      </c>
      <c r="E11" s="332">
        <v>0</v>
      </c>
      <c r="F11" s="332">
        <v>8</v>
      </c>
      <c r="G11" s="332">
        <v>6</v>
      </c>
      <c r="H11" s="332">
        <v>6</v>
      </c>
      <c r="I11" s="332">
        <v>0</v>
      </c>
      <c r="J11" s="332">
        <v>0</v>
      </c>
      <c r="K11" s="332">
        <v>13</v>
      </c>
      <c r="L11" s="332">
        <v>0</v>
      </c>
      <c r="M11" s="332">
        <v>8</v>
      </c>
      <c r="N11" s="332">
        <v>11</v>
      </c>
      <c r="O11" s="237">
        <f t="shared" si="0"/>
        <v>68</v>
      </c>
    </row>
    <row r="12" spans="1:15" ht="13.5" customHeight="1">
      <c r="A12" s="762"/>
      <c r="B12" s="155" t="s">
        <v>71</v>
      </c>
      <c r="C12" s="298">
        <v>0</v>
      </c>
      <c r="D12" s="332">
        <v>0</v>
      </c>
      <c r="E12" s="332">
        <v>0</v>
      </c>
      <c r="F12" s="332">
        <v>0</v>
      </c>
      <c r="G12" s="332">
        <v>0</v>
      </c>
      <c r="H12" s="332">
        <v>0</v>
      </c>
      <c r="I12" s="332">
        <v>0</v>
      </c>
      <c r="J12" s="332">
        <v>0</v>
      </c>
      <c r="K12" s="332">
        <v>0</v>
      </c>
      <c r="L12" s="332">
        <v>0</v>
      </c>
      <c r="M12" s="332">
        <v>0</v>
      </c>
      <c r="N12" s="332">
        <v>0</v>
      </c>
      <c r="O12" s="237">
        <f t="shared" si="0"/>
        <v>0</v>
      </c>
    </row>
    <row r="13" spans="1:15" ht="13.5" customHeight="1" thickBot="1">
      <c r="A13" s="763"/>
      <c r="B13" s="226" t="s">
        <v>50</v>
      </c>
      <c r="C13" s="336">
        <v>0</v>
      </c>
      <c r="D13" s="333">
        <v>2</v>
      </c>
      <c r="E13" s="333">
        <v>1</v>
      </c>
      <c r="F13" s="333">
        <v>8</v>
      </c>
      <c r="G13" s="333">
        <v>5</v>
      </c>
      <c r="H13" s="333">
        <v>11</v>
      </c>
      <c r="I13" s="333">
        <v>13</v>
      </c>
      <c r="J13" s="333">
        <v>3</v>
      </c>
      <c r="K13" s="333">
        <v>4</v>
      </c>
      <c r="L13" s="333">
        <v>4</v>
      </c>
      <c r="M13" s="333">
        <v>14</v>
      </c>
      <c r="N13" s="333">
        <v>5</v>
      </c>
      <c r="O13" s="331">
        <f t="shared" si="0"/>
        <v>70</v>
      </c>
    </row>
    <row r="14" spans="1:15" ht="13.5" customHeight="1" thickTop="1">
      <c r="A14" s="759" t="s">
        <v>182</v>
      </c>
      <c r="B14" s="227" t="s">
        <v>47</v>
      </c>
      <c r="C14" s="302">
        <v>16</v>
      </c>
      <c r="D14" s="334">
        <v>19</v>
      </c>
      <c r="E14" s="334">
        <v>27</v>
      </c>
      <c r="F14" s="334">
        <v>23</v>
      </c>
      <c r="G14" s="334">
        <v>20</v>
      </c>
      <c r="H14" s="334">
        <v>31</v>
      </c>
      <c r="I14" s="334">
        <v>21</v>
      </c>
      <c r="J14" s="334">
        <v>11</v>
      </c>
      <c r="K14" s="334">
        <v>37</v>
      </c>
      <c r="L14" s="334">
        <v>22</v>
      </c>
      <c r="M14" s="715">
        <v>26</v>
      </c>
      <c r="N14" s="715">
        <v>19</v>
      </c>
      <c r="O14" s="235">
        <f t="shared" si="0"/>
        <v>272</v>
      </c>
    </row>
    <row r="15" spans="1:15" ht="13.5" customHeight="1">
      <c r="A15" s="760"/>
      <c r="B15" s="228" t="s">
        <v>48</v>
      </c>
      <c r="C15" s="303">
        <v>9</v>
      </c>
      <c r="D15" s="332">
        <v>11</v>
      </c>
      <c r="E15" s="332">
        <v>15</v>
      </c>
      <c r="F15" s="332">
        <v>10</v>
      </c>
      <c r="G15" s="332">
        <v>10</v>
      </c>
      <c r="H15" s="332">
        <v>19</v>
      </c>
      <c r="I15" s="332">
        <v>13</v>
      </c>
      <c r="J15" s="332">
        <v>10</v>
      </c>
      <c r="K15" s="332">
        <v>15</v>
      </c>
      <c r="L15" s="332">
        <v>11</v>
      </c>
      <c r="M15" s="332">
        <v>8</v>
      </c>
      <c r="N15" s="332">
        <v>12</v>
      </c>
      <c r="O15" s="237">
        <f t="shared" si="0"/>
        <v>143</v>
      </c>
    </row>
    <row r="16" spans="1:15" ht="13.5" customHeight="1">
      <c r="A16" s="760"/>
      <c r="B16" s="228" t="s">
        <v>49</v>
      </c>
      <c r="C16" s="298">
        <v>0</v>
      </c>
      <c r="D16" s="332">
        <v>0</v>
      </c>
      <c r="E16" s="332">
        <v>0</v>
      </c>
      <c r="F16" s="332">
        <v>6</v>
      </c>
      <c r="G16" s="332">
        <v>0</v>
      </c>
      <c r="H16" s="332">
        <v>0</v>
      </c>
      <c r="I16" s="332">
        <v>0</v>
      </c>
      <c r="J16" s="332">
        <v>0</v>
      </c>
      <c r="K16" s="332">
        <v>4</v>
      </c>
      <c r="L16" s="332">
        <v>0</v>
      </c>
      <c r="M16" s="332">
        <v>15</v>
      </c>
      <c r="N16" s="332">
        <v>0</v>
      </c>
      <c r="O16" s="237">
        <f t="shared" si="0"/>
        <v>25</v>
      </c>
    </row>
    <row r="17" spans="1:15" ht="13.5" customHeight="1">
      <c r="A17" s="626"/>
      <c r="B17" s="228" t="s">
        <v>71</v>
      </c>
      <c r="C17" s="298">
        <v>0</v>
      </c>
      <c r="D17" s="332">
        <v>0</v>
      </c>
      <c r="E17" s="332">
        <v>0</v>
      </c>
      <c r="F17" s="332">
        <v>0</v>
      </c>
      <c r="G17" s="332">
        <v>0</v>
      </c>
      <c r="H17" s="332">
        <v>0</v>
      </c>
      <c r="I17" s="332">
        <v>0</v>
      </c>
      <c r="J17" s="332">
        <v>0</v>
      </c>
      <c r="K17" s="332">
        <v>0</v>
      </c>
      <c r="L17" s="332">
        <v>0</v>
      </c>
      <c r="M17" s="332">
        <v>0</v>
      </c>
      <c r="N17" s="332">
        <v>0</v>
      </c>
      <c r="O17" s="237">
        <f t="shared" si="0"/>
        <v>0</v>
      </c>
    </row>
    <row r="18" spans="1:15" ht="13.5" customHeight="1" thickBot="1">
      <c r="A18" s="628"/>
      <c r="B18" s="337" t="s">
        <v>50</v>
      </c>
      <c r="C18" s="336">
        <v>7</v>
      </c>
      <c r="D18" s="333">
        <v>8</v>
      </c>
      <c r="E18" s="333">
        <v>12</v>
      </c>
      <c r="F18" s="333">
        <v>7</v>
      </c>
      <c r="G18" s="333">
        <v>10</v>
      </c>
      <c r="H18" s="333">
        <v>12</v>
      </c>
      <c r="I18" s="333">
        <v>8</v>
      </c>
      <c r="J18" s="333">
        <v>1</v>
      </c>
      <c r="K18" s="333">
        <v>18</v>
      </c>
      <c r="L18" s="333">
        <v>11</v>
      </c>
      <c r="M18" s="333">
        <v>3</v>
      </c>
      <c r="N18" s="333">
        <v>7</v>
      </c>
      <c r="O18" s="331">
        <f t="shared" si="0"/>
        <v>104</v>
      </c>
    </row>
    <row r="19" spans="1:15" ht="13.5" customHeight="1" thickTop="1">
      <c r="A19" s="760" t="s">
        <v>136</v>
      </c>
      <c r="B19" s="158" t="s">
        <v>47</v>
      </c>
      <c r="C19" s="302">
        <v>47</v>
      </c>
      <c r="D19" s="334">
        <v>38</v>
      </c>
      <c r="E19" s="334">
        <v>60</v>
      </c>
      <c r="F19" s="334">
        <v>59</v>
      </c>
      <c r="G19" s="334">
        <v>62</v>
      </c>
      <c r="H19" s="334">
        <v>55</v>
      </c>
      <c r="I19" s="334">
        <v>60</v>
      </c>
      <c r="J19" s="334">
        <v>40</v>
      </c>
      <c r="K19" s="334">
        <v>46</v>
      </c>
      <c r="L19" s="334">
        <v>39</v>
      </c>
      <c r="M19" s="715">
        <v>42</v>
      </c>
      <c r="N19" s="715">
        <v>41</v>
      </c>
      <c r="O19" s="235">
        <f t="shared" si="0"/>
        <v>589</v>
      </c>
    </row>
    <row r="20" spans="1:15" ht="13.5" customHeight="1">
      <c r="A20" s="760"/>
      <c r="B20" s="155" t="s">
        <v>48</v>
      </c>
      <c r="C20" s="298">
        <v>22</v>
      </c>
      <c r="D20" s="332">
        <v>21</v>
      </c>
      <c r="E20" s="332">
        <v>28</v>
      </c>
      <c r="F20" s="332">
        <v>35</v>
      </c>
      <c r="G20" s="332">
        <v>25</v>
      </c>
      <c r="H20" s="332">
        <v>29</v>
      </c>
      <c r="I20" s="332">
        <v>27</v>
      </c>
      <c r="J20" s="332">
        <v>24</v>
      </c>
      <c r="K20" s="332">
        <v>24</v>
      </c>
      <c r="L20" s="332">
        <v>18</v>
      </c>
      <c r="M20" s="332">
        <v>26</v>
      </c>
      <c r="N20" s="332">
        <v>14</v>
      </c>
      <c r="O20" s="237">
        <f t="shared" si="0"/>
        <v>293</v>
      </c>
    </row>
    <row r="21" spans="1:15" ht="13.5" customHeight="1">
      <c r="A21" s="760"/>
      <c r="B21" s="155" t="s">
        <v>49</v>
      </c>
      <c r="C21" s="298">
        <v>10</v>
      </c>
      <c r="D21" s="332">
        <v>0</v>
      </c>
      <c r="E21" s="332">
        <v>8</v>
      </c>
      <c r="F21" s="332">
        <v>0</v>
      </c>
      <c r="G21" s="332">
        <v>11</v>
      </c>
      <c r="H21" s="332">
        <v>8</v>
      </c>
      <c r="I21" s="332">
        <v>19</v>
      </c>
      <c r="J21" s="332">
        <v>0</v>
      </c>
      <c r="K21" s="332">
        <v>10</v>
      </c>
      <c r="L21" s="332">
        <v>9</v>
      </c>
      <c r="M21" s="332">
        <v>4</v>
      </c>
      <c r="N21" s="332">
        <v>13</v>
      </c>
      <c r="O21" s="237">
        <f t="shared" si="0"/>
        <v>92</v>
      </c>
    </row>
    <row r="22" spans="1:15" ht="13.5" customHeight="1">
      <c r="A22" s="626"/>
      <c r="B22" s="155" t="s">
        <v>71</v>
      </c>
      <c r="C22" s="298">
        <v>0</v>
      </c>
      <c r="D22" s="332">
        <v>0</v>
      </c>
      <c r="E22" s="332">
        <v>0</v>
      </c>
      <c r="F22" s="332">
        <v>1</v>
      </c>
      <c r="G22" s="332">
        <v>0</v>
      </c>
      <c r="H22" s="332">
        <v>6</v>
      </c>
      <c r="I22" s="332">
        <v>0</v>
      </c>
      <c r="J22" s="332">
        <v>0</v>
      </c>
      <c r="K22" s="332">
        <v>0</v>
      </c>
      <c r="L22" s="332">
        <v>0</v>
      </c>
      <c r="M22" s="332">
        <v>0</v>
      </c>
      <c r="N22" s="332">
        <v>0</v>
      </c>
      <c r="O22" s="237">
        <f t="shared" si="0"/>
        <v>7</v>
      </c>
    </row>
    <row r="23" spans="1:15" ht="13.5" customHeight="1" thickBot="1">
      <c r="A23" s="626"/>
      <c r="B23" s="159" t="s">
        <v>50</v>
      </c>
      <c r="C23" s="298">
        <v>15</v>
      </c>
      <c r="D23" s="332">
        <v>17</v>
      </c>
      <c r="E23" s="332">
        <v>24</v>
      </c>
      <c r="F23" s="332">
        <v>23</v>
      </c>
      <c r="G23" s="333">
        <v>26</v>
      </c>
      <c r="H23" s="332">
        <v>12</v>
      </c>
      <c r="I23" s="332">
        <v>14</v>
      </c>
      <c r="J23" s="332">
        <v>16</v>
      </c>
      <c r="K23" s="332">
        <v>12</v>
      </c>
      <c r="L23" s="332">
        <v>12</v>
      </c>
      <c r="M23" s="332">
        <v>12</v>
      </c>
      <c r="N23" s="332">
        <v>14</v>
      </c>
      <c r="O23" s="331">
        <f t="shared" si="0"/>
        <v>197</v>
      </c>
    </row>
    <row r="24" spans="1:15" ht="13.5" customHeight="1" thickTop="1">
      <c r="A24" s="759" t="s">
        <v>137</v>
      </c>
      <c r="B24" s="154" t="s">
        <v>47</v>
      </c>
      <c r="C24" s="302">
        <v>102</v>
      </c>
      <c r="D24" s="334">
        <v>20</v>
      </c>
      <c r="E24" s="334">
        <v>63</v>
      </c>
      <c r="F24" s="334">
        <v>31</v>
      </c>
      <c r="G24" s="334">
        <v>26</v>
      </c>
      <c r="H24" s="334">
        <v>27</v>
      </c>
      <c r="I24" s="334">
        <v>35</v>
      </c>
      <c r="J24" s="334">
        <v>44</v>
      </c>
      <c r="K24" s="334">
        <v>21</v>
      </c>
      <c r="L24" s="334">
        <v>24</v>
      </c>
      <c r="M24" s="715">
        <v>20</v>
      </c>
      <c r="N24" s="715">
        <v>26</v>
      </c>
      <c r="O24" s="235">
        <f t="shared" si="0"/>
        <v>439</v>
      </c>
    </row>
    <row r="25" spans="1:15" ht="13.5" customHeight="1">
      <c r="A25" s="760"/>
      <c r="B25" s="155" t="s">
        <v>48</v>
      </c>
      <c r="C25" s="298">
        <v>14</v>
      </c>
      <c r="D25" s="332">
        <v>14</v>
      </c>
      <c r="E25" s="332">
        <v>16</v>
      </c>
      <c r="F25" s="332">
        <v>5</v>
      </c>
      <c r="G25" s="332">
        <v>19</v>
      </c>
      <c r="H25" s="332">
        <v>8</v>
      </c>
      <c r="I25" s="332">
        <v>21</v>
      </c>
      <c r="J25" s="332">
        <v>12</v>
      </c>
      <c r="K25" s="332">
        <v>16</v>
      </c>
      <c r="L25" s="332">
        <v>19</v>
      </c>
      <c r="M25" s="332">
        <v>18</v>
      </c>
      <c r="N25" s="332">
        <v>12</v>
      </c>
      <c r="O25" s="237">
        <f t="shared" si="0"/>
        <v>174</v>
      </c>
    </row>
    <row r="26" spans="1:15" ht="13.5" customHeight="1">
      <c r="A26" s="760"/>
      <c r="B26" s="155" t="s">
        <v>49</v>
      </c>
      <c r="C26" s="298">
        <v>0</v>
      </c>
      <c r="D26" s="332">
        <v>0</v>
      </c>
      <c r="E26" s="332">
        <v>39</v>
      </c>
      <c r="F26" s="332">
        <v>8</v>
      </c>
      <c r="G26" s="332">
        <v>2</v>
      </c>
      <c r="H26" s="332">
        <v>6</v>
      </c>
      <c r="I26" s="332">
        <v>0</v>
      </c>
      <c r="J26" s="332">
        <v>26</v>
      </c>
      <c r="K26" s="332">
        <v>2</v>
      </c>
      <c r="L26" s="332">
        <v>0</v>
      </c>
      <c r="M26" s="332">
        <v>0</v>
      </c>
      <c r="N26" s="332">
        <v>8</v>
      </c>
      <c r="O26" s="237">
        <f t="shared" si="0"/>
        <v>91</v>
      </c>
    </row>
    <row r="27" spans="1:15" ht="13.5" customHeight="1">
      <c r="A27" s="626"/>
      <c r="B27" s="155" t="s">
        <v>71</v>
      </c>
      <c r="C27" s="298">
        <v>0</v>
      </c>
      <c r="D27" s="332">
        <v>1</v>
      </c>
      <c r="E27" s="332">
        <v>0</v>
      </c>
      <c r="F27" s="332">
        <v>0</v>
      </c>
      <c r="G27" s="332">
        <v>0</v>
      </c>
      <c r="H27" s="332">
        <v>0</v>
      </c>
      <c r="I27" s="332">
        <v>0</v>
      </c>
      <c r="J27" s="332">
        <v>0</v>
      </c>
      <c r="K27" s="332">
        <v>0</v>
      </c>
      <c r="L27" s="332">
        <v>0</v>
      </c>
      <c r="M27" s="332">
        <v>0</v>
      </c>
      <c r="N27" s="332">
        <v>0</v>
      </c>
      <c r="O27" s="237">
        <f t="shared" si="0"/>
        <v>1</v>
      </c>
    </row>
    <row r="28" spans="1:15" ht="13.5" customHeight="1" thickBot="1">
      <c r="A28" s="628"/>
      <c r="B28" s="156" t="s">
        <v>50</v>
      </c>
      <c r="C28" s="298">
        <v>88</v>
      </c>
      <c r="D28" s="332">
        <v>5</v>
      </c>
      <c r="E28" s="332">
        <v>8</v>
      </c>
      <c r="F28" s="332">
        <v>18</v>
      </c>
      <c r="G28" s="332">
        <v>5</v>
      </c>
      <c r="H28" s="332">
        <v>13</v>
      </c>
      <c r="I28" s="332">
        <v>14</v>
      </c>
      <c r="J28" s="332">
        <v>6</v>
      </c>
      <c r="K28" s="332">
        <v>3</v>
      </c>
      <c r="L28" s="332">
        <v>5</v>
      </c>
      <c r="M28" s="332">
        <v>2</v>
      </c>
      <c r="N28" s="332">
        <v>6</v>
      </c>
      <c r="O28" s="331">
        <f t="shared" si="0"/>
        <v>173</v>
      </c>
    </row>
    <row r="29" spans="1:15" ht="13.5" customHeight="1" thickTop="1">
      <c r="A29" s="759" t="s">
        <v>138</v>
      </c>
      <c r="B29" s="154" t="s">
        <v>47</v>
      </c>
      <c r="C29" s="302">
        <v>132</v>
      </c>
      <c r="D29" s="334">
        <v>164</v>
      </c>
      <c r="E29" s="334">
        <v>359</v>
      </c>
      <c r="F29" s="334">
        <v>232</v>
      </c>
      <c r="G29" s="334">
        <v>180</v>
      </c>
      <c r="H29" s="334">
        <v>177</v>
      </c>
      <c r="I29" s="334">
        <v>148</v>
      </c>
      <c r="J29" s="334">
        <v>204</v>
      </c>
      <c r="K29" s="334">
        <v>166</v>
      </c>
      <c r="L29" s="334">
        <v>304</v>
      </c>
      <c r="M29" s="715">
        <v>228</v>
      </c>
      <c r="N29" s="715">
        <v>274</v>
      </c>
      <c r="O29" s="235">
        <f t="shared" si="0"/>
        <v>2568</v>
      </c>
    </row>
    <row r="30" spans="1:15" ht="13.5" customHeight="1">
      <c r="A30" s="760"/>
      <c r="B30" s="155" t="s">
        <v>48</v>
      </c>
      <c r="C30" s="298">
        <v>82</v>
      </c>
      <c r="D30" s="332">
        <v>86</v>
      </c>
      <c r="E30" s="332">
        <v>106</v>
      </c>
      <c r="F30" s="332">
        <v>93</v>
      </c>
      <c r="G30" s="332">
        <v>90</v>
      </c>
      <c r="H30" s="332">
        <v>96</v>
      </c>
      <c r="I30" s="332">
        <v>53</v>
      </c>
      <c r="J30" s="332">
        <v>112</v>
      </c>
      <c r="K30" s="332">
        <v>83</v>
      </c>
      <c r="L30" s="332">
        <v>95</v>
      </c>
      <c r="M30" s="332">
        <v>85</v>
      </c>
      <c r="N30" s="332">
        <v>78</v>
      </c>
      <c r="O30" s="237">
        <f t="shared" si="0"/>
        <v>1059</v>
      </c>
    </row>
    <row r="31" spans="1:15" ht="13.5" customHeight="1">
      <c r="A31" s="760"/>
      <c r="B31" s="155" t="s">
        <v>49</v>
      </c>
      <c r="C31" s="298">
        <v>3</v>
      </c>
      <c r="D31" s="392">
        <v>42</v>
      </c>
      <c r="E31" s="332">
        <v>208</v>
      </c>
      <c r="F31" s="332">
        <v>111</v>
      </c>
      <c r="G31" s="332">
        <v>43</v>
      </c>
      <c r="H31" s="332">
        <v>39</v>
      </c>
      <c r="I31" s="332">
        <v>42</v>
      </c>
      <c r="J31" s="332">
        <v>46</v>
      </c>
      <c r="K31" s="332">
        <v>42</v>
      </c>
      <c r="L31" s="332">
        <v>184</v>
      </c>
      <c r="M31" s="332">
        <v>88</v>
      </c>
      <c r="N31" s="332">
        <v>42</v>
      </c>
      <c r="O31" s="237">
        <f t="shared" si="0"/>
        <v>890</v>
      </c>
    </row>
    <row r="32" spans="1:15" ht="13.5" customHeight="1">
      <c r="A32" s="626"/>
      <c r="B32" s="155" t="s">
        <v>71</v>
      </c>
      <c r="C32" s="298">
        <v>0</v>
      </c>
      <c r="D32" s="332">
        <v>0</v>
      </c>
      <c r="E32" s="332">
        <v>0</v>
      </c>
      <c r="F32" s="332">
        <v>0</v>
      </c>
      <c r="G32" s="332">
        <v>0</v>
      </c>
      <c r="H32" s="332">
        <v>0</v>
      </c>
      <c r="I32" s="332">
        <v>0</v>
      </c>
      <c r="J32" s="332">
        <v>0</v>
      </c>
      <c r="K32" s="332">
        <v>10</v>
      </c>
      <c r="L32" s="332">
        <v>1</v>
      </c>
      <c r="M32" s="332">
        <v>0</v>
      </c>
      <c r="N32" s="332">
        <v>1</v>
      </c>
      <c r="O32" s="237">
        <f t="shared" si="0"/>
        <v>12</v>
      </c>
    </row>
    <row r="33" spans="1:15" ht="13.5" customHeight="1" thickBot="1">
      <c r="A33" s="628"/>
      <c r="B33" s="156" t="s">
        <v>50</v>
      </c>
      <c r="C33" s="298">
        <v>47</v>
      </c>
      <c r="D33" s="332">
        <v>36</v>
      </c>
      <c r="E33" s="332">
        <v>45</v>
      </c>
      <c r="F33" s="332">
        <v>28</v>
      </c>
      <c r="G33" s="332">
        <v>47</v>
      </c>
      <c r="H33" s="332">
        <v>42</v>
      </c>
      <c r="I33" s="332">
        <v>53</v>
      </c>
      <c r="J33" s="332">
        <v>46</v>
      </c>
      <c r="K33" s="332">
        <v>31</v>
      </c>
      <c r="L33" s="332">
        <v>24</v>
      </c>
      <c r="M33" s="332">
        <v>55</v>
      </c>
      <c r="N33" s="332">
        <v>153</v>
      </c>
      <c r="O33" s="331">
        <f t="shared" si="0"/>
        <v>607</v>
      </c>
    </row>
    <row r="34" spans="1:15" ht="13.5" customHeight="1" thickTop="1">
      <c r="A34" s="759" t="s">
        <v>82</v>
      </c>
      <c r="B34" s="154" t="s">
        <v>47</v>
      </c>
      <c r="C34" s="302">
        <v>41</v>
      </c>
      <c r="D34" s="334">
        <v>27</v>
      </c>
      <c r="E34" s="334">
        <v>43</v>
      </c>
      <c r="F34" s="334">
        <v>34</v>
      </c>
      <c r="G34" s="334">
        <v>52</v>
      </c>
      <c r="H34" s="334">
        <v>28</v>
      </c>
      <c r="I34" s="334">
        <v>48</v>
      </c>
      <c r="J34" s="334">
        <v>53</v>
      </c>
      <c r="K34" s="334">
        <v>38</v>
      </c>
      <c r="L34" s="334">
        <v>33</v>
      </c>
      <c r="M34" s="715">
        <v>46</v>
      </c>
      <c r="N34" s="715">
        <v>193</v>
      </c>
      <c r="O34" s="235">
        <f t="shared" si="0"/>
        <v>636</v>
      </c>
    </row>
    <row r="35" spans="1:15" ht="13.5" customHeight="1">
      <c r="A35" s="760"/>
      <c r="B35" s="155" t="s">
        <v>48</v>
      </c>
      <c r="C35" s="298">
        <v>20</v>
      </c>
      <c r="D35" s="332">
        <v>25</v>
      </c>
      <c r="E35" s="332">
        <v>26</v>
      </c>
      <c r="F35" s="332">
        <v>15</v>
      </c>
      <c r="G35" s="332">
        <v>19</v>
      </c>
      <c r="H35" s="332">
        <v>18</v>
      </c>
      <c r="I35" s="332">
        <v>27</v>
      </c>
      <c r="J35" s="332">
        <v>17</v>
      </c>
      <c r="K35" s="332">
        <v>20</v>
      </c>
      <c r="L35" s="332">
        <v>20</v>
      </c>
      <c r="M35" s="332">
        <v>17</v>
      </c>
      <c r="N35" s="332">
        <v>17</v>
      </c>
      <c r="O35" s="237">
        <f t="shared" si="0"/>
        <v>241</v>
      </c>
    </row>
    <row r="36" spans="1:15" ht="13.5" customHeight="1">
      <c r="A36" s="760"/>
      <c r="B36" s="155" t="s">
        <v>49</v>
      </c>
      <c r="C36" s="298">
        <v>12</v>
      </c>
      <c r="D36" s="332">
        <v>0</v>
      </c>
      <c r="E36" s="332">
        <v>13</v>
      </c>
      <c r="F36" s="332">
        <v>8</v>
      </c>
      <c r="G36" s="332">
        <v>24</v>
      </c>
      <c r="H36" s="332">
        <v>0</v>
      </c>
      <c r="I36" s="332">
        <v>13</v>
      </c>
      <c r="J36" s="332">
        <v>30</v>
      </c>
      <c r="K36" s="332">
        <v>0</v>
      </c>
      <c r="L36" s="332">
        <v>4</v>
      </c>
      <c r="M36" s="332">
        <v>21</v>
      </c>
      <c r="N36" s="332">
        <v>65</v>
      </c>
      <c r="O36" s="237">
        <f t="shared" si="0"/>
        <v>190</v>
      </c>
    </row>
    <row r="37" spans="1:15" ht="13.5" customHeight="1">
      <c r="A37" s="626"/>
      <c r="B37" s="155" t="s">
        <v>71</v>
      </c>
      <c r="C37" s="298">
        <v>0</v>
      </c>
      <c r="D37" s="332">
        <v>0</v>
      </c>
      <c r="E37" s="332">
        <v>0</v>
      </c>
      <c r="F37" s="332">
        <v>0</v>
      </c>
      <c r="G37" s="332">
        <v>0</v>
      </c>
      <c r="H37" s="332">
        <v>0</v>
      </c>
      <c r="I37" s="332">
        <v>0</v>
      </c>
      <c r="J37" s="332">
        <v>0</v>
      </c>
      <c r="K37" s="332">
        <v>0</v>
      </c>
      <c r="L37" s="332">
        <v>0</v>
      </c>
      <c r="M37" s="332">
        <v>0</v>
      </c>
      <c r="N37" s="332">
        <v>1</v>
      </c>
      <c r="O37" s="237">
        <f t="shared" si="0"/>
        <v>1</v>
      </c>
    </row>
    <row r="38" spans="1:15" ht="13.5" customHeight="1" thickBot="1">
      <c r="A38" s="628"/>
      <c r="B38" s="156" t="s">
        <v>50</v>
      </c>
      <c r="C38" s="333">
        <v>9</v>
      </c>
      <c r="D38" s="333">
        <v>2</v>
      </c>
      <c r="E38" s="332">
        <v>4</v>
      </c>
      <c r="F38" s="332">
        <v>11</v>
      </c>
      <c r="G38" s="332">
        <v>9</v>
      </c>
      <c r="H38" s="332">
        <v>10</v>
      </c>
      <c r="I38" s="332">
        <v>8</v>
      </c>
      <c r="J38" s="332">
        <v>6</v>
      </c>
      <c r="K38" s="332">
        <v>18</v>
      </c>
      <c r="L38" s="332">
        <v>9</v>
      </c>
      <c r="M38" s="332">
        <v>8</v>
      </c>
      <c r="N38" s="332">
        <v>110</v>
      </c>
      <c r="O38" s="331">
        <f t="shared" si="0"/>
        <v>204</v>
      </c>
    </row>
    <row r="39" spans="1:15" ht="13.5" customHeight="1" thickTop="1">
      <c r="A39" s="760" t="s">
        <v>83</v>
      </c>
      <c r="B39" s="158" t="s">
        <v>47</v>
      </c>
      <c r="C39" s="334">
        <v>5</v>
      </c>
      <c r="D39" s="334">
        <v>5</v>
      </c>
      <c r="E39" s="334">
        <v>6</v>
      </c>
      <c r="F39" s="334">
        <v>5</v>
      </c>
      <c r="G39" s="334">
        <v>7</v>
      </c>
      <c r="H39" s="334">
        <v>5</v>
      </c>
      <c r="I39" s="334">
        <v>3</v>
      </c>
      <c r="J39" s="334">
        <v>10</v>
      </c>
      <c r="K39" s="334">
        <v>10</v>
      </c>
      <c r="L39" s="334">
        <v>5</v>
      </c>
      <c r="M39" s="715">
        <v>1</v>
      </c>
      <c r="N39" s="715">
        <v>12</v>
      </c>
      <c r="O39" s="235">
        <f t="shared" si="0"/>
        <v>74</v>
      </c>
    </row>
    <row r="40" spans="1:15" ht="13.5" customHeight="1">
      <c r="A40" s="760"/>
      <c r="B40" s="155" t="s">
        <v>48</v>
      </c>
      <c r="C40" s="298">
        <v>5</v>
      </c>
      <c r="D40" s="332">
        <v>5</v>
      </c>
      <c r="E40" s="332">
        <v>6</v>
      </c>
      <c r="F40" s="332">
        <v>5</v>
      </c>
      <c r="G40" s="332">
        <v>7</v>
      </c>
      <c r="H40" s="332">
        <v>5</v>
      </c>
      <c r="I40" s="332">
        <v>3</v>
      </c>
      <c r="J40" s="332">
        <v>10</v>
      </c>
      <c r="K40" s="332">
        <v>9</v>
      </c>
      <c r="L40" s="332">
        <v>5</v>
      </c>
      <c r="M40" s="332">
        <v>1</v>
      </c>
      <c r="N40" s="332">
        <v>12</v>
      </c>
      <c r="O40" s="237">
        <f t="shared" si="0"/>
        <v>73</v>
      </c>
    </row>
    <row r="41" spans="1:15" ht="13.5" customHeight="1">
      <c r="A41" s="760"/>
      <c r="B41" s="155" t="s">
        <v>49</v>
      </c>
      <c r="C41" s="298">
        <v>0</v>
      </c>
      <c r="D41" s="332">
        <v>0</v>
      </c>
      <c r="E41" s="332">
        <v>0</v>
      </c>
      <c r="F41" s="332">
        <v>0</v>
      </c>
      <c r="G41" s="332">
        <v>0</v>
      </c>
      <c r="H41" s="332">
        <v>0</v>
      </c>
      <c r="I41" s="332">
        <v>0</v>
      </c>
      <c r="J41" s="332">
        <v>0</v>
      </c>
      <c r="K41" s="332">
        <v>0</v>
      </c>
      <c r="L41" s="332">
        <v>0</v>
      </c>
      <c r="M41" s="332">
        <v>0</v>
      </c>
      <c r="N41" s="332">
        <v>0</v>
      </c>
      <c r="O41" s="237">
        <f t="shared" si="0"/>
        <v>0</v>
      </c>
    </row>
    <row r="42" spans="1:15" ht="13.5" customHeight="1">
      <c r="A42" s="626"/>
      <c r="B42" s="155" t="s">
        <v>71</v>
      </c>
      <c r="C42" s="298">
        <v>0</v>
      </c>
      <c r="D42" s="332">
        <v>0</v>
      </c>
      <c r="E42" s="332">
        <v>0</v>
      </c>
      <c r="F42" s="332">
        <v>0</v>
      </c>
      <c r="G42" s="332">
        <v>0</v>
      </c>
      <c r="H42" s="392">
        <v>0</v>
      </c>
      <c r="I42" s="332">
        <v>0</v>
      </c>
      <c r="J42" s="332">
        <v>0</v>
      </c>
      <c r="K42" s="332">
        <v>0</v>
      </c>
      <c r="L42" s="332">
        <v>0</v>
      </c>
      <c r="M42" s="332">
        <v>0</v>
      </c>
      <c r="N42" s="332">
        <v>0</v>
      </c>
      <c r="O42" s="237">
        <f t="shared" si="0"/>
        <v>0</v>
      </c>
    </row>
    <row r="43" spans="1:15" ht="13.5" customHeight="1" thickBot="1">
      <c r="A43" s="628"/>
      <c r="B43" s="156" t="s">
        <v>50</v>
      </c>
      <c r="C43" s="333">
        <v>0</v>
      </c>
      <c r="D43" s="333">
        <v>0</v>
      </c>
      <c r="E43" s="332">
        <v>0</v>
      </c>
      <c r="F43" s="332">
        <v>0</v>
      </c>
      <c r="G43" s="332">
        <v>0</v>
      </c>
      <c r="H43" s="332">
        <v>0</v>
      </c>
      <c r="I43" s="332">
        <v>0</v>
      </c>
      <c r="J43" s="332">
        <v>0</v>
      </c>
      <c r="K43" s="332">
        <v>1</v>
      </c>
      <c r="L43" s="332">
        <v>0</v>
      </c>
      <c r="M43" s="332">
        <v>0</v>
      </c>
      <c r="N43" s="332">
        <v>0</v>
      </c>
      <c r="O43" s="331">
        <f t="shared" si="0"/>
        <v>1</v>
      </c>
    </row>
    <row r="44" spans="1:15" ht="13.5" customHeight="1" thickTop="1">
      <c r="A44" s="761" t="s">
        <v>84</v>
      </c>
      <c r="B44" s="154" t="s">
        <v>47</v>
      </c>
      <c r="C44" s="334">
        <v>1</v>
      </c>
      <c r="D44" s="334">
        <v>12</v>
      </c>
      <c r="E44" s="334">
        <v>20</v>
      </c>
      <c r="F44" s="334">
        <v>11</v>
      </c>
      <c r="G44" s="334">
        <v>16</v>
      </c>
      <c r="H44" s="334">
        <v>21</v>
      </c>
      <c r="I44" s="334">
        <v>3</v>
      </c>
      <c r="J44" s="334">
        <v>7</v>
      </c>
      <c r="K44" s="334">
        <v>23</v>
      </c>
      <c r="L44" s="334">
        <v>29</v>
      </c>
      <c r="M44" s="715">
        <v>7</v>
      </c>
      <c r="N44" s="715">
        <v>23</v>
      </c>
      <c r="O44" s="235">
        <f t="shared" si="0"/>
        <v>173</v>
      </c>
    </row>
    <row r="45" spans="1:15" ht="13.5" customHeight="1">
      <c r="A45" s="762"/>
      <c r="B45" s="155" t="s">
        <v>48</v>
      </c>
      <c r="C45" s="298">
        <v>1</v>
      </c>
      <c r="D45" s="332">
        <v>8</v>
      </c>
      <c r="E45" s="332">
        <v>11</v>
      </c>
      <c r="F45" s="332">
        <v>7</v>
      </c>
      <c r="G45" s="332">
        <v>4</v>
      </c>
      <c r="H45" s="332">
        <v>10</v>
      </c>
      <c r="I45" s="332">
        <v>2</v>
      </c>
      <c r="J45" s="332">
        <v>4</v>
      </c>
      <c r="K45" s="332">
        <v>11</v>
      </c>
      <c r="L45" s="332">
        <v>14</v>
      </c>
      <c r="M45" s="332">
        <v>5</v>
      </c>
      <c r="N45" s="332">
        <v>7</v>
      </c>
      <c r="O45" s="237">
        <f t="shared" si="0"/>
        <v>84</v>
      </c>
    </row>
    <row r="46" spans="1:15" ht="13.5" customHeight="1">
      <c r="A46" s="762"/>
      <c r="B46" s="155" t="s">
        <v>49</v>
      </c>
      <c r="C46" s="298">
        <v>0</v>
      </c>
      <c r="D46" s="332">
        <v>0</v>
      </c>
      <c r="E46" s="332">
        <v>8</v>
      </c>
      <c r="F46" s="332">
        <v>0</v>
      </c>
      <c r="G46" s="332">
        <v>10</v>
      </c>
      <c r="H46" s="332">
        <v>7</v>
      </c>
      <c r="I46" s="332">
        <v>0</v>
      </c>
      <c r="J46" s="332">
        <v>0</v>
      </c>
      <c r="K46" s="332">
        <v>10</v>
      </c>
      <c r="L46" s="332">
        <v>8</v>
      </c>
      <c r="M46" s="332">
        <v>0</v>
      </c>
      <c r="N46" s="332">
        <v>15</v>
      </c>
      <c r="O46" s="237">
        <f t="shared" si="0"/>
        <v>58</v>
      </c>
    </row>
    <row r="47" spans="1:15" ht="13.5" customHeight="1">
      <c r="A47" s="762"/>
      <c r="B47" s="155" t="s">
        <v>60</v>
      </c>
      <c r="C47" s="298">
        <v>0</v>
      </c>
      <c r="D47" s="332">
        <v>0</v>
      </c>
      <c r="E47" s="332">
        <v>0</v>
      </c>
      <c r="F47" s="332">
        <v>0</v>
      </c>
      <c r="G47" s="332">
        <v>0</v>
      </c>
      <c r="H47" s="332">
        <v>0</v>
      </c>
      <c r="I47" s="332">
        <v>0</v>
      </c>
      <c r="J47" s="332">
        <v>0</v>
      </c>
      <c r="K47" s="332">
        <v>0</v>
      </c>
      <c r="L47" s="332">
        <v>0</v>
      </c>
      <c r="M47" s="332">
        <v>0</v>
      </c>
      <c r="N47" s="332">
        <v>0</v>
      </c>
      <c r="O47" s="237">
        <f t="shared" si="0"/>
        <v>0</v>
      </c>
    </row>
    <row r="48" spans="1:15" ht="13.5" customHeight="1" thickBot="1">
      <c r="A48" s="763"/>
      <c r="B48" s="160" t="s">
        <v>50</v>
      </c>
      <c r="C48" s="333">
        <v>0</v>
      </c>
      <c r="D48" s="333">
        <v>4</v>
      </c>
      <c r="E48" s="332">
        <v>1</v>
      </c>
      <c r="F48" s="332">
        <v>4</v>
      </c>
      <c r="G48" s="332">
        <v>2</v>
      </c>
      <c r="H48" s="332">
        <v>4</v>
      </c>
      <c r="I48" s="332">
        <v>1</v>
      </c>
      <c r="J48" s="332">
        <v>3</v>
      </c>
      <c r="K48" s="332">
        <v>2</v>
      </c>
      <c r="L48" s="332">
        <v>7</v>
      </c>
      <c r="M48" s="332">
        <v>2</v>
      </c>
      <c r="N48" s="332">
        <v>1</v>
      </c>
      <c r="O48" s="339">
        <f t="shared" si="0"/>
        <v>31</v>
      </c>
    </row>
    <row r="49" spans="1:15" ht="13.5" customHeight="1" thickTop="1">
      <c r="A49" s="761" t="s">
        <v>85</v>
      </c>
      <c r="B49" s="154" t="s">
        <v>47</v>
      </c>
      <c r="C49" s="334">
        <v>34</v>
      </c>
      <c r="D49" s="334">
        <v>35</v>
      </c>
      <c r="E49" s="334">
        <v>47</v>
      </c>
      <c r="F49" s="334">
        <v>37</v>
      </c>
      <c r="G49" s="334">
        <v>66</v>
      </c>
      <c r="H49" s="334">
        <v>47</v>
      </c>
      <c r="I49" s="341">
        <v>37</v>
      </c>
      <c r="J49" s="334">
        <v>31</v>
      </c>
      <c r="K49" s="334">
        <v>60</v>
      </c>
      <c r="L49" s="334">
        <v>21</v>
      </c>
      <c r="M49" s="715">
        <v>23</v>
      </c>
      <c r="N49" s="715">
        <v>161</v>
      </c>
      <c r="O49" s="340">
        <f t="shared" si="0"/>
        <v>599</v>
      </c>
    </row>
    <row r="50" spans="1:15" ht="13.5" customHeight="1">
      <c r="A50" s="762"/>
      <c r="B50" s="155" t="s">
        <v>48</v>
      </c>
      <c r="C50" s="298">
        <v>25</v>
      </c>
      <c r="D50" s="332">
        <v>35</v>
      </c>
      <c r="E50" s="332">
        <v>40</v>
      </c>
      <c r="F50" s="332">
        <v>31</v>
      </c>
      <c r="G50" s="332">
        <v>25</v>
      </c>
      <c r="H50" s="332">
        <v>21</v>
      </c>
      <c r="I50" s="332">
        <v>23</v>
      </c>
      <c r="J50" s="332">
        <v>13</v>
      </c>
      <c r="K50" s="332">
        <v>30</v>
      </c>
      <c r="L50" s="332">
        <v>15</v>
      </c>
      <c r="M50" s="332">
        <v>17</v>
      </c>
      <c r="N50" s="332">
        <v>19</v>
      </c>
      <c r="O50" s="237">
        <f t="shared" si="0"/>
        <v>294</v>
      </c>
    </row>
    <row r="51" spans="1:15" ht="13.5" customHeight="1">
      <c r="A51" s="762"/>
      <c r="B51" s="155" t="s">
        <v>49</v>
      </c>
      <c r="C51" s="298">
        <v>6</v>
      </c>
      <c r="D51" s="332">
        <v>0</v>
      </c>
      <c r="E51" s="332">
        <v>2</v>
      </c>
      <c r="F51" s="332">
        <v>2</v>
      </c>
      <c r="G51" s="332">
        <v>36</v>
      </c>
      <c r="H51" s="332">
        <v>20</v>
      </c>
      <c r="I51" s="332">
        <v>8</v>
      </c>
      <c r="J51" s="332">
        <v>12</v>
      </c>
      <c r="K51" s="332">
        <v>26</v>
      </c>
      <c r="L51" s="332">
        <v>0</v>
      </c>
      <c r="M51" s="332">
        <v>0</v>
      </c>
      <c r="N51" s="332">
        <v>0</v>
      </c>
      <c r="O51" s="237">
        <f t="shared" si="0"/>
        <v>112</v>
      </c>
    </row>
    <row r="52" spans="1:15" ht="13.5" customHeight="1">
      <c r="A52" s="762"/>
      <c r="B52" s="155" t="s">
        <v>60</v>
      </c>
      <c r="C52" s="298">
        <v>0</v>
      </c>
      <c r="D52" s="332">
        <v>0</v>
      </c>
      <c r="E52" s="332">
        <v>0</v>
      </c>
      <c r="F52" s="332">
        <v>0</v>
      </c>
      <c r="G52" s="332">
        <v>0</v>
      </c>
      <c r="H52" s="332">
        <v>0</v>
      </c>
      <c r="I52" s="332">
        <v>0</v>
      </c>
      <c r="J52" s="332">
        <v>0</v>
      </c>
      <c r="K52" s="332">
        <v>0</v>
      </c>
      <c r="L52" s="332">
        <v>0</v>
      </c>
      <c r="M52" s="332">
        <v>0</v>
      </c>
      <c r="N52" s="332">
        <v>0</v>
      </c>
      <c r="O52" s="237">
        <f t="shared" si="0"/>
        <v>0</v>
      </c>
    </row>
    <row r="53" spans="1:15" ht="13.5" customHeight="1" thickBot="1">
      <c r="A53" s="763"/>
      <c r="B53" s="160" t="s">
        <v>50</v>
      </c>
      <c r="C53" s="298">
        <v>3</v>
      </c>
      <c r="D53" s="332">
        <v>0</v>
      </c>
      <c r="E53" s="332">
        <v>5</v>
      </c>
      <c r="F53" s="332">
        <v>4</v>
      </c>
      <c r="G53" s="332">
        <v>5</v>
      </c>
      <c r="H53" s="332">
        <v>6</v>
      </c>
      <c r="I53" s="332">
        <v>6</v>
      </c>
      <c r="J53" s="332">
        <v>6</v>
      </c>
      <c r="K53" s="332">
        <v>4</v>
      </c>
      <c r="L53" s="332">
        <v>6</v>
      </c>
      <c r="M53" s="332">
        <v>6</v>
      </c>
      <c r="N53" s="332">
        <v>142</v>
      </c>
      <c r="O53" s="339">
        <f t="shared" si="0"/>
        <v>193</v>
      </c>
    </row>
    <row r="54" spans="1:15" ht="13.5" customHeight="1" thickTop="1">
      <c r="A54" s="760" t="s">
        <v>45</v>
      </c>
      <c r="B54" s="154" t="s">
        <v>47</v>
      </c>
      <c r="C54" s="302">
        <f>IF(C4="","",+C49+C44+C39+C34+C29+C24+C19+C14+C9+C4)</f>
        <v>483</v>
      </c>
      <c r="D54" s="302">
        <f aca="true" t="shared" si="1" ref="D54:N58">IF(D4="","",+D49+D44+D39+D34+D29+D24+D19+D14+D9+D4)</f>
        <v>404</v>
      </c>
      <c r="E54" s="302">
        <f t="shared" si="1"/>
        <v>744</v>
      </c>
      <c r="F54" s="302">
        <f t="shared" si="1"/>
        <v>546</v>
      </c>
      <c r="G54" s="302">
        <f t="shared" si="1"/>
        <v>527</v>
      </c>
      <c r="H54" s="302">
        <f t="shared" si="1"/>
        <v>512</v>
      </c>
      <c r="I54" s="302">
        <f t="shared" si="1"/>
        <v>500</v>
      </c>
      <c r="J54" s="302">
        <f t="shared" si="1"/>
        <v>529</v>
      </c>
      <c r="K54" s="302">
        <f t="shared" si="1"/>
        <v>507</v>
      </c>
      <c r="L54" s="302">
        <f t="shared" si="1"/>
        <v>542</v>
      </c>
      <c r="M54" s="302">
        <f t="shared" si="1"/>
        <v>509</v>
      </c>
      <c r="N54" s="302">
        <f t="shared" si="1"/>
        <v>815</v>
      </c>
      <c r="O54" s="241">
        <f>IF(O4="","",+O49+O44+O39+O34+O29+O24+O19+O14+O9+O4)</f>
        <v>6618</v>
      </c>
    </row>
    <row r="55" spans="1:15" ht="13.5" customHeight="1">
      <c r="A55" s="760"/>
      <c r="B55" s="155" t="s">
        <v>48</v>
      </c>
      <c r="C55" s="301">
        <f>IF(C5="","",+C50+C45+C40+C35+C30+C25+C20+C15+C10+C5)</f>
        <v>221</v>
      </c>
      <c r="D55" s="301">
        <f t="shared" si="1"/>
        <v>230</v>
      </c>
      <c r="E55" s="301">
        <f t="shared" si="1"/>
        <v>291</v>
      </c>
      <c r="F55" s="301">
        <f t="shared" si="1"/>
        <v>243</v>
      </c>
      <c r="G55" s="301">
        <f t="shared" si="1"/>
        <v>239</v>
      </c>
      <c r="H55" s="301">
        <f t="shared" si="1"/>
        <v>247</v>
      </c>
      <c r="I55" s="301">
        <f t="shared" si="1"/>
        <v>202</v>
      </c>
      <c r="J55" s="301">
        <f t="shared" si="1"/>
        <v>229</v>
      </c>
      <c r="K55" s="301">
        <f t="shared" si="1"/>
        <v>246</v>
      </c>
      <c r="L55" s="301">
        <f t="shared" si="1"/>
        <v>219</v>
      </c>
      <c r="M55" s="301">
        <f t="shared" si="1"/>
        <v>212</v>
      </c>
      <c r="N55" s="301">
        <f t="shared" si="1"/>
        <v>195</v>
      </c>
      <c r="O55" s="245">
        <f>IF(O5="","",+O50+O45+O40+O35+O30+O25+O20+O15+O10+O5)</f>
        <v>2774</v>
      </c>
    </row>
    <row r="56" spans="1:15" ht="13.5" customHeight="1">
      <c r="A56" s="760"/>
      <c r="B56" s="155" t="s">
        <v>49</v>
      </c>
      <c r="C56" s="301">
        <f>IF(C6="","",+C51+C46+C41+C36+C31+C26+C21+C16+C11+C6)</f>
        <v>61</v>
      </c>
      <c r="D56" s="301">
        <f t="shared" si="1"/>
        <v>83</v>
      </c>
      <c r="E56" s="301">
        <f t="shared" si="1"/>
        <v>337</v>
      </c>
      <c r="F56" s="301">
        <f t="shared" si="1"/>
        <v>176</v>
      </c>
      <c r="G56" s="301">
        <f t="shared" si="1"/>
        <v>147</v>
      </c>
      <c r="H56" s="301">
        <f t="shared" si="1"/>
        <v>127</v>
      </c>
      <c r="I56" s="301">
        <f t="shared" si="1"/>
        <v>168</v>
      </c>
      <c r="J56" s="301">
        <f t="shared" si="1"/>
        <v>195</v>
      </c>
      <c r="K56" s="301">
        <f t="shared" si="1"/>
        <v>118</v>
      </c>
      <c r="L56" s="301">
        <f t="shared" si="1"/>
        <v>230</v>
      </c>
      <c r="M56" s="301">
        <f t="shared" si="1"/>
        <v>184</v>
      </c>
      <c r="N56" s="301">
        <f t="shared" si="1"/>
        <v>164</v>
      </c>
      <c r="O56" s="245">
        <f>IF(O6="","",+O51+O46+O41+O36+O31+O26+O21+O16+O11+O6)</f>
        <v>1990</v>
      </c>
    </row>
    <row r="57" spans="1:15" ht="13.5" customHeight="1">
      <c r="A57" s="626"/>
      <c r="B57" s="155" t="s">
        <v>71</v>
      </c>
      <c r="C57" s="301">
        <f>IF(C7="","",+C52+C47+C42+C37+C32+C27+C22+C17+C12+C7)</f>
        <v>0</v>
      </c>
      <c r="D57" s="301">
        <f t="shared" si="1"/>
        <v>9</v>
      </c>
      <c r="E57" s="301">
        <f t="shared" si="1"/>
        <v>0</v>
      </c>
      <c r="F57" s="301">
        <f t="shared" si="1"/>
        <v>1</v>
      </c>
      <c r="G57" s="301">
        <f t="shared" si="1"/>
        <v>0</v>
      </c>
      <c r="H57" s="301">
        <f t="shared" si="1"/>
        <v>6</v>
      </c>
      <c r="I57" s="301">
        <f t="shared" si="1"/>
        <v>0</v>
      </c>
      <c r="J57" s="301">
        <f t="shared" si="1"/>
        <v>0</v>
      </c>
      <c r="K57" s="301">
        <f t="shared" si="1"/>
        <v>10</v>
      </c>
      <c r="L57" s="301">
        <f t="shared" si="1"/>
        <v>1</v>
      </c>
      <c r="M57" s="301">
        <f t="shared" si="1"/>
        <v>0</v>
      </c>
      <c r="N57" s="301">
        <f t="shared" si="1"/>
        <v>2</v>
      </c>
      <c r="O57" s="245">
        <f>IF(O7="","",+O52+O47+O42+O37+O32+O27+O22+O17+O12+O7)</f>
        <v>29</v>
      </c>
    </row>
    <row r="58" spans="1:15" ht="13.5" customHeight="1" thickBot="1">
      <c r="A58" s="629"/>
      <c r="B58" s="161" t="s">
        <v>50</v>
      </c>
      <c r="C58" s="338">
        <f>IF(C8="","",+C53+C48+C43+C38+C33+C28+C23+C18+C13+C8)</f>
        <v>201</v>
      </c>
      <c r="D58" s="338">
        <f t="shared" si="1"/>
        <v>82</v>
      </c>
      <c r="E58" s="338">
        <f t="shared" si="1"/>
        <v>116</v>
      </c>
      <c r="F58" s="338">
        <f t="shared" si="1"/>
        <v>126</v>
      </c>
      <c r="G58" s="338">
        <f t="shared" si="1"/>
        <v>141</v>
      </c>
      <c r="H58" s="338">
        <f t="shared" si="1"/>
        <v>132</v>
      </c>
      <c r="I58" s="338">
        <f t="shared" si="1"/>
        <v>130</v>
      </c>
      <c r="J58" s="338">
        <f t="shared" si="1"/>
        <v>105</v>
      </c>
      <c r="K58" s="338">
        <f t="shared" si="1"/>
        <v>133</v>
      </c>
      <c r="L58" s="338">
        <f t="shared" si="1"/>
        <v>92</v>
      </c>
      <c r="M58" s="338">
        <f t="shared" si="1"/>
        <v>113</v>
      </c>
      <c r="N58" s="338">
        <f t="shared" si="1"/>
        <v>454</v>
      </c>
      <c r="O58" s="646">
        <f>IF(O8="","",+O53+O48+O43+O38+O33+O28+O23+O18+O13+O8)</f>
        <v>1825</v>
      </c>
    </row>
    <row r="59" spans="1:15" ht="13.5" customHeight="1">
      <c r="A59" s="267"/>
      <c r="B59" s="153"/>
      <c r="C59" s="136"/>
      <c r="D59" s="136"/>
      <c r="E59" s="136"/>
      <c r="F59" s="136"/>
      <c r="G59" s="136"/>
      <c r="H59" s="136"/>
      <c r="I59" s="136"/>
      <c r="J59" s="136"/>
      <c r="K59" s="753" t="s">
        <v>141</v>
      </c>
      <c r="L59" s="753"/>
      <c r="M59" s="753"/>
      <c r="N59" s="753"/>
      <c r="O59" s="753"/>
    </row>
    <row r="60" spans="1:15" ht="13.5">
      <c r="A60" s="153"/>
      <c r="B60" s="153"/>
      <c r="C60" s="136"/>
      <c r="D60" s="136"/>
      <c r="E60" s="136"/>
      <c r="F60" s="136"/>
      <c r="G60" s="136"/>
      <c r="H60" s="136"/>
      <c r="I60" s="136"/>
      <c r="J60" s="136"/>
      <c r="K60" s="136"/>
      <c r="L60" s="136"/>
      <c r="M60" s="136"/>
      <c r="N60" s="136"/>
      <c r="O60" s="136"/>
    </row>
    <row r="61" spans="1:15" ht="13.5">
      <c r="A61" s="153"/>
      <c r="B61" s="153"/>
      <c r="C61" s="153"/>
      <c r="D61" s="153"/>
      <c r="E61" s="153"/>
      <c r="F61" s="153"/>
      <c r="G61" s="153"/>
      <c r="H61" s="153"/>
      <c r="I61" s="153"/>
      <c r="J61" s="153"/>
      <c r="K61" s="153"/>
      <c r="L61" s="153"/>
      <c r="M61" s="153"/>
      <c r="N61" s="153"/>
      <c r="O61" s="153"/>
    </row>
    <row r="62" spans="1:15" ht="13.5">
      <c r="A62" s="153"/>
      <c r="B62" s="153"/>
      <c r="C62" s="153"/>
      <c r="D62" s="153"/>
      <c r="E62" s="153"/>
      <c r="F62" s="153"/>
      <c r="G62" s="153"/>
      <c r="H62" s="153"/>
      <c r="I62" s="153"/>
      <c r="J62" s="153"/>
      <c r="K62" s="153"/>
      <c r="L62" s="153"/>
      <c r="M62" s="153"/>
      <c r="N62" s="153"/>
      <c r="O62" s="153"/>
    </row>
    <row r="63" spans="1:15" ht="13.5">
      <c r="A63" s="153"/>
      <c r="B63" s="153"/>
      <c r="C63" s="153"/>
      <c r="D63" s="153"/>
      <c r="E63" s="153"/>
      <c r="F63" s="153"/>
      <c r="G63" s="153"/>
      <c r="H63" s="153"/>
      <c r="I63" s="153"/>
      <c r="J63" s="153"/>
      <c r="K63" s="153"/>
      <c r="L63" s="153"/>
      <c r="M63" s="153"/>
      <c r="N63" s="153"/>
      <c r="O63" s="153"/>
    </row>
    <row r="64" spans="1:15" ht="13.5">
      <c r="A64" s="153"/>
      <c r="B64" s="153"/>
      <c r="C64" s="153"/>
      <c r="D64" s="153"/>
      <c r="E64" s="153"/>
      <c r="F64" s="153"/>
      <c r="G64" s="153"/>
      <c r="H64" s="153"/>
      <c r="I64" s="153"/>
      <c r="J64" s="153"/>
      <c r="K64" s="153"/>
      <c r="L64" s="153"/>
      <c r="M64" s="153"/>
      <c r="N64" s="153"/>
      <c r="O64" s="153"/>
    </row>
    <row r="65" spans="1:15" ht="13.5">
      <c r="A65" s="153"/>
      <c r="B65" s="153"/>
      <c r="C65" s="153"/>
      <c r="D65" s="153"/>
      <c r="E65" s="153"/>
      <c r="F65" s="153"/>
      <c r="G65" s="153"/>
      <c r="H65" s="153"/>
      <c r="I65" s="153"/>
      <c r="J65" s="153"/>
      <c r="K65" s="153"/>
      <c r="L65" s="153"/>
      <c r="M65" s="153"/>
      <c r="N65" s="153"/>
      <c r="O65" s="153"/>
    </row>
    <row r="66" spans="1:15" ht="13.5">
      <c r="A66" s="153"/>
      <c r="B66" s="153"/>
      <c r="C66" s="153"/>
      <c r="D66" s="153"/>
      <c r="E66" s="153"/>
      <c r="F66" s="153"/>
      <c r="G66" s="153"/>
      <c r="H66" s="153"/>
      <c r="I66" s="153"/>
      <c r="J66" s="153"/>
      <c r="K66" s="153"/>
      <c r="L66" s="153"/>
      <c r="M66" s="153"/>
      <c r="N66" s="153"/>
      <c r="O66" s="153"/>
    </row>
    <row r="67" spans="1:15" ht="13.5">
      <c r="A67" s="153"/>
      <c r="B67" s="153"/>
      <c r="C67" s="153"/>
      <c r="D67" s="153"/>
      <c r="E67" s="153"/>
      <c r="F67" s="153"/>
      <c r="G67" s="153"/>
      <c r="H67" s="153"/>
      <c r="I67" s="153"/>
      <c r="J67" s="153"/>
      <c r="K67" s="153"/>
      <c r="L67" s="153"/>
      <c r="M67" s="153"/>
      <c r="N67" s="153"/>
      <c r="O67" s="153"/>
    </row>
    <row r="68" spans="1:15" ht="13.5">
      <c r="A68" s="153"/>
      <c r="B68" s="153"/>
      <c r="C68" s="153"/>
      <c r="D68" s="153"/>
      <c r="E68" s="153"/>
      <c r="F68" s="153"/>
      <c r="G68" s="153"/>
      <c r="H68" s="153"/>
      <c r="I68" s="153"/>
      <c r="J68" s="153"/>
      <c r="K68" s="153"/>
      <c r="L68" s="153"/>
      <c r="M68" s="153"/>
      <c r="N68" s="153"/>
      <c r="O68" s="153"/>
    </row>
    <row r="69" spans="1:15" ht="13.5">
      <c r="A69" s="153"/>
      <c r="B69" s="153"/>
      <c r="C69" s="153"/>
      <c r="D69" s="153"/>
      <c r="E69" s="153"/>
      <c r="F69" s="153"/>
      <c r="G69" s="153"/>
      <c r="H69" s="153"/>
      <c r="I69" s="153"/>
      <c r="J69" s="153"/>
      <c r="K69" s="153"/>
      <c r="L69" s="153"/>
      <c r="M69" s="153"/>
      <c r="N69" s="153"/>
      <c r="O69" s="153"/>
    </row>
    <row r="70" spans="1:15" ht="13.5">
      <c r="A70" s="153"/>
      <c r="B70" s="153"/>
      <c r="C70" s="153"/>
      <c r="D70" s="153"/>
      <c r="E70" s="153"/>
      <c r="F70" s="153"/>
      <c r="G70" s="153"/>
      <c r="H70" s="153"/>
      <c r="I70" s="153"/>
      <c r="J70" s="153"/>
      <c r="K70" s="153"/>
      <c r="L70" s="153"/>
      <c r="M70" s="153"/>
      <c r="N70" s="153"/>
      <c r="O70" s="153"/>
    </row>
    <row r="71" spans="1:15" ht="13.5">
      <c r="A71" s="153"/>
      <c r="B71" s="153"/>
      <c r="C71" s="153"/>
      <c r="D71" s="153"/>
      <c r="E71" s="153"/>
      <c r="F71" s="153"/>
      <c r="G71" s="153"/>
      <c r="H71" s="153"/>
      <c r="I71" s="153"/>
      <c r="J71" s="153"/>
      <c r="K71" s="153"/>
      <c r="L71" s="153"/>
      <c r="M71" s="153"/>
      <c r="N71" s="153"/>
      <c r="O71" s="153"/>
    </row>
    <row r="72" spans="1:15" ht="13.5">
      <c r="A72" s="153"/>
      <c r="B72" s="153"/>
      <c r="C72" s="153"/>
      <c r="D72" s="153"/>
      <c r="E72" s="153"/>
      <c r="F72" s="153"/>
      <c r="G72" s="153"/>
      <c r="H72" s="153"/>
      <c r="I72" s="153"/>
      <c r="J72" s="153"/>
      <c r="K72" s="153"/>
      <c r="L72" s="153"/>
      <c r="M72" s="153"/>
      <c r="N72" s="153"/>
      <c r="O72" s="153"/>
    </row>
    <row r="73" spans="1:15" ht="13.5">
      <c r="A73" s="153"/>
      <c r="B73" s="153"/>
      <c r="C73" s="153"/>
      <c r="D73" s="153"/>
      <c r="E73" s="153"/>
      <c r="F73" s="153"/>
      <c r="G73" s="153"/>
      <c r="H73" s="153"/>
      <c r="I73" s="153"/>
      <c r="J73" s="153"/>
      <c r="K73" s="153"/>
      <c r="L73" s="153"/>
      <c r="M73" s="153"/>
      <c r="N73" s="153"/>
      <c r="O73" s="153"/>
    </row>
  </sheetData>
  <sheetProtection/>
  <mergeCells count="11">
    <mergeCell ref="A9:A13"/>
    <mergeCell ref="A34:A36"/>
    <mergeCell ref="A29:A31"/>
    <mergeCell ref="A24:A26"/>
    <mergeCell ref="A19:A21"/>
    <mergeCell ref="A14:A16"/>
    <mergeCell ref="K59:O59"/>
    <mergeCell ref="A54:A56"/>
    <mergeCell ref="A39:A41"/>
    <mergeCell ref="A49:A53"/>
    <mergeCell ref="A44:A48"/>
  </mergeCells>
  <printOptions horizontalCentered="1"/>
  <pageMargins left="0.7480314960629921" right="0.7480314960629921" top="0.5905511811023623" bottom="0.4724409448818898" header="0.1968503937007874" footer="0.1968503937007874"/>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政策企画部情報システム課</cp:lastModifiedBy>
  <cp:lastPrinted>2023-05-01T04:51:47Z</cp:lastPrinted>
  <dcterms:created xsi:type="dcterms:W3CDTF">2006-05-02T07:06:59Z</dcterms:created>
  <dcterms:modified xsi:type="dcterms:W3CDTF">2023-05-09T04:09:20Z</dcterms:modified>
  <cp:category/>
  <cp:version/>
  <cp:contentType/>
  <cp:contentStatus/>
</cp:coreProperties>
</file>