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R0203xxxx\Desktop\☆介護保険最新情報\1201-1300\"/>
    </mc:Choice>
  </mc:AlternateContent>
  <bookViews>
    <workbookView xWindow="0" yWindow="0" windowWidth="24000" windowHeight="9510" activeTab="1"/>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AC73" i="15" l="1"/>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T94" i="15" l="1"/>
  <c r="T88" i="15"/>
  <c r="Q38" i="15"/>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<sst xmlns="http://schemas.openxmlformats.org/spreadsheetml/2006/main" count="4442" uniqueCount="2289">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</sst>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0" xfId="0" applyFont="1" applyAlignment="1" applyProtection="1">
      <alignment horizontal="left" vertical="top" wrapText="1"/>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8"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fmlaLink="$AM$65"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6163" y="35829875"/>
              <a:ext cx="179387" cy="1878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6163" y="39258875"/>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6163" y="37552313"/>
              <a:ext cx="179387" cy="365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6163" y="35639375"/>
              <a:ext cx="179387"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6163" y="37377688"/>
              <a:ext cx="179387" cy="30162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6163" y="35639375"/>
              <a:ext cx="179387"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6163" y="37377688"/>
              <a:ext cx="179387" cy="30162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6163" y="21669375"/>
              <a:ext cx="179387" cy="3144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6163" y="24257000"/>
              <a:ext cx="179387" cy="338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193875"/>
              <a:ext cx="179388" cy="269875"/>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24456" y="267740"/>
          <a:ext cx="7545118" cy="100717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4600" y="26733500"/>
              <a:ext cx="179388" cy="730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4600" y="26733500"/>
              <a:ext cx="179388" cy="73025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6163" y="35639375"/>
              <a:ext cx="179387"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6163" y="37377688"/>
              <a:ext cx="179387" cy="301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43394" y="121831"/>
          <a:ext cx="6850220" cy="284162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2057</v>
      </c>
      <c r="AC1" s="143" t="s">
        <v>30</v>
      </c>
    </row>
    <row r="2" spans="1:29" ht="11.25" customHeight="1">
      <c r="A2" s="409"/>
    </row>
    <row r="3" spans="1:29" s="410" customFormat="1" ht="24" customHeight="1">
      <c r="A3" s="531" t="s">
        <v>109</v>
      </c>
      <c r="B3" s="531"/>
      <c r="C3" s="531"/>
      <c r="D3" s="531"/>
      <c r="E3" s="531"/>
      <c r="F3" s="531"/>
      <c r="G3" s="531"/>
      <c r="H3" s="531"/>
      <c r="I3" s="531"/>
      <c r="J3" s="531"/>
      <c r="K3" s="531"/>
      <c r="L3" s="531"/>
      <c r="M3" s="531"/>
      <c r="N3" s="531"/>
      <c r="O3" s="531"/>
      <c r="P3" s="531"/>
      <c r="Q3" s="531"/>
      <c r="R3" s="531"/>
      <c r="S3" s="531"/>
      <c r="T3" s="531"/>
      <c r="U3" s="531"/>
      <c r="V3" s="531"/>
      <c r="W3" s="531"/>
      <c r="X3" s="531"/>
      <c r="Y3" s="531"/>
      <c r="Z3" s="531"/>
    </row>
    <row r="4" spans="1:29" s="410" customFormat="1" ht="30.75" customHeight="1">
      <c r="A4" s="547" t="s">
        <v>110</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48" t="s">
        <v>2264</v>
      </c>
      <c r="B6" s="548"/>
      <c r="C6" s="548"/>
      <c r="D6" s="548"/>
      <c r="E6" s="548"/>
      <c r="F6" s="548"/>
      <c r="G6" s="548"/>
      <c r="H6" s="548"/>
      <c r="I6" s="548"/>
      <c r="J6" s="548"/>
      <c r="K6" s="548"/>
      <c r="L6" s="548"/>
      <c r="M6" s="548"/>
      <c r="N6" s="548"/>
      <c r="O6" s="548"/>
      <c r="P6" s="548"/>
      <c r="Q6" s="548"/>
      <c r="R6" s="548"/>
      <c r="S6" s="548"/>
      <c r="T6" s="548"/>
      <c r="U6" s="548"/>
      <c r="V6" s="548"/>
      <c r="W6" s="548"/>
      <c r="X6" s="548"/>
      <c r="Y6" s="548"/>
      <c r="Z6" s="548"/>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1" t="s">
        <v>2273</v>
      </c>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2056</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24"/>
      <c r="D32" s="525"/>
      <c r="E32" s="525"/>
      <c r="F32" s="525"/>
      <c r="G32" s="525"/>
      <c r="H32" s="525"/>
      <c r="I32" s="525"/>
      <c r="J32" s="525"/>
      <c r="K32" s="525"/>
      <c r="L32" s="526"/>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22" t="s">
        <v>0</v>
      </c>
      <c r="D36" s="522"/>
      <c r="E36" s="522"/>
      <c r="F36" s="522"/>
      <c r="G36" s="522"/>
      <c r="H36" s="522"/>
      <c r="I36" s="522"/>
      <c r="J36" s="522"/>
      <c r="K36" s="522"/>
      <c r="L36" s="523"/>
      <c r="M36" s="527"/>
      <c r="N36" s="528"/>
      <c r="O36" s="528"/>
      <c r="P36" s="528"/>
      <c r="Q36" s="528"/>
      <c r="R36" s="528"/>
      <c r="S36" s="528"/>
      <c r="T36" s="528"/>
      <c r="U36" s="528"/>
      <c r="V36" s="528"/>
      <c r="W36" s="529"/>
      <c r="X36" s="530"/>
      <c r="Y36" s="412"/>
      <c r="Z36" s="412"/>
      <c r="AA36" s="412"/>
    </row>
    <row r="37" spans="1:29" ht="20.100000000000001" customHeight="1" thickBot="1">
      <c r="A37" s="412"/>
      <c r="B37" s="418"/>
      <c r="C37" s="522" t="s">
        <v>31</v>
      </c>
      <c r="D37" s="522"/>
      <c r="E37" s="522"/>
      <c r="F37" s="522"/>
      <c r="G37" s="522"/>
      <c r="H37" s="522"/>
      <c r="I37" s="522"/>
      <c r="J37" s="522"/>
      <c r="K37" s="522"/>
      <c r="L37" s="523"/>
      <c r="M37" s="518"/>
      <c r="N37" s="519"/>
      <c r="O37" s="519"/>
      <c r="P37" s="519"/>
      <c r="Q37" s="519"/>
      <c r="R37" s="519"/>
      <c r="S37" s="519"/>
      <c r="T37" s="519"/>
      <c r="U37" s="541"/>
      <c r="V37" s="541"/>
      <c r="W37" s="542"/>
      <c r="X37" s="543"/>
      <c r="Y37" s="412"/>
      <c r="Z37" s="412"/>
      <c r="AA37" s="412"/>
      <c r="AC37" s="143" t="s">
        <v>32</v>
      </c>
    </row>
    <row r="38" spans="1:29" ht="20.100000000000001" customHeight="1" thickBot="1">
      <c r="A38" s="412"/>
      <c r="B38" s="417" t="s">
        <v>33</v>
      </c>
      <c r="C38" s="522" t="s">
        <v>34</v>
      </c>
      <c r="D38" s="522"/>
      <c r="E38" s="522"/>
      <c r="F38" s="522"/>
      <c r="G38" s="522"/>
      <c r="H38" s="522"/>
      <c r="I38" s="522"/>
      <c r="J38" s="522"/>
      <c r="K38" s="522"/>
      <c r="L38" s="523"/>
      <c r="M38" s="1"/>
      <c r="N38" s="2"/>
      <c r="O38" s="2"/>
      <c r="P38" s="419" t="s">
        <v>88</v>
      </c>
      <c r="Q38" s="2"/>
      <c r="R38" s="2"/>
      <c r="S38" s="2"/>
      <c r="T38" s="3"/>
      <c r="U38" s="420"/>
      <c r="V38" s="421"/>
      <c r="W38" s="421"/>
      <c r="X38" s="421"/>
      <c r="Y38" s="412"/>
      <c r="Z38" s="412"/>
      <c r="AA38" s="412"/>
      <c r="AC38" s="143" t="str">
        <f>CONCATENATE(M38,N38,O38,P38,Q38,R38,S38,T38)</f>
        <v>－</v>
      </c>
    </row>
    <row r="39" spans="1:29" ht="20.100000000000001" customHeight="1">
      <c r="A39" s="412"/>
      <c r="B39" s="422"/>
      <c r="C39" s="522" t="s">
        <v>35</v>
      </c>
      <c r="D39" s="522"/>
      <c r="E39" s="522"/>
      <c r="F39" s="522"/>
      <c r="G39" s="522"/>
      <c r="H39" s="522"/>
      <c r="I39" s="522"/>
      <c r="J39" s="522"/>
      <c r="K39" s="522"/>
      <c r="L39" s="523"/>
      <c r="M39" s="518"/>
      <c r="N39" s="519"/>
      <c r="O39" s="519"/>
      <c r="P39" s="519"/>
      <c r="Q39" s="519"/>
      <c r="R39" s="519"/>
      <c r="S39" s="519"/>
      <c r="T39" s="519"/>
      <c r="U39" s="533"/>
      <c r="V39" s="533"/>
      <c r="W39" s="534"/>
      <c r="X39" s="535"/>
      <c r="Y39" s="412"/>
      <c r="Z39" s="412"/>
      <c r="AA39" s="412"/>
    </row>
    <row r="40" spans="1:29" ht="20.100000000000001" customHeight="1">
      <c r="A40" s="412"/>
      <c r="B40" s="418"/>
      <c r="C40" s="522" t="s">
        <v>36</v>
      </c>
      <c r="D40" s="522"/>
      <c r="E40" s="522"/>
      <c r="F40" s="522"/>
      <c r="G40" s="522"/>
      <c r="H40" s="522"/>
      <c r="I40" s="522"/>
      <c r="J40" s="522"/>
      <c r="K40" s="522"/>
      <c r="L40" s="523"/>
      <c r="M40" s="518"/>
      <c r="N40" s="519"/>
      <c r="O40" s="519"/>
      <c r="P40" s="519"/>
      <c r="Q40" s="519"/>
      <c r="R40" s="519"/>
      <c r="S40" s="519"/>
      <c r="T40" s="519"/>
      <c r="U40" s="519"/>
      <c r="V40" s="519"/>
      <c r="W40" s="520"/>
      <c r="X40" s="521"/>
      <c r="Y40" s="412"/>
      <c r="Z40" s="412"/>
      <c r="AA40" s="412"/>
    </row>
    <row r="41" spans="1:29" ht="20.100000000000001" customHeight="1">
      <c r="A41" s="412"/>
      <c r="B41" s="417" t="s">
        <v>37</v>
      </c>
      <c r="C41" s="522" t="s">
        <v>38</v>
      </c>
      <c r="D41" s="522"/>
      <c r="E41" s="522"/>
      <c r="F41" s="522"/>
      <c r="G41" s="522"/>
      <c r="H41" s="522"/>
      <c r="I41" s="522"/>
      <c r="J41" s="522"/>
      <c r="K41" s="522"/>
      <c r="L41" s="523"/>
      <c r="M41" s="518"/>
      <c r="N41" s="519"/>
      <c r="O41" s="519"/>
      <c r="P41" s="519"/>
      <c r="Q41" s="519"/>
      <c r="R41" s="519"/>
      <c r="S41" s="519"/>
      <c r="T41" s="519"/>
      <c r="U41" s="519"/>
      <c r="V41" s="519"/>
      <c r="W41" s="520"/>
      <c r="X41" s="521"/>
      <c r="Y41" s="412"/>
      <c r="Z41" s="412"/>
      <c r="AA41" s="412"/>
    </row>
    <row r="42" spans="1:29" ht="20.100000000000001" customHeight="1">
      <c r="A42" s="412"/>
      <c r="B42" s="418"/>
      <c r="C42" s="522" t="s">
        <v>39</v>
      </c>
      <c r="D42" s="522"/>
      <c r="E42" s="522"/>
      <c r="F42" s="522"/>
      <c r="G42" s="522"/>
      <c r="H42" s="522"/>
      <c r="I42" s="522"/>
      <c r="J42" s="522"/>
      <c r="K42" s="522"/>
      <c r="L42" s="523"/>
      <c r="M42" s="540"/>
      <c r="N42" s="541"/>
      <c r="O42" s="541"/>
      <c r="P42" s="541"/>
      <c r="Q42" s="541"/>
      <c r="R42" s="541"/>
      <c r="S42" s="541"/>
      <c r="T42" s="541"/>
      <c r="U42" s="541"/>
      <c r="V42" s="541"/>
      <c r="W42" s="542"/>
      <c r="X42" s="543"/>
      <c r="Y42" s="412"/>
      <c r="Z42" s="412"/>
      <c r="AA42" s="412"/>
    </row>
    <row r="43" spans="1:29" ht="20.100000000000001" customHeight="1">
      <c r="A43" s="412"/>
      <c r="B43" s="544" t="s">
        <v>40</v>
      </c>
      <c r="C43" s="522" t="s">
        <v>41</v>
      </c>
      <c r="D43" s="522"/>
      <c r="E43" s="522"/>
      <c r="F43" s="522"/>
      <c r="G43" s="522"/>
      <c r="H43" s="522"/>
      <c r="I43" s="522"/>
      <c r="J43" s="522"/>
      <c r="K43" s="522"/>
      <c r="L43" s="523"/>
      <c r="M43" s="518"/>
      <c r="N43" s="519"/>
      <c r="O43" s="519"/>
      <c r="P43" s="519"/>
      <c r="Q43" s="519"/>
      <c r="R43" s="519"/>
      <c r="S43" s="519"/>
      <c r="T43" s="519"/>
      <c r="U43" s="519"/>
      <c r="V43" s="519"/>
      <c r="W43" s="520"/>
      <c r="X43" s="521"/>
      <c r="Y43" s="412"/>
      <c r="Z43" s="412"/>
      <c r="AA43" s="412"/>
    </row>
    <row r="44" spans="1:29" ht="20.100000000000001" customHeight="1">
      <c r="A44" s="412"/>
      <c r="B44" s="545"/>
      <c r="C44" s="546" t="s">
        <v>39</v>
      </c>
      <c r="D44" s="546"/>
      <c r="E44" s="546"/>
      <c r="F44" s="546"/>
      <c r="G44" s="546"/>
      <c r="H44" s="546"/>
      <c r="I44" s="546"/>
      <c r="J44" s="546"/>
      <c r="K44" s="546"/>
      <c r="L44" s="546"/>
      <c r="M44" s="518"/>
      <c r="N44" s="519"/>
      <c r="O44" s="519"/>
      <c r="P44" s="519"/>
      <c r="Q44" s="519"/>
      <c r="R44" s="519"/>
      <c r="S44" s="519"/>
      <c r="T44" s="519"/>
      <c r="U44" s="519"/>
      <c r="V44" s="519"/>
      <c r="W44" s="520"/>
      <c r="X44" s="521"/>
      <c r="Y44" s="412"/>
      <c r="Z44" s="412"/>
      <c r="AA44" s="412"/>
    </row>
    <row r="45" spans="1:29" ht="20.100000000000001" customHeight="1">
      <c r="A45" s="412"/>
      <c r="B45" s="417" t="s">
        <v>26</v>
      </c>
      <c r="C45" s="522" t="s">
        <v>14</v>
      </c>
      <c r="D45" s="522"/>
      <c r="E45" s="522"/>
      <c r="F45" s="522"/>
      <c r="G45" s="522"/>
      <c r="H45" s="522"/>
      <c r="I45" s="522"/>
      <c r="J45" s="522"/>
      <c r="K45" s="522"/>
      <c r="L45" s="523"/>
      <c r="M45" s="532"/>
      <c r="N45" s="533"/>
      <c r="O45" s="533"/>
      <c r="P45" s="533"/>
      <c r="Q45" s="533"/>
      <c r="R45" s="533"/>
      <c r="S45" s="533"/>
      <c r="T45" s="533"/>
      <c r="U45" s="533"/>
      <c r="V45" s="533"/>
      <c r="W45" s="534"/>
      <c r="X45" s="535"/>
      <c r="Y45" s="412"/>
      <c r="Z45" s="412"/>
      <c r="AA45" s="412"/>
    </row>
    <row r="46" spans="1:29" ht="20.100000000000001" customHeight="1" thickBot="1">
      <c r="A46" s="412"/>
      <c r="B46" s="423"/>
      <c r="C46" s="522" t="s">
        <v>27</v>
      </c>
      <c r="D46" s="522"/>
      <c r="E46" s="522"/>
      <c r="F46" s="522"/>
      <c r="G46" s="522"/>
      <c r="H46" s="522"/>
      <c r="I46" s="522"/>
      <c r="J46" s="522"/>
      <c r="K46" s="522"/>
      <c r="L46" s="523"/>
      <c r="M46" s="536"/>
      <c r="N46" s="537"/>
      <c r="O46" s="537"/>
      <c r="P46" s="537"/>
      <c r="Q46" s="537"/>
      <c r="R46" s="537"/>
      <c r="S46" s="537"/>
      <c r="T46" s="537"/>
      <c r="U46" s="537"/>
      <c r="V46" s="537"/>
      <c r="W46" s="538"/>
      <c r="X46" s="53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2263</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row>
    <row r="51" spans="1:27" ht="28.5" customHeight="1">
      <c r="A51" s="412"/>
      <c r="B51" s="514" t="s">
        <v>42</v>
      </c>
      <c r="C51" s="514" t="s">
        <v>43</v>
      </c>
      <c r="D51" s="514"/>
      <c r="E51" s="514"/>
      <c r="F51" s="514"/>
      <c r="G51" s="514"/>
      <c r="H51" s="514"/>
      <c r="I51" s="514"/>
      <c r="J51" s="514"/>
      <c r="K51" s="514"/>
      <c r="L51" s="514"/>
      <c r="M51" s="514" t="s">
        <v>44</v>
      </c>
      <c r="N51" s="514"/>
      <c r="O51" s="514"/>
      <c r="P51" s="514"/>
      <c r="Q51" s="514"/>
      <c r="R51" s="567" t="s">
        <v>50</v>
      </c>
      <c r="S51" s="568"/>
      <c r="T51" s="568"/>
      <c r="U51" s="568"/>
      <c r="V51" s="568"/>
      <c r="W51" s="569"/>
      <c r="X51" s="514" t="s">
        <v>45</v>
      </c>
      <c r="Y51" s="516" t="s">
        <v>6</v>
      </c>
      <c r="Z51" s="426"/>
      <c r="AA51" s="426"/>
    </row>
    <row r="52" spans="1:27" ht="28.5" customHeight="1" thickBot="1">
      <c r="A52" s="412"/>
      <c r="B52" s="514"/>
      <c r="C52" s="515"/>
      <c r="D52" s="515"/>
      <c r="E52" s="515"/>
      <c r="F52" s="515"/>
      <c r="G52" s="515"/>
      <c r="H52" s="515"/>
      <c r="I52" s="515"/>
      <c r="J52" s="515"/>
      <c r="K52" s="515"/>
      <c r="L52" s="515"/>
      <c r="M52" s="515"/>
      <c r="N52" s="515"/>
      <c r="O52" s="515"/>
      <c r="P52" s="515"/>
      <c r="Q52" s="515"/>
      <c r="R52" s="563" t="s">
        <v>51</v>
      </c>
      <c r="S52" s="515"/>
      <c r="T52" s="515"/>
      <c r="U52" s="515"/>
      <c r="V52" s="515"/>
      <c r="W52" s="427" t="s">
        <v>52</v>
      </c>
      <c r="X52" s="515"/>
      <c r="Y52" s="517"/>
      <c r="Z52" s="424"/>
      <c r="AA52" s="424"/>
    </row>
    <row r="53" spans="1:27" ht="33.950000000000003" customHeight="1">
      <c r="A53" s="412"/>
      <c r="B53" s="428">
        <v>1</v>
      </c>
      <c r="C53" s="570"/>
      <c r="D53" s="571"/>
      <c r="E53" s="571"/>
      <c r="F53" s="571"/>
      <c r="G53" s="571"/>
      <c r="H53" s="571"/>
      <c r="I53" s="571"/>
      <c r="J53" s="571"/>
      <c r="K53" s="571"/>
      <c r="L53" s="572"/>
      <c r="M53" s="564"/>
      <c r="N53" s="565"/>
      <c r="O53" s="565"/>
      <c r="P53" s="565"/>
      <c r="Q53" s="566"/>
      <c r="R53" s="564"/>
      <c r="S53" s="565"/>
      <c r="T53" s="565"/>
      <c r="U53" s="565"/>
      <c r="V53" s="566"/>
      <c r="W53" s="130"/>
      <c r="X53" s="131"/>
      <c r="Y53" s="132"/>
      <c r="Z53" s="429"/>
      <c r="AA53" s="430"/>
    </row>
    <row r="54" spans="1:27" ht="33.950000000000003" customHeight="1">
      <c r="A54" s="412"/>
      <c r="B54" s="431">
        <f>B53+1</f>
        <v>2</v>
      </c>
      <c r="C54" s="549"/>
      <c r="D54" s="550"/>
      <c r="E54" s="550"/>
      <c r="F54" s="550"/>
      <c r="G54" s="550"/>
      <c r="H54" s="550"/>
      <c r="I54" s="550"/>
      <c r="J54" s="550"/>
      <c r="K54" s="550"/>
      <c r="L54" s="551"/>
      <c r="M54" s="559"/>
      <c r="N54" s="560"/>
      <c r="O54" s="560"/>
      <c r="P54" s="560"/>
      <c r="Q54" s="561"/>
      <c r="R54" s="556"/>
      <c r="S54" s="557"/>
      <c r="T54" s="557"/>
      <c r="U54" s="557"/>
      <c r="V54" s="558"/>
      <c r="W54" s="125"/>
      <c r="X54" s="4"/>
      <c r="Y54" s="5"/>
      <c r="Z54" s="429"/>
      <c r="AA54" s="430"/>
    </row>
    <row r="55" spans="1:27" ht="33.950000000000003" customHeight="1">
      <c r="A55" s="412"/>
      <c r="B55" s="431">
        <f t="shared" ref="B55:B118" si="0">B54+1</f>
        <v>3</v>
      </c>
      <c r="C55" s="549"/>
      <c r="D55" s="550"/>
      <c r="E55" s="550"/>
      <c r="F55" s="550"/>
      <c r="G55" s="550"/>
      <c r="H55" s="550"/>
      <c r="I55" s="550"/>
      <c r="J55" s="550"/>
      <c r="K55" s="550"/>
      <c r="L55" s="551"/>
      <c r="M55" s="556"/>
      <c r="N55" s="557"/>
      <c r="O55" s="557"/>
      <c r="P55" s="557"/>
      <c r="Q55" s="558"/>
      <c r="R55" s="556"/>
      <c r="S55" s="557"/>
      <c r="T55" s="557"/>
      <c r="U55" s="557"/>
      <c r="V55" s="558"/>
      <c r="W55" s="125"/>
      <c r="X55" s="4"/>
      <c r="Y55" s="5"/>
      <c r="Z55" s="429"/>
      <c r="AA55" s="430"/>
    </row>
    <row r="56" spans="1:27" ht="33.950000000000003" customHeight="1">
      <c r="A56" s="412"/>
      <c r="B56" s="431">
        <f t="shared" si="0"/>
        <v>4</v>
      </c>
      <c r="C56" s="549"/>
      <c r="D56" s="550"/>
      <c r="E56" s="550"/>
      <c r="F56" s="550"/>
      <c r="G56" s="550"/>
      <c r="H56" s="550"/>
      <c r="I56" s="550"/>
      <c r="J56" s="550"/>
      <c r="K56" s="550"/>
      <c r="L56" s="551"/>
      <c r="M56" s="556"/>
      <c r="N56" s="557"/>
      <c r="O56" s="557"/>
      <c r="P56" s="557"/>
      <c r="Q56" s="558"/>
      <c r="R56" s="556"/>
      <c r="S56" s="557"/>
      <c r="T56" s="557"/>
      <c r="U56" s="557"/>
      <c r="V56" s="558"/>
      <c r="W56" s="125"/>
      <c r="X56" s="4"/>
      <c r="Y56" s="5"/>
      <c r="Z56" s="429"/>
      <c r="AA56" s="430"/>
    </row>
    <row r="57" spans="1:27" ht="33.950000000000003" customHeight="1">
      <c r="A57" s="412"/>
      <c r="B57" s="431">
        <f t="shared" si="0"/>
        <v>5</v>
      </c>
      <c r="C57" s="549"/>
      <c r="D57" s="550"/>
      <c r="E57" s="550"/>
      <c r="F57" s="550"/>
      <c r="G57" s="550"/>
      <c r="H57" s="550"/>
      <c r="I57" s="550"/>
      <c r="J57" s="550"/>
      <c r="K57" s="550"/>
      <c r="L57" s="551"/>
      <c r="M57" s="556"/>
      <c r="N57" s="557"/>
      <c r="O57" s="557"/>
      <c r="P57" s="557"/>
      <c r="Q57" s="558"/>
      <c r="R57" s="556"/>
      <c r="S57" s="557"/>
      <c r="T57" s="557"/>
      <c r="U57" s="557"/>
      <c r="V57" s="558"/>
      <c r="W57" s="125"/>
      <c r="X57" s="4"/>
      <c r="Y57" s="5"/>
      <c r="Z57" s="429"/>
      <c r="AA57" s="430"/>
    </row>
    <row r="58" spans="1:27" ht="33.950000000000003" customHeight="1">
      <c r="A58" s="412"/>
      <c r="B58" s="431">
        <f t="shared" si="0"/>
        <v>6</v>
      </c>
      <c r="C58" s="549"/>
      <c r="D58" s="550"/>
      <c r="E58" s="550"/>
      <c r="F58" s="550"/>
      <c r="G58" s="550"/>
      <c r="H58" s="550"/>
      <c r="I58" s="550"/>
      <c r="J58" s="550"/>
      <c r="K58" s="550"/>
      <c r="L58" s="551"/>
      <c r="M58" s="556"/>
      <c r="N58" s="557"/>
      <c r="O58" s="557"/>
      <c r="P58" s="557"/>
      <c r="Q58" s="558"/>
      <c r="R58" s="556"/>
      <c r="S58" s="557"/>
      <c r="T58" s="557"/>
      <c r="U58" s="557"/>
      <c r="V58" s="558"/>
      <c r="W58" s="125"/>
      <c r="X58" s="4"/>
      <c r="Y58" s="5"/>
      <c r="Z58" s="429"/>
      <c r="AA58" s="430"/>
    </row>
    <row r="59" spans="1:27" ht="33.950000000000003" customHeight="1">
      <c r="A59" s="412"/>
      <c r="B59" s="431">
        <f t="shared" si="0"/>
        <v>7</v>
      </c>
      <c r="C59" s="549"/>
      <c r="D59" s="550"/>
      <c r="E59" s="550"/>
      <c r="F59" s="550"/>
      <c r="G59" s="550"/>
      <c r="H59" s="550"/>
      <c r="I59" s="550"/>
      <c r="J59" s="550"/>
      <c r="K59" s="550"/>
      <c r="L59" s="551"/>
      <c r="M59" s="556"/>
      <c r="N59" s="557"/>
      <c r="O59" s="557"/>
      <c r="P59" s="557"/>
      <c r="Q59" s="558"/>
      <c r="R59" s="556"/>
      <c r="S59" s="557"/>
      <c r="T59" s="557"/>
      <c r="U59" s="557"/>
      <c r="V59" s="558"/>
      <c r="W59" s="125"/>
      <c r="X59" s="4"/>
      <c r="Y59" s="5"/>
      <c r="Z59" s="429"/>
      <c r="AA59" s="430"/>
    </row>
    <row r="60" spans="1:27" ht="33.950000000000003" customHeight="1">
      <c r="A60" s="412"/>
      <c r="B60" s="431">
        <f t="shared" si="0"/>
        <v>8</v>
      </c>
      <c r="C60" s="552"/>
      <c r="D60" s="553"/>
      <c r="E60" s="553"/>
      <c r="F60" s="553"/>
      <c r="G60" s="553"/>
      <c r="H60" s="553"/>
      <c r="I60" s="553"/>
      <c r="J60" s="553"/>
      <c r="K60" s="553"/>
      <c r="L60" s="554"/>
      <c r="M60" s="555"/>
      <c r="N60" s="555"/>
      <c r="O60" s="555"/>
      <c r="P60" s="555"/>
      <c r="Q60" s="555"/>
      <c r="R60" s="556"/>
      <c r="S60" s="557"/>
      <c r="T60" s="557"/>
      <c r="U60" s="557"/>
      <c r="V60" s="558"/>
      <c r="W60" s="72"/>
      <c r="X60" s="4"/>
      <c r="Y60" s="5"/>
      <c r="Z60" s="429"/>
      <c r="AA60" s="430"/>
    </row>
    <row r="61" spans="1:27" ht="33.950000000000003" customHeight="1">
      <c r="A61" s="412"/>
      <c r="B61" s="431">
        <f t="shared" si="0"/>
        <v>9</v>
      </c>
      <c r="C61" s="552"/>
      <c r="D61" s="553"/>
      <c r="E61" s="553"/>
      <c r="F61" s="553"/>
      <c r="G61" s="553"/>
      <c r="H61" s="553"/>
      <c r="I61" s="553"/>
      <c r="J61" s="553"/>
      <c r="K61" s="553"/>
      <c r="L61" s="554"/>
      <c r="M61" s="555"/>
      <c r="N61" s="555"/>
      <c r="O61" s="555"/>
      <c r="P61" s="555"/>
      <c r="Q61" s="555"/>
      <c r="R61" s="556"/>
      <c r="S61" s="557"/>
      <c r="T61" s="557"/>
      <c r="U61" s="557"/>
      <c r="V61" s="558"/>
      <c r="W61" s="72"/>
      <c r="X61" s="4"/>
      <c r="Y61" s="5"/>
      <c r="Z61" s="429"/>
      <c r="AA61" s="430"/>
    </row>
    <row r="62" spans="1:27" ht="33.950000000000003" customHeight="1">
      <c r="A62" s="412"/>
      <c r="B62" s="431">
        <f t="shared" si="0"/>
        <v>10</v>
      </c>
      <c r="C62" s="552"/>
      <c r="D62" s="553"/>
      <c r="E62" s="553"/>
      <c r="F62" s="553"/>
      <c r="G62" s="553"/>
      <c r="H62" s="553"/>
      <c r="I62" s="553"/>
      <c r="J62" s="553"/>
      <c r="K62" s="553"/>
      <c r="L62" s="554"/>
      <c r="M62" s="555"/>
      <c r="N62" s="555"/>
      <c r="O62" s="555"/>
      <c r="P62" s="555"/>
      <c r="Q62" s="555"/>
      <c r="R62" s="556"/>
      <c r="S62" s="557"/>
      <c r="T62" s="557"/>
      <c r="U62" s="557"/>
      <c r="V62" s="558"/>
      <c r="W62" s="72"/>
      <c r="X62" s="4"/>
      <c r="Y62" s="5"/>
      <c r="Z62" s="429"/>
      <c r="AA62" s="430"/>
    </row>
    <row r="63" spans="1:27" ht="33.950000000000003" customHeight="1">
      <c r="A63" s="412"/>
      <c r="B63" s="431">
        <f t="shared" si="0"/>
        <v>11</v>
      </c>
      <c r="C63" s="552"/>
      <c r="D63" s="553"/>
      <c r="E63" s="553"/>
      <c r="F63" s="553"/>
      <c r="G63" s="553"/>
      <c r="H63" s="553"/>
      <c r="I63" s="553"/>
      <c r="J63" s="553"/>
      <c r="K63" s="553"/>
      <c r="L63" s="554"/>
      <c r="M63" s="555"/>
      <c r="N63" s="555"/>
      <c r="O63" s="555"/>
      <c r="P63" s="555"/>
      <c r="Q63" s="555"/>
      <c r="R63" s="556"/>
      <c r="S63" s="557"/>
      <c r="T63" s="557"/>
      <c r="U63" s="557"/>
      <c r="V63" s="558"/>
      <c r="W63" s="72"/>
      <c r="X63" s="4"/>
      <c r="Y63" s="5"/>
      <c r="Z63" s="429"/>
      <c r="AA63" s="430"/>
    </row>
    <row r="64" spans="1:27" ht="33.950000000000003" customHeight="1">
      <c r="A64" s="412"/>
      <c r="B64" s="431">
        <f t="shared" si="0"/>
        <v>12</v>
      </c>
      <c r="C64" s="552"/>
      <c r="D64" s="553"/>
      <c r="E64" s="553"/>
      <c r="F64" s="553"/>
      <c r="G64" s="553"/>
      <c r="H64" s="553"/>
      <c r="I64" s="553"/>
      <c r="J64" s="553"/>
      <c r="K64" s="553"/>
      <c r="L64" s="554"/>
      <c r="M64" s="555"/>
      <c r="N64" s="555"/>
      <c r="O64" s="555"/>
      <c r="P64" s="555"/>
      <c r="Q64" s="555"/>
      <c r="R64" s="556"/>
      <c r="S64" s="557"/>
      <c r="T64" s="557"/>
      <c r="U64" s="557"/>
      <c r="V64" s="558"/>
      <c r="W64" s="72"/>
      <c r="X64" s="4"/>
      <c r="Y64" s="5"/>
      <c r="Z64" s="429"/>
      <c r="AA64" s="430"/>
    </row>
    <row r="65" spans="1:27" ht="33.950000000000003" customHeight="1">
      <c r="A65" s="412"/>
      <c r="B65" s="431">
        <f t="shared" si="0"/>
        <v>13</v>
      </c>
      <c r="C65" s="552"/>
      <c r="D65" s="553"/>
      <c r="E65" s="553"/>
      <c r="F65" s="553"/>
      <c r="G65" s="553"/>
      <c r="H65" s="553"/>
      <c r="I65" s="553"/>
      <c r="J65" s="553"/>
      <c r="K65" s="553"/>
      <c r="L65" s="554"/>
      <c r="M65" s="555"/>
      <c r="N65" s="555"/>
      <c r="O65" s="555"/>
      <c r="P65" s="555"/>
      <c r="Q65" s="555"/>
      <c r="R65" s="556"/>
      <c r="S65" s="557"/>
      <c r="T65" s="557"/>
      <c r="U65" s="557"/>
      <c r="V65" s="558"/>
      <c r="W65" s="72"/>
      <c r="X65" s="4"/>
      <c r="Y65" s="5"/>
      <c r="Z65" s="429"/>
      <c r="AA65" s="430"/>
    </row>
    <row r="66" spans="1:27" ht="33.950000000000003" customHeight="1">
      <c r="A66" s="412"/>
      <c r="B66" s="431">
        <f t="shared" si="0"/>
        <v>14</v>
      </c>
      <c r="C66" s="552"/>
      <c r="D66" s="553"/>
      <c r="E66" s="553"/>
      <c r="F66" s="553"/>
      <c r="G66" s="553"/>
      <c r="H66" s="553"/>
      <c r="I66" s="553"/>
      <c r="J66" s="553"/>
      <c r="K66" s="553"/>
      <c r="L66" s="554"/>
      <c r="M66" s="555"/>
      <c r="N66" s="555"/>
      <c r="O66" s="555"/>
      <c r="P66" s="555"/>
      <c r="Q66" s="555"/>
      <c r="R66" s="556"/>
      <c r="S66" s="557"/>
      <c r="T66" s="557"/>
      <c r="U66" s="557"/>
      <c r="V66" s="558"/>
      <c r="W66" s="72"/>
      <c r="X66" s="4"/>
      <c r="Y66" s="5"/>
      <c r="Z66" s="429"/>
      <c r="AA66" s="430"/>
    </row>
    <row r="67" spans="1:27" ht="33.950000000000003" customHeight="1">
      <c r="A67" s="412"/>
      <c r="B67" s="431">
        <f t="shared" si="0"/>
        <v>15</v>
      </c>
      <c r="C67" s="552"/>
      <c r="D67" s="553"/>
      <c r="E67" s="553"/>
      <c r="F67" s="553"/>
      <c r="G67" s="553"/>
      <c r="H67" s="553"/>
      <c r="I67" s="553"/>
      <c r="J67" s="553"/>
      <c r="K67" s="553"/>
      <c r="L67" s="554"/>
      <c r="M67" s="555"/>
      <c r="N67" s="555"/>
      <c r="O67" s="555"/>
      <c r="P67" s="555"/>
      <c r="Q67" s="555"/>
      <c r="R67" s="556"/>
      <c r="S67" s="557"/>
      <c r="T67" s="557"/>
      <c r="U67" s="557"/>
      <c r="V67" s="558"/>
      <c r="W67" s="72"/>
      <c r="X67" s="4"/>
      <c r="Y67" s="5"/>
      <c r="Z67" s="429"/>
      <c r="AA67" s="430"/>
    </row>
    <row r="68" spans="1:27" ht="33.950000000000003" customHeight="1">
      <c r="A68" s="412"/>
      <c r="B68" s="431">
        <f t="shared" si="0"/>
        <v>16</v>
      </c>
      <c r="C68" s="552"/>
      <c r="D68" s="553"/>
      <c r="E68" s="553"/>
      <c r="F68" s="553"/>
      <c r="G68" s="553"/>
      <c r="H68" s="553"/>
      <c r="I68" s="553"/>
      <c r="J68" s="553"/>
      <c r="K68" s="553"/>
      <c r="L68" s="554"/>
      <c r="M68" s="555"/>
      <c r="N68" s="555"/>
      <c r="O68" s="555"/>
      <c r="P68" s="555"/>
      <c r="Q68" s="555"/>
      <c r="R68" s="556"/>
      <c r="S68" s="557"/>
      <c r="T68" s="557"/>
      <c r="U68" s="557"/>
      <c r="V68" s="558"/>
      <c r="W68" s="72"/>
      <c r="X68" s="4"/>
      <c r="Y68" s="5"/>
      <c r="Z68" s="429"/>
      <c r="AA68" s="430"/>
    </row>
    <row r="69" spans="1:27" ht="33.950000000000003" customHeight="1">
      <c r="A69" s="412"/>
      <c r="B69" s="431">
        <f t="shared" si="0"/>
        <v>17</v>
      </c>
      <c r="C69" s="552"/>
      <c r="D69" s="553"/>
      <c r="E69" s="553"/>
      <c r="F69" s="553"/>
      <c r="G69" s="553"/>
      <c r="H69" s="553"/>
      <c r="I69" s="553"/>
      <c r="J69" s="553"/>
      <c r="K69" s="553"/>
      <c r="L69" s="554"/>
      <c r="M69" s="555"/>
      <c r="N69" s="555"/>
      <c r="O69" s="555"/>
      <c r="P69" s="555"/>
      <c r="Q69" s="555"/>
      <c r="R69" s="556"/>
      <c r="S69" s="557"/>
      <c r="T69" s="557"/>
      <c r="U69" s="557"/>
      <c r="V69" s="558"/>
      <c r="W69" s="72"/>
      <c r="X69" s="4"/>
      <c r="Y69" s="5"/>
      <c r="Z69" s="429"/>
      <c r="AA69" s="430"/>
    </row>
    <row r="70" spans="1:27" ht="33.950000000000003" customHeight="1">
      <c r="A70" s="412"/>
      <c r="B70" s="431">
        <f t="shared" si="0"/>
        <v>18</v>
      </c>
      <c r="C70" s="552"/>
      <c r="D70" s="553"/>
      <c r="E70" s="553"/>
      <c r="F70" s="553"/>
      <c r="G70" s="553"/>
      <c r="H70" s="553"/>
      <c r="I70" s="553"/>
      <c r="J70" s="553"/>
      <c r="K70" s="553"/>
      <c r="L70" s="554"/>
      <c r="M70" s="555"/>
      <c r="N70" s="555"/>
      <c r="O70" s="555"/>
      <c r="P70" s="555"/>
      <c r="Q70" s="555"/>
      <c r="R70" s="556"/>
      <c r="S70" s="557"/>
      <c r="T70" s="557"/>
      <c r="U70" s="557"/>
      <c r="V70" s="558"/>
      <c r="W70" s="72"/>
      <c r="X70" s="4"/>
      <c r="Y70" s="5"/>
      <c r="Z70" s="429"/>
      <c r="AA70" s="430"/>
    </row>
    <row r="71" spans="1:27" ht="33.950000000000003" customHeight="1">
      <c r="A71" s="412"/>
      <c r="B71" s="431">
        <f t="shared" si="0"/>
        <v>19</v>
      </c>
      <c r="C71" s="552"/>
      <c r="D71" s="553"/>
      <c r="E71" s="553"/>
      <c r="F71" s="553"/>
      <c r="G71" s="553"/>
      <c r="H71" s="553"/>
      <c r="I71" s="553"/>
      <c r="J71" s="553"/>
      <c r="K71" s="553"/>
      <c r="L71" s="554"/>
      <c r="M71" s="555"/>
      <c r="N71" s="555"/>
      <c r="O71" s="555"/>
      <c r="P71" s="555"/>
      <c r="Q71" s="555"/>
      <c r="R71" s="556"/>
      <c r="S71" s="557"/>
      <c r="T71" s="557"/>
      <c r="U71" s="557"/>
      <c r="V71" s="558"/>
      <c r="W71" s="72"/>
      <c r="X71" s="4"/>
      <c r="Y71" s="5"/>
      <c r="Z71" s="429"/>
      <c r="AA71" s="430"/>
    </row>
    <row r="72" spans="1:27" ht="33.950000000000003" customHeight="1">
      <c r="A72" s="412"/>
      <c r="B72" s="431">
        <f t="shared" si="0"/>
        <v>20</v>
      </c>
      <c r="C72" s="552"/>
      <c r="D72" s="553"/>
      <c r="E72" s="553"/>
      <c r="F72" s="553"/>
      <c r="G72" s="553"/>
      <c r="H72" s="553"/>
      <c r="I72" s="553"/>
      <c r="J72" s="553"/>
      <c r="K72" s="553"/>
      <c r="L72" s="554"/>
      <c r="M72" s="555"/>
      <c r="N72" s="555"/>
      <c r="O72" s="555"/>
      <c r="P72" s="555"/>
      <c r="Q72" s="555"/>
      <c r="R72" s="556"/>
      <c r="S72" s="557"/>
      <c r="T72" s="557"/>
      <c r="U72" s="557"/>
      <c r="V72" s="558"/>
      <c r="W72" s="72"/>
      <c r="X72" s="4"/>
      <c r="Y72" s="5"/>
      <c r="Z72" s="429"/>
      <c r="AA72" s="430"/>
    </row>
    <row r="73" spans="1:27" ht="33.950000000000003" customHeight="1">
      <c r="A73" s="412"/>
      <c r="B73" s="431">
        <f t="shared" si="0"/>
        <v>21</v>
      </c>
      <c r="C73" s="552"/>
      <c r="D73" s="553"/>
      <c r="E73" s="553"/>
      <c r="F73" s="553"/>
      <c r="G73" s="553"/>
      <c r="H73" s="553"/>
      <c r="I73" s="553"/>
      <c r="J73" s="553"/>
      <c r="K73" s="553"/>
      <c r="L73" s="554"/>
      <c r="M73" s="555"/>
      <c r="N73" s="555"/>
      <c r="O73" s="555"/>
      <c r="P73" s="555"/>
      <c r="Q73" s="555"/>
      <c r="R73" s="556"/>
      <c r="S73" s="557"/>
      <c r="T73" s="557"/>
      <c r="U73" s="557"/>
      <c r="V73" s="558"/>
      <c r="W73" s="72"/>
      <c r="X73" s="4"/>
      <c r="Y73" s="5"/>
      <c r="Z73" s="429"/>
      <c r="AA73" s="430"/>
    </row>
    <row r="74" spans="1:27" ht="33.950000000000003" customHeight="1">
      <c r="A74" s="412"/>
      <c r="B74" s="431">
        <f t="shared" si="0"/>
        <v>22</v>
      </c>
      <c r="C74" s="552"/>
      <c r="D74" s="553"/>
      <c r="E74" s="553"/>
      <c r="F74" s="553"/>
      <c r="G74" s="553"/>
      <c r="H74" s="553"/>
      <c r="I74" s="553"/>
      <c r="J74" s="553"/>
      <c r="K74" s="553"/>
      <c r="L74" s="554"/>
      <c r="M74" s="555"/>
      <c r="N74" s="555"/>
      <c r="O74" s="555"/>
      <c r="P74" s="555"/>
      <c r="Q74" s="555"/>
      <c r="R74" s="556"/>
      <c r="S74" s="557"/>
      <c r="T74" s="557"/>
      <c r="U74" s="557"/>
      <c r="V74" s="558"/>
      <c r="W74" s="72"/>
      <c r="X74" s="4"/>
      <c r="Y74" s="5"/>
      <c r="Z74" s="429"/>
      <c r="AA74" s="430"/>
    </row>
    <row r="75" spans="1:27" ht="33.950000000000003" customHeight="1">
      <c r="A75" s="412"/>
      <c r="B75" s="431">
        <f t="shared" si="0"/>
        <v>23</v>
      </c>
      <c r="C75" s="552"/>
      <c r="D75" s="553"/>
      <c r="E75" s="553"/>
      <c r="F75" s="553"/>
      <c r="G75" s="553"/>
      <c r="H75" s="553"/>
      <c r="I75" s="553"/>
      <c r="J75" s="553"/>
      <c r="K75" s="553"/>
      <c r="L75" s="554"/>
      <c r="M75" s="555"/>
      <c r="N75" s="555"/>
      <c r="O75" s="555"/>
      <c r="P75" s="555"/>
      <c r="Q75" s="555"/>
      <c r="R75" s="556"/>
      <c r="S75" s="557"/>
      <c r="T75" s="557"/>
      <c r="U75" s="557"/>
      <c r="V75" s="558"/>
      <c r="W75" s="72"/>
      <c r="X75" s="4"/>
      <c r="Y75" s="5"/>
      <c r="Z75" s="429"/>
      <c r="AA75" s="430"/>
    </row>
    <row r="76" spans="1:27" ht="33.950000000000003" customHeight="1">
      <c r="A76" s="412"/>
      <c r="B76" s="431">
        <f t="shared" si="0"/>
        <v>24</v>
      </c>
      <c r="C76" s="552"/>
      <c r="D76" s="553"/>
      <c r="E76" s="553"/>
      <c r="F76" s="553"/>
      <c r="G76" s="553"/>
      <c r="H76" s="553"/>
      <c r="I76" s="553"/>
      <c r="J76" s="553"/>
      <c r="K76" s="553"/>
      <c r="L76" s="554"/>
      <c r="M76" s="555"/>
      <c r="N76" s="555"/>
      <c r="O76" s="555"/>
      <c r="P76" s="555"/>
      <c r="Q76" s="555"/>
      <c r="R76" s="556"/>
      <c r="S76" s="557"/>
      <c r="T76" s="557"/>
      <c r="U76" s="557"/>
      <c r="V76" s="558"/>
      <c r="W76" s="72"/>
      <c r="X76" s="4"/>
      <c r="Y76" s="5"/>
      <c r="Z76" s="429"/>
      <c r="AA76" s="430"/>
    </row>
    <row r="77" spans="1:27" ht="33.950000000000003" customHeight="1">
      <c r="A77" s="412"/>
      <c r="B77" s="431">
        <f t="shared" si="0"/>
        <v>25</v>
      </c>
      <c r="C77" s="552"/>
      <c r="D77" s="553"/>
      <c r="E77" s="553"/>
      <c r="F77" s="553"/>
      <c r="G77" s="553"/>
      <c r="H77" s="553"/>
      <c r="I77" s="553"/>
      <c r="J77" s="553"/>
      <c r="K77" s="553"/>
      <c r="L77" s="554"/>
      <c r="M77" s="555"/>
      <c r="N77" s="555"/>
      <c r="O77" s="555"/>
      <c r="P77" s="555"/>
      <c r="Q77" s="555"/>
      <c r="R77" s="556"/>
      <c r="S77" s="557"/>
      <c r="T77" s="557"/>
      <c r="U77" s="557"/>
      <c r="V77" s="558"/>
      <c r="W77" s="72"/>
      <c r="X77" s="4"/>
      <c r="Y77" s="5"/>
      <c r="Z77" s="429"/>
      <c r="AA77" s="430"/>
    </row>
    <row r="78" spans="1:27" ht="33.950000000000003" customHeight="1">
      <c r="A78" s="412"/>
      <c r="B78" s="431">
        <f t="shared" si="0"/>
        <v>26</v>
      </c>
      <c r="C78" s="552"/>
      <c r="D78" s="553"/>
      <c r="E78" s="553"/>
      <c r="F78" s="553"/>
      <c r="G78" s="553"/>
      <c r="H78" s="553"/>
      <c r="I78" s="553"/>
      <c r="J78" s="553"/>
      <c r="K78" s="553"/>
      <c r="L78" s="554"/>
      <c r="M78" s="555"/>
      <c r="N78" s="555"/>
      <c r="O78" s="555"/>
      <c r="P78" s="555"/>
      <c r="Q78" s="555"/>
      <c r="R78" s="556"/>
      <c r="S78" s="557"/>
      <c r="T78" s="557"/>
      <c r="U78" s="557"/>
      <c r="V78" s="558"/>
      <c r="W78" s="72"/>
      <c r="X78" s="4"/>
      <c r="Y78" s="5"/>
      <c r="Z78" s="429"/>
      <c r="AA78" s="430"/>
    </row>
    <row r="79" spans="1:27" ht="33.950000000000003" customHeight="1">
      <c r="A79" s="412"/>
      <c r="B79" s="431">
        <f t="shared" si="0"/>
        <v>27</v>
      </c>
      <c r="C79" s="552"/>
      <c r="D79" s="553"/>
      <c r="E79" s="553"/>
      <c r="F79" s="553"/>
      <c r="G79" s="553"/>
      <c r="H79" s="553"/>
      <c r="I79" s="553"/>
      <c r="J79" s="553"/>
      <c r="K79" s="553"/>
      <c r="L79" s="554"/>
      <c r="M79" s="555"/>
      <c r="N79" s="555"/>
      <c r="O79" s="555"/>
      <c r="P79" s="555"/>
      <c r="Q79" s="555"/>
      <c r="R79" s="556"/>
      <c r="S79" s="557"/>
      <c r="T79" s="557"/>
      <c r="U79" s="557"/>
      <c r="V79" s="558"/>
      <c r="W79" s="72"/>
      <c r="X79" s="4"/>
      <c r="Y79" s="5"/>
      <c r="Z79" s="429"/>
      <c r="AA79" s="430"/>
    </row>
    <row r="80" spans="1:27" ht="33.950000000000003" customHeight="1">
      <c r="A80" s="412"/>
      <c r="B80" s="431">
        <f t="shared" si="0"/>
        <v>28</v>
      </c>
      <c r="C80" s="552"/>
      <c r="D80" s="553"/>
      <c r="E80" s="553"/>
      <c r="F80" s="553"/>
      <c r="G80" s="553"/>
      <c r="H80" s="553"/>
      <c r="I80" s="553"/>
      <c r="J80" s="553"/>
      <c r="K80" s="553"/>
      <c r="L80" s="554"/>
      <c r="M80" s="555"/>
      <c r="N80" s="555"/>
      <c r="O80" s="555"/>
      <c r="P80" s="555"/>
      <c r="Q80" s="555"/>
      <c r="R80" s="556"/>
      <c r="S80" s="557"/>
      <c r="T80" s="557"/>
      <c r="U80" s="557"/>
      <c r="V80" s="558"/>
      <c r="W80" s="72"/>
      <c r="X80" s="4"/>
      <c r="Y80" s="5"/>
      <c r="Z80" s="429"/>
      <c r="AA80" s="430"/>
    </row>
    <row r="81" spans="1:27" ht="33.950000000000003" customHeight="1">
      <c r="A81" s="412"/>
      <c r="B81" s="431">
        <f t="shared" si="0"/>
        <v>29</v>
      </c>
      <c r="C81" s="552"/>
      <c r="D81" s="553"/>
      <c r="E81" s="553"/>
      <c r="F81" s="553"/>
      <c r="G81" s="553"/>
      <c r="H81" s="553"/>
      <c r="I81" s="553"/>
      <c r="J81" s="553"/>
      <c r="K81" s="553"/>
      <c r="L81" s="554"/>
      <c r="M81" s="555"/>
      <c r="N81" s="555"/>
      <c r="O81" s="555"/>
      <c r="P81" s="555"/>
      <c r="Q81" s="555"/>
      <c r="R81" s="556"/>
      <c r="S81" s="557"/>
      <c r="T81" s="557"/>
      <c r="U81" s="557"/>
      <c r="V81" s="558"/>
      <c r="W81" s="72"/>
      <c r="X81" s="4"/>
      <c r="Y81" s="5"/>
      <c r="Z81" s="429"/>
      <c r="AA81" s="430"/>
    </row>
    <row r="82" spans="1:27" ht="33.950000000000003" customHeight="1">
      <c r="A82" s="412"/>
      <c r="B82" s="431">
        <f t="shared" si="0"/>
        <v>30</v>
      </c>
      <c r="C82" s="552"/>
      <c r="D82" s="553"/>
      <c r="E82" s="553"/>
      <c r="F82" s="553"/>
      <c r="G82" s="553"/>
      <c r="H82" s="553"/>
      <c r="I82" s="553"/>
      <c r="J82" s="553"/>
      <c r="K82" s="553"/>
      <c r="L82" s="554"/>
      <c r="M82" s="555"/>
      <c r="N82" s="555"/>
      <c r="O82" s="555"/>
      <c r="P82" s="555"/>
      <c r="Q82" s="555"/>
      <c r="R82" s="556"/>
      <c r="S82" s="557"/>
      <c r="T82" s="557"/>
      <c r="U82" s="557"/>
      <c r="V82" s="558"/>
      <c r="W82" s="72"/>
      <c r="X82" s="4"/>
      <c r="Y82" s="5"/>
      <c r="Z82" s="429"/>
      <c r="AA82" s="430"/>
    </row>
    <row r="83" spans="1:27" ht="33.950000000000003" customHeight="1">
      <c r="A83" s="412"/>
      <c r="B83" s="431">
        <f t="shared" si="0"/>
        <v>31</v>
      </c>
      <c r="C83" s="552"/>
      <c r="D83" s="553"/>
      <c r="E83" s="553"/>
      <c r="F83" s="553"/>
      <c r="G83" s="553"/>
      <c r="H83" s="553"/>
      <c r="I83" s="553"/>
      <c r="J83" s="553"/>
      <c r="K83" s="553"/>
      <c r="L83" s="554"/>
      <c r="M83" s="555"/>
      <c r="N83" s="555"/>
      <c r="O83" s="555"/>
      <c r="P83" s="555"/>
      <c r="Q83" s="555"/>
      <c r="R83" s="556"/>
      <c r="S83" s="557"/>
      <c r="T83" s="557"/>
      <c r="U83" s="557"/>
      <c r="V83" s="558"/>
      <c r="W83" s="72"/>
      <c r="X83" s="4"/>
      <c r="Y83" s="5"/>
      <c r="Z83" s="429"/>
      <c r="AA83" s="430"/>
    </row>
    <row r="84" spans="1:27" ht="33.950000000000003" customHeight="1">
      <c r="A84" s="412"/>
      <c r="B84" s="431">
        <f t="shared" si="0"/>
        <v>32</v>
      </c>
      <c r="C84" s="552"/>
      <c r="D84" s="553"/>
      <c r="E84" s="553"/>
      <c r="F84" s="553"/>
      <c r="G84" s="553"/>
      <c r="H84" s="553"/>
      <c r="I84" s="553"/>
      <c r="J84" s="553"/>
      <c r="K84" s="553"/>
      <c r="L84" s="554"/>
      <c r="M84" s="555"/>
      <c r="N84" s="555"/>
      <c r="O84" s="555"/>
      <c r="P84" s="555"/>
      <c r="Q84" s="555"/>
      <c r="R84" s="556"/>
      <c r="S84" s="557"/>
      <c r="T84" s="557"/>
      <c r="U84" s="557"/>
      <c r="V84" s="558"/>
      <c r="W84" s="72"/>
      <c r="X84" s="4"/>
      <c r="Y84" s="5"/>
      <c r="Z84" s="429"/>
      <c r="AA84" s="430"/>
    </row>
    <row r="85" spans="1:27" ht="33.950000000000003" customHeight="1">
      <c r="A85" s="412"/>
      <c r="B85" s="431">
        <f t="shared" si="0"/>
        <v>33</v>
      </c>
      <c r="C85" s="552"/>
      <c r="D85" s="553"/>
      <c r="E85" s="553"/>
      <c r="F85" s="553"/>
      <c r="G85" s="553"/>
      <c r="H85" s="553"/>
      <c r="I85" s="553"/>
      <c r="J85" s="553"/>
      <c r="K85" s="553"/>
      <c r="L85" s="554"/>
      <c r="M85" s="555"/>
      <c r="N85" s="555"/>
      <c r="O85" s="555"/>
      <c r="P85" s="555"/>
      <c r="Q85" s="555"/>
      <c r="R85" s="556"/>
      <c r="S85" s="557"/>
      <c r="T85" s="557"/>
      <c r="U85" s="557"/>
      <c r="V85" s="558"/>
      <c r="W85" s="72"/>
      <c r="X85" s="4"/>
      <c r="Y85" s="5"/>
      <c r="Z85" s="429"/>
      <c r="AA85" s="430"/>
    </row>
    <row r="86" spans="1:27" ht="33.950000000000003" customHeight="1">
      <c r="A86" s="412"/>
      <c r="B86" s="431">
        <f t="shared" si="0"/>
        <v>34</v>
      </c>
      <c r="C86" s="552"/>
      <c r="D86" s="553"/>
      <c r="E86" s="553"/>
      <c r="F86" s="553"/>
      <c r="G86" s="553"/>
      <c r="H86" s="553"/>
      <c r="I86" s="553"/>
      <c r="J86" s="553"/>
      <c r="K86" s="553"/>
      <c r="L86" s="554"/>
      <c r="M86" s="555"/>
      <c r="N86" s="555"/>
      <c r="O86" s="555"/>
      <c r="P86" s="555"/>
      <c r="Q86" s="555"/>
      <c r="R86" s="556"/>
      <c r="S86" s="557"/>
      <c r="T86" s="557"/>
      <c r="U86" s="557"/>
      <c r="V86" s="558"/>
      <c r="W86" s="72"/>
      <c r="X86" s="4"/>
      <c r="Y86" s="5"/>
      <c r="Z86" s="429"/>
      <c r="AA86" s="430"/>
    </row>
    <row r="87" spans="1:27" ht="33.950000000000003" customHeight="1">
      <c r="A87" s="412"/>
      <c r="B87" s="431">
        <f t="shared" si="0"/>
        <v>35</v>
      </c>
      <c r="C87" s="552"/>
      <c r="D87" s="553"/>
      <c r="E87" s="553"/>
      <c r="F87" s="553"/>
      <c r="G87" s="553"/>
      <c r="H87" s="553"/>
      <c r="I87" s="553"/>
      <c r="J87" s="553"/>
      <c r="K87" s="553"/>
      <c r="L87" s="554"/>
      <c r="M87" s="555"/>
      <c r="N87" s="555"/>
      <c r="O87" s="555"/>
      <c r="P87" s="555"/>
      <c r="Q87" s="555"/>
      <c r="R87" s="556"/>
      <c r="S87" s="557"/>
      <c r="T87" s="557"/>
      <c r="U87" s="557"/>
      <c r="V87" s="558"/>
      <c r="W87" s="72"/>
      <c r="X87" s="4"/>
      <c r="Y87" s="5"/>
      <c r="Z87" s="429"/>
      <c r="AA87" s="430"/>
    </row>
    <row r="88" spans="1:27" ht="33.950000000000003" customHeight="1">
      <c r="A88" s="412"/>
      <c r="B88" s="431">
        <f t="shared" si="0"/>
        <v>36</v>
      </c>
      <c r="C88" s="552"/>
      <c r="D88" s="553"/>
      <c r="E88" s="553"/>
      <c r="F88" s="553"/>
      <c r="G88" s="553"/>
      <c r="H88" s="553"/>
      <c r="I88" s="553"/>
      <c r="J88" s="553"/>
      <c r="K88" s="553"/>
      <c r="L88" s="554"/>
      <c r="M88" s="555"/>
      <c r="N88" s="555"/>
      <c r="O88" s="555"/>
      <c r="P88" s="555"/>
      <c r="Q88" s="555"/>
      <c r="R88" s="556"/>
      <c r="S88" s="557"/>
      <c r="T88" s="557"/>
      <c r="U88" s="557"/>
      <c r="V88" s="558"/>
      <c r="W88" s="72"/>
      <c r="X88" s="4"/>
      <c r="Y88" s="5"/>
      <c r="Z88" s="429"/>
      <c r="AA88" s="430"/>
    </row>
    <row r="89" spans="1:27" ht="33.950000000000003" customHeight="1">
      <c r="A89" s="412"/>
      <c r="B89" s="431">
        <f t="shared" si="0"/>
        <v>37</v>
      </c>
      <c r="C89" s="552"/>
      <c r="D89" s="553"/>
      <c r="E89" s="553"/>
      <c r="F89" s="553"/>
      <c r="G89" s="553"/>
      <c r="H89" s="553"/>
      <c r="I89" s="553"/>
      <c r="J89" s="553"/>
      <c r="K89" s="553"/>
      <c r="L89" s="554"/>
      <c r="M89" s="555"/>
      <c r="N89" s="555"/>
      <c r="O89" s="555"/>
      <c r="P89" s="555"/>
      <c r="Q89" s="555"/>
      <c r="R89" s="556"/>
      <c r="S89" s="557"/>
      <c r="T89" s="557"/>
      <c r="U89" s="557"/>
      <c r="V89" s="558"/>
      <c r="W89" s="72"/>
      <c r="X89" s="4"/>
      <c r="Y89" s="5"/>
      <c r="Z89" s="429"/>
      <c r="AA89" s="430"/>
    </row>
    <row r="90" spans="1:27" ht="33.950000000000003" customHeight="1">
      <c r="A90" s="412"/>
      <c r="B90" s="431">
        <f t="shared" si="0"/>
        <v>38</v>
      </c>
      <c r="C90" s="552"/>
      <c r="D90" s="553"/>
      <c r="E90" s="553"/>
      <c r="F90" s="553"/>
      <c r="G90" s="553"/>
      <c r="H90" s="553"/>
      <c r="I90" s="553"/>
      <c r="J90" s="553"/>
      <c r="K90" s="553"/>
      <c r="L90" s="554"/>
      <c r="M90" s="555"/>
      <c r="N90" s="555"/>
      <c r="O90" s="555"/>
      <c r="P90" s="555"/>
      <c r="Q90" s="555"/>
      <c r="R90" s="556"/>
      <c r="S90" s="557"/>
      <c r="T90" s="557"/>
      <c r="U90" s="557"/>
      <c r="V90" s="558"/>
      <c r="W90" s="72"/>
      <c r="X90" s="4"/>
      <c r="Y90" s="5"/>
      <c r="Z90" s="429"/>
      <c r="AA90" s="430"/>
    </row>
    <row r="91" spans="1:27" ht="33.950000000000003" customHeight="1">
      <c r="A91" s="412"/>
      <c r="B91" s="431">
        <f t="shared" si="0"/>
        <v>39</v>
      </c>
      <c r="C91" s="552"/>
      <c r="D91" s="553"/>
      <c r="E91" s="553"/>
      <c r="F91" s="553"/>
      <c r="G91" s="553"/>
      <c r="H91" s="553"/>
      <c r="I91" s="553"/>
      <c r="J91" s="553"/>
      <c r="K91" s="553"/>
      <c r="L91" s="554"/>
      <c r="M91" s="555"/>
      <c r="N91" s="555"/>
      <c r="O91" s="555"/>
      <c r="P91" s="555"/>
      <c r="Q91" s="555"/>
      <c r="R91" s="556"/>
      <c r="S91" s="557"/>
      <c r="T91" s="557"/>
      <c r="U91" s="557"/>
      <c r="V91" s="558"/>
      <c r="W91" s="72"/>
      <c r="X91" s="4"/>
      <c r="Y91" s="5"/>
      <c r="Z91" s="429"/>
      <c r="AA91" s="430"/>
    </row>
    <row r="92" spans="1:27" ht="33.950000000000003" customHeight="1">
      <c r="A92" s="412"/>
      <c r="B92" s="431">
        <f t="shared" si="0"/>
        <v>40</v>
      </c>
      <c r="C92" s="552"/>
      <c r="D92" s="553"/>
      <c r="E92" s="553"/>
      <c r="F92" s="553"/>
      <c r="G92" s="553"/>
      <c r="H92" s="553"/>
      <c r="I92" s="553"/>
      <c r="J92" s="553"/>
      <c r="K92" s="553"/>
      <c r="L92" s="554"/>
      <c r="M92" s="555"/>
      <c r="N92" s="555"/>
      <c r="O92" s="555"/>
      <c r="P92" s="555"/>
      <c r="Q92" s="555"/>
      <c r="R92" s="556"/>
      <c r="S92" s="557"/>
      <c r="T92" s="557"/>
      <c r="U92" s="557"/>
      <c r="V92" s="558"/>
      <c r="W92" s="72"/>
      <c r="X92" s="4"/>
      <c r="Y92" s="5"/>
      <c r="Z92" s="429"/>
      <c r="AA92" s="430"/>
    </row>
    <row r="93" spans="1:27" ht="33.950000000000003" customHeight="1">
      <c r="A93" s="412"/>
      <c r="B93" s="431">
        <f t="shared" si="0"/>
        <v>41</v>
      </c>
      <c r="C93" s="552"/>
      <c r="D93" s="553"/>
      <c r="E93" s="553"/>
      <c r="F93" s="553"/>
      <c r="G93" s="553"/>
      <c r="H93" s="553"/>
      <c r="I93" s="553"/>
      <c r="J93" s="553"/>
      <c r="K93" s="553"/>
      <c r="L93" s="554"/>
      <c r="M93" s="555"/>
      <c r="N93" s="555"/>
      <c r="O93" s="555"/>
      <c r="P93" s="555"/>
      <c r="Q93" s="555"/>
      <c r="R93" s="556"/>
      <c r="S93" s="557"/>
      <c r="T93" s="557"/>
      <c r="U93" s="557"/>
      <c r="V93" s="558"/>
      <c r="W93" s="72"/>
      <c r="X93" s="4"/>
      <c r="Y93" s="5"/>
      <c r="Z93" s="429"/>
      <c r="AA93" s="430"/>
    </row>
    <row r="94" spans="1:27" ht="33.950000000000003" customHeight="1">
      <c r="A94" s="412"/>
      <c r="B94" s="431">
        <f t="shared" si="0"/>
        <v>42</v>
      </c>
      <c r="C94" s="552"/>
      <c r="D94" s="553"/>
      <c r="E94" s="553"/>
      <c r="F94" s="553"/>
      <c r="G94" s="553"/>
      <c r="H94" s="553"/>
      <c r="I94" s="553"/>
      <c r="J94" s="553"/>
      <c r="K94" s="553"/>
      <c r="L94" s="554"/>
      <c r="M94" s="555"/>
      <c r="N94" s="555"/>
      <c r="O94" s="555"/>
      <c r="P94" s="555"/>
      <c r="Q94" s="555"/>
      <c r="R94" s="556"/>
      <c r="S94" s="557"/>
      <c r="T94" s="557"/>
      <c r="U94" s="557"/>
      <c r="V94" s="558"/>
      <c r="W94" s="72"/>
      <c r="X94" s="4"/>
      <c r="Y94" s="5"/>
      <c r="Z94" s="429"/>
      <c r="AA94" s="430"/>
    </row>
    <row r="95" spans="1:27" ht="33.950000000000003" customHeight="1">
      <c r="A95" s="412"/>
      <c r="B95" s="431">
        <f t="shared" si="0"/>
        <v>43</v>
      </c>
      <c r="C95" s="552"/>
      <c r="D95" s="553"/>
      <c r="E95" s="553"/>
      <c r="F95" s="553"/>
      <c r="G95" s="553"/>
      <c r="H95" s="553"/>
      <c r="I95" s="553"/>
      <c r="J95" s="553"/>
      <c r="K95" s="553"/>
      <c r="L95" s="554"/>
      <c r="M95" s="555"/>
      <c r="N95" s="555"/>
      <c r="O95" s="555"/>
      <c r="P95" s="555"/>
      <c r="Q95" s="555"/>
      <c r="R95" s="556"/>
      <c r="S95" s="557"/>
      <c r="T95" s="557"/>
      <c r="U95" s="557"/>
      <c r="V95" s="558"/>
      <c r="W95" s="72"/>
      <c r="X95" s="4"/>
      <c r="Y95" s="5"/>
      <c r="Z95" s="429"/>
      <c r="AA95" s="430"/>
    </row>
    <row r="96" spans="1:27" ht="33.950000000000003" customHeight="1">
      <c r="A96" s="412"/>
      <c r="B96" s="431">
        <f t="shared" si="0"/>
        <v>44</v>
      </c>
      <c r="C96" s="552"/>
      <c r="D96" s="553"/>
      <c r="E96" s="553"/>
      <c r="F96" s="553"/>
      <c r="G96" s="553"/>
      <c r="H96" s="553"/>
      <c r="I96" s="553"/>
      <c r="J96" s="553"/>
      <c r="K96" s="553"/>
      <c r="L96" s="554"/>
      <c r="M96" s="555"/>
      <c r="N96" s="555"/>
      <c r="O96" s="555"/>
      <c r="P96" s="555"/>
      <c r="Q96" s="555"/>
      <c r="R96" s="556"/>
      <c r="S96" s="557"/>
      <c r="T96" s="557"/>
      <c r="U96" s="557"/>
      <c r="V96" s="558"/>
      <c r="W96" s="72"/>
      <c r="X96" s="4"/>
      <c r="Y96" s="5"/>
      <c r="Z96" s="429"/>
      <c r="AA96" s="430"/>
    </row>
    <row r="97" spans="1:27" ht="33.950000000000003" customHeight="1">
      <c r="A97" s="412"/>
      <c r="B97" s="431">
        <f t="shared" si="0"/>
        <v>45</v>
      </c>
      <c r="C97" s="552"/>
      <c r="D97" s="553"/>
      <c r="E97" s="553"/>
      <c r="F97" s="553"/>
      <c r="G97" s="553"/>
      <c r="H97" s="553"/>
      <c r="I97" s="553"/>
      <c r="J97" s="553"/>
      <c r="K97" s="553"/>
      <c r="L97" s="554"/>
      <c r="M97" s="555"/>
      <c r="N97" s="555"/>
      <c r="O97" s="555"/>
      <c r="P97" s="555"/>
      <c r="Q97" s="555"/>
      <c r="R97" s="556"/>
      <c r="S97" s="557"/>
      <c r="T97" s="557"/>
      <c r="U97" s="557"/>
      <c r="V97" s="558"/>
      <c r="W97" s="72"/>
      <c r="X97" s="4"/>
      <c r="Y97" s="5"/>
      <c r="Z97" s="429"/>
      <c r="AA97" s="430"/>
    </row>
    <row r="98" spans="1:27" ht="33.950000000000003" customHeight="1">
      <c r="A98" s="412"/>
      <c r="B98" s="431">
        <f t="shared" si="0"/>
        <v>46</v>
      </c>
      <c r="C98" s="552"/>
      <c r="D98" s="553"/>
      <c r="E98" s="553"/>
      <c r="F98" s="553"/>
      <c r="G98" s="553"/>
      <c r="H98" s="553"/>
      <c r="I98" s="553"/>
      <c r="J98" s="553"/>
      <c r="K98" s="553"/>
      <c r="L98" s="554"/>
      <c r="M98" s="555"/>
      <c r="N98" s="555"/>
      <c r="O98" s="555"/>
      <c r="P98" s="555"/>
      <c r="Q98" s="555"/>
      <c r="R98" s="556"/>
      <c r="S98" s="557"/>
      <c r="T98" s="557"/>
      <c r="U98" s="557"/>
      <c r="V98" s="558"/>
      <c r="W98" s="72"/>
      <c r="X98" s="4"/>
      <c r="Y98" s="5"/>
      <c r="Z98" s="429"/>
      <c r="AA98" s="430"/>
    </row>
    <row r="99" spans="1:27" ht="33.950000000000003" customHeight="1">
      <c r="A99" s="412"/>
      <c r="B99" s="431">
        <f t="shared" si="0"/>
        <v>47</v>
      </c>
      <c r="C99" s="552"/>
      <c r="D99" s="553"/>
      <c r="E99" s="553"/>
      <c r="F99" s="553"/>
      <c r="G99" s="553"/>
      <c r="H99" s="553"/>
      <c r="I99" s="553"/>
      <c r="J99" s="553"/>
      <c r="K99" s="553"/>
      <c r="L99" s="554"/>
      <c r="M99" s="555"/>
      <c r="N99" s="555"/>
      <c r="O99" s="555"/>
      <c r="P99" s="555"/>
      <c r="Q99" s="555"/>
      <c r="R99" s="556"/>
      <c r="S99" s="557"/>
      <c r="T99" s="557"/>
      <c r="U99" s="557"/>
      <c r="V99" s="558"/>
      <c r="W99" s="72"/>
      <c r="X99" s="4"/>
      <c r="Y99" s="5"/>
      <c r="Z99" s="429"/>
      <c r="AA99" s="430"/>
    </row>
    <row r="100" spans="1:27" ht="33.950000000000003" customHeight="1">
      <c r="A100" s="412"/>
      <c r="B100" s="431">
        <f t="shared" si="0"/>
        <v>48</v>
      </c>
      <c r="C100" s="552"/>
      <c r="D100" s="553"/>
      <c r="E100" s="553"/>
      <c r="F100" s="553"/>
      <c r="G100" s="553"/>
      <c r="H100" s="553"/>
      <c r="I100" s="553"/>
      <c r="J100" s="553"/>
      <c r="K100" s="553"/>
      <c r="L100" s="554"/>
      <c r="M100" s="555"/>
      <c r="N100" s="555"/>
      <c r="O100" s="555"/>
      <c r="P100" s="555"/>
      <c r="Q100" s="555"/>
      <c r="R100" s="556"/>
      <c r="S100" s="557"/>
      <c r="T100" s="557"/>
      <c r="U100" s="557"/>
      <c r="V100" s="558"/>
      <c r="W100" s="72"/>
      <c r="X100" s="4"/>
      <c r="Y100" s="5"/>
      <c r="Z100" s="429"/>
      <c r="AA100" s="430"/>
    </row>
    <row r="101" spans="1:27" ht="33.950000000000003" customHeight="1">
      <c r="A101" s="412"/>
      <c r="B101" s="431">
        <f t="shared" si="0"/>
        <v>49</v>
      </c>
      <c r="C101" s="552"/>
      <c r="D101" s="553"/>
      <c r="E101" s="553"/>
      <c r="F101" s="553"/>
      <c r="G101" s="553"/>
      <c r="H101" s="553"/>
      <c r="I101" s="553"/>
      <c r="J101" s="553"/>
      <c r="K101" s="553"/>
      <c r="L101" s="554"/>
      <c r="M101" s="555"/>
      <c r="N101" s="555"/>
      <c r="O101" s="555"/>
      <c r="P101" s="555"/>
      <c r="Q101" s="555"/>
      <c r="R101" s="556"/>
      <c r="S101" s="557"/>
      <c r="T101" s="557"/>
      <c r="U101" s="557"/>
      <c r="V101" s="558"/>
      <c r="W101" s="72"/>
      <c r="X101" s="4"/>
      <c r="Y101" s="5"/>
      <c r="Z101" s="429"/>
      <c r="AA101" s="430"/>
    </row>
    <row r="102" spans="1:27" ht="33.950000000000003" customHeight="1">
      <c r="A102" s="412"/>
      <c r="B102" s="431">
        <f t="shared" si="0"/>
        <v>50</v>
      </c>
      <c r="C102" s="552"/>
      <c r="D102" s="553"/>
      <c r="E102" s="553"/>
      <c r="F102" s="553"/>
      <c r="G102" s="553"/>
      <c r="H102" s="553"/>
      <c r="I102" s="553"/>
      <c r="J102" s="553"/>
      <c r="K102" s="553"/>
      <c r="L102" s="554"/>
      <c r="M102" s="555"/>
      <c r="N102" s="555"/>
      <c r="O102" s="555"/>
      <c r="P102" s="555"/>
      <c r="Q102" s="555"/>
      <c r="R102" s="556"/>
      <c r="S102" s="557"/>
      <c r="T102" s="557"/>
      <c r="U102" s="557"/>
      <c r="V102" s="558"/>
      <c r="W102" s="72"/>
      <c r="X102" s="4"/>
      <c r="Y102" s="5"/>
      <c r="Z102" s="429"/>
      <c r="AA102" s="430"/>
    </row>
    <row r="103" spans="1:27" ht="33.950000000000003" customHeight="1">
      <c r="A103" s="412"/>
      <c r="B103" s="431">
        <f t="shared" si="0"/>
        <v>51</v>
      </c>
      <c r="C103" s="552"/>
      <c r="D103" s="553"/>
      <c r="E103" s="553"/>
      <c r="F103" s="553"/>
      <c r="G103" s="553"/>
      <c r="H103" s="553"/>
      <c r="I103" s="553"/>
      <c r="J103" s="553"/>
      <c r="K103" s="553"/>
      <c r="L103" s="554"/>
      <c r="M103" s="555"/>
      <c r="N103" s="555"/>
      <c r="O103" s="555"/>
      <c r="P103" s="555"/>
      <c r="Q103" s="555"/>
      <c r="R103" s="556"/>
      <c r="S103" s="557"/>
      <c r="T103" s="557"/>
      <c r="U103" s="557"/>
      <c r="V103" s="558"/>
      <c r="W103" s="72"/>
      <c r="X103" s="4"/>
      <c r="Y103" s="5"/>
      <c r="Z103" s="429"/>
      <c r="AA103" s="430"/>
    </row>
    <row r="104" spans="1:27" ht="33.950000000000003" customHeight="1">
      <c r="A104" s="412"/>
      <c r="B104" s="431">
        <f t="shared" si="0"/>
        <v>52</v>
      </c>
      <c r="C104" s="552"/>
      <c r="D104" s="553"/>
      <c r="E104" s="553"/>
      <c r="F104" s="553"/>
      <c r="G104" s="553"/>
      <c r="H104" s="553"/>
      <c r="I104" s="553"/>
      <c r="J104" s="553"/>
      <c r="K104" s="553"/>
      <c r="L104" s="554"/>
      <c r="M104" s="555"/>
      <c r="N104" s="555"/>
      <c r="O104" s="555"/>
      <c r="P104" s="555"/>
      <c r="Q104" s="555"/>
      <c r="R104" s="556"/>
      <c r="S104" s="557"/>
      <c r="T104" s="557"/>
      <c r="U104" s="557"/>
      <c r="V104" s="558"/>
      <c r="W104" s="72"/>
      <c r="X104" s="4"/>
      <c r="Y104" s="5"/>
      <c r="Z104" s="429"/>
      <c r="AA104" s="430"/>
    </row>
    <row r="105" spans="1:27" ht="33.950000000000003" customHeight="1">
      <c r="A105" s="412"/>
      <c r="B105" s="431">
        <f t="shared" si="0"/>
        <v>53</v>
      </c>
      <c r="C105" s="552"/>
      <c r="D105" s="553"/>
      <c r="E105" s="553"/>
      <c r="F105" s="553"/>
      <c r="G105" s="553"/>
      <c r="H105" s="553"/>
      <c r="I105" s="553"/>
      <c r="J105" s="553"/>
      <c r="K105" s="553"/>
      <c r="L105" s="554"/>
      <c r="M105" s="555"/>
      <c r="N105" s="555"/>
      <c r="O105" s="555"/>
      <c r="P105" s="555"/>
      <c r="Q105" s="555"/>
      <c r="R105" s="556"/>
      <c r="S105" s="557"/>
      <c r="T105" s="557"/>
      <c r="U105" s="557"/>
      <c r="V105" s="558"/>
      <c r="W105" s="72"/>
      <c r="X105" s="4"/>
      <c r="Y105" s="5"/>
      <c r="Z105" s="429"/>
      <c r="AA105" s="430"/>
    </row>
    <row r="106" spans="1:27" ht="33.950000000000003" customHeight="1">
      <c r="A106" s="412"/>
      <c r="B106" s="431">
        <f t="shared" si="0"/>
        <v>54</v>
      </c>
      <c r="C106" s="552"/>
      <c r="D106" s="553"/>
      <c r="E106" s="553"/>
      <c r="F106" s="553"/>
      <c r="G106" s="553"/>
      <c r="H106" s="553"/>
      <c r="I106" s="553"/>
      <c r="J106" s="553"/>
      <c r="K106" s="553"/>
      <c r="L106" s="554"/>
      <c r="M106" s="555"/>
      <c r="N106" s="555"/>
      <c r="O106" s="555"/>
      <c r="P106" s="555"/>
      <c r="Q106" s="555"/>
      <c r="R106" s="556"/>
      <c r="S106" s="557"/>
      <c r="T106" s="557"/>
      <c r="U106" s="557"/>
      <c r="V106" s="558"/>
      <c r="W106" s="72"/>
      <c r="X106" s="4"/>
      <c r="Y106" s="5"/>
      <c r="Z106" s="429"/>
      <c r="AA106" s="430"/>
    </row>
    <row r="107" spans="1:27" ht="33.950000000000003" customHeight="1">
      <c r="A107" s="412"/>
      <c r="B107" s="431">
        <f t="shared" si="0"/>
        <v>55</v>
      </c>
      <c r="C107" s="552"/>
      <c r="D107" s="553"/>
      <c r="E107" s="553"/>
      <c r="F107" s="553"/>
      <c r="G107" s="553"/>
      <c r="H107" s="553"/>
      <c r="I107" s="553"/>
      <c r="J107" s="553"/>
      <c r="K107" s="553"/>
      <c r="L107" s="554"/>
      <c r="M107" s="555"/>
      <c r="N107" s="555"/>
      <c r="O107" s="555"/>
      <c r="P107" s="555"/>
      <c r="Q107" s="555"/>
      <c r="R107" s="556"/>
      <c r="S107" s="557"/>
      <c r="T107" s="557"/>
      <c r="U107" s="557"/>
      <c r="V107" s="558"/>
      <c r="W107" s="72"/>
      <c r="X107" s="4"/>
      <c r="Y107" s="5"/>
      <c r="Z107" s="429"/>
      <c r="AA107" s="430"/>
    </row>
    <row r="108" spans="1:27" ht="33.950000000000003" customHeight="1">
      <c r="A108" s="412"/>
      <c r="B108" s="431">
        <f t="shared" si="0"/>
        <v>56</v>
      </c>
      <c r="C108" s="552"/>
      <c r="D108" s="553"/>
      <c r="E108" s="553"/>
      <c r="F108" s="553"/>
      <c r="G108" s="553"/>
      <c r="H108" s="553"/>
      <c r="I108" s="553"/>
      <c r="J108" s="553"/>
      <c r="K108" s="553"/>
      <c r="L108" s="554"/>
      <c r="M108" s="555"/>
      <c r="N108" s="555"/>
      <c r="O108" s="555"/>
      <c r="P108" s="555"/>
      <c r="Q108" s="555"/>
      <c r="R108" s="556"/>
      <c r="S108" s="557"/>
      <c r="T108" s="557"/>
      <c r="U108" s="557"/>
      <c r="V108" s="558"/>
      <c r="W108" s="72"/>
      <c r="X108" s="4"/>
      <c r="Y108" s="5"/>
      <c r="Z108" s="429"/>
      <c r="AA108" s="430"/>
    </row>
    <row r="109" spans="1:27" ht="33.950000000000003" customHeight="1">
      <c r="A109" s="412"/>
      <c r="B109" s="431">
        <f t="shared" si="0"/>
        <v>57</v>
      </c>
      <c r="C109" s="552"/>
      <c r="D109" s="553"/>
      <c r="E109" s="553"/>
      <c r="F109" s="553"/>
      <c r="G109" s="553"/>
      <c r="H109" s="553"/>
      <c r="I109" s="553"/>
      <c r="J109" s="553"/>
      <c r="K109" s="553"/>
      <c r="L109" s="554"/>
      <c r="M109" s="555"/>
      <c r="N109" s="555"/>
      <c r="O109" s="555"/>
      <c r="P109" s="555"/>
      <c r="Q109" s="555"/>
      <c r="R109" s="556"/>
      <c r="S109" s="557"/>
      <c r="T109" s="557"/>
      <c r="U109" s="557"/>
      <c r="V109" s="558"/>
      <c r="W109" s="72"/>
      <c r="X109" s="4"/>
      <c r="Y109" s="5"/>
      <c r="Z109" s="429"/>
      <c r="AA109" s="430"/>
    </row>
    <row r="110" spans="1:27" ht="33.950000000000003" customHeight="1">
      <c r="A110" s="412"/>
      <c r="B110" s="431">
        <f t="shared" si="0"/>
        <v>58</v>
      </c>
      <c r="C110" s="552"/>
      <c r="D110" s="553"/>
      <c r="E110" s="553"/>
      <c r="F110" s="553"/>
      <c r="G110" s="553"/>
      <c r="H110" s="553"/>
      <c r="I110" s="553"/>
      <c r="J110" s="553"/>
      <c r="K110" s="553"/>
      <c r="L110" s="554"/>
      <c r="M110" s="555"/>
      <c r="N110" s="555"/>
      <c r="O110" s="555"/>
      <c r="P110" s="555"/>
      <c r="Q110" s="555"/>
      <c r="R110" s="556"/>
      <c r="S110" s="557"/>
      <c r="T110" s="557"/>
      <c r="U110" s="557"/>
      <c r="V110" s="558"/>
      <c r="W110" s="72"/>
      <c r="X110" s="4"/>
      <c r="Y110" s="5"/>
      <c r="Z110" s="429"/>
      <c r="AA110" s="430"/>
    </row>
    <row r="111" spans="1:27" ht="33.950000000000003" customHeight="1">
      <c r="A111" s="412"/>
      <c r="B111" s="431">
        <f t="shared" si="0"/>
        <v>59</v>
      </c>
      <c r="C111" s="552"/>
      <c r="D111" s="553"/>
      <c r="E111" s="553"/>
      <c r="F111" s="553"/>
      <c r="G111" s="553"/>
      <c r="H111" s="553"/>
      <c r="I111" s="553"/>
      <c r="J111" s="553"/>
      <c r="K111" s="553"/>
      <c r="L111" s="554"/>
      <c r="M111" s="555"/>
      <c r="N111" s="555"/>
      <c r="O111" s="555"/>
      <c r="P111" s="555"/>
      <c r="Q111" s="555"/>
      <c r="R111" s="556"/>
      <c r="S111" s="557"/>
      <c r="T111" s="557"/>
      <c r="U111" s="557"/>
      <c r="V111" s="558"/>
      <c r="W111" s="72"/>
      <c r="X111" s="4"/>
      <c r="Y111" s="5"/>
      <c r="Z111" s="429"/>
      <c r="AA111" s="430"/>
    </row>
    <row r="112" spans="1:27" ht="33.950000000000003" customHeight="1">
      <c r="A112" s="412"/>
      <c r="B112" s="431">
        <f t="shared" si="0"/>
        <v>60</v>
      </c>
      <c r="C112" s="552"/>
      <c r="D112" s="553"/>
      <c r="E112" s="553"/>
      <c r="F112" s="553"/>
      <c r="G112" s="553"/>
      <c r="H112" s="553"/>
      <c r="I112" s="553"/>
      <c r="J112" s="553"/>
      <c r="K112" s="553"/>
      <c r="L112" s="554"/>
      <c r="M112" s="555"/>
      <c r="N112" s="555"/>
      <c r="O112" s="555"/>
      <c r="P112" s="555"/>
      <c r="Q112" s="555"/>
      <c r="R112" s="556"/>
      <c r="S112" s="557"/>
      <c r="T112" s="557"/>
      <c r="U112" s="557"/>
      <c r="V112" s="558"/>
      <c r="W112" s="72"/>
      <c r="X112" s="4"/>
      <c r="Y112" s="5"/>
      <c r="Z112" s="429"/>
      <c r="AA112" s="430"/>
    </row>
    <row r="113" spans="1:27" ht="33.950000000000003" customHeight="1">
      <c r="A113" s="412"/>
      <c r="B113" s="431">
        <f t="shared" si="0"/>
        <v>61</v>
      </c>
      <c r="C113" s="552"/>
      <c r="D113" s="553"/>
      <c r="E113" s="553"/>
      <c r="F113" s="553"/>
      <c r="G113" s="553"/>
      <c r="H113" s="553"/>
      <c r="I113" s="553"/>
      <c r="J113" s="553"/>
      <c r="K113" s="553"/>
      <c r="L113" s="554"/>
      <c r="M113" s="555"/>
      <c r="N113" s="555"/>
      <c r="O113" s="555"/>
      <c r="P113" s="555"/>
      <c r="Q113" s="555"/>
      <c r="R113" s="556"/>
      <c r="S113" s="557"/>
      <c r="T113" s="557"/>
      <c r="U113" s="557"/>
      <c r="V113" s="558"/>
      <c r="W113" s="72"/>
      <c r="X113" s="4"/>
      <c r="Y113" s="5"/>
      <c r="Z113" s="429"/>
      <c r="AA113" s="430"/>
    </row>
    <row r="114" spans="1:27" ht="33.950000000000003" customHeight="1">
      <c r="A114" s="412"/>
      <c r="B114" s="431">
        <f t="shared" si="0"/>
        <v>62</v>
      </c>
      <c r="C114" s="552"/>
      <c r="D114" s="553"/>
      <c r="E114" s="553"/>
      <c r="F114" s="553"/>
      <c r="G114" s="553"/>
      <c r="H114" s="553"/>
      <c r="I114" s="553"/>
      <c r="J114" s="553"/>
      <c r="K114" s="553"/>
      <c r="L114" s="554"/>
      <c r="M114" s="555"/>
      <c r="N114" s="555"/>
      <c r="O114" s="555"/>
      <c r="P114" s="555"/>
      <c r="Q114" s="555"/>
      <c r="R114" s="556"/>
      <c r="S114" s="557"/>
      <c r="T114" s="557"/>
      <c r="U114" s="557"/>
      <c r="V114" s="558"/>
      <c r="W114" s="72"/>
      <c r="X114" s="4"/>
      <c r="Y114" s="5"/>
      <c r="Z114" s="429"/>
      <c r="AA114" s="430"/>
    </row>
    <row r="115" spans="1:27" ht="33.950000000000003" customHeight="1">
      <c r="A115" s="412"/>
      <c r="B115" s="431">
        <f t="shared" si="0"/>
        <v>63</v>
      </c>
      <c r="C115" s="552"/>
      <c r="D115" s="553"/>
      <c r="E115" s="553"/>
      <c r="F115" s="553"/>
      <c r="G115" s="553"/>
      <c r="H115" s="553"/>
      <c r="I115" s="553"/>
      <c r="J115" s="553"/>
      <c r="K115" s="553"/>
      <c r="L115" s="554"/>
      <c r="M115" s="555"/>
      <c r="N115" s="555"/>
      <c r="O115" s="555"/>
      <c r="P115" s="555"/>
      <c r="Q115" s="555"/>
      <c r="R115" s="556"/>
      <c r="S115" s="557"/>
      <c r="T115" s="557"/>
      <c r="U115" s="557"/>
      <c r="V115" s="558"/>
      <c r="W115" s="72"/>
      <c r="X115" s="4"/>
      <c r="Y115" s="5"/>
      <c r="Z115" s="429"/>
      <c r="AA115" s="430"/>
    </row>
    <row r="116" spans="1:27" ht="33.950000000000003" customHeight="1">
      <c r="A116" s="412"/>
      <c r="B116" s="431">
        <f t="shared" si="0"/>
        <v>64</v>
      </c>
      <c r="C116" s="552"/>
      <c r="D116" s="553"/>
      <c r="E116" s="553"/>
      <c r="F116" s="553"/>
      <c r="G116" s="553"/>
      <c r="H116" s="553"/>
      <c r="I116" s="553"/>
      <c r="J116" s="553"/>
      <c r="K116" s="553"/>
      <c r="L116" s="554"/>
      <c r="M116" s="555"/>
      <c r="N116" s="555"/>
      <c r="O116" s="555"/>
      <c r="P116" s="555"/>
      <c r="Q116" s="555"/>
      <c r="R116" s="556"/>
      <c r="S116" s="557"/>
      <c r="T116" s="557"/>
      <c r="U116" s="557"/>
      <c r="V116" s="558"/>
      <c r="W116" s="72"/>
      <c r="X116" s="4"/>
      <c r="Y116" s="5"/>
      <c r="Z116" s="429"/>
      <c r="AA116" s="430"/>
    </row>
    <row r="117" spans="1:27" ht="33.950000000000003" customHeight="1">
      <c r="A117" s="412"/>
      <c r="B117" s="431">
        <f t="shared" si="0"/>
        <v>65</v>
      </c>
      <c r="C117" s="552"/>
      <c r="D117" s="553"/>
      <c r="E117" s="553"/>
      <c r="F117" s="553"/>
      <c r="G117" s="553"/>
      <c r="H117" s="553"/>
      <c r="I117" s="553"/>
      <c r="J117" s="553"/>
      <c r="K117" s="553"/>
      <c r="L117" s="554"/>
      <c r="M117" s="555"/>
      <c r="N117" s="555"/>
      <c r="O117" s="555"/>
      <c r="P117" s="555"/>
      <c r="Q117" s="555"/>
      <c r="R117" s="556"/>
      <c r="S117" s="557"/>
      <c r="T117" s="557"/>
      <c r="U117" s="557"/>
      <c r="V117" s="558"/>
      <c r="W117" s="72"/>
      <c r="X117" s="4"/>
      <c r="Y117" s="5"/>
      <c r="Z117" s="429"/>
      <c r="AA117" s="430"/>
    </row>
    <row r="118" spans="1:27" ht="33.950000000000003" customHeight="1">
      <c r="A118" s="412"/>
      <c r="B118" s="431">
        <f t="shared" si="0"/>
        <v>66</v>
      </c>
      <c r="C118" s="552"/>
      <c r="D118" s="553"/>
      <c r="E118" s="553"/>
      <c r="F118" s="553"/>
      <c r="G118" s="553"/>
      <c r="H118" s="553"/>
      <c r="I118" s="553"/>
      <c r="J118" s="553"/>
      <c r="K118" s="553"/>
      <c r="L118" s="554"/>
      <c r="M118" s="555"/>
      <c r="N118" s="555"/>
      <c r="O118" s="555"/>
      <c r="P118" s="555"/>
      <c r="Q118" s="555"/>
      <c r="R118" s="556"/>
      <c r="S118" s="557"/>
      <c r="T118" s="557"/>
      <c r="U118" s="557"/>
      <c r="V118" s="558"/>
      <c r="W118" s="72"/>
      <c r="X118" s="4"/>
      <c r="Y118" s="5"/>
      <c r="Z118" s="429"/>
      <c r="AA118" s="430"/>
    </row>
    <row r="119" spans="1:27" ht="33.950000000000003" customHeight="1">
      <c r="A119" s="412"/>
      <c r="B119" s="431">
        <f t="shared" ref="B119:B152" si="1">B118+1</f>
        <v>67</v>
      </c>
      <c r="C119" s="552"/>
      <c r="D119" s="553"/>
      <c r="E119" s="553"/>
      <c r="F119" s="553"/>
      <c r="G119" s="553"/>
      <c r="H119" s="553"/>
      <c r="I119" s="553"/>
      <c r="J119" s="553"/>
      <c r="K119" s="553"/>
      <c r="L119" s="554"/>
      <c r="M119" s="555"/>
      <c r="N119" s="555"/>
      <c r="O119" s="555"/>
      <c r="P119" s="555"/>
      <c r="Q119" s="555"/>
      <c r="R119" s="556"/>
      <c r="S119" s="557"/>
      <c r="T119" s="557"/>
      <c r="U119" s="557"/>
      <c r="V119" s="558"/>
      <c r="W119" s="72"/>
      <c r="X119" s="4"/>
      <c r="Y119" s="5"/>
      <c r="Z119" s="429"/>
      <c r="AA119" s="430"/>
    </row>
    <row r="120" spans="1:27" ht="33.950000000000003" customHeight="1">
      <c r="A120" s="412"/>
      <c r="B120" s="431">
        <f t="shared" si="1"/>
        <v>68</v>
      </c>
      <c r="C120" s="552"/>
      <c r="D120" s="553"/>
      <c r="E120" s="553"/>
      <c r="F120" s="553"/>
      <c r="G120" s="553"/>
      <c r="H120" s="553"/>
      <c r="I120" s="553"/>
      <c r="J120" s="553"/>
      <c r="K120" s="553"/>
      <c r="L120" s="554"/>
      <c r="M120" s="555"/>
      <c r="N120" s="555"/>
      <c r="O120" s="555"/>
      <c r="P120" s="555"/>
      <c r="Q120" s="555"/>
      <c r="R120" s="556"/>
      <c r="S120" s="557"/>
      <c r="T120" s="557"/>
      <c r="U120" s="557"/>
      <c r="V120" s="558"/>
      <c r="W120" s="72"/>
      <c r="X120" s="4"/>
      <c r="Y120" s="5"/>
      <c r="Z120" s="429"/>
      <c r="AA120" s="430"/>
    </row>
    <row r="121" spans="1:27" ht="33.950000000000003" customHeight="1">
      <c r="A121" s="412"/>
      <c r="B121" s="431">
        <f t="shared" si="1"/>
        <v>69</v>
      </c>
      <c r="C121" s="552"/>
      <c r="D121" s="553"/>
      <c r="E121" s="553"/>
      <c r="F121" s="553"/>
      <c r="G121" s="553"/>
      <c r="H121" s="553"/>
      <c r="I121" s="553"/>
      <c r="J121" s="553"/>
      <c r="K121" s="553"/>
      <c r="L121" s="554"/>
      <c r="M121" s="555"/>
      <c r="N121" s="555"/>
      <c r="O121" s="555"/>
      <c r="P121" s="555"/>
      <c r="Q121" s="555"/>
      <c r="R121" s="556"/>
      <c r="S121" s="557"/>
      <c r="T121" s="557"/>
      <c r="U121" s="557"/>
      <c r="V121" s="558"/>
      <c r="W121" s="72"/>
      <c r="X121" s="4"/>
      <c r="Y121" s="5"/>
      <c r="Z121" s="429"/>
      <c r="AA121" s="430"/>
    </row>
    <row r="122" spans="1:27" ht="33.950000000000003" customHeight="1">
      <c r="A122" s="412"/>
      <c r="B122" s="431">
        <f t="shared" si="1"/>
        <v>70</v>
      </c>
      <c r="C122" s="552"/>
      <c r="D122" s="553"/>
      <c r="E122" s="553"/>
      <c r="F122" s="553"/>
      <c r="G122" s="553"/>
      <c r="H122" s="553"/>
      <c r="I122" s="553"/>
      <c r="J122" s="553"/>
      <c r="K122" s="553"/>
      <c r="L122" s="554"/>
      <c r="M122" s="555"/>
      <c r="N122" s="555"/>
      <c r="O122" s="555"/>
      <c r="P122" s="555"/>
      <c r="Q122" s="555"/>
      <c r="R122" s="556"/>
      <c r="S122" s="557"/>
      <c r="T122" s="557"/>
      <c r="U122" s="557"/>
      <c r="V122" s="558"/>
      <c r="W122" s="72"/>
      <c r="X122" s="4"/>
      <c r="Y122" s="5"/>
      <c r="Z122" s="429"/>
      <c r="AA122" s="430"/>
    </row>
    <row r="123" spans="1:27" ht="33.950000000000003" customHeight="1">
      <c r="A123" s="412"/>
      <c r="B123" s="431">
        <f t="shared" si="1"/>
        <v>71</v>
      </c>
      <c r="C123" s="552"/>
      <c r="D123" s="553"/>
      <c r="E123" s="553"/>
      <c r="F123" s="553"/>
      <c r="G123" s="553"/>
      <c r="H123" s="553"/>
      <c r="I123" s="553"/>
      <c r="J123" s="553"/>
      <c r="K123" s="553"/>
      <c r="L123" s="554"/>
      <c r="M123" s="555"/>
      <c r="N123" s="555"/>
      <c r="O123" s="555"/>
      <c r="P123" s="555"/>
      <c r="Q123" s="555"/>
      <c r="R123" s="556"/>
      <c r="S123" s="557"/>
      <c r="T123" s="557"/>
      <c r="U123" s="557"/>
      <c r="V123" s="558"/>
      <c r="W123" s="72"/>
      <c r="X123" s="4"/>
      <c r="Y123" s="5"/>
      <c r="Z123" s="429"/>
      <c r="AA123" s="430"/>
    </row>
    <row r="124" spans="1:27" ht="33.950000000000003" customHeight="1">
      <c r="A124" s="412"/>
      <c r="B124" s="431">
        <f t="shared" si="1"/>
        <v>72</v>
      </c>
      <c r="C124" s="552"/>
      <c r="D124" s="553"/>
      <c r="E124" s="553"/>
      <c r="F124" s="553"/>
      <c r="G124" s="553"/>
      <c r="H124" s="553"/>
      <c r="I124" s="553"/>
      <c r="J124" s="553"/>
      <c r="K124" s="553"/>
      <c r="L124" s="554"/>
      <c r="M124" s="555"/>
      <c r="N124" s="555"/>
      <c r="O124" s="555"/>
      <c r="P124" s="555"/>
      <c r="Q124" s="555"/>
      <c r="R124" s="556"/>
      <c r="S124" s="557"/>
      <c r="T124" s="557"/>
      <c r="U124" s="557"/>
      <c r="V124" s="558"/>
      <c r="W124" s="72"/>
      <c r="X124" s="4"/>
      <c r="Y124" s="5"/>
      <c r="Z124" s="429"/>
      <c r="AA124" s="430"/>
    </row>
    <row r="125" spans="1:27" ht="33.950000000000003" customHeight="1">
      <c r="A125" s="412"/>
      <c r="B125" s="431">
        <f t="shared" si="1"/>
        <v>73</v>
      </c>
      <c r="C125" s="552"/>
      <c r="D125" s="553"/>
      <c r="E125" s="553"/>
      <c r="F125" s="553"/>
      <c r="G125" s="553"/>
      <c r="H125" s="553"/>
      <c r="I125" s="553"/>
      <c r="J125" s="553"/>
      <c r="K125" s="553"/>
      <c r="L125" s="554"/>
      <c r="M125" s="555"/>
      <c r="N125" s="555"/>
      <c r="O125" s="555"/>
      <c r="P125" s="555"/>
      <c r="Q125" s="555"/>
      <c r="R125" s="556"/>
      <c r="S125" s="557"/>
      <c r="T125" s="557"/>
      <c r="U125" s="557"/>
      <c r="V125" s="558"/>
      <c r="W125" s="72"/>
      <c r="X125" s="4"/>
      <c r="Y125" s="5"/>
      <c r="Z125" s="429"/>
      <c r="AA125" s="430"/>
    </row>
    <row r="126" spans="1:27" ht="33.950000000000003" customHeight="1">
      <c r="A126" s="412"/>
      <c r="B126" s="431">
        <f t="shared" si="1"/>
        <v>74</v>
      </c>
      <c r="C126" s="552"/>
      <c r="D126" s="553"/>
      <c r="E126" s="553"/>
      <c r="F126" s="553"/>
      <c r="G126" s="553"/>
      <c r="H126" s="553"/>
      <c r="I126" s="553"/>
      <c r="J126" s="553"/>
      <c r="K126" s="553"/>
      <c r="L126" s="554"/>
      <c r="M126" s="555"/>
      <c r="N126" s="555"/>
      <c r="O126" s="555"/>
      <c r="P126" s="555"/>
      <c r="Q126" s="555"/>
      <c r="R126" s="556"/>
      <c r="S126" s="557"/>
      <c r="T126" s="557"/>
      <c r="U126" s="557"/>
      <c r="V126" s="558"/>
      <c r="W126" s="72"/>
      <c r="X126" s="4"/>
      <c r="Y126" s="5"/>
      <c r="Z126" s="429"/>
      <c r="AA126" s="430"/>
    </row>
    <row r="127" spans="1:27" ht="33.950000000000003" customHeight="1">
      <c r="A127" s="412"/>
      <c r="B127" s="431">
        <f t="shared" si="1"/>
        <v>75</v>
      </c>
      <c r="C127" s="552"/>
      <c r="D127" s="553"/>
      <c r="E127" s="553"/>
      <c r="F127" s="553"/>
      <c r="G127" s="553"/>
      <c r="H127" s="553"/>
      <c r="I127" s="553"/>
      <c r="J127" s="553"/>
      <c r="K127" s="553"/>
      <c r="L127" s="554"/>
      <c r="M127" s="555"/>
      <c r="N127" s="555"/>
      <c r="O127" s="555"/>
      <c r="P127" s="555"/>
      <c r="Q127" s="555"/>
      <c r="R127" s="556"/>
      <c r="S127" s="557"/>
      <c r="T127" s="557"/>
      <c r="U127" s="557"/>
      <c r="V127" s="558"/>
      <c r="W127" s="72"/>
      <c r="X127" s="4"/>
      <c r="Y127" s="5"/>
      <c r="Z127" s="429"/>
      <c r="AA127" s="430"/>
    </row>
    <row r="128" spans="1:27" ht="33.950000000000003" customHeight="1">
      <c r="A128" s="412"/>
      <c r="B128" s="431">
        <f t="shared" si="1"/>
        <v>76</v>
      </c>
      <c r="C128" s="552"/>
      <c r="D128" s="553"/>
      <c r="E128" s="553"/>
      <c r="F128" s="553"/>
      <c r="G128" s="553"/>
      <c r="H128" s="553"/>
      <c r="I128" s="553"/>
      <c r="J128" s="553"/>
      <c r="K128" s="553"/>
      <c r="L128" s="554"/>
      <c r="M128" s="555"/>
      <c r="N128" s="555"/>
      <c r="O128" s="555"/>
      <c r="P128" s="555"/>
      <c r="Q128" s="555"/>
      <c r="R128" s="556"/>
      <c r="S128" s="557"/>
      <c r="T128" s="557"/>
      <c r="U128" s="557"/>
      <c r="V128" s="558"/>
      <c r="W128" s="72"/>
      <c r="X128" s="4"/>
      <c r="Y128" s="5"/>
      <c r="Z128" s="429"/>
      <c r="AA128" s="430"/>
    </row>
    <row r="129" spans="1:27" ht="33.950000000000003" customHeight="1">
      <c r="A129" s="412"/>
      <c r="B129" s="431">
        <f t="shared" si="1"/>
        <v>77</v>
      </c>
      <c r="C129" s="552"/>
      <c r="D129" s="553"/>
      <c r="E129" s="553"/>
      <c r="F129" s="553"/>
      <c r="G129" s="553"/>
      <c r="H129" s="553"/>
      <c r="I129" s="553"/>
      <c r="J129" s="553"/>
      <c r="K129" s="553"/>
      <c r="L129" s="554"/>
      <c r="M129" s="555"/>
      <c r="N129" s="555"/>
      <c r="O129" s="555"/>
      <c r="P129" s="555"/>
      <c r="Q129" s="555"/>
      <c r="R129" s="556"/>
      <c r="S129" s="557"/>
      <c r="T129" s="557"/>
      <c r="U129" s="557"/>
      <c r="V129" s="558"/>
      <c r="W129" s="72"/>
      <c r="X129" s="4"/>
      <c r="Y129" s="5"/>
      <c r="Z129" s="429"/>
      <c r="AA129" s="430"/>
    </row>
    <row r="130" spans="1:27" ht="33.950000000000003" customHeight="1">
      <c r="A130" s="412"/>
      <c r="B130" s="431">
        <f t="shared" si="1"/>
        <v>78</v>
      </c>
      <c r="C130" s="552"/>
      <c r="D130" s="553"/>
      <c r="E130" s="553"/>
      <c r="F130" s="553"/>
      <c r="G130" s="553"/>
      <c r="H130" s="553"/>
      <c r="I130" s="553"/>
      <c r="J130" s="553"/>
      <c r="K130" s="553"/>
      <c r="L130" s="554"/>
      <c r="M130" s="555"/>
      <c r="N130" s="555"/>
      <c r="O130" s="555"/>
      <c r="P130" s="555"/>
      <c r="Q130" s="555"/>
      <c r="R130" s="556"/>
      <c r="S130" s="557"/>
      <c r="T130" s="557"/>
      <c r="U130" s="557"/>
      <c r="V130" s="558"/>
      <c r="W130" s="72"/>
      <c r="X130" s="4"/>
      <c r="Y130" s="5"/>
      <c r="Z130" s="429"/>
      <c r="AA130" s="430"/>
    </row>
    <row r="131" spans="1:27" ht="33.950000000000003" customHeight="1">
      <c r="A131" s="412"/>
      <c r="B131" s="431">
        <f t="shared" si="1"/>
        <v>79</v>
      </c>
      <c r="C131" s="552"/>
      <c r="D131" s="553"/>
      <c r="E131" s="553"/>
      <c r="F131" s="553"/>
      <c r="G131" s="553"/>
      <c r="H131" s="553"/>
      <c r="I131" s="553"/>
      <c r="J131" s="553"/>
      <c r="K131" s="553"/>
      <c r="L131" s="554"/>
      <c r="M131" s="555"/>
      <c r="N131" s="555"/>
      <c r="O131" s="555"/>
      <c r="P131" s="555"/>
      <c r="Q131" s="555"/>
      <c r="R131" s="556"/>
      <c r="S131" s="557"/>
      <c r="T131" s="557"/>
      <c r="U131" s="557"/>
      <c r="V131" s="558"/>
      <c r="W131" s="72"/>
      <c r="X131" s="4"/>
      <c r="Y131" s="5"/>
      <c r="Z131" s="429"/>
      <c r="AA131" s="430"/>
    </row>
    <row r="132" spans="1:27" ht="33.950000000000003" customHeight="1">
      <c r="A132" s="412"/>
      <c r="B132" s="431">
        <f t="shared" si="1"/>
        <v>80</v>
      </c>
      <c r="C132" s="552"/>
      <c r="D132" s="553"/>
      <c r="E132" s="553"/>
      <c r="F132" s="553"/>
      <c r="G132" s="553"/>
      <c r="H132" s="553"/>
      <c r="I132" s="553"/>
      <c r="J132" s="553"/>
      <c r="K132" s="553"/>
      <c r="L132" s="554"/>
      <c r="M132" s="555"/>
      <c r="N132" s="555"/>
      <c r="O132" s="555"/>
      <c r="P132" s="555"/>
      <c r="Q132" s="555"/>
      <c r="R132" s="556"/>
      <c r="S132" s="557"/>
      <c r="T132" s="557"/>
      <c r="U132" s="557"/>
      <c r="V132" s="558"/>
      <c r="W132" s="72"/>
      <c r="X132" s="4"/>
      <c r="Y132" s="5"/>
      <c r="Z132" s="429"/>
      <c r="AA132" s="430"/>
    </row>
    <row r="133" spans="1:27" ht="33.950000000000003" customHeight="1">
      <c r="A133" s="412"/>
      <c r="B133" s="431">
        <f t="shared" si="1"/>
        <v>81</v>
      </c>
      <c r="C133" s="552"/>
      <c r="D133" s="553"/>
      <c r="E133" s="553"/>
      <c r="F133" s="553"/>
      <c r="G133" s="553"/>
      <c r="H133" s="553"/>
      <c r="I133" s="553"/>
      <c r="J133" s="553"/>
      <c r="K133" s="553"/>
      <c r="L133" s="554"/>
      <c r="M133" s="555"/>
      <c r="N133" s="555"/>
      <c r="O133" s="555"/>
      <c r="P133" s="555"/>
      <c r="Q133" s="555"/>
      <c r="R133" s="556"/>
      <c r="S133" s="557"/>
      <c r="T133" s="557"/>
      <c r="U133" s="557"/>
      <c r="V133" s="558"/>
      <c r="W133" s="72"/>
      <c r="X133" s="4"/>
      <c r="Y133" s="5"/>
      <c r="Z133" s="429"/>
      <c r="AA133" s="430"/>
    </row>
    <row r="134" spans="1:27" ht="33.950000000000003" customHeight="1">
      <c r="A134" s="412"/>
      <c r="B134" s="431">
        <f t="shared" si="1"/>
        <v>82</v>
      </c>
      <c r="C134" s="552"/>
      <c r="D134" s="553"/>
      <c r="E134" s="553"/>
      <c r="F134" s="553"/>
      <c r="G134" s="553"/>
      <c r="H134" s="553"/>
      <c r="I134" s="553"/>
      <c r="J134" s="553"/>
      <c r="K134" s="553"/>
      <c r="L134" s="554"/>
      <c r="M134" s="555"/>
      <c r="N134" s="555"/>
      <c r="O134" s="555"/>
      <c r="P134" s="555"/>
      <c r="Q134" s="555"/>
      <c r="R134" s="556"/>
      <c r="S134" s="557"/>
      <c r="T134" s="557"/>
      <c r="U134" s="557"/>
      <c r="V134" s="558"/>
      <c r="W134" s="72"/>
      <c r="X134" s="4"/>
      <c r="Y134" s="5"/>
      <c r="Z134" s="429"/>
      <c r="AA134" s="430"/>
    </row>
    <row r="135" spans="1:27" ht="33.950000000000003" customHeight="1">
      <c r="A135" s="412"/>
      <c r="B135" s="431">
        <f t="shared" si="1"/>
        <v>83</v>
      </c>
      <c r="C135" s="552"/>
      <c r="D135" s="553"/>
      <c r="E135" s="553"/>
      <c r="F135" s="553"/>
      <c r="G135" s="553"/>
      <c r="H135" s="553"/>
      <c r="I135" s="553"/>
      <c r="J135" s="553"/>
      <c r="K135" s="553"/>
      <c r="L135" s="554"/>
      <c r="M135" s="555"/>
      <c r="N135" s="555"/>
      <c r="O135" s="555"/>
      <c r="P135" s="555"/>
      <c r="Q135" s="555"/>
      <c r="R135" s="556"/>
      <c r="S135" s="557"/>
      <c r="T135" s="557"/>
      <c r="U135" s="557"/>
      <c r="V135" s="558"/>
      <c r="W135" s="72"/>
      <c r="X135" s="4"/>
      <c r="Y135" s="5"/>
      <c r="Z135" s="429"/>
      <c r="AA135" s="430"/>
    </row>
    <row r="136" spans="1:27" ht="33.950000000000003" customHeight="1">
      <c r="A136" s="412"/>
      <c r="B136" s="431">
        <f t="shared" si="1"/>
        <v>84</v>
      </c>
      <c r="C136" s="552"/>
      <c r="D136" s="553"/>
      <c r="E136" s="553"/>
      <c r="F136" s="553"/>
      <c r="G136" s="553"/>
      <c r="H136" s="553"/>
      <c r="I136" s="553"/>
      <c r="J136" s="553"/>
      <c r="K136" s="553"/>
      <c r="L136" s="554"/>
      <c r="M136" s="555"/>
      <c r="N136" s="555"/>
      <c r="O136" s="555"/>
      <c r="P136" s="555"/>
      <c r="Q136" s="555"/>
      <c r="R136" s="556"/>
      <c r="S136" s="557"/>
      <c r="T136" s="557"/>
      <c r="U136" s="557"/>
      <c r="V136" s="558"/>
      <c r="W136" s="72"/>
      <c r="X136" s="4"/>
      <c r="Y136" s="5"/>
      <c r="Z136" s="429"/>
      <c r="AA136" s="430"/>
    </row>
    <row r="137" spans="1:27" ht="33.950000000000003" customHeight="1">
      <c r="A137" s="412"/>
      <c r="B137" s="431">
        <f t="shared" si="1"/>
        <v>85</v>
      </c>
      <c r="C137" s="552"/>
      <c r="D137" s="553"/>
      <c r="E137" s="553"/>
      <c r="F137" s="553"/>
      <c r="G137" s="553"/>
      <c r="H137" s="553"/>
      <c r="I137" s="553"/>
      <c r="J137" s="553"/>
      <c r="K137" s="553"/>
      <c r="L137" s="554"/>
      <c r="M137" s="555"/>
      <c r="N137" s="555"/>
      <c r="O137" s="555"/>
      <c r="P137" s="555"/>
      <c r="Q137" s="555"/>
      <c r="R137" s="556"/>
      <c r="S137" s="557"/>
      <c r="T137" s="557"/>
      <c r="U137" s="557"/>
      <c r="V137" s="558"/>
      <c r="W137" s="72"/>
      <c r="X137" s="4"/>
      <c r="Y137" s="5"/>
      <c r="Z137" s="429"/>
      <c r="AA137" s="430"/>
    </row>
    <row r="138" spans="1:27" ht="33.950000000000003" customHeight="1">
      <c r="A138" s="412"/>
      <c r="B138" s="431">
        <f t="shared" si="1"/>
        <v>86</v>
      </c>
      <c r="C138" s="552"/>
      <c r="D138" s="553"/>
      <c r="E138" s="553"/>
      <c r="F138" s="553"/>
      <c r="G138" s="553"/>
      <c r="H138" s="553"/>
      <c r="I138" s="553"/>
      <c r="J138" s="553"/>
      <c r="K138" s="553"/>
      <c r="L138" s="554"/>
      <c r="M138" s="555"/>
      <c r="N138" s="555"/>
      <c r="O138" s="555"/>
      <c r="P138" s="555"/>
      <c r="Q138" s="555"/>
      <c r="R138" s="556"/>
      <c r="S138" s="557"/>
      <c r="T138" s="557"/>
      <c r="U138" s="557"/>
      <c r="V138" s="558"/>
      <c r="W138" s="72"/>
      <c r="X138" s="4"/>
      <c r="Y138" s="5"/>
      <c r="Z138" s="429"/>
      <c r="AA138" s="430"/>
    </row>
    <row r="139" spans="1:27" ht="33.950000000000003" customHeight="1">
      <c r="A139" s="412"/>
      <c r="B139" s="431">
        <f t="shared" si="1"/>
        <v>87</v>
      </c>
      <c r="C139" s="552"/>
      <c r="D139" s="553"/>
      <c r="E139" s="553"/>
      <c r="F139" s="553"/>
      <c r="G139" s="553"/>
      <c r="H139" s="553"/>
      <c r="I139" s="553"/>
      <c r="J139" s="553"/>
      <c r="K139" s="553"/>
      <c r="L139" s="554"/>
      <c r="M139" s="555"/>
      <c r="N139" s="555"/>
      <c r="O139" s="555"/>
      <c r="P139" s="555"/>
      <c r="Q139" s="555"/>
      <c r="R139" s="556"/>
      <c r="S139" s="557"/>
      <c r="T139" s="557"/>
      <c r="U139" s="557"/>
      <c r="V139" s="558"/>
      <c r="W139" s="72"/>
      <c r="X139" s="4"/>
      <c r="Y139" s="5"/>
      <c r="Z139" s="429"/>
      <c r="AA139" s="430"/>
    </row>
    <row r="140" spans="1:27" ht="33.950000000000003" customHeight="1">
      <c r="A140" s="412"/>
      <c r="B140" s="431">
        <f t="shared" si="1"/>
        <v>88</v>
      </c>
      <c r="C140" s="552"/>
      <c r="D140" s="553"/>
      <c r="E140" s="553"/>
      <c r="F140" s="553"/>
      <c r="G140" s="553"/>
      <c r="H140" s="553"/>
      <c r="I140" s="553"/>
      <c r="J140" s="553"/>
      <c r="K140" s="553"/>
      <c r="L140" s="554"/>
      <c r="M140" s="555"/>
      <c r="N140" s="555"/>
      <c r="O140" s="555"/>
      <c r="P140" s="555"/>
      <c r="Q140" s="555"/>
      <c r="R140" s="556"/>
      <c r="S140" s="557"/>
      <c r="T140" s="557"/>
      <c r="U140" s="557"/>
      <c r="V140" s="558"/>
      <c r="W140" s="72"/>
      <c r="X140" s="4"/>
      <c r="Y140" s="5"/>
      <c r="Z140" s="429"/>
      <c r="AA140" s="430"/>
    </row>
    <row r="141" spans="1:27" ht="33.950000000000003" customHeight="1">
      <c r="A141" s="412"/>
      <c r="B141" s="431">
        <f t="shared" si="1"/>
        <v>89</v>
      </c>
      <c r="C141" s="552"/>
      <c r="D141" s="553"/>
      <c r="E141" s="553"/>
      <c r="F141" s="553"/>
      <c r="G141" s="553"/>
      <c r="H141" s="553"/>
      <c r="I141" s="553"/>
      <c r="J141" s="553"/>
      <c r="K141" s="553"/>
      <c r="L141" s="554"/>
      <c r="M141" s="555"/>
      <c r="N141" s="555"/>
      <c r="O141" s="555"/>
      <c r="P141" s="555"/>
      <c r="Q141" s="555"/>
      <c r="R141" s="556"/>
      <c r="S141" s="557"/>
      <c r="T141" s="557"/>
      <c r="U141" s="557"/>
      <c r="V141" s="558"/>
      <c r="W141" s="72"/>
      <c r="X141" s="4"/>
      <c r="Y141" s="5"/>
      <c r="Z141" s="429"/>
      <c r="AA141" s="430"/>
    </row>
    <row r="142" spans="1:27" ht="33.950000000000003" customHeight="1">
      <c r="A142" s="412"/>
      <c r="B142" s="431">
        <f t="shared" si="1"/>
        <v>90</v>
      </c>
      <c r="C142" s="552"/>
      <c r="D142" s="553"/>
      <c r="E142" s="553"/>
      <c r="F142" s="553"/>
      <c r="G142" s="553"/>
      <c r="H142" s="553"/>
      <c r="I142" s="553"/>
      <c r="J142" s="553"/>
      <c r="K142" s="553"/>
      <c r="L142" s="554"/>
      <c r="M142" s="555"/>
      <c r="N142" s="555"/>
      <c r="O142" s="555"/>
      <c r="P142" s="555"/>
      <c r="Q142" s="555"/>
      <c r="R142" s="556"/>
      <c r="S142" s="557"/>
      <c r="T142" s="557"/>
      <c r="U142" s="557"/>
      <c r="V142" s="558"/>
      <c r="W142" s="72"/>
      <c r="X142" s="4"/>
      <c r="Y142" s="5"/>
      <c r="Z142" s="429"/>
      <c r="AA142" s="430"/>
    </row>
    <row r="143" spans="1:27" ht="33.950000000000003" customHeight="1">
      <c r="A143" s="412"/>
      <c r="B143" s="431">
        <f t="shared" si="1"/>
        <v>91</v>
      </c>
      <c r="C143" s="552"/>
      <c r="D143" s="553"/>
      <c r="E143" s="553"/>
      <c r="F143" s="553"/>
      <c r="G143" s="553"/>
      <c r="H143" s="553"/>
      <c r="I143" s="553"/>
      <c r="J143" s="553"/>
      <c r="K143" s="553"/>
      <c r="L143" s="554"/>
      <c r="M143" s="555"/>
      <c r="N143" s="555"/>
      <c r="O143" s="555"/>
      <c r="P143" s="555"/>
      <c r="Q143" s="555"/>
      <c r="R143" s="556"/>
      <c r="S143" s="557"/>
      <c r="T143" s="557"/>
      <c r="U143" s="557"/>
      <c r="V143" s="558"/>
      <c r="W143" s="72"/>
      <c r="X143" s="4"/>
      <c r="Y143" s="5"/>
      <c r="Z143" s="429"/>
      <c r="AA143" s="430"/>
    </row>
    <row r="144" spans="1:27" ht="33.950000000000003" customHeight="1">
      <c r="A144" s="412"/>
      <c r="B144" s="431">
        <f t="shared" si="1"/>
        <v>92</v>
      </c>
      <c r="C144" s="552"/>
      <c r="D144" s="553"/>
      <c r="E144" s="553"/>
      <c r="F144" s="553"/>
      <c r="G144" s="553"/>
      <c r="H144" s="553"/>
      <c r="I144" s="553"/>
      <c r="J144" s="553"/>
      <c r="K144" s="553"/>
      <c r="L144" s="554"/>
      <c r="M144" s="555"/>
      <c r="N144" s="555"/>
      <c r="O144" s="555"/>
      <c r="P144" s="555"/>
      <c r="Q144" s="555"/>
      <c r="R144" s="556"/>
      <c r="S144" s="557"/>
      <c r="T144" s="557"/>
      <c r="U144" s="557"/>
      <c r="V144" s="558"/>
      <c r="W144" s="72"/>
      <c r="X144" s="4"/>
      <c r="Y144" s="5"/>
      <c r="Z144" s="429"/>
      <c r="AA144" s="430"/>
    </row>
    <row r="145" spans="1:27" ht="33.950000000000003" customHeight="1">
      <c r="A145" s="412"/>
      <c r="B145" s="431">
        <f t="shared" si="1"/>
        <v>93</v>
      </c>
      <c r="C145" s="552"/>
      <c r="D145" s="553"/>
      <c r="E145" s="553"/>
      <c r="F145" s="553"/>
      <c r="G145" s="553"/>
      <c r="H145" s="553"/>
      <c r="I145" s="553"/>
      <c r="J145" s="553"/>
      <c r="K145" s="553"/>
      <c r="L145" s="554"/>
      <c r="M145" s="555"/>
      <c r="N145" s="555"/>
      <c r="O145" s="555"/>
      <c r="P145" s="555"/>
      <c r="Q145" s="555"/>
      <c r="R145" s="556"/>
      <c r="S145" s="557"/>
      <c r="T145" s="557"/>
      <c r="U145" s="557"/>
      <c r="V145" s="558"/>
      <c r="W145" s="72"/>
      <c r="X145" s="4"/>
      <c r="Y145" s="5"/>
      <c r="Z145" s="429"/>
      <c r="AA145" s="430"/>
    </row>
    <row r="146" spans="1:27" ht="33.950000000000003" customHeight="1">
      <c r="A146" s="412"/>
      <c r="B146" s="431">
        <f t="shared" si="1"/>
        <v>94</v>
      </c>
      <c r="C146" s="552"/>
      <c r="D146" s="553"/>
      <c r="E146" s="553"/>
      <c r="F146" s="553"/>
      <c r="G146" s="553"/>
      <c r="H146" s="553"/>
      <c r="I146" s="553"/>
      <c r="J146" s="553"/>
      <c r="K146" s="553"/>
      <c r="L146" s="554"/>
      <c r="M146" s="555"/>
      <c r="N146" s="555"/>
      <c r="O146" s="555"/>
      <c r="P146" s="555"/>
      <c r="Q146" s="555"/>
      <c r="R146" s="556"/>
      <c r="S146" s="557"/>
      <c r="T146" s="557"/>
      <c r="U146" s="557"/>
      <c r="V146" s="558"/>
      <c r="W146" s="72"/>
      <c r="X146" s="4"/>
      <c r="Y146" s="5"/>
      <c r="Z146" s="429"/>
      <c r="AA146" s="430"/>
    </row>
    <row r="147" spans="1:27" ht="33.950000000000003" customHeight="1">
      <c r="A147" s="412"/>
      <c r="B147" s="431">
        <f t="shared" si="1"/>
        <v>95</v>
      </c>
      <c r="C147" s="552"/>
      <c r="D147" s="553"/>
      <c r="E147" s="553"/>
      <c r="F147" s="553"/>
      <c r="G147" s="553"/>
      <c r="H147" s="553"/>
      <c r="I147" s="553"/>
      <c r="J147" s="553"/>
      <c r="K147" s="553"/>
      <c r="L147" s="554"/>
      <c r="M147" s="555"/>
      <c r="N147" s="555"/>
      <c r="O147" s="555"/>
      <c r="P147" s="555"/>
      <c r="Q147" s="555"/>
      <c r="R147" s="556"/>
      <c r="S147" s="557"/>
      <c r="T147" s="557"/>
      <c r="U147" s="557"/>
      <c r="V147" s="558"/>
      <c r="W147" s="72"/>
      <c r="X147" s="4"/>
      <c r="Y147" s="5"/>
      <c r="Z147" s="429"/>
      <c r="AA147" s="430"/>
    </row>
    <row r="148" spans="1:27" ht="33.950000000000003" customHeight="1">
      <c r="A148" s="412"/>
      <c r="B148" s="431">
        <f t="shared" si="1"/>
        <v>96</v>
      </c>
      <c r="C148" s="552"/>
      <c r="D148" s="553"/>
      <c r="E148" s="553"/>
      <c r="F148" s="553"/>
      <c r="G148" s="553"/>
      <c r="H148" s="553"/>
      <c r="I148" s="553"/>
      <c r="J148" s="553"/>
      <c r="K148" s="553"/>
      <c r="L148" s="554"/>
      <c r="M148" s="555"/>
      <c r="N148" s="555"/>
      <c r="O148" s="555"/>
      <c r="P148" s="555"/>
      <c r="Q148" s="555"/>
      <c r="R148" s="556"/>
      <c r="S148" s="557"/>
      <c r="T148" s="557"/>
      <c r="U148" s="557"/>
      <c r="V148" s="558"/>
      <c r="W148" s="72"/>
      <c r="X148" s="4"/>
      <c r="Y148" s="5"/>
      <c r="Z148" s="429"/>
      <c r="AA148" s="430"/>
    </row>
    <row r="149" spans="1:27" ht="33.950000000000003" customHeight="1">
      <c r="A149" s="412"/>
      <c r="B149" s="431">
        <f t="shared" si="1"/>
        <v>97</v>
      </c>
      <c r="C149" s="552"/>
      <c r="D149" s="553"/>
      <c r="E149" s="553"/>
      <c r="F149" s="553"/>
      <c r="G149" s="553"/>
      <c r="H149" s="553"/>
      <c r="I149" s="553"/>
      <c r="J149" s="553"/>
      <c r="K149" s="553"/>
      <c r="L149" s="554"/>
      <c r="M149" s="555"/>
      <c r="N149" s="555"/>
      <c r="O149" s="555"/>
      <c r="P149" s="555"/>
      <c r="Q149" s="555"/>
      <c r="R149" s="556"/>
      <c r="S149" s="557"/>
      <c r="T149" s="557"/>
      <c r="U149" s="557"/>
      <c r="V149" s="558"/>
      <c r="W149" s="72"/>
      <c r="X149" s="4"/>
      <c r="Y149" s="5"/>
      <c r="Z149" s="429"/>
      <c r="AA149" s="430"/>
    </row>
    <row r="150" spans="1:27" ht="33.950000000000003" customHeight="1">
      <c r="A150" s="412"/>
      <c r="B150" s="431">
        <f t="shared" si="1"/>
        <v>98</v>
      </c>
      <c r="C150" s="552"/>
      <c r="D150" s="553"/>
      <c r="E150" s="553"/>
      <c r="F150" s="553"/>
      <c r="G150" s="553"/>
      <c r="H150" s="553"/>
      <c r="I150" s="553"/>
      <c r="J150" s="553"/>
      <c r="K150" s="553"/>
      <c r="L150" s="554"/>
      <c r="M150" s="555"/>
      <c r="N150" s="555"/>
      <c r="O150" s="555"/>
      <c r="P150" s="555"/>
      <c r="Q150" s="555"/>
      <c r="R150" s="556"/>
      <c r="S150" s="557"/>
      <c r="T150" s="557"/>
      <c r="U150" s="557"/>
      <c r="V150" s="558"/>
      <c r="W150" s="72"/>
      <c r="X150" s="4"/>
      <c r="Y150" s="5"/>
      <c r="Z150" s="429"/>
      <c r="AA150" s="430"/>
    </row>
    <row r="151" spans="1:27" ht="33.950000000000003" customHeight="1">
      <c r="A151" s="412"/>
      <c r="B151" s="431">
        <f t="shared" si="1"/>
        <v>99</v>
      </c>
      <c r="C151" s="552"/>
      <c r="D151" s="553"/>
      <c r="E151" s="553"/>
      <c r="F151" s="553"/>
      <c r="G151" s="553"/>
      <c r="H151" s="553"/>
      <c r="I151" s="553"/>
      <c r="J151" s="553"/>
      <c r="K151" s="553"/>
      <c r="L151" s="554"/>
      <c r="M151" s="555"/>
      <c r="N151" s="555"/>
      <c r="O151" s="555"/>
      <c r="P151" s="555"/>
      <c r="Q151" s="555"/>
      <c r="R151" s="556"/>
      <c r="S151" s="557"/>
      <c r="T151" s="557"/>
      <c r="U151" s="557"/>
      <c r="V151" s="558"/>
      <c r="W151" s="72"/>
      <c r="X151" s="4"/>
      <c r="Y151" s="5"/>
      <c r="Z151" s="429"/>
      <c r="AA151" s="430"/>
    </row>
    <row r="152" spans="1:27" ht="33.950000000000003" customHeight="1">
      <c r="A152" s="412"/>
      <c r="B152" s="431">
        <f t="shared" si="1"/>
        <v>100</v>
      </c>
      <c r="C152" s="552"/>
      <c r="D152" s="553"/>
      <c r="E152" s="553"/>
      <c r="F152" s="553"/>
      <c r="G152" s="553"/>
      <c r="H152" s="553"/>
      <c r="I152" s="553"/>
      <c r="J152" s="553"/>
      <c r="K152" s="553"/>
      <c r="L152" s="554"/>
      <c r="M152" s="555"/>
      <c r="N152" s="555"/>
      <c r="O152" s="555"/>
      <c r="P152" s="555"/>
      <c r="Q152" s="555"/>
      <c r="R152" s="556"/>
      <c r="S152" s="557"/>
      <c r="T152" s="557"/>
      <c r="U152" s="557"/>
      <c r="V152" s="558"/>
      <c r="W152" s="72"/>
      <c r="X152" s="4"/>
      <c r="Y152" s="5"/>
      <c r="Z152" s="429"/>
      <c r="AA152" s="430"/>
    </row>
  </sheetData>
  <sheetProtection algorithmName="SHA-512" hashValue="xVFDVSZjy7JDR1KVd4nyB+xfJysLRqsiDyW7pCNtsmEW5XCBbsFJDCw1BbF8qClG8IMubwIidpvlZ/LK0DAU4Q==" saltValue="thY/XqjuD1A/n5TJq2LyVQ=="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R61:V61"/>
    <mergeCell ref="M62:Q62"/>
    <mergeCell ref="R62:V62"/>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Y60:Y152">
      <formula1>#REF!</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2"/>
  <sheetViews>
    <sheetView tabSelected="1" view="pageBreakPreview" zoomScale="120" zoomScaleNormal="120" zoomScaleSheetLayoutView="120" workbookViewId="0"/>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93" t="s">
        <v>22</v>
      </c>
      <c r="AA1" s="793"/>
      <c r="AB1" s="793"/>
      <c r="AC1" s="793"/>
      <c r="AD1" s="793" t="str">
        <f>IF(基本情報入力シート!C32="","",基本情報入力シート!C32)</f>
        <v/>
      </c>
      <c r="AE1" s="793"/>
      <c r="AF1" s="793"/>
      <c r="AG1" s="793"/>
      <c r="AH1" s="793"/>
      <c r="AI1" s="793"/>
      <c r="AJ1" s="793"/>
      <c r="AK1" s="793"/>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825" t="s">
        <v>1947</v>
      </c>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2010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815" t="s">
        <v>29</v>
      </c>
      <c r="C6" s="816"/>
      <c r="D6" s="816"/>
      <c r="E6" s="816"/>
      <c r="F6" s="816"/>
      <c r="G6" s="816"/>
      <c r="H6" s="812" t="str">
        <f>IF(基本情報入力シート!M36="","",基本情報入力シート!M36)</f>
        <v/>
      </c>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4"/>
      <c r="AL6" s="146"/>
    </row>
    <row r="7" spans="1:50" s="147" customFormat="1" ht="22.5" customHeight="1">
      <c r="A7" s="146"/>
      <c r="B7" s="803" t="s">
        <v>28</v>
      </c>
      <c r="C7" s="804"/>
      <c r="D7" s="804"/>
      <c r="E7" s="804"/>
      <c r="F7" s="804"/>
      <c r="G7" s="804"/>
      <c r="H7" s="817" t="str">
        <f>IF(基本情報入力シート!M37="","",基本情報入力シート!M37)</f>
        <v/>
      </c>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9"/>
      <c r="AL7" s="146"/>
    </row>
    <row r="8" spans="1:50" s="147" customFormat="1" ht="12.75" customHeight="1">
      <c r="A8" s="146"/>
      <c r="B8" s="797" t="s">
        <v>24</v>
      </c>
      <c r="C8" s="798"/>
      <c r="D8" s="798"/>
      <c r="E8" s="798"/>
      <c r="F8" s="798"/>
      <c r="G8" s="798"/>
      <c r="H8" s="148" t="s">
        <v>1</v>
      </c>
      <c r="I8" s="805" t="str">
        <f>IF(基本情報入力シート!AC38="－","",基本情報入力シート!AC38)</f>
        <v/>
      </c>
      <c r="J8" s="805"/>
      <c r="K8" s="805"/>
      <c r="L8" s="805"/>
      <c r="M8" s="805"/>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99"/>
      <c r="C9" s="800"/>
      <c r="D9" s="800"/>
      <c r="E9" s="800"/>
      <c r="F9" s="800"/>
      <c r="G9" s="800"/>
      <c r="H9" s="820" t="str">
        <f>IF(基本情報入力シート!M39="","",基本情報入力シート!M39)</f>
        <v/>
      </c>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2"/>
      <c r="AL9" s="146"/>
    </row>
    <row r="10" spans="1:50" s="147" customFormat="1" ht="12" customHeight="1">
      <c r="A10" s="146"/>
      <c r="B10" s="801"/>
      <c r="C10" s="802"/>
      <c r="D10" s="802"/>
      <c r="E10" s="802"/>
      <c r="F10" s="802"/>
      <c r="G10" s="802"/>
      <c r="H10" s="794" t="str">
        <f>IF(基本情報入力シート!M40="","",基本情報入力シート!M40)</f>
        <v/>
      </c>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6"/>
      <c r="AL10" s="146"/>
    </row>
    <row r="11" spans="1:50" s="147" customFormat="1" ht="15" customHeight="1">
      <c r="A11" s="146"/>
      <c r="B11" s="810" t="s">
        <v>0</v>
      </c>
      <c r="C11" s="811"/>
      <c r="D11" s="811"/>
      <c r="E11" s="811"/>
      <c r="F11" s="811"/>
      <c r="G11" s="811"/>
      <c r="H11" s="812" t="str">
        <f>IF(基本情報入力シート!M43="","",基本情報入力シート!M43)</f>
        <v/>
      </c>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4"/>
      <c r="AL11" s="146"/>
      <c r="AT11" s="152"/>
      <c r="AU11" s="152"/>
      <c r="AV11" s="152"/>
      <c r="AW11" s="152"/>
      <c r="AX11" s="152"/>
    </row>
    <row r="12" spans="1:50" s="147" customFormat="1" ht="22.5" customHeight="1">
      <c r="A12" s="146"/>
      <c r="B12" s="799" t="s">
        <v>25</v>
      </c>
      <c r="C12" s="800"/>
      <c r="D12" s="800"/>
      <c r="E12" s="800"/>
      <c r="F12" s="800"/>
      <c r="G12" s="800"/>
      <c r="H12" s="794" t="str">
        <f>IF(基本情報入力シート!M44="","",基本情報入力シート!M44)</f>
        <v/>
      </c>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6"/>
      <c r="AL12" s="146"/>
      <c r="AT12" s="152"/>
      <c r="AU12" s="152"/>
      <c r="AV12" s="152"/>
      <c r="AW12" s="152"/>
      <c r="AX12" s="152"/>
    </row>
    <row r="13" spans="1:50" s="147" customFormat="1" ht="17.25" customHeight="1">
      <c r="A13" s="146"/>
      <c r="B13" s="823" t="s">
        <v>26</v>
      </c>
      <c r="C13" s="823"/>
      <c r="D13" s="823"/>
      <c r="E13" s="823"/>
      <c r="F13" s="823"/>
      <c r="G13" s="823"/>
      <c r="H13" s="809" t="s">
        <v>14</v>
      </c>
      <c r="I13" s="809"/>
      <c r="J13" s="809"/>
      <c r="K13" s="803"/>
      <c r="L13" s="824" t="str">
        <f>IF(基本情報入力シート!M45="","",基本情報入力シート!M45)</f>
        <v/>
      </c>
      <c r="M13" s="824"/>
      <c r="N13" s="824"/>
      <c r="O13" s="824"/>
      <c r="P13" s="824"/>
      <c r="Q13" s="824"/>
      <c r="R13" s="824"/>
      <c r="S13" s="824"/>
      <c r="T13" s="824"/>
      <c r="U13" s="824"/>
      <c r="V13" s="823" t="s">
        <v>27</v>
      </c>
      <c r="W13" s="823"/>
      <c r="X13" s="823"/>
      <c r="Y13" s="823"/>
      <c r="Z13" s="824" t="str">
        <f>IF(基本情報入力シート!M46="","",基本情報入力シート!M46)</f>
        <v/>
      </c>
      <c r="AA13" s="824"/>
      <c r="AB13" s="824"/>
      <c r="AC13" s="824"/>
      <c r="AD13" s="824"/>
      <c r="AE13" s="824"/>
      <c r="AF13" s="824"/>
      <c r="AG13" s="824"/>
      <c r="AH13" s="824"/>
      <c r="AI13" s="824"/>
      <c r="AJ13" s="824"/>
      <c r="AK13" s="824"/>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2008</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826" t="s">
        <v>2011</v>
      </c>
      <c r="C17" s="827"/>
      <c r="D17" s="827"/>
      <c r="E17" s="827"/>
      <c r="F17" s="827"/>
      <c r="G17" s="827"/>
      <c r="H17" s="827"/>
      <c r="I17" s="827"/>
      <c r="J17" s="827"/>
      <c r="K17" s="827"/>
      <c r="L17" s="827"/>
      <c r="M17" s="827"/>
      <c r="N17" s="827"/>
      <c r="O17" s="827"/>
      <c r="P17" s="827"/>
      <c r="Q17" s="827"/>
      <c r="R17" s="827"/>
      <c r="S17" s="827"/>
      <c r="T17" s="827"/>
      <c r="U17" s="827"/>
      <c r="V17" s="827"/>
      <c r="W17" s="828"/>
      <c r="X17" s="146"/>
      <c r="Y17" s="146"/>
      <c r="Z17" s="146"/>
      <c r="AA17" s="146"/>
      <c r="AB17" s="146"/>
      <c r="AC17" s="146"/>
      <c r="AD17" s="146"/>
      <c r="AE17" s="146"/>
      <c r="AF17" s="146"/>
      <c r="AG17" s="146"/>
      <c r="AH17" s="166"/>
      <c r="AI17" s="146"/>
      <c r="AJ17" s="146"/>
      <c r="AK17" s="146"/>
      <c r="AL17" s="146"/>
    </row>
    <row r="18" spans="1:53" ht="19.5" customHeight="1">
      <c r="A18" s="141"/>
      <c r="B18" s="167" t="s">
        <v>16</v>
      </c>
      <c r="C18" s="829" t="s">
        <v>164</v>
      </c>
      <c r="D18" s="829"/>
      <c r="E18" s="829"/>
      <c r="F18" s="829"/>
      <c r="G18" s="829"/>
      <c r="H18" s="829"/>
      <c r="I18" s="829"/>
      <c r="J18" s="829"/>
      <c r="K18" s="829"/>
      <c r="L18" s="829"/>
      <c r="M18" s="829"/>
      <c r="N18" s="829"/>
      <c r="O18" s="829"/>
      <c r="P18" s="830"/>
      <c r="Q18" s="806">
        <f>SUM('別紙様式3-2（４・５月）'!N5,'別紙様式3-2（４・５月）'!N6,'別紙様式3-2（４・５月）'!N7,'別紙様式3-3（６月以降分）'!N5)</f>
        <v>0</v>
      </c>
      <c r="R18" s="807"/>
      <c r="S18" s="807"/>
      <c r="T18" s="807"/>
      <c r="U18" s="807"/>
      <c r="V18" s="808"/>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2229</v>
      </c>
      <c r="D19" s="639" t="s">
        <v>2231</v>
      </c>
      <c r="E19" s="639"/>
      <c r="F19" s="639"/>
      <c r="G19" s="639"/>
      <c r="H19" s="639"/>
      <c r="I19" s="639"/>
      <c r="J19" s="639"/>
      <c r="K19" s="639"/>
      <c r="L19" s="639"/>
      <c r="M19" s="639"/>
      <c r="N19" s="639"/>
      <c r="O19" s="639"/>
      <c r="P19" s="640"/>
      <c r="Q19" s="806">
        <f>SUM('別紙様式3-2（４・５月）'!N9,'別紙様式3-3（６月以降分）'!N7)</f>
        <v>0</v>
      </c>
      <c r="R19" s="807"/>
      <c r="S19" s="807"/>
      <c r="T19" s="807"/>
      <c r="U19" s="807"/>
      <c r="V19" s="808"/>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2230</v>
      </c>
      <c r="E20" s="639" t="s">
        <v>2232</v>
      </c>
      <c r="F20" s="639"/>
      <c r="G20" s="639"/>
      <c r="H20" s="639"/>
      <c r="I20" s="639"/>
      <c r="J20" s="639"/>
      <c r="K20" s="639"/>
      <c r="L20" s="639"/>
      <c r="M20" s="639"/>
      <c r="N20" s="639"/>
      <c r="O20" s="639"/>
      <c r="P20" s="889"/>
      <c r="Q20" s="641"/>
      <c r="R20" s="642"/>
      <c r="S20" s="642"/>
      <c r="T20" s="642"/>
      <c r="U20" s="642"/>
      <c r="V20" s="643"/>
      <c r="W20" s="175" t="s">
        <v>4</v>
      </c>
      <c r="X20" s="142" t="s">
        <v>98</v>
      </c>
      <c r="Y20" s="176" t="str">
        <f>IF(Q20&gt;Q19,"×","")</f>
        <v/>
      </c>
      <c r="Z20" s="141"/>
      <c r="AA20" s="141"/>
      <c r="AB20" s="141"/>
      <c r="AC20" s="141"/>
      <c r="AD20" s="141"/>
      <c r="AE20" s="141"/>
      <c r="AF20" s="141"/>
      <c r="AG20" s="141"/>
      <c r="AH20" s="141"/>
      <c r="AI20" s="141"/>
      <c r="AJ20" s="141"/>
      <c r="AK20" s="141"/>
      <c r="AL20" s="141"/>
      <c r="AM20" s="573" t="s">
        <v>2276</v>
      </c>
      <c r="AN20" s="574"/>
      <c r="AO20" s="574"/>
      <c r="AP20" s="574"/>
      <c r="AQ20" s="574"/>
      <c r="AR20" s="574"/>
      <c r="AS20" s="574"/>
      <c r="AT20" s="574"/>
      <c r="AU20" s="574"/>
      <c r="AV20" s="574"/>
      <c r="AW20" s="574"/>
      <c r="AX20" s="574"/>
      <c r="AY20" s="574"/>
      <c r="AZ20" s="574"/>
      <c r="BA20" s="575"/>
    </row>
    <row r="21" spans="1:53" ht="21.75" customHeight="1" thickBot="1">
      <c r="A21" s="141"/>
      <c r="B21" s="177" t="s">
        <v>17</v>
      </c>
      <c r="C21" s="639" t="s">
        <v>2251</v>
      </c>
      <c r="D21" s="829"/>
      <c r="E21" s="829"/>
      <c r="F21" s="829"/>
      <c r="G21" s="829"/>
      <c r="H21" s="829"/>
      <c r="I21" s="829"/>
      <c r="J21" s="829"/>
      <c r="K21" s="829"/>
      <c r="L21" s="829"/>
      <c r="M21" s="829"/>
      <c r="N21" s="829"/>
      <c r="O21" s="829"/>
      <c r="P21" s="829"/>
      <c r="Q21" s="806">
        <f>Q18-Q20</f>
        <v>0</v>
      </c>
      <c r="R21" s="807"/>
      <c r="S21" s="807"/>
      <c r="T21" s="807"/>
      <c r="U21" s="807"/>
      <c r="V21" s="808"/>
      <c r="W21" s="168" t="s">
        <v>4</v>
      </c>
      <c r="X21" s="142" t="s">
        <v>165</v>
      </c>
      <c r="Y21" s="588" t="str">
        <f>IFERROR(IF(Q22&gt;=Q21,"○","×"),"")</f>
        <v>○</v>
      </c>
      <c r="Z21" s="141"/>
      <c r="AA21" s="141"/>
      <c r="AB21" s="141"/>
      <c r="AC21" s="141"/>
      <c r="AD21" s="141"/>
      <c r="AE21" s="141"/>
      <c r="AF21" s="141"/>
      <c r="AG21" s="141"/>
      <c r="AH21" s="141"/>
      <c r="AI21" s="141"/>
      <c r="AJ21" s="141"/>
      <c r="AK21" s="141"/>
      <c r="AL21" s="141"/>
      <c r="AM21" s="932" t="s">
        <v>2275</v>
      </c>
      <c r="AN21" s="590"/>
      <c r="AO21" s="590"/>
      <c r="AP21" s="590"/>
      <c r="AQ21" s="590"/>
      <c r="AR21" s="590"/>
      <c r="AS21" s="590"/>
      <c r="AT21" s="590"/>
      <c r="AU21" s="590"/>
      <c r="AV21" s="590"/>
      <c r="AW21" s="590"/>
      <c r="AX21" s="590"/>
      <c r="AY21" s="590"/>
      <c r="AZ21" s="590"/>
      <c r="BA21" s="591"/>
    </row>
    <row r="22" spans="1:53" ht="24.75" customHeight="1" thickBot="1">
      <c r="A22" s="141"/>
      <c r="B22" s="177" t="s">
        <v>1972</v>
      </c>
      <c r="C22" s="639" t="s">
        <v>2265</v>
      </c>
      <c r="D22" s="639"/>
      <c r="E22" s="639"/>
      <c r="F22" s="639"/>
      <c r="G22" s="639"/>
      <c r="H22" s="639"/>
      <c r="I22" s="639"/>
      <c r="J22" s="639"/>
      <c r="K22" s="639"/>
      <c r="L22" s="639"/>
      <c r="M22" s="639"/>
      <c r="N22" s="639"/>
      <c r="O22" s="639"/>
      <c r="P22" s="639"/>
      <c r="Q22" s="641"/>
      <c r="R22" s="642"/>
      <c r="S22" s="642"/>
      <c r="T22" s="642"/>
      <c r="U22" s="642"/>
      <c r="V22" s="643"/>
      <c r="W22" s="178" t="s">
        <v>4</v>
      </c>
      <c r="X22" s="142" t="s">
        <v>165</v>
      </c>
      <c r="Y22" s="589"/>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868" t="s">
        <v>2214</v>
      </c>
      <c r="C24" s="869"/>
      <c r="D24" s="869"/>
      <c r="E24" s="869"/>
      <c r="F24" s="869"/>
      <c r="G24" s="869"/>
      <c r="H24" s="869"/>
      <c r="I24" s="869"/>
      <c r="J24" s="869"/>
      <c r="K24" s="869"/>
      <c r="L24" s="869"/>
      <c r="M24" s="869"/>
      <c r="N24" s="869"/>
      <c r="O24" s="869"/>
      <c r="P24" s="869"/>
      <c r="Q24" s="870"/>
      <c r="R24" s="870"/>
      <c r="S24" s="870"/>
      <c r="T24" s="870"/>
      <c r="U24" s="870"/>
      <c r="V24" s="870"/>
      <c r="W24" s="871"/>
      <c r="X24" s="142"/>
      <c r="Y24" s="142"/>
      <c r="Z24" s="141"/>
      <c r="AA24" s="141"/>
      <c r="AB24" s="141"/>
      <c r="AC24" s="141"/>
      <c r="AD24" s="141"/>
      <c r="AE24" s="141"/>
      <c r="AF24" s="141"/>
      <c r="AG24" s="141"/>
      <c r="AH24" s="141"/>
      <c r="AI24" s="141"/>
      <c r="AJ24" s="141"/>
      <c r="AK24" s="141"/>
      <c r="AL24" s="141"/>
    </row>
    <row r="25" spans="1:53" ht="30" customHeight="1" thickBot="1">
      <c r="A25" s="141"/>
      <c r="B25" s="177" t="s">
        <v>2215</v>
      </c>
      <c r="C25" s="639" t="s">
        <v>2250</v>
      </c>
      <c r="D25" s="639"/>
      <c r="E25" s="639"/>
      <c r="F25" s="639"/>
      <c r="G25" s="639"/>
      <c r="H25" s="639"/>
      <c r="I25" s="639"/>
      <c r="J25" s="639"/>
      <c r="K25" s="639"/>
      <c r="L25" s="639"/>
      <c r="M25" s="639"/>
      <c r="N25" s="639"/>
      <c r="O25" s="639"/>
      <c r="P25" s="640"/>
      <c r="Q25" s="635">
        <f>SUM('別紙様式3-2（４・５月）'!N9,'別紙様式3-3（６月以降分）'!N7)</f>
        <v>0</v>
      </c>
      <c r="R25" s="636"/>
      <c r="S25" s="636"/>
      <c r="T25" s="636"/>
      <c r="U25" s="636"/>
      <c r="V25" s="636"/>
      <c r="W25" s="171" t="s">
        <v>4</v>
      </c>
      <c r="X25" s="142" t="s">
        <v>98</v>
      </c>
      <c r="Y25" s="637" t="str">
        <f>IFERROR(IF(Q25&lt;=0,"",IF(Q26&gt;=Q25,"○","×")),"")</f>
        <v/>
      </c>
      <c r="Z25" s="142" t="s">
        <v>98</v>
      </c>
      <c r="AA25" s="588" t="str">
        <f>IFERROR(IF(Y25="×",IF(Q28&gt;=Q25,"○","×"),""),"")</f>
        <v/>
      </c>
      <c r="AB25" s="141"/>
      <c r="AC25" s="141"/>
      <c r="AD25" s="141"/>
      <c r="AE25" s="141"/>
      <c r="AF25" s="141"/>
      <c r="AG25" s="141"/>
      <c r="AH25" s="141"/>
      <c r="AI25" s="141"/>
      <c r="AJ25" s="141"/>
      <c r="AK25" s="141"/>
      <c r="AL25" s="141"/>
    </row>
    <row r="26" spans="1:53" ht="39.75" customHeight="1" thickBot="1">
      <c r="A26" s="141"/>
      <c r="B26" s="177" t="s">
        <v>2216</v>
      </c>
      <c r="C26" s="639" t="s">
        <v>2247</v>
      </c>
      <c r="D26" s="639"/>
      <c r="E26" s="639"/>
      <c r="F26" s="639"/>
      <c r="G26" s="639"/>
      <c r="H26" s="639"/>
      <c r="I26" s="639"/>
      <c r="J26" s="639"/>
      <c r="K26" s="639"/>
      <c r="L26" s="639"/>
      <c r="M26" s="639"/>
      <c r="N26" s="639"/>
      <c r="O26" s="639"/>
      <c r="P26" s="640"/>
      <c r="Q26" s="641"/>
      <c r="R26" s="642"/>
      <c r="S26" s="642"/>
      <c r="T26" s="642"/>
      <c r="U26" s="642"/>
      <c r="V26" s="643"/>
      <c r="W26" s="171" t="s">
        <v>4</v>
      </c>
      <c r="X26" s="142" t="s">
        <v>98</v>
      </c>
      <c r="Y26" s="638"/>
      <c r="Z26" s="142"/>
      <c r="AA26" s="872"/>
      <c r="AB26" s="141"/>
      <c r="AC26" s="141"/>
      <c r="AD26" s="141"/>
      <c r="AE26" s="141"/>
      <c r="AF26" s="141"/>
      <c r="AG26" s="141"/>
      <c r="AH26" s="141"/>
      <c r="AI26" s="141"/>
      <c r="AJ26" s="141"/>
      <c r="AK26" s="141"/>
      <c r="AL26" s="141"/>
    </row>
    <row r="27" spans="1:53" ht="27.75" customHeight="1" thickBot="1">
      <c r="A27" s="141"/>
      <c r="B27" s="177" t="s">
        <v>2217</v>
      </c>
      <c r="C27" s="639" t="s">
        <v>2245</v>
      </c>
      <c r="D27" s="639"/>
      <c r="E27" s="639"/>
      <c r="F27" s="639"/>
      <c r="G27" s="639"/>
      <c r="H27" s="639"/>
      <c r="I27" s="639"/>
      <c r="J27" s="639"/>
      <c r="K27" s="639"/>
      <c r="L27" s="639"/>
      <c r="M27" s="639"/>
      <c r="N27" s="639"/>
      <c r="O27" s="639"/>
      <c r="P27" s="640"/>
      <c r="Q27" s="641"/>
      <c r="R27" s="642"/>
      <c r="S27" s="642"/>
      <c r="T27" s="642"/>
      <c r="U27" s="642"/>
      <c r="V27" s="643"/>
      <c r="W27" s="171" t="s">
        <v>4</v>
      </c>
      <c r="X27" s="141"/>
      <c r="Y27" s="141"/>
      <c r="Z27" s="142"/>
      <c r="AA27" s="872"/>
      <c r="AB27" s="141"/>
      <c r="AC27" s="141"/>
      <c r="AD27" s="141"/>
      <c r="AE27" s="141"/>
      <c r="AF27" s="141"/>
      <c r="AG27" s="141"/>
      <c r="AH27" s="141"/>
      <c r="AI27" s="141"/>
      <c r="AJ27" s="141"/>
      <c r="AK27" s="141"/>
      <c r="AL27" s="141"/>
      <c r="AM27" s="592" t="s">
        <v>2274</v>
      </c>
      <c r="AN27" s="593"/>
      <c r="AO27" s="593"/>
      <c r="AP27" s="593"/>
      <c r="AQ27" s="593"/>
      <c r="AR27" s="593"/>
      <c r="AS27" s="593"/>
      <c r="AT27" s="593"/>
      <c r="AU27" s="593"/>
      <c r="AV27" s="593"/>
      <c r="AW27" s="593"/>
      <c r="AX27" s="593"/>
      <c r="AY27" s="593"/>
      <c r="AZ27" s="593"/>
      <c r="BA27" s="594"/>
    </row>
    <row r="28" spans="1:53" ht="18" customHeight="1" thickBot="1">
      <c r="A28" s="141"/>
      <c r="B28" s="177" t="s">
        <v>2233</v>
      </c>
      <c r="C28" s="639" t="s">
        <v>2249</v>
      </c>
      <c r="D28" s="639"/>
      <c r="E28" s="639"/>
      <c r="F28" s="639"/>
      <c r="G28" s="639"/>
      <c r="H28" s="639"/>
      <c r="I28" s="639"/>
      <c r="J28" s="639"/>
      <c r="K28" s="639"/>
      <c r="L28" s="639"/>
      <c r="M28" s="639"/>
      <c r="N28" s="639"/>
      <c r="O28" s="639"/>
      <c r="P28" s="640"/>
      <c r="Q28" s="906">
        <f>Q26+Q27</f>
        <v>0</v>
      </c>
      <c r="R28" s="907"/>
      <c r="S28" s="907"/>
      <c r="T28" s="907"/>
      <c r="U28" s="907"/>
      <c r="V28" s="908"/>
      <c r="W28" s="171" t="s">
        <v>4</v>
      </c>
      <c r="X28" s="141"/>
      <c r="Y28" s="141"/>
      <c r="Z28" s="141" t="s">
        <v>98</v>
      </c>
      <c r="AA28" s="589"/>
      <c r="AB28" s="141"/>
      <c r="AC28" s="141"/>
      <c r="AD28" s="141"/>
      <c r="AE28" s="141"/>
      <c r="AF28" s="141"/>
      <c r="AG28" s="141"/>
      <c r="AH28" s="141"/>
      <c r="AI28" s="141"/>
      <c r="AJ28" s="141"/>
      <c r="AK28" s="176" t="str">
        <f>IFERROR(IF(OR(AND(AM29=TRUE,O29&lt;&gt;""),AND(AM30=TRUE,U29&lt;&gt;"")),"○","×"),"")</f>
        <v>×</v>
      </c>
      <c r="AL28" s="141"/>
      <c r="AM28" s="576" t="s">
        <v>2287</v>
      </c>
      <c r="AN28" s="577"/>
      <c r="AO28" s="577"/>
      <c r="AP28" s="577"/>
      <c r="AQ28" s="577"/>
      <c r="AR28" s="577"/>
      <c r="AS28" s="577"/>
      <c r="AT28" s="577"/>
      <c r="AU28" s="577"/>
      <c r="AV28" s="577"/>
      <c r="AW28" s="577"/>
      <c r="AX28" s="577"/>
      <c r="AY28" s="577"/>
      <c r="AZ28" s="577"/>
      <c r="BA28" s="578"/>
    </row>
    <row r="29" spans="1:53" ht="18" customHeight="1">
      <c r="A29" s="141"/>
      <c r="B29" s="909" t="s">
        <v>2246</v>
      </c>
      <c r="C29" s="860" t="s">
        <v>1984</v>
      </c>
      <c r="D29" s="860"/>
      <c r="E29" s="861"/>
      <c r="F29" s="180"/>
      <c r="G29" s="865" t="s">
        <v>1976</v>
      </c>
      <c r="H29" s="866"/>
      <c r="I29" s="866"/>
      <c r="J29" s="867"/>
      <c r="K29" s="846" t="s">
        <v>1977</v>
      </c>
      <c r="L29" s="846"/>
      <c r="M29" s="846"/>
      <c r="N29" s="846"/>
      <c r="O29" s="848"/>
      <c r="P29" s="849"/>
      <c r="Q29" s="852" t="s">
        <v>1978</v>
      </c>
      <c r="R29" s="852"/>
      <c r="S29" s="852"/>
      <c r="T29" s="852"/>
      <c r="U29" s="854"/>
      <c r="V29" s="855"/>
      <c r="W29" s="855"/>
      <c r="X29" s="855"/>
      <c r="Y29" s="855"/>
      <c r="Z29" s="855"/>
      <c r="AA29" s="855"/>
      <c r="AB29" s="855"/>
      <c r="AC29" s="855"/>
      <c r="AD29" s="855"/>
      <c r="AE29" s="855"/>
      <c r="AF29" s="855"/>
      <c r="AG29" s="855"/>
      <c r="AH29" s="855"/>
      <c r="AI29" s="855"/>
      <c r="AJ29" s="855"/>
      <c r="AK29" s="856"/>
      <c r="AL29" s="181"/>
      <c r="AM29" s="139" t="b">
        <v>0</v>
      </c>
    </row>
    <row r="30" spans="1:53" ht="18" customHeight="1" thickBot="1">
      <c r="A30" s="141"/>
      <c r="B30" s="910"/>
      <c r="C30" s="862"/>
      <c r="D30" s="862"/>
      <c r="E30" s="863"/>
      <c r="F30" s="182"/>
      <c r="G30" s="894" t="s">
        <v>1979</v>
      </c>
      <c r="H30" s="895"/>
      <c r="I30" s="895"/>
      <c r="J30" s="896"/>
      <c r="K30" s="847"/>
      <c r="L30" s="847"/>
      <c r="M30" s="847"/>
      <c r="N30" s="847"/>
      <c r="O30" s="850"/>
      <c r="P30" s="851"/>
      <c r="Q30" s="853"/>
      <c r="R30" s="853"/>
      <c r="S30" s="853"/>
      <c r="T30" s="853"/>
      <c r="U30" s="857"/>
      <c r="V30" s="858"/>
      <c r="W30" s="858"/>
      <c r="X30" s="858"/>
      <c r="Y30" s="858"/>
      <c r="Z30" s="858"/>
      <c r="AA30" s="858"/>
      <c r="AB30" s="858"/>
      <c r="AC30" s="858"/>
      <c r="AD30" s="858"/>
      <c r="AE30" s="858"/>
      <c r="AF30" s="858"/>
      <c r="AG30" s="858"/>
      <c r="AH30" s="858"/>
      <c r="AI30" s="858"/>
      <c r="AJ30" s="858"/>
      <c r="AK30" s="85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864" t="s">
        <v>2261</v>
      </c>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189"/>
      <c r="AM32" s="183"/>
      <c r="AN32" s="183"/>
    </row>
    <row r="33" spans="1:53" ht="23.25" customHeight="1">
      <c r="A33" s="141"/>
      <c r="B33" s="190" t="s">
        <v>91</v>
      </c>
      <c r="C33" s="864" t="s">
        <v>2270</v>
      </c>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2235</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885" t="s">
        <v>112</v>
      </c>
      <c r="D36" s="885"/>
      <c r="E36" s="885"/>
      <c r="F36" s="885"/>
      <c r="G36" s="885"/>
      <c r="H36" s="885"/>
      <c r="I36" s="885"/>
      <c r="J36" s="885"/>
      <c r="K36" s="885"/>
      <c r="L36" s="885"/>
      <c r="M36" s="885"/>
      <c r="N36" s="885"/>
      <c r="O36" s="885"/>
      <c r="P36" s="886"/>
      <c r="Q36" s="831">
        <f>Q37-Q38</f>
        <v>0</v>
      </c>
      <c r="R36" s="832"/>
      <c r="S36" s="832"/>
      <c r="T36" s="832"/>
      <c r="U36" s="832"/>
      <c r="V36" s="833"/>
      <c r="W36" s="199" t="s">
        <v>4</v>
      </c>
      <c r="X36" s="200" t="s">
        <v>99</v>
      </c>
      <c r="Y36" s="588" t="str">
        <f>IF(Q39="","",IF(Q36="","",IF(Q36&gt;=Q39,"○","×")))</f>
        <v>○</v>
      </c>
      <c r="Z36" s="201"/>
      <c r="AA36" s="195"/>
      <c r="AB36" s="195"/>
      <c r="AC36" s="195"/>
      <c r="AD36" s="197"/>
      <c r="AE36" s="197"/>
      <c r="AF36" s="197"/>
      <c r="AG36" s="197"/>
      <c r="AH36" s="197"/>
      <c r="AI36" s="197"/>
      <c r="AJ36" s="197"/>
      <c r="AK36" s="197"/>
      <c r="AL36" s="141"/>
      <c r="AM36" s="939" t="s">
        <v>2277</v>
      </c>
      <c r="AN36" s="940"/>
      <c r="AO36" s="940"/>
      <c r="AP36" s="940"/>
      <c r="AQ36" s="940"/>
      <c r="AR36" s="940"/>
      <c r="AS36" s="940"/>
      <c r="AT36" s="940"/>
      <c r="AU36" s="940"/>
      <c r="AV36" s="940"/>
      <c r="AW36" s="940"/>
      <c r="AX36" s="940"/>
      <c r="AY36" s="940"/>
      <c r="AZ36" s="940"/>
      <c r="BA36" s="941"/>
    </row>
    <row r="37" spans="1:53" ht="18.75" customHeight="1" thickBot="1">
      <c r="A37" s="141"/>
      <c r="B37" s="904"/>
      <c r="C37" s="836" t="s">
        <v>113</v>
      </c>
      <c r="D37" s="836"/>
      <c r="E37" s="836"/>
      <c r="F37" s="836"/>
      <c r="G37" s="836"/>
      <c r="H37" s="836"/>
      <c r="I37" s="836"/>
      <c r="J37" s="836"/>
      <c r="K37" s="836"/>
      <c r="L37" s="836"/>
      <c r="M37" s="836"/>
      <c r="N37" s="836"/>
      <c r="O37" s="836"/>
      <c r="P37" s="837"/>
      <c r="Q37" s="840"/>
      <c r="R37" s="841"/>
      <c r="S37" s="841"/>
      <c r="T37" s="841"/>
      <c r="U37" s="841"/>
      <c r="V37" s="842"/>
      <c r="W37" s="199" t="s">
        <v>4</v>
      </c>
      <c r="X37" s="200"/>
      <c r="Y37" s="872"/>
      <c r="Z37" s="201"/>
      <c r="AA37" s="195"/>
      <c r="AB37" s="195"/>
      <c r="AC37" s="195"/>
      <c r="AD37" s="197"/>
      <c r="AE37" s="195"/>
      <c r="AF37" s="195"/>
      <c r="AG37" s="195"/>
      <c r="AH37" s="195"/>
      <c r="AI37" s="195"/>
      <c r="AJ37" s="195"/>
      <c r="AK37" s="197"/>
      <c r="AL37" s="141"/>
      <c r="AM37" s="942"/>
      <c r="AN37" s="943"/>
      <c r="AO37" s="943"/>
      <c r="AP37" s="943"/>
      <c r="AQ37" s="943"/>
      <c r="AR37" s="943"/>
      <c r="AS37" s="943"/>
      <c r="AT37" s="943"/>
      <c r="AU37" s="943"/>
      <c r="AV37" s="943"/>
      <c r="AW37" s="943"/>
      <c r="AX37" s="943"/>
      <c r="AY37" s="943"/>
      <c r="AZ37" s="943"/>
      <c r="BA37" s="944"/>
    </row>
    <row r="38" spans="1:53" ht="18.75" customHeight="1" thickBot="1">
      <c r="A38" s="141"/>
      <c r="B38" s="904"/>
      <c r="C38" s="838" t="s">
        <v>2269</v>
      </c>
      <c r="D38" s="838"/>
      <c r="E38" s="838"/>
      <c r="F38" s="838"/>
      <c r="G38" s="838"/>
      <c r="H38" s="838"/>
      <c r="I38" s="838"/>
      <c r="J38" s="838"/>
      <c r="K38" s="838"/>
      <c r="L38" s="838"/>
      <c r="M38" s="838"/>
      <c r="N38" s="838"/>
      <c r="O38" s="838"/>
      <c r="P38" s="839"/>
      <c r="Q38" s="843">
        <f>Q22</f>
        <v>0</v>
      </c>
      <c r="R38" s="844"/>
      <c r="S38" s="844"/>
      <c r="T38" s="844"/>
      <c r="U38" s="844"/>
      <c r="V38" s="845"/>
      <c r="W38" s="202" t="s">
        <v>4</v>
      </c>
      <c r="X38" s="200"/>
      <c r="Y38" s="872"/>
      <c r="Z38" s="201"/>
      <c r="AA38" s="195"/>
      <c r="AB38" s="195"/>
      <c r="AC38" s="195"/>
      <c r="AD38" s="197"/>
      <c r="AE38" s="195"/>
      <c r="AF38" s="195"/>
      <c r="AG38" s="195"/>
      <c r="AH38" s="195"/>
      <c r="AI38" s="195"/>
      <c r="AJ38" s="195"/>
      <c r="AK38" s="197"/>
      <c r="AL38" s="141"/>
      <c r="AM38" s="942"/>
      <c r="AN38" s="943"/>
      <c r="AO38" s="943"/>
      <c r="AP38" s="943"/>
      <c r="AQ38" s="943"/>
      <c r="AR38" s="943"/>
      <c r="AS38" s="943"/>
      <c r="AT38" s="943"/>
      <c r="AU38" s="943"/>
      <c r="AV38" s="943"/>
      <c r="AW38" s="943"/>
      <c r="AX38" s="943"/>
      <c r="AY38" s="943"/>
      <c r="AZ38" s="943"/>
      <c r="BA38" s="944"/>
    </row>
    <row r="39" spans="1:53" ht="30.75" customHeight="1" thickBot="1">
      <c r="A39" s="141"/>
      <c r="B39" s="198" t="s">
        <v>17</v>
      </c>
      <c r="C39" s="834" t="s">
        <v>1985</v>
      </c>
      <c r="D39" s="835"/>
      <c r="E39" s="835"/>
      <c r="F39" s="835"/>
      <c r="G39" s="835"/>
      <c r="H39" s="835"/>
      <c r="I39" s="835"/>
      <c r="J39" s="835"/>
      <c r="K39" s="835"/>
      <c r="L39" s="835"/>
      <c r="M39" s="835"/>
      <c r="N39" s="835"/>
      <c r="O39" s="835"/>
      <c r="P39" s="835"/>
      <c r="Q39" s="831">
        <f>Q40-Q41-Q42-Q43-Q44-Q45</f>
        <v>0</v>
      </c>
      <c r="R39" s="832"/>
      <c r="S39" s="832"/>
      <c r="T39" s="832"/>
      <c r="U39" s="832"/>
      <c r="V39" s="833"/>
      <c r="W39" s="203" t="s">
        <v>4</v>
      </c>
      <c r="X39" s="200" t="s">
        <v>99</v>
      </c>
      <c r="Y39" s="589"/>
      <c r="Z39" s="201"/>
      <c r="AA39" s="195"/>
      <c r="AB39" s="195"/>
      <c r="AC39" s="195"/>
      <c r="AD39" s="197"/>
      <c r="AE39" s="195"/>
      <c r="AF39" s="195"/>
      <c r="AG39" s="195"/>
      <c r="AH39" s="195"/>
      <c r="AI39" s="195"/>
      <c r="AJ39" s="195"/>
      <c r="AK39" s="197"/>
      <c r="AL39" s="141"/>
      <c r="AM39" s="945"/>
      <c r="AN39" s="946"/>
      <c r="AO39" s="946"/>
      <c r="AP39" s="946"/>
      <c r="AQ39" s="946"/>
      <c r="AR39" s="946"/>
      <c r="AS39" s="946"/>
      <c r="AT39" s="946"/>
      <c r="AU39" s="947"/>
      <c r="AV39" s="947"/>
      <c r="AW39" s="947"/>
      <c r="AX39" s="947"/>
      <c r="AY39" s="946"/>
      <c r="AZ39" s="946"/>
      <c r="BA39" s="948"/>
    </row>
    <row r="40" spans="1:53" ht="18.75" customHeight="1" thickBot="1">
      <c r="A40" s="141"/>
      <c r="B40" s="916"/>
      <c r="C40" s="837" t="s">
        <v>114</v>
      </c>
      <c r="D40" s="887"/>
      <c r="E40" s="887"/>
      <c r="F40" s="887"/>
      <c r="G40" s="887"/>
      <c r="H40" s="887"/>
      <c r="I40" s="887"/>
      <c r="J40" s="887"/>
      <c r="K40" s="887"/>
      <c r="L40" s="887"/>
      <c r="M40" s="887"/>
      <c r="N40" s="887"/>
      <c r="O40" s="887"/>
      <c r="P40" s="888"/>
      <c r="Q40" s="876"/>
      <c r="R40" s="877"/>
      <c r="S40" s="877"/>
      <c r="T40" s="877"/>
      <c r="U40" s="877"/>
      <c r="V40" s="878"/>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916"/>
      <c r="C41" s="837" t="s">
        <v>1981</v>
      </c>
      <c r="D41" s="887"/>
      <c r="E41" s="887"/>
      <c r="F41" s="887"/>
      <c r="G41" s="887"/>
      <c r="H41" s="887"/>
      <c r="I41" s="887"/>
      <c r="J41" s="887"/>
      <c r="K41" s="887"/>
      <c r="L41" s="887"/>
      <c r="M41" s="887"/>
      <c r="N41" s="887"/>
      <c r="O41" s="887"/>
      <c r="P41" s="888"/>
      <c r="Q41" s="876"/>
      <c r="R41" s="877"/>
      <c r="S41" s="877"/>
      <c r="T41" s="877"/>
      <c r="U41" s="877"/>
      <c r="V41" s="878"/>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916"/>
      <c r="C42" s="837" t="s">
        <v>1982</v>
      </c>
      <c r="D42" s="887"/>
      <c r="E42" s="887"/>
      <c r="F42" s="887"/>
      <c r="G42" s="887"/>
      <c r="H42" s="887"/>
      <c r="I42" s="887"/>
      <c r="J42" s="887"/>
      <c r="K42" s="887"/>
      <c r="L42" s="887"/>
      <c r="M42" s="887"/>
      <c r="N42" s="887"/>
      <c r="O42" s="887"/>
      <c r="P42" s="888"/>
      <c r="Q42" s="876"/>
      <c r="R42" s="877"/>
      <c r="S42" s="877"/>
      <c r="T42" s="877"/>
      <c r="U42" s="877"/>
      <c r="V42" s="878"/>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916"/>
      <c r="C43" s="879" t="s">
        <v>1983</v>
      </c>
      <c r="D43" s="880"/>
      <c r="E43" s="880"/>
      <c r="F43" s="880"/>
      <c r="G43" s="880"/>
      <c r="H43" s="880"/>
      <c r="I43" s="880"/>
      <c r="J43" s="880"/>
      <c r="K43" s="880"/>
      <c r="L43" s="880"/>
      <c r="M43" s="880"/>
      <c r="N43" s="880"/>
      <c r="O43" s="880"/>
      <c r="P43" s="881"/>
      <c r="Q43" s="876"/>
      <c r="R43" s="877"/>
      <c r="S43" s="877"/>
      <c r="T43" s="877"/>
      <c r="U43" s="877"/>
      <c r="V43" s="878"/>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916"/>
      <c r="C44" s="879" t="s">
        <v>2244</v>
      </c>
      <c r="D44" s="880"/>
      <c r="E44" s="880"/>
      <c r="F44" s="880"/>
      <c r="G44" s="880"/>
      <c r="H44" s="880"/>
      <c r="I44" s="880"/>
      <c r="J44" s="880"/>
      <c r="K44" s="880"/>
      <c r="L44" s="880"/>
      <c r="M44" s="880"/>
      <c r="N44" s="880"/>
      <c r="O44" s="880"/>
      <c r="P44" s="881"/>
      <c r="Q44" s="876"/>
      <c r="R44" s="877"/>
      <c r="S44" s="877"/>
      <c r="T44" s="877"/>
      <c r="U44" s="877"/>
      <c r="V44" s="878"/>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917"/>
      <c r="C45" s="873" t="s">
        <v>2052</v>
      </c>
      <c r="D45" s="874"/>
      <c r="E45" s="874"/>
      <c r="F45" s="874"/>
      <c r="G45" s="874"/>
      <c r="H45" s="874"/>
      <c r="I45" s="874"/>
      <c r="J45" s="874"/>
      <c r="K45" s="874"/>
      <c r="L45" s="874"/>
      <c r="M45" s="874"/>
      <c r="N45" s="874"/>
      <c r="O45" s="874"/>
      <c r="P45" s="875"/>
      <c r="Q45" s="876"/>
      <c r="R45" s="877"/>
      <c r="S45" s="877"/>
      <c r="T45" s="877"/>
      <c r="U45" s="877"/>
      <c r="V45" s="878"/>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674" t="s">
        <v>2266</v>
      </c>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864" t="s">
        <v>2267</v>
      </c>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674" t="s">
        <v>2268</v>
      </c>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72" t="s">
        <v>2278</v>
      </c>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905" t="s">
        <v>2272</v>
      </c>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c r="AC53" s="905"/>
      <c r="AD53" s="905"/>
      <c r="AE53" s="905"/>
      <c r="AF53" s="905"/>
      <c r="AG53" s="905"/>
      <c r="AH53" s="905"/>
      <c r="AI53" s="905"/>
      <c r="AJ53" s="905"/>
      <c r="AK53" s="905"/>
      <c r="AL53" s="216"/>
      <c r="AM53" s="204"/>
      <c r="AN53" s="204"/>
      <c r="AO53" s="204"/>
      <c r="AP53" s="204"/>
      <c r="AQ53" s="204"/>
      <c r="AR53" s="204"/>
      <c r="AS53" s="204"/>
      <c r="AT53" s="214"/>
      <c r="AU53" s="214"/>
      <c r="AV53" s="214"/>
      <c r="AW53" s="214"/>
      <c r="AX53" s="214"/>
      <c r="AY53" s="204"/>
      <c r="AZ53" s="204"/>
      <c r="BA53" s="204"/>
    </row>
    <row r="54" spans="1:72" ht="51.75" customHeight="1">
      <c r="A54" s="141"/>
      <c r="B54" s="898" t="s">
        <v>93</v>
      </c>
      <c r="C54" s="899"/>
      <c r="D54" s="899"/>
      <c r="E54" s="900"/>
      <c r="F54" s="882"/>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898" t="s">
        <v>94</v>
      </c>
      <c r="C55" s="899"/>
      <c r="D55" s="899"/>
      <c r="E55" s="900"/>
      <c r="F55" s="901"/>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897" t="s">
        <v>166</v>
      </c>
      <c r="C57" s="897"/>
      <c r="D57" s="897"/>
      <c r="E57" s="897"/>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44" t="s">
        <v>2271</v>
      </c>
      <c r="C58" s="744"/>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598" t="s">
        <v>1974</v>
      </c>
      <c r="C59" s="599"/>
      <c r="D59" s="599"/>
      <c r="E59" s="599"/>
      <c r="F59" s="599"/>
      <c r="G59" s="599"/>
      <c r="H59" s="599"/>
      <c r="I59" s="599"/>
      <c r="J59" s="599"/>
      <c r="K59" s="599"/>
      <c r="L59" s="599"/>
      <c r="M59" s="599"/>
      <c r="N59" s="599"/>
      <c r="O59" s="599"/>
      <c r="P59" s="599"/>
      <c r="Q59" s="599"/>
      <c r="R59" s="599"/>
      <c r="S59" s="600"/>
      <c r="T59" s="791">
        <f>'別紙様式3-3（６月以降分）'!N6</f>
        <v>0</v>
      </c>
      <c r="U59" s="792"/>
      <c r="V59" s="792"/>
      <c r="W59" s="792"/>
      <c r="X59" s="792"/>
      <c r="Y59" s="223" t="s">
        <v>4</v>
      </c>
      <c r="Z59" s="224" t="s">
        <v>2236</v>
      </c>
      <c r="AA59" s="184"/>
      <c r="AB59" s="225"/>
      <c r="AC59" s="225"/>
      <c r="AD59" s="225"/>
      <c r="AE59" s="225"/>
      <c r="AF59" s="225"/>
      <c r="AG59" s="141" t="s">
        <v>98</v>
      </c>
      <c r="AH59" s="226" t="str">
        <f>IF(T60&lt;T59,"×","")</f>
        <v/>
      </c>
      <c r="AI59" s="141"/>
      <c r="AJ59" s="141"/>
      <c r="AK59" s="141"/>
      <c r="AL59" s="141"/>
      <c r="AM59" s="576" t="s">
        <v>2279</v>
      </c>
      <c r="AN59" s="577"/>
      <c r="AO59" s="577"/>
      <c r="AP59" s="577"/>
      <c r="AQ59" s="577"/>
      <c r="AR59" s="577"/>
      <c r="AS59" s="577"/>
      <c r="AT59" s="577"/>
      <c r="AU59" s="577"/>
      <c r="AV59" s="577"/>
      <c r="AW59" s="577"/>
      <c r="AX59" s="577"/>
      <c r="AY59" s="577"/>
      <c r="AZ59" s="577"/>
      <c r="BA59" s="578"/>
    </row>
    <row r="60" spans="1:72" ht="23.25" customHeight="1" thickBot="1">
      <c r="A60" s="141"/>
      <c r="B60" s="911" t="s">
        <v>1975</v>
      </c>
      <c r="C60" s="912"/>
      <c r="D60" s="912"/>
      <c r="E60" s="912"/>
      <c r="F60" s="912"/>
      <c r="G60" s="912"/>
      <c r="H60" s="912"/>
      <c r="I60" s="912"/>
      <c r="J60" s="912"/>
      <c r="K60" s="912"/>
      <c r="L60" s="912"/>
      <c r="M60" s="912"/>
      <c r="N60" s="912"/>
      <c r="O60" s="912"/>
      <c r="P60" s="912"/>
      <c r="Q60" s="912"/>
      <c r="R60" s="912"/>
      <c r="S60" s="912"/>
      <c r="T60" s="913"/>
      <c r="U60" s="914"/>
      <c r="V60" s="914"/>
      <c r="W60" s="914"/>
      <c r="X60" s="915"/>
      <c r="Y60" s="227" t="s">
        <v>4</v>
      </c>
      <c r="Z60" s="141"/>
      <c r="AA60" s="228" t="s">
        <v>18</v>
      </c>
      <c r="AB60" s="890">
        <f>IFERROR(T61/T59*100,0)</f>
        <v>0</v>
      </c>
      <c r="AC60" s="891"/>
      <c r="AD60" s="892"/>
      <c r="AE60" s="229" t="s">
        <v>19</v>
      </c>
      <c r="AF60" s="230" t="s">
        <v>89</v>
      </c>
      <c r="AG60" s="141" t="s">
        <v>98</v>
      </c>
      <c r="AH60" s="176" t="str">
        <f>IF(T59=0,"",(IF(AB60&gt;=200/3,"○","×")))</f>
        <v/>
      </c>
      <c r="AI60" s="231"/>
      <c r="AJ60" s="231"/>
      <c r="AK60" s="231"/>
      <c r="AL60" s="231"/>
      <c r="AM60" s="576" t="s">
        <v>2280</v>
      </c>
      <c r="AN60" s="577"/>
      <c r="AO60" s="577"/>
      <c r="AP60" s="577"/>
      <c r="AQ60" s="577"/>
      <c r="AR60" s="577"/>
      <c r="AS60" s="577"/>
      <c r="AT60" s="577"/>
      <c r="AU60" s="577"/>
      <c r="AV60" s="577"/>
      <c r="AW60" s="577"/>
      <c r="AX60" s="577"/>
      <c r="AY60" s="577"/>
      <c r="AZ60" s="577"/>
      <c r="BA60" s="578"/>
    </row>
    <row r="61" spans="1:72" ht="26.25" customHeight="1" thickBot="1">
      <c r="A61" s="141"/>
      <c r="B61" s="232"/>
      <c r="C61" s="716" t="s">
        <v>1986</v>
      </c>
      <c r="D61" s="717"/>
      <c r="E61" s="717"/>
      <c r="F61" s="717"/>
      <c r="G61" s="717"/>
      <c r="H61" s="717"/>
      <c r="I61" s="717"/>
      <c r="J61" s="717"/>
      <c r="K61" s="717"/>
      <c r="L61" s="717"/>
      <c r="M61" s="717"/>
      <c r="N61" s="717"/>
      <c r="O61" s="717"/>
      <c r="P61" s="717"/>
      <c r="Q61" s="717"/>
      <c r="R61" s="717"/>
      <c r="S61" s="717"/>
      <c r="T61" s="712"/>
      <c r="U61" s="713"/>
      <c r="V61" s="713"/>
      <c r="W61" s="713"/>
      <c r="X61" s="714"/>
      <c r="Y61" s="233" t="s">
        <v>4</v>
      </c>
      <c r="Z61" s="234" t="s">
        <v>2236</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715" t="s">
        <v>1987</v>
      </c>
      <c r="C63" s="715"/>
      <c r="D63" s="715"/>
      <c r="E63" s="715"/>
      <c r="F63" s="715"/>
      <c r="G63" s="715"/>
      <c r="H63" s="715"/>
      <c r="I63" s="715"/>
      <c r="J63" s="715"/>
      <c r="K63" s="715"/>
      <c r="L63" s="715"/>
      <c r="M63" s="715"/>
      <c r="N63" s="715"/>
      <c r="O63" s="715"/>
      <c r="P63" s="715"/>
      <c r="Q63" s="715"/>
      <c r="R63" s="715"/>
      <c r="S63" s="715"/>
      <c r="T63" s="715"/>
      <c r="U63" s="715"/>
      <c r="V63" s="715"/>
      <c r="W63" s="715"/>
      <c r="X63" s="715"/>
      <c r="Y63" s="715"/>
      <c r="Z63" s="715"/>
      <c r="AA63" s="715"/>
      <c r="AB63" s="715"/>
      <c r="AC63" s="715"/>
      <c r="AD63" s="715"/>
      <c r="AE63" s="715"/>
      <c r="AF63" s="715"/>
      <c r="AG63" s="715"/>
      <c r="AH63" s="715"/>
      <c r="AI63" s="715"/>
      <c r="AJ63" s="715"/>
      <c r="AK63" s="71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172</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173</v>
      </c>
      <c r="D65" s="595" t="s">
        <v>176</v>
      </c>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244"/>
      <c r="AJ65" s="244"/>
      <c r="AK65" s="244"/>
      <c r="AL65" s="244"/>
      <c r="AM65" s="139" t="b">
        <v>0</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596"/>
      <c r="D66" s="597"/>
      <c r="E66" s="749" t="s">
        <v>175</v>
      </c>
      <c r="F66" s="749"/>
      <c r="G66" s="749"/>
      <c r="H66" s="749"/>
      <c r="I66" s="749"/>
      <c r="J66" s="749"/>
      <c r="K66" s="749"/>
      <c r="L66" s="749"/>
      <c r="M66" s="749"/>
      <c r="N66" s="749"/>
      <c r="O66" s="749"/>
      <c r="P66" s="749"/>
      <c r="Q66" s="749"/>
      <c r="R66" s="749"/>
      <c r="S66" s="749"/>
      <c r="T66" s="749"/>
      <c r="U66" s="749"/>
      <c r="V66" s="749"/>
      <c r="W66" s="749"/>
      <c r="X66" s="749"/>
      <c r="Y66" s="749"/>
      <c r="Z66" s="750"/>
      <c r="AA66" s="142" t="s">
        <v>98</v>
      </c>
      <c r="AB66" s="176" t="str">
        <f>IF('別紙様式3-2（４・５月）'!AF6="継続ベア加算なし","",IF(AM65=TRUE,"○","×"))</f>
        <v>×</v>
      </c>
      <c r="AC66" s="207"/>
      <c r="AD66" s="208"/>
      <c r="AE66" s="208"/>
      <c r="AF66" s="208"/>
      <c r="AG66" s="208"/>
      <c r="AH66" s="208"/>
      <c r="AI66" s="208"/>
      <c r="AJ66" s="208"/>
      <c r="AK66" s="208"/>
      <c r="AL66" s="208"/>
      <c r="AM66" s="582" t="s">
        <v>2282</v>
      </c>
      <c r="AN66" s="583"/>
      <c r="AO66" s="583"/>
      <c r="AP66" s="583"/>
      <c r="AQ66" s="583"/>
      <c r="AR66" s="583"/>
      <c r="AS66" s="583"/>
      <c r="AT66" s="583"/>
      <c r="AU66" s="583"/>
      <c r="AV66" s="583"/>
      <c r="AW66" s="583"/>
      <c r="AX66" s="583"/>
      <c r="AY66" s="583"/>
      <c r="AZ66" s="583"/>
      <c r="BA66" s="584"/>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585"/>
      <c r="AN67" s="586"/>
      <c r="AO67" s="586"/>
      <c r="AP67" s="586"/>
      <c r="AQ67" s="586"/>
      <c r="AR67" s="586"/>
      <c r="AS67" s="586"/>
      <c r="AT67" s="586"/>
      <c r="AU67" s="586"/>
      <c r="AV67" s="586"/>
      <c r="AW67" s="586"/>
      <c r="AX67" s="586"/>
      <c r="AY67" s="586"/>
      <c r="AZ67" s="586"/>
      <c r="BA67" s="587"/>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174</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173</v>
      </c>
      <c r="D69" s="595" t="s">
        <v>177</v>
      </c>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598" t="s">
        <v>2048</v>
      </c>
      <c r="D70" s="599"/>
      <c r="E70" s="599"/>
      <c r="F70" s="599"/>
      <c r="G70" s="599"/>
      <c r="H70" s="599"/>
      <c r="I70" s="599"/>
      <c r="J70" s="599"/>
      <c r="K70" s="599"/>
      <c r="L70" s="599"/>
      <c r="M70" s="599"/>
      <c r="N70" s="599"/>
      <c r="O70" s="599"/>
      <c r="P70" s="599"/>
      <c r="Q70" s="599"/>
      <c r="R70" s="599"/>
      <c r="S70" s="599"/>
      <c r="T70" s="600"/>
      <c r="U70" s="601">
        <f>'別紙様式3-2（４・５月）'!N8</f>
        <v>0</v>
      </c>
      <c r="V70" s="602"/>
      <c r="W70" s="602"/>
      <c r="X70" s="602"/>
      <c r="Y70" s="602"/>
      <c r="Z70" s="227" t="s">
        <v>4</v>
      </c>
      <c r="AA70" s="247"/>
      <c r="AB70" s="250" t="s">
        <v>98</v>
      </c>
      <c r="AC70" s="588"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603" t="s">
        <v>2047</v>
      </c>
      <c r="D71" s="604"/>
      <c r="E71" s="604"/>
      <c r="F71" s="604"/>
      <c r="G71" s="604"/>
      <c r="H71" s="604"/>
      <c r="I71" s="604"/>
      <c r="J71" s="604"/>
      <c r="K71" s="604"/>
      <c r="L71" s="604"/>
      <c r="M71" s="604"/>
      <c r="N71" s="604"/>
      <c r="O71" s="604"/>
      <c r="P71" s="604"/>
      <c r="Q71" s="604"/>
      <c r="R71" s="604"/>
      <c r="S71" s="604"/>
      <c r="T71" s="605"/>
      <c r="U71" s="601">
        <f>U72+U76</f>
        <v>0</v>
      </c>
      <c r="V71" s="602"/>
      <c r="W71" s="602"/>
      <c r="X71" s="602"/>
      <c r="Y71" s="602"/>
      <c r="Z71" s="227" t="s">
        <v>4</v>
      </c>
      <c r="AA71" s="141"/>
      <c r="AB71" s="250" t="s">
        <v>165</v>
      </c>
      <c r="AC71" s="589"/>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606" t="s">
        <v>96</v>
      </c>
      <c r="D72" s="607"/>
      <c r="E72" s="769" t="s">
        <v>2049</v>
      </c>
      <c r="F72" s="770"/>
      <c r="G72" s="770"/>
      <c r="H72" s="770"/>
      <c r="I72" s="770"/>
      <c r="J72" s="770"/>
      <c r="K72" s="770"/>
      <c r="L72" s="770"/>
      <c r="M72" s="770"/>
      <c r="N72" s="770"/>
      <c r="O72" s="770"/>
      <c r="P72" s="770"/>
      <c r="Q72" s="770"/>
      <c r="R72" s="770"/>
      <c r="S72" s="770"/>
      <c r="T72" s="771"/>
      <c r="U72" s="751"/>
      <c r="V72" s="752"/>
      <c r="W72" s="752"/>
      <c r="X72" s="752"/>
      <c r="Y72" s="753"/>
      <c r="Z72" s="775"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606"/>
      <c r="D73" s="607"/>
      <c r="E73" s="772"/>
      <c r="F73" s="773"/>
      <c r="G73" s="773"/>
      <c r="H73" s="773"/>
      <c r="I73" s="773"/>
      <c r="J73" s="773"/>
      <c r="K73" s="773"/>
      <c r="L73" s="773"/>
      <c r="M73" s="773"/>
      <c r="N73" s="773"/>
      <c r="O73" s="773"/>
      <c r="P73" s="773"/>
      <c r="Q73" s="773"/>
      <c r="R73" s="773"/>
      <c r="S73" s="773"/>
      <c r="T73" s="774"/>
      <c r="U73" s="754"/>
      <c r="V73" s="755"/>
      <c r="W73" s="755"/>
      <c r="X73" s="755"/>
      <c r="Y73" s="756"/>
      <c r="Z73" s="775"/>
      <c r="AA73" s="141" t="s">
        <v>98</v>
      </c>
      <c r="AB73" s="727" t="s">
        <v>18</v>
      </c>
      <c r="AC73" s="776">
        <f>IFERROR(U74/U72*100,0)</f>
        <v>0</v>
      </c>
      <c r="AD73" s="777"/>
      <c r="AE73" s="778"/>
      <c r="AF73" s="727" t="s">
        <v>19</v>
      </c>
      <c r="AG73" s="727" t="s">
        <v>89</v>
      </c>
      <c r="AH73" s="728" t="s">
        <v>98</v>
      </c>
      <c r="AI73" s="588" t="str">
        <f>IF('別紙様式3-2（４・５月）'!AF5="","",IF(AND(AC73&gt;=200/3,AC73&lt;100),"○","×"))</f>
        <v/>
      </c>
      <c r="AJ73" s="231"/>
      <c r="AK73" s="141"/>
      <c r="AL73" s="231"/>
      <c r="AM73" s="933" t="s">
        <v>2253</v>
      </c>
      <c r="AN73" s="934"/>
      <c r="AO73" s="934"/>
      <c r="AP73" s="934"/>
      <c r="AQ73" s="934"/>
      <c r="AR73" s="934"/>
      <c r="AS73" s="934"/>
      <c r="AT73" s="934"/>
      <c r="AU73" s="934"/>
      <c r="AV73" s="934"/>
      <c r="AW73" s="934"/>
      <c r="AX73" s="934"/>
      <c r="AY73" s="934"/>
      <c r="AZ73" s="934"/>
      <c r="BA73" s="935"/>
    </row>
    <row r="74" spans="1:82" ht="12.95" customHeight="1" thickBot="1">
      <c r="A74" s="141"/>
      <c r="B74" s="141"/>
      <c r="C74" s="606"/>
      <c r="D74" s="607"/>
      <c r="E74" s="253"/>
      <c r="F74" s="763" t="s">
        <v>2051</v>
      </c>
      <c r="G74" s="764"/>
      <c r="H74" s="764"/>
      <c r="I74" s="764"/>
      <c r="J74" s="764"/>
      <c r="K74" s="764"/>
      <c r="L74" s="764"/>
      <c r="M74" s="764"/>
      <c r="N74" s="764"/>
      <c r="O74" s="764"/>
      <c r="P74" s="764"/>
      <c r="Q74" s="764"/>
      <c r="R74" s="764"/>
      <c r="S74" s="764"/>
      <c r="T74" s="765"/>
      <c r="U74" s="757"/>
      <c r="V74" s="758"/>
      <c r="W74" s="758"/>
      <c r="X74" s="758"/>
      <c r="Y74" s="759"/>
      <c r="Z74" s="775" t="s">
        <v>4</v>
      </c>
      <c r="AA74" s="141" t="s">
        <v>98</v>
      </c>
      <c r="AB74" s="727"/>
      <c r="AC74" s="779"/>
      <c r="AD74" s="780"/>
      <c r="AE74" s="781"/>
      <c r="AF74" s="727"/>
      <c r="AG74" s="727"/>
      <c r="AH74" s="728"/>
      <c r="AI74" s="589"/>
      <c r="AJ74" s="231"/>
      <c r="AK74" s="141"/>
      <c r="AL74" s="231"/>
      <c r="AM74" s="936"/>
      <c r="AN74" s="937"/>
      <c r="AO74" s="937"/>
      <c r="AP74" s="937"/>
      <c r="AQ74" s="937"/>
      <c r="AR74" s="937"/>
      <c r="AS74" s="937"/>
      <c r="AT74" s="937"/>
      <c r="AU74" s="937"/>
      <c r="AV74" s="937"/>
      <c r="AW74" s="937"/>
      <c r="AX74" s="937"/>
      <c r="AY74" s="937"/>
      <c r="AZ74" s="937"/>
      <c r="BA74" s="938"/>
    </row>
    <row r="75" spans="1:82" ht="12.95" customHeight="1" thickBot="1">
      <c r="A75" s="141"/>
      <c r="B75" s="141"/>
      <c r="C75" s="606"/>
      <c r="D75" s="607"/>
      <c r="E75" s="254"/>
      <c r="F75" s="766"/>
      <c r="G75" s="767"/>
      <c r="H75" s="767"/>
      <c r="I75" s="767"/>
      <c r="J75" s="767"/>
      <c r="K75" s="767"/>
      <c r="L75" s="767"/>
      <c r="M75" s="767"/>
      <c r="N75" s="767"/>
      <c r="O75" s="767"/>
      <c r="P75" s="767"/>
      <c r="Q75" s="767"/>
      <c r="R75" s="767"/>
      <c r="S75" s="767"/>
      <c r="T75" s="768"/>
      <c r="U75" s="760"/>
      <c r="V75" s="761"/>
      <c r="W75" s="761"/>
      <c r="X75" s="761"/>
      <c r="Y75" s="762"/>
      <c r="Z75" s="775"/>
      <c r="AA75" s="141"/>
      <c r="AB75" s="225"/>
      <c r="AC75" s="225"/>
      <c r="AD75" s="225"/>
      <c r="AE75" s="225"/>
      <c r="AF75" s="225"/>
      <c r="AG75" s="225"/>
      <c r="AH75" s="141"/>
      <c r="AI75" s="141"/>
      <c r="AJ75" s="231"/>
      <c r="AK75" s="231"/>
      <c r="AL75" s="231"/>
    </row>
    <row r="76" spans="1:82" ht="12.95" customHeight="1" thickBot="1">
      <c r="A76" s="141"/>
      <c r="B76" s="141"/>
      <c r="C76" s="782" t="s">
        <v>2050</v>
      </c>
      <c r="D76" s="783"/>
      <c r="E76" s="769" t="s">
        <v>2252</v>
      </c>
      <c r="F76" s="770"/>
      <c r="G76" s="770"/>
      <c r="H76" s="770"/>
      <c r="I76" s="770"/>
      <c r="J76" s="770"/>
      <c r="K76" s="770"/>
      <c r="L76" s="770"/>
      <c r="M76" s="770"/>
      <c r="N76" s="770"/>
      <c r="O76" s="770"/>
      <c r="P76" s="770"/>
      <c r="Q76" s="770"/>
      <c r="R76" s="770"/>
      <c r="S76" s="770"/>
      <c r="T76" s="771"/>
      <c r="U76" s="751"/>
      <c r="V76" s="752"/>
      <c r="W76" s="752"/>
      <c r="X76" s="752"/>
      <c r="Y76" s="753"/>
      <c r="Z76" s="775"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784"/>
      <c r="D77" s="607"/>
      <c r="E77" s="772"/>
      <c r="F77" s="773"/>
      <c r="G77" s="773"/>
      <c r="H77" s="773"/>
      <c r="I77" s="773"/>
      <c r="J77" s="773"/>
      <c r="K77" s="773"/>
      <c r="L77" s="773"/>
      <c r="M77" s="773"/>
      <c r="N77" s="773"/>
      <c r="O77" s="773"/>
      <c r="P77" s="773"/>
      <c r="Q77" s="773"/>
      <c r="R77" s="773"/>
      <c r="S77" s="773"/>
      <c r="T77" s="774"/>
      <c r="U77" s="754"/>
      <c r="V77" s="755"/>
      <c r="W77" s="755"/>
      <c r="X77" s="755"/>
      <c r="Y77" s="756"/>
      <c r="Z77" s="775"/>
      <c r="AA77" s="141" t="s">
        <v>98</v>
      </c>
      <c r="AB77" s="727" t="s">
        <v>18</v>
      </c>
      <c r="AC77" s="776">
        <f>IFERROR(U78/U76*100,0)</f>
        <v>0</v>
      </c>
      <c r="AD77" s="777"/>
      <c r="AE77" s="778"/>
      <c r="AF77" s="727" t="s">
        <v>19</v>
      </c>
      <c r="AG77" s="727" t="s">
        <v>89</v>
      </c>
      <c r="AH77" s="728" t="s">
        <v>98</v>
      </c>
      <c r="AI77" s="588" t="str">
        <f>IF('別紙様式3-2（４・５月）'!AF5="","",IF(AND(AC77&gt;=200/3,AC77&lt;100),"○","×"))</f>
        <v/>
      </c>
      <c r="AJ77" s="231"/>
      <c r="AK77" s="231"/>
      <c r="AL77" s="231"/>
      <c r="AM77" s="921" t="s">
        <v>2254</v>
      </c>
      <c r="AN77" s="922"/>
      <c r="AO77" s="922"/>
      <c r="AP77" s="922"/>
      <c r="AQ77" s="922"/>
      <c r="AR77" s="922"/>
      <c r="AS77" s="922"/>
      <c r="AT77" s="922"/>
      <c r="AU77" s="922"/>
      <c r="AV77" s="922"/>
      <c r="AW77" s="922"/>
      <c r="AX77" s="922"/>
      <c r="AY77" s="922"/>
      <c r="AZ77" s="922"/>
      <c r="BA77" s="923"/>
    </row>
    <row r="78" spans="1:82" ht="12.95" customHeight="1" thickBot="1">
      <c r="A78" s="141"/>
      <c r="B78" s="141"/>
      <c r="C78" s="784"/>
      <c r="D78" s="607"/>
      <c r="E78" s="253"/>
      <c r="F78" s="763" t="s">
        <v>2051</v>
      </c>
      <c r="G78" s="764"/>
      <c r="H78" s="764"/>
      <c r="I78" s="764"/>
      <c r="J78" s="764"/>
      <c r="K78" s="764"/>
      <c r="L78" s="764"/>
      <c r="M78" s="764"/>
      <c r="N78" s="764"/>
      <c r="O78" s="764"/>
      <c r="P78" s="764"/>
      <c r="Q78" s="764"/>
      <c r="R78" s="764"/>
      <c r="S78" s="764"/>
      <c r="T78" s="765"/>
      <c r="U78" s="757"/>
      <c r="V78" s="758"/>
      <c r="W78" s="758"/>
      <c r="X78" s="758"/>
      <c r="Y78" s="759"/>
      <c r="Z78" s="775" t="s">
        <v>4</v>
      </c>
      <c r="AA78" s="141" t="s">
        <v>98</v>
      </c>
      <c r="AB78" s="727"/>
      <c r="AC78" s="779"/>
      <c r="AD78" s="780"/>
      <c r="AE78" s="781"/>
      <c r="AF78" s="727"/>
      <c r="AG78" s="727"/>
      <c r="AH78" s="728"/>
      <c r="AI78" s="589"/>
      <c r="AJ78" s="231"/>
      <c r="AK78" s="231"/>
      <c r="AL78" s="231"/>
      <c r="AM78" s="924"/>
      <c r="AN78" s="925"/>
      <c r="AO78" s="925"/>
      <c r="AP78" s="925"/>
      <c r="AQ78" s="925"/>
      <c r="AR78" s="925"/>
      <c r="AS78" s="925"/>
      <c r="AT78" s="925"/>
      <c r="AU78" s="925"/>
      <c r="AV78" s="925"/>
      <c r="AW78" s="925"/>
      <c r="AX78" s="925"/>
      <c r="AY78" s="925"/>
      <c r="AZ78" s="925"/>
      <c r="BA78" s="926"/>
    </row>
    <row r="79" spans="1:82" ht="12.95" customHeight="1" thickBot="1">
      <c r="A79" s="141"/>
      <c r="B79" s="141"/>
      <c r="C79" s="785"/>
      <c r="D79" s="786"/>
      <c r="E79" s="255"/>
      <c r="F79" s="766"/>
      <c r="G79" s="767"/>
      <c r="H79" s="767"/>
      <c r="I79" s="767"/>
      <c r="J79" s="767"/>
      <c r="K79" s="767"/>
      <c r="L79" s="767"/>
      <c r="M79" s="767"/>
      <c r="N79" s="767"/>
      <c r="O79" s="767"/>
      <c r="P79" s="767"/>
      <c r="Q79" s="767"/>
      <c r="R79" s="767"/>
      <c r="S79" s="767"/>
      <c r="T79" s="768"/>
      <c r="U79" s="760"/>
      <c r="V79" s="761"/>
      <c r="W79" s="761"/>
      <c r="X79" s="761"/>
      <c r="Y79" s="762"/>
      <c r="Z79" s="775"/>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2027</v>
      </c>
      <c r="C81" s="213"/>
      <c r="D81" s="213"/>
      <c r="E81" s="213"/>
      <c r="F81" s="213"/>
      <c r="G81" s="213"/>
      <c r="H81" s="213"/>
      <c r="I81" s="213"/>
      <c r="J81" s="213"/>
      <c r="K81" s="213"/>
      <c r="L81" s="213"/>
      <c r="M81" s="722"/>
      <c r="N81" s="723"/>
      <c r="O81" s="745" t="s">
        <v>2028</v>
      </c>
      <c r="P81" s="745"/>
      <c r="Q81" s="745"/>
      <c r="R81" s="745"/>
      <c r="S81" s="745"/>
      <c r="T81" s="745"/>
      <c r="U81" s="745"/>
      <c r="V81" s="745"/>
      <c r="W81" s="745"/>
      <c r="X81" s="745"/>
      <c r="Y81" s="745"/>
      <c r="Z81" s="745"/>
      <c r="AA81" s="745"/>
      <c r="AB81" s="745"/>
      <c r="AC81" s="745"/>
      <c r="AD81" s="745"/>
      <c r="AE81" s="745"/>
      <c r="AF81" s="745"/>
      <c r="AG81" s="745"/>
      <c r="AH81" s="745"/>
      <c r="AI81" s="745"/>
      <c r="AJ81" s="745"/>
      <c r="AK81" s="746"/>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1949</v>
      </c>
      <c r="C83" s="159"/>
      <c r="D83" s="159"/>
      <c r="E83" s="159"/>
      <c r="F83" s="159"/>
      <c r="G83" s="159"/>
      <c r="H83" s="159"/>
      <c r="I83" s="159"/>
      <c r="J83" s="159"/>
      <c r="K83" s="159"/>
      <c r="L83" s="159"/>
      <c r="M83" s="159"/>
      <c r="N83" s="159"/>
      <c r="O83" s="159"/>
      <c r="P83" s="159"/>
      <c r="Q83" s="159"/>
      <c r="R83" s="159"/>
      <c r="S83" s="261" t="s">
        <v>173</v>
      </c>
      <c r="T83" s="262" t="s">
        <v>1995</v>
      </c>
      <c r="U83" s="159"/>
      <c r="V83" s="159"/>
      <c r="W83" s="159"/>
      <c r="X83" s="159"/>
      <c r="Y83" s="159"/>
      <c r="Z83" s="159"/>
      <c r="AA83" s="159"/>
      <c r="AB83" s="159"/>
      <c r="AC83" s="159"/>
      <c r="AD83" s="159"/>
      <c r="AE83" s="159"/>
      <c r="AF83" s="159"/>
      <c r="AG83" s="159"/>
      <c r="AH83" s="159"/>
      <c r="AI83" s="650" t="str">
        <f>IF(OR('別紙様式3-2（４・５月）'!AE5="処遇加算Ⅰ・Ⅱあり",'別紙様式3-3（６月以降分）'!AF5="旧処遇加算Ⅰ・Ⅱ相当あり"),"該当","")</f>
        <v/>
      </c>
      <c r="AJ83" s="651"/>
      <c r="AK83" s="652"/>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1950</v>
      </c>
      <c r="C85" s="264"/>
      <c r="D85" s="264"/>
      <c r="E85" s="264"/>
      <c r="F85" s="264"/>
      <c r="G85" s="264"/>
      <c r="H85" s="264"/>
      <c r="I85" s="264"/>
      <c r="J85" s="264"/>
      <c r="K85" s="264"/>
      <c r="L85" s="264"/>
      <c r="M85" s="264"/>
      <c r="N85" s="264"/>
      <c r="O85" s="264"/>
      <c r="P85" s="264"/>
      <c r="Q85" s="264"/>
      <c r="R85" s="264"/>
      <c r="S85" s="261" t="s">
        <v>173</v>
      </c>
      <c r="T85" s="262" t="s">
        <v>1994</v>
      </c>
      <c r="U85" s="264"/>
      <c r="V85" s="264"/>
      <c r="W85" s="264"/>
      <c r="X85" s="264"/>
      <c r="Y85" s="264"/>
      <c r="Z85" s="264"/>
      <c r="AA85" s="264"/>
      <c r="AB85" s="264"/>
      <c r="AC85" s="264"/>
      <c r="AD85" s="264"/>
      <c r="AE85" s="264"/>
      <c r="AF85" s="264"/>
      <c r="AG85" s="264"/>
      <c r="AH85" s="264"/>
      <c r="AI85" s="650" t="str">
        <f>IF(AND('別紙様式3-2（４・５月）'!AE5="処遇加算Ⅰ・Ⅱなし",'別紙様式3-3（６月以降分）'!AF5="旧処遇加算Ⅰ・Ⅱ相当なし"),"該当","")</f>
        <v>該当</v>
      </c>
      <c r="AJ85" s="651"/>
      <c r="AK85" s="652"/>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726" t="s">
        <v>1951</v>
      </c>
      <c r="D87" s="726"/>
      <c r="E87" s="726"/>
      <c r="F87" s="726"/>
      <c r="G87" s="726"/>
      <c r="H87" s="726"/>
      <c r="I87" s="726"/>
      <c r="J87" s="726"/>
      <c r="K87" s="726"/>
      <c r="L87" s="726"/>
      <c r="M87" s="726"/>
      <c r="N87" s="726"/>
      <c r="O87" s="726"/>
      <c r="P87" s="726"/>
      <c r="Q87" s="726"/>
      <c r="R87" s="726"/>
      <c r="S87" s="726"/>
      <c r="T87" s="726"/>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22"/>
      <c r="D88" s="723"/>
      <c r="E88" s="657" t="s">
        <v>1952</v>
      </c>
      <c r="F88" s="657"/>
      <c r="G88" s="657"/>
      <c r="H88" s="657"/>
      <c r="I88" s="657"/>
      <c r="J88" s="657"/>
      <c r="K88" s="657"/>
      <c r="L88" s="657"/>
      <c r="M88" s="657"/>
      <c r="N88" s="657"/>
      <c r="O88" s="657"/>
      <c r="P88" s="657"/>
      <c r="Q88" s="657"/>
      <c r="R88" s="658"/>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0</v>
      </c>
      <c r="AN88" s="204"/>
      <c r="AO88" s="204"/>
      <c r="AP88" s="204"/>
      <c r="AQ88" s="204"/>
      <c r="AR88" s="204"/>
      <c r="AS88" s="204"/>
      <c r="AT88" s="204"/>
      <c r="AU88" s="204"/>
      <c r="AV88" s="204"/>
      <c r="AW88" s="204"/>
      <c r="AX88" s="204"/>
      <c r="AY88" s="204"/>
      <c r="AZ88" s="204"/>
      <c r="BA88" s="204"/>
    </row>
    <row r="89" spans="1:53" ht="14.25" customHeight="1">
      <c r="A89" s="141"/>
      <c r="B89" s="268"/>
      <c r="C89" s="269" t="s">
        <v>1953</v>
      </c>
      <c r="D89" s="270" t="s">
        <v>1954</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1955</v>
      </c>
      <c r="D90" s="274" t="s">
        <v>1956</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1957</v>
      </c>
      <c r="D91" s="280" t="s">
        <v>1958</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726" t="s">
        <v>1959</v>
      </c>
      <c r="D93" s="726"/>
      <c r="E93" s="726"/>
      <c r="F93" s="726"/>
      <c r="G93" s="726"/>
      <c r="H93" s="726"/>
      <c r="I93" s="726"/>
      <c r="J93" s="726"/>
      <c r="K93" s="726"/>
      <c r="L93" s="726"/>
      <c r="M93" s="726"/>
      <c r="N93" s="726"/>
      <c r="O93" s="726"/>
      <c r="P93" s="726"/>
      <c r="Q93" s="726"/>
      <c r="R93" s="726"/>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22"/>
      <c r="D94" s="723"/>
      <c r="E94" s="657" t="s">
        <v>1960</v>
      </c>
      <c r="F94" s="657"/>
      <c r="G94" s="657"/>
      <c r="H94" s="657"/>
      <c r="I94" s="657"/>
      <c r="J94" s="657"/>
      <c r="K94" s="657"/>
      <c r="L94" s="657"/>
      <c r="M94" s="657"/>
      <c r="N94" s="657"/>
      <c r="O94" s="657"/>
      <c r="P94" s="657"/>
      <c r="Q94" s="657"/>
      <c r="R94" s="658"/>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0</v>
      </c>
      <c r="AN94" s="139" t="b">
        <v>0</v>
      </c>
      <c r="AO94" s="139" t="b">
        <v>0</v>
      </c>
      <c r="AP94" s="204"/>
      <c r="AQ94" s="204"/>
      <c r="AR94" s="204"/>
      <c r="AS94" s="204"/>
      <c r="AT94" s="204"/>
      <c r="AU94" s="204"/>
      <c r="AV94" s="204"/>
      <c r="AW94" s="204"/>
      <c r="AX94" s="204"/>
      <c r="AY94" s="204"/>
      <c r="AZ94" s="204"/>
      <c r="BA94" s="204"/>
    </row>
    <row r="95" spans="1:53" ht="30.75" customHeight="1" thickBot="1">
      <c r="A95" s="141"/>
      <c r="B95" s="645"/>
      <c r="C95" s="269" t="s">
        <v>1953</v>
      </c>
      <c r="D95" s="787" t="s">
        <v>1961</v>
      </c>
      <c r="E95" s="788"/>
      <c r="F95" s="788"/>
      <c r="G95" s="788"/>
      <c r="H95" s="789"/>
      <c r="I95" s="789"/>
      <c r="J95" s="789"/>
      <c r="K95" s="789"/>
      <c r="L95" s="789"/>
      <c r="M95" s="789"/>
      <c r="N95" s="789"/>
      <c r="O95" s="789"/>
      <c r="P95" s="789"/>
      <c r="Q95" s="789"/>
      <c r="R95" s="789"/>
      <c r="S95" s="789"/>
      <c r="T95" s="789"/>
      <c r="U95" s="789"/>
      <c r="V95" s="789"/>
      <c r="W95" s="789"/>
      <c r="X95" s="789"/>
      <c r="Y95" s="789"/>
      <c r="Z95" s="789"/>
      <c r="AA95" s="789"/>
      <c r="AB95" s="789"/>
      <c r="AC95" s="789"/>
      <c r="AD95" s="789"/>
      <c r="AE95" s="789"/>
      <c r="AF95" s="789"/>
      <c r="AG95" s="789"/>
      <c r="AH95" s="789"/>
      <c r="AI95" s="789"/>
      <c r="AJ95" s="789"/>
      <c r="AK95" s="790"/>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645"/>
      <c r="C96" s="618"/>
      <c r="D96" s="620" t="s">
        <v>1962</v>
      </c>
      <c r="E96" s="621"/>
      <c r="F96" s="621"/>
      <c r="G96" s="621"/>
      <c r="H96" s="718"/>
      <c r="I96" s="720" t="s">
        <v>16</v>
      </c>
      <c r="J96" s="729" t="s">
        <v>1963</v>
      </c>
      <c r="K96" s="730"/>
      <c r="L96" s="730"/>
      <c r="M96" s="730"/>
      <c r="N96" s="730"/>
      <c r="O96" s="730"/>
      <c r="P96" s="730"/>
      <c r="Q96" s="730"/>
      <c r="R96" s="730"/>
      <c r="S96" s="730"/>
      <c r="T96" s="730"/>
      <c r="U96" s="730"/>
      <c r="V96" s="730"/>
      <c r="W96" s="730"/>
      <c r="X96" s="730"/>
      <c r="Y96" s="730"/>
      <c r="Z96" s="730"/>
      <c r="AA96" s="730"/>
      <c r="AB96" s="730"/>
      <c r="AC96" s="730"/>
      <c r="AD96" s="730"/>
      <c r="AE96" s="730"/>
      <c r="AF96" s="730"/>
      <c r="AG96" s="730"/>
      <c r="AH96" s="730"/>
      <c r="AI96" s="730"/>
      <c r="AJ96" s="730"/>
      <c r="AK96" s="731"/>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645"/>
      <c r="C97" s="618"/>
      <c r="D97" s="622"/>
      <c r="E97" s="623"/>
      <c r="F97" s="623"/>
      <c r="G97" s="623"/>
      <c r="H97" s="719"/>
      <c r="I97" s="721"/>
      <c r="J97" s="732"/>
      <c r="K97" s="733"/>
      <c r="L97" s="733"/>
      <c r="M97" s="733"/>
      <c r="N97" s="733"/>
      <c r="O97" s="733"/>
      <c r="P97" s="733"/>
      <c r="Q97" s="733"/>
      <c r="R97" s="733"/>
      <c r="S97" s="733"/>
      <c r="T97" s="733"/>
      <c r="U97" s="733"/>
      <c r="V97" s="733"/>
      <c r="W97" s="733"/>
      <c r="X97" s="733"/>
      <c r="Y97" s="733"/>
      <c r="Z97" s="733"/>
      <c r="AA97" s="733"/>
      <c r="AB97" s="733"/>
      <c r="AC97" s="733"/>
      <c r="AD97" s="733"/>
      <c r="AE97" s="733"/>
      <c r="AF97" s="733"/>
      <c r="AG97" s="733"/>
      <c r="AH97" s="733"/>
      <c r="AI97" s="733"/>
      <c r="AJ97" s="733"/>
      <c r="AK97" s="734"/>
      <c r="AL97" s="146"/>
      <c r="AM97" s="576" t="s">
        <v>2255</v>
      </c>
      <c r="AN97" s="577"/>
      <c r="AO97" s="577"/>
      <c r="AP97" s="577"/>
      <c r="AQ97" s="577"/>
      <c r="AR97" s="577"/>
      <c r="AS97" s="577"/>
      <c r="AT97" s="577"/>
      <c r="AU97" s="577"/>
      <c r="AV97" s="577"/>
      <c r="AW97" s="577"/>
      <c r="AX97" s="577"/>
      <c r="AY97" s="577"/>
      <c r="AZ97" s="577"/>
      <c r="BA97" s="578"/>
    </row>
    <row r="98" spans="1:53" ht="15" customHeight="1" thickBot="1">
      <c r="A98" s="141"/>
      <c r="B98" s="645"/>
      <c r="C98" s="618"/>
      <c r="D98" s="622"/>
      <c r="E98" s="623"/>
      <c r="F98" s="623"/>
      <c r="G98" s="623"/>
      <c r="H98" s="735"/>
      <c r="I98" s="737" t="s">
        <v>17</v>
      </c>
      <c r="J98" s="292" t="s">
        <v>1964</v>
      </c>
      <c r="K98" s="293"/>
      <c r="L98" s="293"/>
      <c r="M98" s="293"/>
      <c r="N98" s="293"/>
      <c r="O98" s="293"/>
      <c r="P98" s="293"/>
      <c r="Q98" s="293"/>
      <c r="R98" s="293"/>
      <c r="S98" s="739" t="s">
        <v>1965</v>
      </c>
      <c r="T98" s="739"/>
      <c r="U98" s="739"/>
      <c r="V98" s="739"/>
      <c r="W98" s="739"/>
      <c r="X98" s="739"/>
      <c r="Y98" s="739"/>
      <c r="Z98" s="739"/>
      <c r="AA98" s="739"/>
      <c r="AB98" s="739"/>
      <c r="AC98" s="739"/>
      <c r="AD98" s="739"/>
      <c r="AE98" s="739"/>
      <c r="AF98" s="739"/>
      <c r="AG98" s="739"/>
      <c r="AH98" s="739"/>
      <c r="AI98" s="739"/>
      <c r="AJ98" s="739"/>
      <c r="AK98" s="740"/>
      <c r="AL98" s="146"/>
      <c r="AM98" s="251"/>
      <c r="AN98" s="204"/>
      <c r="AO98" s="204"/>
      <c r="AP98" s="204"/>
      <c r="AQ98" s="204"/>
      <c r="AR98" s="204"/>
      <c r="AS98" s="204"/>
      <c r="AT98" s="204"/>
      <c r="AU98" s="204"/>
      <c r="AV98" s="204"/>
      <c r="AW98" s="204"/>
      <c r="AX98" s="204"/>
      <c r="AY98" s="204"/>
      <c r="AZ98" s="204"/>
      <c r="BA98" s="204"/>
    </row>
    <row r="99" spans="1:53" ht="33" customHeight="1" thickBot="1">
      <c r="A99" s="141"/>
      <c r="B99" s="645"/>
      <c r="C99" s="619"/>
      <c r="D99" s="624"/>
      <c r="E99" s="625"/>
      <c r="F99" s="625"/>
      <c r="G99" s="625"/>
      <c r="H99" s="736"/>
      <c r="I99" s="738"/>
      <c r="J99" s="741"/>
      <c r="K99" s="742"/>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742"/>
      <c r="AK99" s="743"/>
      <c r="AL99" s="146"/>
      <c r="AM99" s="576" t="s">
        <v>2255</v>
      </c>
      <c r="AN99" s="577"/>
      <c r="AO99" s="577"/>
      <c r="AP99" s="577"/>
      <c r="AQ99" s="577"/>
      <c r="AR99" s="577"/>
      <c r="AS99" s="577"/>
      <c r="AT99" s="577"/>
      <c r="AU99" s="577"/>
      <c r="AV99" s="577"/>
      <c r="AW99" s="577"/>
      <c r="AX99" s="577"/>
      <c r="AY99" s="577"/>
      <c r="AZ99" s="577"/>
      <c r="BA99" s="578"/>
    </row>
    <row r="100" spans="1:53" ht="16.5" customHeight="1">
      <c r="A100" s="141"/>
      <c r="B100" s="294"/>
      <c r="C100" s="295" t="s">
        <v>1955</v>
      </c>
      <c r="D100" s="280" t="s">
        <v>1966</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2029</v>
      </c>
      <c r="C102" s="213"/>
      <c r="D102" s="213"/>
      <c r="E102" s="213"/>
      <c r="F102" s="213"/>
      <c r="G102" s="213"/>
      <c r="H102" s="213"/>
      <c r="I102" s="213"/>
      <c r="J102" s="213"/>
      <c r="K102" s="213"/>
      <c r="L102" s="213"/>
      <c r="M102" s="722"/>
      <c r="N102" s="723"/>
      <c r="O102" s="747" t="s">
        <v>2028</v>
      </c>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8"/>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2030</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1967</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記入不要</v>
      </c>
      <c r="AN105" s="204"/>
      <c r="AO105" s="204"/>
      <c r="AP105" s="204"/>
      <c r="AQ105" s="204"/>
      <c r="AR105" s="204"/>
      <c r="AS105" s="204"/>
      <c r="AT105" s="204"/>
      <c r="AU105" s="204"/>
      <c r="AV105" s="204"/>
      <c r="AW105" s="204"/>
      <c r="AX105" s="204"/>
      <c r="AY105" s="204"/>
      <c r="AZ105" s="204"/>
      <c r="BA105" s="204"/>
    </row>
    <row r="106" spans="1:53" ht="18" customHeight="1" thickBot="1">
      <c r="A106" s="141"/>
      <c r="B106" s="722"/>
      <c r="C106" s="723"/>
      <c r="D106" s="724" t="s">
        <v>1960</v>
      </c>
      <c r="E106" s="724"/>
      <c r="F106" s="724"/>
      <c r="G106" s="724"/>
      <c r="H106" s="724"/>
      <c r="I106" s="724"/>
      <c r="J106" s="724"/>
      <c r="K106" s="724"/>
      <c r="L106" s="724"/>
      <c r="M106" s="724"/>
      <c r="N106" s="724"/>
      <c r="O106" s="724"/>
      <c r="P106" s="724"/>
      <c r="Q106" s="725"/>
      <c r="R106" s="304" t="s">
        <v>98</v>
      </c>
      <c r="S106" s="176" t="str">
        <f>IF(AM102=TRUE,"",IF(AM105="記入不要","",IF(AND(AM106=TRUE,OR(AN106=TRUE,AO106=TRUE,AP106=TRUE)),"○","×")))</f>
        <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0</v>
      </c>
      <c r="AN106" s="139" t="b">
        <v>0</v>
      </c>
      <c r="AO106" s="139" t="b">
        <v>0</v>
      </c>
      <c r="AP106" s="139" t="b">
        <v>0</v>
      </c>
      <c r="AQ106" s="204"/>
      <c r="AR106" s="204"/>
      <c r="AS106" s="204"/>
      <c r="AT106" s="204"/>
      <c r="AU106" s="204"/>
      <c r="AV106" s="204"/>
      <c r="AW106" s="204"/>
      <c r="AX106" s="204"/>
      <c r="AY106" s="204"/>
      <c r="AZ106" s="204"/>
      <c r="BA106" s="204"/>
    </row>
    <row r="107" spans="1:53" ht="27.75" customHeight="1" thickBot="1">
      <c r="A107" s="141"/>
      <c r="B107" s="269" t="s">
        <v>1953</v>
      </c>
      <c r="C107" s="614" t="s">
        <v>1968</v>
      </c>
      <c r="D107" s="615"/>
      <c r="E107" s="615"/>
      <c r="F107" s="615"/>
      <c r="G107" s="615"/>
      <c r="H107" s="615"/>
      <c r="I107" s="615"/>
      <c r="J107" s="615"/>
      <c r="K107" s="615"/>
      <c r="L107" s="615"/>
      <c r="M107" s="615"/>
      <c r="N107" s="615"/>
      <c r="O107" s="615"/>
      <c r="P107" s="615"/>
      <c r="Q107" s="615"/>
      <c r="R107" s="615"/>
      <c r="S107" s="616"/>
      <c r="T107" s="615"/>
      <c r="U107" s="615"/>
      <c r="V107" s="615"/>
      <c r="W107" s="615"/>
      <c r="X107" s="615"/>
      <c r="Y107" s="615"/>
      <c r="Z107" s="615"/>
      <c r="AA107" s="615"/>
      <c r="AB107" s="615"/>
      <c r="AC107" s="615"/>
      <c r="AD107" s="615"/>
      <c r="AE107" s="615"/>
      <c r="AF107" s="615"/>
      <c r="AG107" s="615"/>
      <c r="AH107" s="615"/>
      <c r="AI107" s="615"/>
      <c r="AJ107" s="615"/>
      <c r="AK107" s="617"/>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618"/>
      <c r="C108" s="620" t="s">
        <v>1969</v>
      </c>
      <c r="D108" s="621"/>
      <c r="E108" s="621"/>
      <c r="F108" s="621"/>
      <c r="G108" s="307"/>
      <c r="H108" s="308" t="s">
        <v>16</v>
      </c>
      <c r="I108" s="626" t="s">
        <v>1970</v>
      </c>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8"/>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618"/>
      <c r="C109" s="622"/>
      <c r="D109" s="623"/>
      <c r="E109" s="623"/>
      <c r="F109" s="623"/>
      <c r="G109" s="309"/>
      <c r="H109" s="310" t="s">
        <v>17</v>
      </c>
      <c r="I109" s="629" t="s">
        <v>1971</v>
      </c>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1"/>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619"/>
      <c r="C110" s="624"/>
      <c r="D110" s="625"/>
      <c r="E110" s="625"/>
      <c r="F110" s="625"/>
      <c r="G110" s="311"/>
      <c r="H110" s="312" t="s">
        <v>1972</v>
      </c>
      <c r="I110" s="632" t="s">
        <v>1973</v>
      </c>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34"/>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1955</v>
      </c>
      <c r="C111" s="653" t="s">
        <v>1966</v>
      </c>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5"/>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72" t="s">
        <v>2040</v>
      </c>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c r="AI113" s="672"/>
      <c r="AJ113" s="672"/>
      <c r="AK113" s="672"/>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2031</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167</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656" t="s">
        <v>2000</v>
      </c>
      <c r="C116" s="657"/>
      <c r="D116" s="657"/>
      <c r="E116" s="657"/>
      <c r="F116" s="657"/>
      <c r="G116" s="657"/>
      <c r="H116" s="657"/>
      <c r="I116" s="657"/>
      <c r="J116" s="657"/>
      <c r="K116" s="657"/>
      <c r="L116" s="657"/>
      <c r="M116" s="657"/>
      <c r="N116" s="657"/>
      <c r="O116" s="657"/>
      <c r="P116" s="657"/>
      <c r="Q116" s="658"/>
      <c r="R116" s="317" t="s">
        <v>173</v>
      </c>
      <c r="S116" s="318" t="str">
        <f>'別紙様式3-2（４・５月）'!W8</f>
        <v/>
      </c>
      <c r="T116" s="612" t="s">
        <v>2003</v>
      </c>
      <c r="U116" s="612"/>
      <c r="V116" s="612"/>
      <c r="W116" s="612"/>
      <c r="X116" s="612"/>
      <c r="Y116" s="612"/>
      <c r="Z116" s="612"/>
      <c r="AA116" s="612"/>
      <c r="AB116" s="612"/>
      <c r="AC116" s="612"/>
      <c r="AD116" s="612"/>
      <c r="AE116" s="612"/>
      <c r="AF116" s="613"/>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608" t="s">
        <v>2053</v>
      </c>
      <c r="C117" s="609"/>
      <c r="D117" s="609"/>
      <c r="E117" s="609"/>
      <c r="F117" s="609"/>
      <c r="G117" s="609"/>
      <c r="H117" s="609"/>
      <c r="I117" s="609"/>
      <c r="J117" s="609"/>
      <c r="K117" s="609"/>
      <c r="L117" s="609"/>
      <c r="M117" s="609"/>
      <c r="N117" s="609"/>
      <c r="O117" s="609"/>
      <c r="P117" s="609"/>
      <c r="Q117" s="610"/>
      <c r="R117" s="317" t="s">
        <v>173</v>
      </c>
      <c r="S117" s="320" t="str">
        <f>'別紙様式3-3（６月以降分）'!Z5</f>
        <v/>
      </c>
      <c r="T117" s="611" t="s">
        <v>2237</v>
      </c>
      <c r="U117" s="612"/>
      <c r="V117" s="612"/>
      <c r="W117" s="612"/>
      <c r="X117" s="612"/>
      <c r="Y117" s="612"/>
      <c r="Z117" s="612"/>
      <c r="AA117" s="612"/>
      <c r="AB117" s="612"/>
      <c r="AC117" s="612"/>
      <c r="AD117" s="612"/>
      <c r="AE117" s="612"/>
      <c r="AF117" s="613"/>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608" t="s">
        <v>2238</v>
      </c>
      <c r="C118" s="609"/>
      <c r="D118" s="609"/>
      <c r="E118" s="609"/>
      <c r="F118" s="609"/>
      <c r="G118" s="609"/>
      <c r="H118" s="609"/>
      <c r="I118" s="609"/>
      <c r="J118" s="609"/>
      <c r="K118" s="609"/>
      <c r="L118" s="609"/>
      <c r="M118" s="609"/>
      <c r="N118" s="609"/>
      <c r="O118" s="609"/>
      <c r="P118" s="609"/>
      <c r="Q118" s="610"/>
      <c r="R118" s="317" t="s">
        <v>173</v>
      </c>
      <c r="S118" s="321" t="str">
        <f>'別紙様式3-3（６月以降分）'!Z7</f>
        <v/>
      </c>
      <c r="T118" s="611" t="s">
        <v>2237</v>
      </c>
      <c r="U118" s="612"/>
      <c r="V118" s="612"/>
      <c r="W118" s="612"/>
      <c r="X118" s="612"/>
      <c r="Y118" s="612"/>
      <c r="Z118" s="612"/>
      <c r="AA118" s="612"/>
      <c r="AB118" s="612"/>
      <c r="AC118" s="612"/>
      <c r="AD118" s="612"/>
      <c r="AE118" s="612"/>
      <c r="AF118" s="613"/>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2001</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2283</v>
      </c>
      <c r="AN120" s="590"/>
      <c r="AO120" s="590"/>
      <c r="AP120" s="590"/>
      <c r="AQ120" s="590"/>
      <c r="AR120" s="590"/>
      <c r="AS120" s="590"/>
      <c r="AT120" s="590"/>
      <c r="AU120" s="590"/>
      <c r="AV120" s="590"/>
      <c r="AW120" s="590"/>
      <c r="AX120" s="590"/>
      <c r="AY120" s="590"/>
      <c r="AZ120" s="590"/>
      <c r="BA120" s="591"/>
    </row>
    <row r="121" spans="1:53" s="147" customFormat="1" ht="18" customHeight="1">
      <c r="A121" s="146"/>
      <c r="B121" s="324" t="s">
        <v>2004</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168</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169</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671" t="s">
        <v>170</v>
      </c>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171</v>
      </c>
      <c r="E125" s="344"/>
      <c r="F125" s="649"/>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345" t="s">
        <v>19</v>
      </c>
      <c r="AL125" s="146"/>
      <c r="AM125" s="139" t="b">
        <v>0</v>
      </c>
      <c r="AN125" s="579" t="s">
        <v>2281</v>
      </c>
      <c r="AO125" s="580"/>
      <c r="AP125" s="580"/>
      <c r="AQ125" s="580"/>
      <c r="AR125" s="580"/>
      <c r="AS125" s="580"/>
      <c r="AT125" s="580"/>
      <c r="AU125" s="580"/>
      <c r="AV125" s="580"/>
      <c r="AW125" s="580"/>
      <c r="AX125" s="580"/>
      <c r="AY125" s="580"/>
      <c r="AZ125" s="580"/>
      <c r="BA125" s="581"/>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1996</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2058</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650" t="str">
        <f>IF(AND('別紙様式3-2（４・５月）'!AE7="特定加算なし",'別紙様式3-3（６月以降分）'!AG5="旧特定加算相当なし"),"該当","")</f>
        <v>該当</v>
      </c>
      <c r="AJ128" s="651"/>
      <c r="AK128" s="652"/>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173</v>
      </c>
      <c r="C129" s="644" t="s">
        <v>2005</v>
      </c>
      <c r="D129" s="644"/>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2059</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650" t="str">
        <f>IF(OR('別紙様式3-2（４・５月）'!AE7="特定加算あり",'別紙様式3-3（６月以降分）'!AG5="旧特定加算相当あり"),"該当","")</f>
        <v/>
      </c>
      <c r="AJ131" s="651"/>
      <c r="AK131" s="652"/>
      <c r="AL131" s="141"/>
      <c r="AT131" s="153"/>
      <c r="AU131" s="153"/>
      <c r="AV131" s="153"/>
      <c r="AW131" s="153"/>
      <c r="AX131" s="153"/>
    </row>
    <row r="132" spans="1:54" ht="38.25" customHeight="1">
      <c r="A132" s="141"/>
      <c r="B132" s="249" t="s">
        <v>173</v>
      </c>
      <c r="C132" s="674" t="s">
        <v>2060</v>
      </c>
      <c r="D132" s="674"/>
      <c r="E132" s="674"/>
      <c r="F132" s="674"/>
      <c r="G132" s="674"/>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675" t="s">
        <v>85</v>
      </c>
      <c r="C134" s="676"/>
      <c r="D134" s="676"/>
      <c r="E134" s="677"/>
      <c r="F134" s="927" t="s">
        <v>54</v>
      </c>
      <c r="G134" s="928"/>
      <c r="H134" s="928"/>
      <c r="I134" s="928"/>
      <c r="J134" s="928"/>
      <c r="K134" s="928"/>
      <c r="L134" s="928"/>
      <c r="M134" s="928"/>
      <c r="N134" s="928"/>
      <c r="O134" s="928"/>
      <c r="P134" s="928"/>
      <c r="Q134" s="928"/>
      <c r="R134" s="928"/>
      <c r="S134" s="928"/>
      <c r="T134" s="928"/>
      <c r="U134" s="928"/>
      <c r="V134" s="928"/>
      <c r="W134" s="928"/>
      <c r="X134" s="928"/>
      <c r="Y134" s="928"/>
      <c r="Z134" s="928"/>
      <c r="AA134" s="928"/>
      <c r="AB134" s="928"/>
      <c r="AC134" s="928"/>
      <c r="AD134" s="928"/>
      <c r="AE134" s="928"/>
      <c r="AF134" s="928"/>
      <c r="AG134" s="928"/>
      <c r="AH134" s="928"/>
      <c r="AI134" s="928"/>
      <c r="AJ134" s="928"/>
      <c r="AK134" s="355" t="str">
        <f>IF(AI131="該当",IF(AND(COUNTIF(AM135:AM138,TRUE)&gt;=1,COUNTIF(AM139:AM142,TRUE)&gt;=1,COUNTIF(AM143:AM146,TRUE)&gt;=1,COUNTIF(AM147:AM150,TRUE)&gt;=1,COUNTIF(AM151:AM154,TRUE)&gt;=1,COUNTIF(AM155:AM158,TRUE)&gt;=1),"○","×"),IF(COUNTIF(AM135:AM158,TRUE)&gt;=1,"○","×"))</f>
        <v>×</v>
      </c>
      <c r="AL134" s="354"/>
      <c r="AM134" s="513" t="s">
        <v>2257</v>
      </c>
      <c r="AN134" s="576" t="s">
        <v>2256</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62" t="s">
        <v>55</v>
      </c>
      <c r="C135" s="615"/>
      <c r="D135" s="615"/>
      <c r="E135" s="663"/>
      <c r="F135" s="307"/>
      <c r="G135" s="929" t="s">
        <v>56</v>
      </c>
      <c r="H135" s="929"/>
      <c r="I135" s="929"/>
      <c r="J135" s="929"/>
      <c r="K135" s="929"/>
      <c r="L135" s="929"/>
      <c r="M135" s="929"/>
      <c r="N135" s="929"/>
      <c r="O135" s="929"/>
      <c r="P135" s="929"/>
      <c r="Q135" s="929"/>
      <c r="R135" s="929"/>
      <c r="S135" s="929"/>
      <c r="T135" s="929"/>
      <c r="U135" s="929"/>
      <c r="V135" s="929"/>
      <c r="W135" s="929"/>
      <c r="X135" s="929"/>
      <c r="Y135" s="929"/>
      <c r="Z135" s="929"/>
      <c r="AA135" s="929"/>
      <c r="AB135" s="929"/>
      <c r="AC135" s="929"/>
      <c r="AD135" s="929"/>
      <c r="AE135" s="929"/>
      <c r="AF135" s="929"/>
      <c r="AG135" s="929"/>
      <c r="AH135" s="929"/>
      <c r="AI135" s="929"/>
      <c r="AJ135" s="929"/>
      <c r="AK135" s="930"/>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64"/>
      <c r="C136" s="616"/>
      <c r="D136" s="616"/>
      <c r="E136" s="665"/>
      <c r="F136" s="357"/>
      <c r="G136" s="670" t="s">
        <v>57</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358"/>
      <c r="AL136" s="146"/>
      <c r="AM136" s="140" t="b">
        <v>0</v>
      </c>
      <c r="AN136" s="592" t="s">
        <v>2258</v>
      </c>
      <c r="AO136" s="593"/>
      <c r="AP136" s="593"/>
      <c r="AQ136" s="593"/>
      <c r="AR136" s="593"/>
      <c r="AS136" s="593"/>
      <c r="AT136" s="593"/>
      <c r="AU136" s="593"/>
      <c r="AV136" s="593"/>
      <c r="AW136" s="593"/>
      <c r="AX136" s="593"/>
      <c r="AY136" s="593"/>
      <c r="AZ136" s="593"/>
      <c r="BA136" s="594"/>
      <c r="BB136" s="147"/>
    </row>
    <row r="137" spans="1:54" s="356" customFormat="1" ht="13.5" customHeight="1" thickBot="1">
      <c r="A137" s="354"/>
      <c r="B137" s="664"/>
      <c r="C137" s="616"/>
      <c r="D137" s="616"/>
      <c r="E137" s="665"/>
      <c r="F137" s="357"/>
      <c r="G137" s="670" t="s">
        <v>58</v>
      </c>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358"/>
      <c r="AL137" s="146"/>
      <c r="AM137" s="140" t="b">
        <v>0</v>
      </c>
      <c r="AN137" s="918"/>
      <c r="AO137" s="919"/>
      <c r="AP137" s="919"/>
      <c r="AQ137" s="919"/>
      <c r="AR137" s="919"/>
      <c r="AS137" s="919"/>
      <c r="AT137" s="919"/>
      <c r="AU137" s="919"/>
      <c r="AV137" s="919"/>
      <c r="AW137" s="919"/>
      <c r="AX137" s="919"/>
      <c r="AY137" s="919"/>
      <c r="AZ137" s="919"/>
      <c r="BA137" s="920"/>
      <c r="BB137" s="147"/>
    </row>
    <row r="138" spans="1:54" s="356" customFormat="1" ht="13.5" customHeight="1">
      <c r="A138" s="354"/>
      <c r="B138" s="666"/>
      <c r="C138" s="667"/>
      <c r="D138" s="667"/>
      <c r="E138" s="668"/>
      <c r="F138" s="309"/>
      <c r="G138" s="931" t="s">
        <v>59</v>
      </c>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31"/>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62" t="s">
        <v>60</v>
      </c>
      <c r="C139" s="615"/>
      <c r="D139" s="615"/>
      <c r="E139" s="663"/>
      <c r="F139" s="360"/>
      <c r="G139" s="678" t="s">
        <v>61</v>
      </c>
      <c r="H139" s="678"/>
      <c r="I139" s="678"/>
      <c r="J139" s="678"/>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8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64"/>
      <c r="C140" s="616"/>
      <c r="D140" s="616"/>
      <c r="E140" s="665"/>
      <c r="F140" s="357"/>
      <c r="G140" s="670" t="s">
        <v>62</v>
      </c>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361"/>
      <c r="AL140" s="146"/>
      <c r="AM140" s="140" t="b">
        <v>0</v>
      </c>
      <c r="AN140" s="592" t="s">
        <v>2258</v>
      </c>
      <c r="AO140" s="593"/>
      <c r="AP140" s="593"/>
      <c r="AQ140" s="593"/>
      <c r="AR140" s="593"/>
      <c r="AS140" s="593"/>
      <c r="AT140" s="593"/>
      <c r="AU140" s="593"/>
      <c r="AV140" s="593"/>
      <c r="AW140" s="593"/>
      <c r="AX140" s="593"/>
      <c r="AY140" s="593"/>
      <c r="AZ140" s="593"/>
      <c r="BA140" s="594"/>
    </row>
    <row r="141" spans="1:54" s="147" customFormat="1" ht="13.5" customHeight="1" thickBot="1">
      <c r="A141" s="146"/>
      <c r="B141" s="664"/>
      <c r="C141" s="616"/>
      <c r="D141" s="616"/>
      <c r="E141" s="665"/>
      <c r="F141" s="357"/>
      <c r="G141" s="670" t="s">
        <v>63</v>
      </c>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358"/>
      <c r="AL141" s="146"/>
      <c r="AM141" s="140" t="b">
        <v>0</v>
      </c>
      <c r="AN141" s="918"/>
      <c r="AO141" s="919"/>
      <c r="AP141" s="919"/>
      <c r="AQ141" s="919"/>
      <c r="AR141" s="919"/>
      <c r="AS141" s="919"/>
      <c r="AT141" s="919"/>
      <c r="AU141" s="919"/>
      <c r="AV141" s="919"/>
      <c r="AW141" s="919"/>
      <c r="AX141" s="919"/>
      <c r="AY141" s="919"/>
      <c r="AZ141" s="919"/>
      <c r="BA141" s="920"/>
    </row>
    <row r="142" spans="1:54" s="147" customFormat="1" ht="15.75" customHeight="1">
      <c r="A142" s="146"/>
      <c r="B142" s="666"/>
      <c r="C142" s="667"/>
      <c r="D142" s="667"/>
      <c r="E142" s="668"/>
      <c r="F142" s="362"/>
      <c r="G142" s="669" t="s">
        <v>64</v>
      </c>
      <c r="H142" s="669"/>
      <c r="I142" s="669"/>
      <c r="J142" s="669"/>
      <c r="K142" s="669"/>
      <c r="L142" s="669"/>
      <c r="M142" s="669"/>
      <c r="N142" s="669"/>
      <c r="O142" s="669"/>
      <c r="P142" s="669"/>
      <c r="Q142" s="669"/>
      <c r="R142" s="669"/>
      <c r="S142" s="669"/>
      <c r="T142" s="669"/>
      <c r="U142" s="669"/>
      <c r="V142" s="669"/>
      <c r="W142" s="669"/>
      <c r="X142" s="669"/>
      <c r="Y142" s="669"/>
      <c r="Z142" s="669"/>
      <c r="AA142" s="669"/>
      <c r="AB142" s="669"/>
      <c r="AC142" s="669"/>
      <c r="AD142" s="669"/>
      <c r="AE142" s="669"/>
      <c r="AF142" s="669"/>
      <c r="AG142" s="669"/>
      <c r="AH142" s="669"/>
      <c r="AI142" s="669"/>
      <c r="AJ142" s="669"/>
      <c r="AK142" s="708"/>
      <c r="AL142" s="146"/>
      <c r="AM142" s="140" t="b">
        <v>0</v>
      </c>
    </row>
    <row r="143" spans="1:54" s="147" customFormat="1" ht="13.5" customHeight="1" thickBot="1">
      <c r="A143" s="146"/>
      <c r="B143" s="662" t="s">
        <v>65</v>
      </c>
      <c r="C143" s="615"/>
      <c r="D143" s="615"/>
      <c r="E143" s="663"/>
      <c r="F143" s="363"/>
      <c r="G143" s="661" t="s">
        <v>66</v>
      </c>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61"/>
      <c r="AD143" s="661"/>
      <c r="AE143" s="661"/>
      <c r="AF143" s="661"/>
      <c r="AG143" s="661"/>
      <c r="AH143" s="661"/>
      <c r="AI143" s="661"/>
      <c r="AJ143" s="661"/>
      <c r="AK143" s="361"/>
      <c r="AL143" s="146"/>
      <c r="AM143" s="140" t="b">
        <v>0</v>
      </c>
    </row>
    <row r="144" spans="1:54" s="147" customFormat="1" ht="22.5" customHeight="1">
      <c r="A144" s="146"/>
      <c r="B144" s="664"/>
      <c r="C144" s="616"/>
      <c r="D144" s="616"/>
      <c r="E144" s="665"/>
      <c r="F144" s="357"/>
      <c r="G144" s="660" t="s">
        <v>67</v>
      </c>
      <c r="H144" s="660"/>
      <c r="I144" s="660"/>
      <c r="J144" s="660"/>
      <c r="K144" s="660"/>
      <c r="L144" s="660"/>
      <c r="M144" s="660"/>
      <c r="N144" s="660"/>
      <c r="O144" s="660"/>
      <c r="P144" s="660"/>
      <c r="Q144" s="660"/>
      <c r="R144" s="660"/>
      <c r="S144" s="660"/>
      <c r="T144" s="660"/>
      <c r="U144" s="660"/>
      <c r="V144" s="660"/>
      <c r="W144" s="660"/>
      <c r="X144" s="660"/>
      <c r="Y144" s="660"/>
      <c r="Z144" s="660"/>
      <c r="AA144" s="660"/>
      <c r="AB144" s="660"/>
      <c r="AC144" s="660"/>
      <c r="AD144" s="660"/>
      <c r="AE144" s="660"/>
      <c r="AF144" s="660"/>
      <c r="AG144" s="660"/>
      <c r="AH144" s="660"/>
      <c r="AI144" s="660"/>
      <c r="AJ144" s="660"/>
      <c r="AK144" s="709"/>
      <c r="AL144" s="146"/>
      <c r="AM144" s="140" t="b">
        <v>0</v>
      </c>
      <c r="AN144" s="592" t="s">
        <v>2258</v>
      </c>
      <c r="AO144" s="593"/>
      <c r="AP144" s="593"/>
      <c r="AQ144" s="593"/>
      <c r="AR144" s="593"/>
      <c r="AS144" s="593"/>
      <c r="AT144" s="593"/>
      <c r="AU144" s="593"/>
      <c r="AV144" s="593"/>
      <c r="AW144" s="593"/>
      <c r="AX144" s="593"/>
      <c r="AY144" s="593"/>
      <c r="AZ144" s="593"/>
      <c r="BA144" s="594"/>
    </row>
    <row r="145" spans="1:54" s="147" customFormat="1" ht="13.5" customHeight="1" thickBot="1">
      <c r="A145" s="146"/>
      <c r="B145" s="664"/>
      <c r="C145" s="616"/>
      <c r="D145" s="616"/>
      <c r="E145" s="665"/>
      <c r="F145" s="357"/>
      <c r="G145" s="670" t="s">
        <v>68</v>
      </c>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358"/>
      <c r="AL145" s="146"/>
      <c r="AM145" s="140" t="b">
        <v>0</v>
      </c>
      <c r="AN145" s="918"/>
      <c r="AO145" s="919"/>
      <c r="AP145" s="919"/>
      <c r="AQ145" s="919"/>
      <c r="AR145" s="919"/>
      <c r="AS145" s="919"/>
      <c r="AT145" s="919"/>
      <c r="AU145" s="919"/>
      <c r="AV145" s="919"/>
      <c r="AW145" s="919"/>
      <c r="AX145" s="919"/>
      <c r="AY145" s="919"/>
      <c r="AZ145" s="919"/>
      <c r="BA145" s="920"/>
    </row>
    <row r="146" spans="1:54" s="147" customFormat="1" ht="13.5" customHeight="1">
      <c r="A146" s="146"/>
      <c r="B146" s="666"/>
      <c r="C146" s="667"/>
      <c r="D146" s="667"/>
      <c r="E146" s="668"/>
      <c r="F146" s="309" t="b">
        <v>0</v>
      </c>
      <c r="G146" s="669" t="s">
        <v>69</v>
      </c>
      <c r="H146" s="669"/>
      <c r="I146" s="669"/>
      <c r="J146" s="669" t="b">
        <v>0</v>
      </c>
      <c r="K146" s="669"/>
      <c r="L146" s="669"/>
      <c r="M146" s="669"/>
      <c r="N146" s="669"/>
      <c r="O146" s="669"/>
      <c r="P146" s="669" t="b">
        <v>1</v>
      </c>
      <c r="Q146" s="669"/>
      <c r="R146" s="669"/>
      <c r="S146" s="669"/>
      <c r="T146" s="669"/>
      <c r="U146" s="669"/>
      <c r="V146" s="669"/>
      <c r="W146" s="669"/>
      <c r="X146" s="669"/>
      <c r="Y146" s="669"/>
      <c r="Z146" s="669"/>
      <c r="AA146" s="669"/>
      <c r="AB146" s="669"/>
      <c r="AC146" s="669"/>
      <c r="AD146" s="669"/>
      <c r="AE146" s="669"/>
      <c r="AF146" s="669"/>
      <c r="AG146" s="669"/>
      <c r="AH146" s="669"/>
      <c r="AI146" s="669"/>
      <c r="AJ146" s="669"/>
      <c r="AK146" s="364"/>
      <c r="AL146" s="146"/>
      <c r="AM146" s="140" t="b">
        <v>0</v>
      </c>
    </row>
    <row r="147" spans="1:54" s="147" customFormat="1" ht="22.5" customHeight="1" thickBot="1">
      <c r="A147" s="146"/>
      <c r="B147" s="662" t="s">
        <v>70</v>
      </c>
      <c r="C147" s="615"/>
      <c r="D147" s="615"/>
      <c r="E147" s="663"/>
      <c r="F147" s="360"/>
      <c r="G147" s="678" t="s">
        <v>71</v>
      </c>
      <c r="H147" s="678"/>
      <c r="I147" s="678"/>
      <c r="J147" s="678"/>
      <c r="K147" s="678"/>
      <c r="L147" s="678"/>
      <c r="M147" s="678"/>
      <c r="N147" s="678"/>
      <c r="O147" s="678"/>
      <c r="P147" s="678"/>
      <c r="Q147" s="678"/>
      <c r="R147" s="678"/>
      <c r="S147" s="678"/>
      <c r="T147" s="678"/>
      <c r="U147" s="678"/>
      <c r="V147" s="678"/>
      <c r="W147" s="678"/>
      <c r="X147" s="678"/>
      <c r="Y147" s="678"/>
      <c r="Z147" s="678"/>
      <c r="AA147" s="678"/>
      <c r="AB147" s="678"/>
      <c r="AC147" s="678"/>
      <c r="AD147" s="678"/>
      <c r="AE147" s="678"/>
      <c r="AF147" s="678"/>
      <c r="AG147" s="678"/>
      <c r="AH147" s="678"/>
      <c r="AI147" s="678"/>
      <c r="AJ147" s="678"/>
      <c r="AK147" s="680"/>
      <c r="AL147" s="146"/>
      <c r="AM147" s="140" t="b">
        <v>0</v>
      </c>
    </row>
    <row r="148" spans="1:54" s="147" customFormat="1" ht="15" customHeight="1">
      <c r="A148" s="146"/>
      <c r="B148" s="664"/>
      <c r="C148" s="616"/>
      <c r="D148" s="616"/>
      <c r="E148" s="665"/>
      <c r="F148" s="357"/>
      <c r="G148" s="660" t="s">
        <v>72</v>
      </c>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365"/>
      <c r="AL148" s="141"/>
      <c r="AM148" s="140" t="b">
        <v>0</v>
      </c>
      <c r="AN148" s="592" t="s">
        <v>2258</v>
      </c>
      <c r="AO148" s="593"/>
      <c r="AP148" s="593"/>
      <c r="AQ148" s="593"/>
      <c r="AR148" s="593"/>
      <c r="AS148" s="593"/>
      <c r="AT148" s="593"/>
      <c r="AU148" s="593"/>
      <c r="AV148" s="593"/>
      <c r="AW148" s="593"/>
      <c r="AX148" s="593"/>
      <c r="AY148" s="593"/>
      <c r="AZ148" s="593"/>
      <c r="BA148" s="594"/>
    </row>
    <row r="149" spans="1:54" s="147" customFormat="1" ht="13.5" customHeight="1" thickBot="1">
      <c r="A149" s="146"/>
      <c r="B149" s="664"/>
      <c r="C149" s="616"/>
      <c r="D149" s="616"/>
      <c r="E149" s="665"/>
      <c r="F149" s="357"/>
      <c r="G149" s="660" t="s">
        <v>73</v>
      </c>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366"/>
      <c r="AL149" s="146"/>
      <c r="AM149" s="140" t="b">
        <v>0</v>
      </c>
      <c r="AN149" s="918"/>
      <c r="AO149" s="919"/>
      <c r="AP149" s="919"/>
      <c r="AQ149" s="919"/>
      <c r="AR149" s="919"/>
      <c r="AS149" s="919"/>
      <c r="AT149" s="919"/>
      <c r="AU149" s="919"/>
      <c r="AV149" s="919"/>
      <c r="AW149" s="919"/>
      <c r="AX149" s="919"/>
      <c r="AY149" s="919"/>
      <c r="AZ149" s="919"/>
      <c r="BA149" s="920"/>
    </row>
    <row r="150" spans="1:54" s="147" customFormat="1" ht="15.75" customHeight="1">
      <c r="A150" s="146"/>
      <c r="B150" s="666"/>
      <c r="C150" s="667"/>
      <c r="D150" s="667"/>
      <c r="E150" s="668"/>
      <c r="F150" s="362"/>
      <c r="G150" s="669" t="s">
        <v>74</v>
      </c>
      <c r="H150" s="669"/>
      <c r="I150" s="669"/>
      <c r="J150" s="669"/>
      <c r="K150" s="669"/>
      <c r="L150" s="669"/>
      <c r="M150" s="669"/>
      <c r="N150" s="669"/>
      <c r="O150" s="669"/>
      <c r="P150" s="669"/>
      <c r="Q150" s="669"/>
      <c r="R150" s="669"/>
      <c r="S150" s="669"/>
      <c r="T150" s="669"/>
      <c r="U150" s="669"/>
      <c r="V150" s="669"/>
      <c r="W150" s="669"/>
      <c r="X150" s="669"/>
      <c r="Y150" s="669"/>
      <c r="Z150" s="669"/>
      <c r="AA150" s="669"/>
      <c r="AB150" s="669"/>
      <c r="AC150" s="669"/>
      <c r="AD150" s="669"/>
      <c r="AE150" s="669"/>
      <c r="AF150" s="669"/>
      <c r="AG150" s="669"/>
      <c r="AH150" s="669"/>
      <c r="AI150" s="669"/>
      <c r="AJ150" s="669"/>
      <c r="AK150" s="708"/>
      <c r="AL150" s="146"/>
      <c r="AM150" s="140" t="b">
        <v>0</v>
      </c>
    </row>
    <row r="151" spans="1:54" s="147" customFormat="1" ht="13.5" customHeight="1" thickBot="1">
      <c r="A151" s="146"/>
      <c r="B151" s="662" t="s">
        <v>75</v>
      </c>
      <c r="C151" s="615"/>
      <c r="D151" s="615"/>
      <c r="E151" s="663"/>
      <c r="F151" s="363"/>
      <c r="G151" s="678" t="s">
        <v>76</v>
      </c>
      <c r="H151" s="678"/>
      <c r="I151" s="678"/>
      <c r="J151" s="678"/>
      <c r="K151" s="678"/>
      <c r="L151" s="678"/>
      <c r="M151" s="678"/>
      <c r="N151" s="678"/>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361"/>
      <c r="AL151" s="146"/>
      <c r="AM151" s="140" t="b">
        <v>0</v>
      </c>
    </row>
    <row r="152" spans="1:54" s="147" customFormat="1" ht="21" customHeight="1">
      <c r="A152" s="146"/>
      <c r="B152" s="664"/>
      <c r="C152" s="616"/>
      <c r="D152" s="616"/>
      <c r="E152" s="665"/>
      <c r="F152" s="357"/>
      <c r="G152" s="660" t="s">
        <v>77</v>
      </c>
      <c r="H152" s="660"/>
      <c r="I152" s="660"/>
      <c r="J152" s="660"/>
      <c r="K152" s="660"/>
      <c r="L152" s="660"/>
      <c r="M152" s="660"/>
      <c r="N152" s="660"/>
      <c r="O152" s="660"/>
      <c r="P152" s="660"/>
      <c r="Q152" s="660"/>
      <c r="R152" s="660"/>
      <c r="S152" s="660"/>
      <c r="T152" s="660"/>
      <c r="U152" s="660"/>
      <c r="V152" s="660"/>
      <c r="W152" s="660"/>
      <c r="X152" s="660"/>
      <c r="Y152" s="660"/>
      <c r="Z152" s="660"/>
      <c r="AA152" s="660"/>
      <c r="AB152" s="660"/>
      <c r="AC152" s="660"/>
      <c r="AD152" s="660"/>
      <c r="AE152" s="660"/>
      <c r="AF152" s="660"/>
      <c r="AG152" s="660"/>
      <c r="AH152" s="660"/>
      <c r="AI152" s="660"/>
      <c r="AJ152" s="660"/>
      <c r="AK152" s="709"/>
      <c r="AL152" s="146"/>
      <c r="AM152" s="140" t="b">
        <v>0</v>
      </c>
      <c r="AN152" s="592" t="s">
        <v>2258</v>
      </c>
      <c r="AO152" s="593"/>
      <c r="AP152" s="593"/>
      <c r="AQ152" s="593"/>
      <c r="AR152" s="593"/>
      <c r="AS152" s="593"/>
      <c r="AT152" s="593"/>
      <c r="AU152" s="593"/>
      <c r="AV152" s="593"/>
      <c r="AW152" s="593"/>
      <c r="AX152" s="593"/>
      <c r="AY152" s="593"/>
      <c r="AZ152" s="593"/>
      <c r="BA152" s="594"/>
    </row>
    <row r="153" spans="1:54" s="147" customFormat="1" ht="13.5" customHeight="1" thickBot="1">
      <c r="A153" s="146"/>
      <c r="B153" s="664"/>
      <c r="C153" s="616"/>
      <c r="D153" s="616"/>
      <c r="E153" s="665"/>
      <c r="F153" s="357"/>
      <c r="G153" s="660" t="s">
        <v>78</v>
      </c>
      <c r="H153" s="660"/>
      <c r="I153" s="660"/>
      <c r="J153" s="660"/>
      <c r="K153" s="660"/>
      <c r="L153" s="660"/>
      <c r="M153" s="660"/>
      <c r="N153" s="660"/>
      <c r="O153" s="660"/>
      <c r="P153" s="660"/>
      <c r="Q153" s="660"/>
      <c r="R153" s="660"/>
      <c r="S153" s="660"/>
      <c r="T153" s="660"/>
      <c r="U153" s="660"/>
      <c r="V153" s="660"/>
      <c r="W153" s="660"/>
      <c r="X153" s="660"/>
      <c r="Y153" s="660"/>
      <c r="Z153" s="660"/>
      <c r="AA153" s="660"/>
      <c r="AB153" s="660"/>
      <c r="AC153" s="660"/>
      <c r="AD153" s="660"/>
      <c r="AE153" s="660"/>
      <c r="AF153" s="660"/>
      <c r="AG153" s="660"/>
      <c r="AH153" s="660"/>
      <c r="AI153" s="660"/>
      <c r="AJ153" s="660"/>
      <c r="AK153" s="358"/>
      <c r="AL153" s="146"/>
      <c r="AM153" s="140" t="b">
        <v>0</v>
      </c>
      <c r="AN153" s="918"/>
      <c r="AO153" s="919"/>
      <c r="AP153" s="919"/>
      <c r="AQ153" s="919"/>
      <c r="AR153" s="919"/>
      <c r="AS153" s="919"/>
      <c r="AT153" s="919"/>
      <c r="AU153" s="919"/>
      <c r="AV153" s="919"/>
      <c r="AW153" s="919"/>
      <c r="AX153" s="919"/>
      <c r="AY153" s="919"/>
      <c r="AZ153" s="919"/>
      <c r="BA153" s="920"/>
    </row>
    <row r="154" spans="1:54" s="147" customFormat="1" ht="13.5" customHeight="1">
      <c r="A154" s="146"/>
      <c r="B154" s="666"/>
      <c r="C154" s="667"/>
      <c r="D154" s="667"/>
      <c r="E154" s="668"/>
      <c r="F154" s="362"/>
      <c r="G154" s="669" t="s">
        <v>79</v>
      </c>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367"/>
      <c r="AL154" s="146"/>
      <c r="AM154" s="140" t="b">
        <v>0</v>
      </c>
    </row>
    <row r="155" spans="1:54" s="147" customFormat="1" ht="13.5" customHeight="1" thickBot="1">
      <c r="A155" s="146"/>
      <c r="B155" s="662" t="s">
        <v>80</v>
      </c>
      <c r="C155" s="615"/>
      <c r="D155" s="615"/>
      <c r="E155" s="663"/>
      <c r="F155" s="363"/>
      <c r="G155" s="678" t="s">
        <v>81</v>
      </c>
      <c r="H155" s="678"/>
      <c r="I155" s="678"/>
      <c r="J155" s="678"/>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680"/>
      <c r="AL155" s="146"/>
      <c r="AM155" s="140" t="b">
        <v>0</v>
      </c>
      <c r="AN155" s="143"/>
      <c r="AO155" s="143"/>
    </row>
    <row r="156" spans="1:54" s="147" customFormat="1" ht="13.5" customHeight="1">
      <c r="A156" s="146"/>
      <c r="B156" s="664"/>
      <c r="C156" s="616"/>
      <c r="D156" s="616"/>
      <c r="E156" s="665"/>
      <c r="F156" s="357"/>
      <c r="G156" s="660" t="s">
        <v>82</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358"/>
      <c r="AL156" s="146"/>
      <c r="AM156" s="140" t="b">
        <v>0</v>
      </c>
      <c r="AN156" s="592" t="s">
        <v>2258</v>
      </c>
      <c r="AO156" s="593"/>
      <c r="AP156" s="593"/>
      <c r="AQ156" s="593"/>
      <c r="AR156" s="593"/>
      <c r="AS156" s="593"/>
      <c r="AT156" s="593"/>
      <c r="AU156" s="593"/>
      <c r="AV156" s="593"/>
      <c r="AW156" s="593"/>
      <c r="AX156" s="593"/>
      <c r="AY156" s="593"/>
      <c r="AZ156" s="593"/>
      <c r="BA156" s="594"/>
      <c r="BB156" s="143"/>
    </row>
    <row r="157" spans="1:54" s="147" customFormat="1" ht="13.5" customHeight="1" thickBot="1">
      <c r="A157" s="146"/>
      <c r="B157" s="664"/>
      <c r="C157" s="616"/>
      <c r="D157" s="616"/>
      <c r="E157" s="665"/>
      <c r="F157" s="357"/>
      <c r="G157" s="660" t="s">
        <v>83</v>
      </c>
      <c r="H157" s="660"/>
      <c r="I157" s="660"/>
      <c r="J157" s="660"/>
      <c r="K157" s="660"/>
      <c r="L157" s="660"/>
      <c r="M157" s="660"/>
      <c r="N157" s="660"/>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358"/>
      <c r="AL157" s="146"/>
      <c r="AM157" s="140" t="b">
        <v>0</v>
      </c>
      <c r="AN157" s="918"/>
      <c r="AO157" s="919"/>
      <c r="AP157" s="919"/>
      <c r="AQ157" s="919"/>
      <c r="AR157" s="919"/>
      <c r="AS157" s="919"/>
      <c r="AT157" s="919"/>
      <c r="AU157" s="919"/>
      <c r="AV157" s="919"/>
      <c r="AW157" s="919"/>
      <c r="AX157" s="919"/>
      <c r="AY157" s="919"/>
      <c r="AZ157" s="919"/>
      <c r="BA157" s="920"/>
      <c r="BB157" s="143"/>
    </row>
    <row r="158" spans="1:54" s="147" customFormat="1" ht="13.5" customHeight="1" thickBot="1">
      <c r="A158" s="146"/>
      <c r="B158" s="666"/>
      <c r="C158" s="667"/>
      <c r="D158" s="667"/>
      <c r="E158" s="668"/>
      <c r="F158" s="311"/>
      <c r="G158" s="679" t="s">
        <v>84</v>
      </c>
      <c r="H158" s="679"/>
      <c r="I158" s="679"/>
      <c r="J158" s="679"/>
      <c r="K158" s="679"/>
      <c r="L158" s="679"/>
      <c r="M158" s="679"/>
      <c r="N158" s="679"/>
      <c r="O158" s="679"/>
      <c r="P158" s="679"/>
      <c r="Q158" s="679"/>
      <c r="R158" s="679"/>
      <c r="S158" s="679"/>
      <c r="T158" s="679"/>
      <c r="U158" s="679"/>
      <c r="V158" s="679"/>
      <c r="W158" s="679"/>
      <c r="X158" s="679"/>
      <c r="Y158" s="679"/>
      <c r="Z158" s="679"/>
      <c r="AA158" s="679"/>
      <c r="AB158" s="679"/>
      <c r="AC158" s="679"/>
      <c r="AD158" s="679"/>
      <c r="AE158" s="679"/>
      <c r="AF158" s="679"/>
      <c r="AG158" s="679"/>
      <c r="AH158" s="679"/>
      <c r="AI158" s="679"/>
      <c r="AJ158" s="679"/>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2259</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687"/>
      <c r="C161" s="688"/>
      <c r="D161" s="688"/>
      <c r="E161" s="688"/>
      <c r="F161" s="688"/>
      <c r="G161" s="688"/>
      <c r="H161" s="688"/>
      <c r="I161" s="688"/>
      <c r="J161" s="688"/>
      <c r="K161" s="688"/>
      <c r="L161" s="688"/>
      <c r="M161" s="688"/>
      <c r="N161" s="688"/>
      <c r="O161" s="688"/>
      <c r="P161" s="688"/>
      <c r="Q161" s="688"/>
      <c r="R161" s="688"/>
      <c r="S161" s="688"/>
      <c r="T161" s="688"/>
      <c r="U161" s="688"/>
      <c r="V161" s="688"/>
      <c r="W161" s="688"/>
      <c r="X161" s="688"/>
      <c r="Y161" s="688"/>
      <c r="Z161" s="688"/>
      <c r="AA161" s="688"/>
      <c r="AB161" s="688"/>
      <c r="AC161" s="688"/>
      <c r="AD161" s="688"/>
      <c r="AE161" s="688"/>
      <c r="AF161" s="688"/>
      <c r="AG161" s="688"/>
      <c r="AH161" s="688"/>
      <c r="AI161" s="688"/>
      <c r="AJ161" s="688"/>
      <c r="AK161" s="689"/>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644" t="s">
        <v>2260</v>
      </c>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707" t="s">
        <v>2234</v>
      </c>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701"/>
      <c r="F169" s="702"/>
      <c r="G169" s="387" t="s">
        <v>2</v>
      </c>
      <c r="H169" s="701"/>
      <c r="I169" s="702"/>
      <c r="J169" s="387" t="s">
        <v>3</v>
      </c>
      <c r="K169" s="701"/>
      <c r="L169" s="702"/>
      <c r="M169" s="387" t="s">
        <v>5</v>
      </c>
      <c r="N169" s="384"/>
      <c r="O169" s="703" t="s">
        <v>28</v>
      </c>
      <c r="P169" s="703"/>
      <c r="Q169" s="703"/>
      <c r="R169" s="694" t="str">
        <f>IF(H7="","",H7)</f>
        <v/>
      </c>
      <c r="S169" s="694"/>
      <c r="T169" s="694"/>
      <c r="U169" s="694"/>
      <c r="V169" s="694"/>
      <c r="W169" s="694"/>
      <c r="X169" s="694"/>
      <c r="Y169" s="694"/>
      <c r="Z169" s="694"/>
      <c r="AA169" s="694"/>
      <c r="AB169" s="694"/>
      <c r="AC169" s="694"/>
      <c r="AD169" s="694"/>
      <c r="AE169" s="694"/>
      <c r="AF169" s="694"/>
      <c r="AG169" s="694"/>
      <c r="AH169" s="694"/>
      <c r="AI169" s="694"/>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710" t="s">
        <v>97</v>
      </c>
      <c r="P170" s="710"/>
      <c r="Q170" s="710"/>
      <c r="R170" s="711" t="s">
        <v>38</v>
      </c>
      <c r="S170" s="711"/>
      <c r="T170" s="700"/>
      <c r="U170" s="700"/>
      <c r="V170" s="700"/>
      <c r="W170" s="700"/>
      <c r="X170" s="700"/>
      <c r="Y170" s="699" t="s">
        <v>39</v>
      </c>
      <c r="Z170" s="699"/>
      <c r="AA170" s="700"/>
      <c r="AB170" s="700"/>
      <c r="AC170" s="700"/>
      <c r="AD170" s="700"/>
      <c r="AE170" s="700"/>
      <c r="AF170" s="700"/>
      <c r="AG170" s="700"/>
      <c r="AH170" s="700"/>
      <c r="AI170" s="700"/>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104</v>
      </c>
      <c r="C173" s="399"/>
      <c r="D173" s="146"/>
      <c r="E173" s="146"/>
      <c r="F173" s="145" t="s">
        <v>106</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2007</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2006</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673" t="s">
        <v>2008</v>
      </c>
      <c r="C177" s="673"/>
      <c r="D177" s="673"/>
      <c r="E177" s="673"/>
      <c r="F177" s="673"/>
      <c r="G177" s="673"/>
      <c r="H177" s="673"/>
      <c r="I177" s="673"/>
      <c r="J177" s="673"/>
      <c r="K177" s="673"/>
      <c r="L177" s="673"/>
      <c r="M177" s="673"/>
      <c r="N177" s="673"/>
      <c r="O177" s="673"/>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673"/>
      <c r="AK177" s="673"/>
      <c r="AL177" s="141"/>
    </row>
    <row r="178" spans="1:39">
      <c r="A178" s="141"/>
      <c r="B178" s="690" t="s">
        <v>108</v>
      </c>
      <c r="C178" s="681" t="s">
        <v>2012</v>
      </c>
      <c r="D178" s="682"/>
      <c r="E178" s="682"/>
      <c r="F178" s="682"/>
      <c r="G178" s="682"/>
      <c r="H178" s="682"/>
      <c r="I178" s="682"/>
      <c r="J178" s="682"/>
      <c r="K178" s="682"/>
      <c r="L178" s="682"/>
      <c r="M178" s="682"/>
      <c r="N178" s="682"/>
      <c r="O178" s="682"/>
      <c r="P178" s="682"/>
      <c r="Q178" s="682"/>
      <c r="R178" s="682"/>
      <c r="S178" s="682"/>
      <c r="T178" s="682"/>
      <c r="U178" s="682"/>
      <c r="V178" s="682"/>
      <c r="W178" s="682"/>
      <c r="X178" s="682"/>
      <c r="Y178" s="682"/>
      <c r="Z178" s="682"/>
      <c r="AA178" s="682"/>
      <c r="AB178" s="682"/>
      <c r="AC178" s="682"/>
      <c r="AD178" s="682"/>
      <c r="AE178" s="682"/>
      <c r="AF178" s="682"/>
      <c r="AG178" s="682"/>
      <c r="AH178" s="682"/>
      <c r="AI178" s="682"/>
      <c r="AJ178" s="683"/>
      <c r="AK178" s="400" t="str">
        <f>Y21</f>
        <v>○</v>
      </c>
      <c r="AL178" s="141"/>
    </row>
    <row r="179" spans="1:39">
      <c r="A179" s="141"/>
      <c r="B179" s="691"/>
      <c r="C179" s="704" t="s">
        <v>2225</v>
      </c>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6"/>
      <c r="AK179" s="400" t="str">
        <f>IF(Y25="○","○",IF(AA25="○","○",""))</f>
        <v/>
      </c>
      <c r="AL179" s="141"/>
    </row>
    <row r="180" spans="1:39">
      <c r="A180" s="141"/>
      <c r="B180" s="401" t="s">
        <v>107</v>
      </c>
      <c r="C180" s="684" t="s">
        <v>2013</v>
      </c>
      <c r="D180" s="685"/>
      <c r="E180" s="685"/>
      <c r="F180" s="685"/>
      <c r="G180" s="685"/>
      <c r="H180" s="685"/>
      <c r="I180" s="685"/>
      <c r="J180" s="685"/>
      <c r="K180" s="685"/>
      <c r="L180" s="685"/>
      <c r="M180" s="685"/>
      <c r="N180" s="685"/>
      <c r="O180" s="685"/>
      <c r="P180" s="685"/>
      <c r="Q180" s="685"/>
      <c r="R180" s="685"/>
      <c r="S180" s="685"/>
      <c r="T180" s="685"/>
      <c r="U180" s="685"/>
      <c r="V180" s="685"/>
      <c r="W180" s="685"/>
      <c r="X180" s="685"/>
      <c r="Y180" s="685"/>
      <c r="Z180" s="685"/>
      <c r="AA180" s="685"/>
      <c r="AB180" s="685"/>
      <c r="AC180" s="685"/>
      <c r="AD180" s="685"/>
      <c r="AE180" s="685"/>
      <c r="AF180" s="685"/>
      <c r="AG180" s="685"/>
      <c r="AH180" s="685"/>
      <c r="AI180" s="685"/>
      <c r="AJ180" s="686"/>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673" t="s">
        <v>2009</v>
      </c>
      <c r="C182" s="673"/>
      <c r="D182" s="673"/>
      <c r="E182" s="673"/>
      <c r="F182" s="673"/>
      <c r="G182" s="673"/>
      <c r="H182" s="673"/>
      <c r="I182" s="673"/>
      <c r="J182" s="673"/>
      <c r="K182" s="673"/>
      <c r="L182" s="673"/>
      <c r="M182" s="673"/>
      <c r="N182" s="673"/>
      <c r="O182" s="673"/>
      <c r="P182" s="673"/>
      <c r="Q182" s="673"/>
      <c r="R182" s="673"/>
      <c r="S182" s="673"/>
      <c r="T182" s="673"/>
      <c r="U182" s="673"/>
      <c r="V182" s="673"/>
      <c r="W182" s="673"/>
      <c r="X182" s="673"/>
      <c r="Y182" s="673"/>
      <c r="Z182" s="673"/>
      <c r="AA182" s="673"/>
      <c r="AB182" s="673"/>
      <c r="AC182" s="673"/>
      <c r="AD182" s="673"/>
      <c r="AE182" s="673"/>
      <c r="AF182" s="673"/>
      <c r="AG182" s="673"/>
      <c r="AH182" s="673"/>
      <c r="AI182" s="673"/>
      <c r="AJ182" s="673"/>
      <c r="AK182" s="673"/>
      <c r="AL182" s="141"/>
    </row>
    <row r="183" spans="1:39" ht="13.5" customHeight="1">
      <c r="A183" s="141"/>
      <c r="B183" s="402" t="s">
        <v>108</v>
      </c>
      <c r="C183" s="681" t="s">
        <v>2014</v>
      </c>
      <c r="D183" s="682"/>
      <c r="E183" s="682"/>
      <c r="F183" s="682"/>
      <c r="G183" s="682"/>
      <c r="H183" s="682"/>
      <c r="I183" s="893"/>
      <c r="J183" s="695" t="s">
        <v>2023</v>
      </c>
      <c r="K183" s="695"/>
      <c r="L183" s="695"/>
      <c r="M183" s="695"/>
      <c r="N183" s="695"/>
      <c r="O183" s="695"/>
      <c r="P183" s="695"/>
      <c r="Q183" s="695"/>
      <c r="R183" s="695"/>
      <c r="S183" s="695"/>
      <c r="T183" s="695"/>
      <c r="U183" s="695"/>
      <c r="V183" s="695"/>
      <c r="W183" s="695"/>
      <c r="X183" s="695"/>
      <c r="Y183" s="695"/>
      <c r="Z183" s="695"/>
      <c r="AA183" s="695"/>
      <c r="AB183" s="695"/>
      <c r="AC183" s="695"/>
      <c r="AD183" s="695"/>
      <c r="AE183" s="695"/>
      <c r="AF183" s="695"/>
      <c r="AG183" s="695"/>
      <c r="AH183" s="695"/>
      <c r="AI183" s="695"/>
      <c r="AJ183" s="696"/>
      <c r="AK183" s="400" t="str">
        <f>AH60</f>
        <v/>
      </c>
      <c r="AL183" s="141"/>
    </row>
    <row r="184" spans="1:39" ht="27.75" customHeight="1">
      <c r="A184" s="141"/>
      <c r="B184" s="659" t="s">
        <v>107</v>
      </c>
      <c r="C184" s="695" t="s">
        <v>2015</v>
      </c>
      <c r="D184" s="695"/>
      <c r="E184" s="695"/>
      <c r="F184" s="695"/>
      <c r="G184" s="695"/>
      <c r="H184" s="695"/>
      <c r="I184" s="695"/>
      <c r="J184" s="697" t="s">
        <v>2016</v>
      </c>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8"/>
      <c r="AK184" s="400" t="str">
        <f>AB66</f>
        <v>×</v>
      </c>
      <c r="AL184" s="141"/>
    </row>
    <row r="185" spans="1:39" ht="27" customHeight="1">
      <c r="A185" s="141"/>
      <c r="B185" s="659"/>
      <c r="C185" s="695"/>
      <c r="D185" s="695"/>
      <c r="E185" s="695"/>
      <c r="F185" s="695"/>
      <c r="G185" s="695"/>
      <c r="H185" s="695"/>
      <c r="I185" s="695"/>
      <c r="J185" s="697" t="s">
        <v>2024</v>
      </c>
      <c r="K185" s="697"/>
      <c r="L185" s="697"/>
      <c r="M185" s="697"/>
      <c r="N185" s="697"/>
      <c r="O185" s="697"/>
      <c r="P185" s="697"/>
      <c r="Q185" s="697"/>
      <c r="R185" s="697"/>
      <c r="S185" s="697"/>
      <c r="T185" s="697"/>
      <c r="U185" s="697"/>
      <c r="V185" s="697"/>
      <c r="W185" s="697"/>
      <c r="X185" s="697"/>
      <c r="Y185" s="697"/>
      <c r="Z185" s="697"/>
      <c r="AA185" s="697"/>
      <c r="AB185" s="697"/>
      <c r="AC185" s="697"/>
      <c r="AD185" s="697"/>
      <c r="AE185" s="697"/>
      <c r="AF185" s="697"/>
      <c r="AG185" s="697"/>
      <c r="AH185" s="697"/>
      <c r="AI185" s="697"/>
      <c r="AJ185" s="698"/>
      <c r="AK185" s="400" t="str">
        <f>AC70</f>
        <v>○</v>
      </c>
      <c r="AL185" s="141"/>
    </row>
    <row r="186" spans="1:39">
      <c r="A186" s="141"/>
      <c r="B186" s="659"/>
      <c r="C186" s="695"/>
      <c r="D186" s="695"/>
      <c r="E186" s="695"/>
      <c r="F186" s="695"/>
      <c r="G186" s="695"/>
      <c r="H186" s="695"/>
      <c r="I186" s="695"/>
      <c r="J186" s="695" t="s">
        <v>2025</v>
      </c>
      <c r="K186" s="695"/>
      <c r="L186" s="695"/>
      <c r="M186" s="695"/>
      <c r="N186" s="695"/>
      <c r="O186" s="695"/>
      <c r="P186" s="695"/>
      <c r="Q186" s="695"/>
      <c r="R186" s="695"/>
      <c r="S186" s="695"/>
      <c r="T186" s="695"/>
      <c r="U186" s="695"/>
      <c r="V186" s="695"/>
      <c r="W186" s="695"/>
      <c r="X186" s="695"/>
      <c r="Y186" s="695"/>
      <c r="Z186" s="695"/>
      <c r="AA186" s="695"/>
      <c r="AB186" s="695"/>
      <c r="AC186" s="695"/>
      <c r="AD186" s="695"/>
      <c r="AE186" s="695"/>
      <c r="AF186" s="695"/>
      <c r="AG186" s="695"/>
      <c r="AH186" s="695"/>
      <c r="AI186" s="695"/>
      <c r="AJ186" s="696"/>
      <c r="AK186" s="400" t="str">
        <f>AI73</f>
        <v/>
      </c>
      <c r="AL186" s="141"/>
    </row>
    <row r="187" spans="1:39">
      <c r="A187" s="141"/>
      <c r="B187" s="659"/>
      <c r="C187" s="695"/>
      <c r="D187" s="695"/>
      <c r="E187" s="695"/>
      <c r="F187" s="695"/>
      <c r="G187" s="695"/>
      <c r="H187" s="695"/>
      <c r="I187" s="695"/>
      <c r="J187" s="697" t="s">
        <v>2026</v>
      </c>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8"/>
      <c r="AK187" s="400" t="str">
        <f>AI77</f>
        <v/>
      </c>
      <c r="AL187" s="141"/>
    </row>
    <row r="188" spans="1:39" ht="25.5" customHeight="1">
      <c r="A188" s="141"/>
      <c r="B188" s="659" t="s">
        <v>2036</v>
      </c>
      <c r="C188" s="646" t="s">
        <v>2018</v>
      </c>
      <c r="D188" s="646"/>
      <c r="E188" s="646"/>
      <c r="F188" s="646"/>
      <c r="G188" s="646"/>
      <c r="H188" s="646"/>
      <c r="I188" s="646"/>
      <c r="J188" s="647" t="s">
        <v>2034</v>
      </c>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8"/>
      <c r="AK188" s="400" t="str">
        <f>IF(M81="✓","",IF(AI83="該当",IF(AND(T88="○",T94="○"),"○","×"),""))</f>
        <v/>
      </c>
      <c r="AL188" s="141"/>
      <c r="AM188" s="403"/>
    </row>
    <row r="189" spans="1:39" ht="25.5" customHeight="1">
      <c r="A189" s="141"/>
      <c r="B189" s="659"/>
      <c r="C189" s="646"/>
      <c r="D189" s="646"/>
      <c r="E189" s="646"/>
      <c r="F189" s="646"/>
      <c r="G189" s="646"/>
      <c r="H189" s="646"/>
      <c r="I189" s="646"/>
      <c r="J189" s="647" t="s">
        <v>2035</v>
      </c>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7"/>
      <c r="AG189" s="647"/>
      <c r="AH189" s="647"/>
      <c r="AI189" s="647"/>
      <c r="AJ189" s="648"/>
      <c r="AK189" s="400" t="str">
        <f>IF(M81="✓","",IF(AI85="該当",IF(OR(T88="○",T94="○"),"○","×"),""))</f>
        <v>×</v>
      </c>
      <c r="AL189" s="141"/>
    </row>
    <row r="190" spans="1:39" ht="15" customHeight="1">
      <c r="A190" s="141"/>
      <c r="B190" s="404" t="s">
        <v>2017</v>
      </c>
      <c r="C190" s="646" t="s">
        <v>2019</v>
      </c>
      <c r="D190" s="646"/>
      <c r="E190" s="646"/>
      <c r="F190" s="646"/>
      <c r="G190" s="646"/>
      <c r="H190" s="646"/>
      <c r="I190" s="646"/>
      <c r="J190" s="647" t="s">
        <v>2032</v>
      </c>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8"/>
      <c r="AK190" s="400" t="str">
        <f>S106</f>
        <v/>
      </c>
      <c r="AL190" s="141"/>
    </row>
    <row r="191" spans="1:39" ht="37.5" customHeight="1">
      <c r="A191" s="141"/>
      <c r="B191" s="404" t="s">
        <v>2037</v>
      </c>
      <c r="C191" s="646" t="s">
        <v>2020</v>
      </c>
      <c r="D191" s="646"/>
      <c r="E191" s="646"/>
      <c r="F191" s="646"/>
      <c r="G191" s="646"/>
      <c r="H191" s="646"/>
      <c r="I191" s="646"/>
      <c r="J191" s="647" t="s">
        <v>2033</v>
      </c>
      <c r="K191" s="647"/>
      <c r="L191" s="647"/>
      <c r="M191" s="647"/>
      <c r="N191" s="647"/>
      <c r="O191" s="647"/>
      <c r="P191" s="647"/>
      <c r="Q191" s="647"/>
      <c r="R191" s="647"/>
      <c r="S191" s="647"/>
      <c r="T191" s="647"/>
      <c r="U191" s="647"/>
      <c r="V191" s="647"/>
      <c r="W191" s="647"/>
      <c r="X191" s="647"/>
      <c r="Y191" s="647"/>
      <c r="Z191" s="647"/>
      <c r="AA191" s="647"/>
      <c r="AB191" s="647"/>
      <c r="AC191" s="647"/>
      <c r="AD191" s="647"/>
      <c r="AE191" s="647"/>
      <c r="AF191" s="647"/>
      <c r="AG191" s="647"/>
      <c r="AH191" s="647"/>
      <c r="AI191" s="647"/>
      <c r="AJ191" s="648"/>
      <c r="AK191" s="400" t="str">
        <f>IF(OR(AND(S116&lt;&gt;"×",S117&lt;&gt;"×",S118&lt;&gt;"×"),AK120="○"),"○","×")</f>
        <v>○</v>
      </c>
      <c r="AL191" s="141"/>
    </row>
    <row r="192" spans="1:39">
      <c r="A192" s="141"/>
      <c r="B192" s="405" t="s">
        <v>2038</v>
      </c>
      <c r="C192" s="692" t="s">
        <v>2021</v>
      </c>
      <c r="D192" s="692"/>
      <c r="E192" s="692"/>
      <c r="F192" s="692"/>
      <c r="G192" s="692"/>
      <c r="H192" s="692"/>
      <c r="I192" s="692"/>
      <c r="J192" s="692" t="s">
        <v>2022</v>
      </c>
      <c r="K192" s="692"/>
      <c r="L192" s="692"/>
      <c r="M192" s="692"/>
      <c r="N192" s="692"/>
      <c r="O192" s="692"/>
      <c r="P192" s="692"/>
      <c r="Q192" s="692"/>
      <c r="R192" s="692"/>
      <c r="S192" s="692"/>
      <c r="T192" s="692"/>
      <c r="U192" s="692"/>
      <c r="V192" s="692"/>
      <c r="W192" s="692"/>
      <c r="X192" s="692"/>
      <c r="Y192" s="692"/>
      <c r="Z192" s="692"/>
      <c r="AA192" s="692"/>
      <c r="AB192" s="692"/>
      <c r="AC192" s="692"/>
      <c r="AD192" s="692"/>
      <c r="AE192" s="692"/>
      <c r="AF192" s="692"/>
      <c r="AG192" s="692"/>
      <c r="AH192" s="692"/>
      <c r="AI192" s="692"/>
      <c r="AJ192" s="693"/>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algorithmName="SHA-512" hashValue="/OdaSCV0P/zRwn6ztvP6ePPLY1IjBxu7GmII6NbWd/k2MST6k+owwGfqbRoafzqix0EKCBKJ7RAy7x3NctaLmg==" saltValue="btaCed21vy4PWpnUarJCZA==" spinCount="100000" sheet="1" formatCells="0" formatColumns="0" formatRows="0"/>
  <dataConsolidate/>
  <mergeCells count="266">
    <mergeCell ref="AM21:BA21"/>
    <mergeCell ref="AM97:BA97"/>
    <mergeCell ref="AM99:BA99"/>
    <mergeCell ref="AN134:BA134"/>
    <mergeCell ref="AN136:BA137"/>
    <mergeCell ref="AN140:BA141"/>
    <mergeCell ref="AN144:BA145"/>
    <mergeCell ref="AN148:BA149"/>
    <mergeCell ref="AM73:BA74"/>
    <mergeCell ref="AM36:BA39"/>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dataValidation imeMode="hiragana" allowBlank="1" showInputMessage="1" showErrorMessage="1" sqref="T170"/>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161925</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161925</xdr:rowOff>
                  </from>
                  <to>
                    <xdr:col>6</xdr:col>
                    <xdr:colOff>0</xdr:colOff>
                    <xdr:row>142</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180975</xdr:rowOff>
                  </from>
                  <to>
                    <xdr:col>6</xdr:col>
                    <xdr:colOff>0</xdr:colOff>
                    <xdr:row>143</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28575</xdr:rowOff>
                  </from>
                  <to>
                    <xdr:col>6</xdr:col>
                    <xdr:colOff>0</xdr:colOff>
                    <xdr:row>146</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257175</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161925</xdr:rowOff>
                  </from>
                  <to>
                    <xdr:col>6</xdr:col>
                    <xdr:colOff>0</xdr:colOff>
                    <xdr:row>149</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161925</xdr:rowOff>
                  </from>
                  <to>
                    <xdr:col>6</xdr:col>
                    <xdr:colOff>0</xdr:colOff>
                    <xdr:row>150</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180975</xdr:rowOff>
                  </from>
                  <to>
                    <xdr:col>6</xdr:col>
                    <xdr:colOff>0</xdr:colOff>
                    <xdr:row>151</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19050</xdr:rowOff>
                  </from>
                  <to>
                    <xdr:col>6</xdr:col>
                    <xdr:colOff>0</xdr:colOff>
                    <xdr:row>151</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247650</xdr:rowOff>
                  </from>
                  <to>
                    <xdr:col>6</xdr:col>
                    <xdr:colOff>0</xdr:colOff>
                    <xdr:row>153</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142875</xdr:rowOff>
                  </from>
                  <to>
                    <xdr:col>6</xdr:col>
                    <xdr:colOff>0</xdr:colOff>
                    <xdr:row>154</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2072</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97" t="str">
        <f>IF(基本情報入力シート!C32="","",基本情報入力シート!C32)</f>
        <v/>
      </c>
      <c r="AC1" s="997"/>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1001" t="s">
        <v>28</v>
      </c>
      <c r="B3" s="1001"/>
      <c r="C3" s="1001"/>
      <c r="D3" s="1001"/>
      <c r="E3" s="1002"/>
      <c r="F3" s="1035" t="str">
        <f>IF(基本情報入力シート!M37="","",基本情報入力シート!M37)</f>
        <v/>
      </c>
      <c r="G3" s="1036"/>
      <c r="H3" s="1036"/>
      <c r="I3" s="1036"/>
      <c r="J3" s="1036"/>
      <c r="K3" s="1036"/>
      <c r="L3" s="1036"/>
      <c r="M3" s="103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7" t="s">
        <v>1990</v>
      </c>
      <c r="C5" s="987"/>
      <c r="D5" s="987"/>
      <c r="E5" s="987"/>
      <c r="F5" s="987"/>
      <c r="G5" s="987"/>
      <c r="H5" s="987"/>
      <c r="I5" s="987"/>
      <c r="J5" s="987"/>
      <c r="K5" s="987"/>
      <c r="L5" s="987"/>
      <c r="M5" s="988"/>
      <c r="N5" s="440">
        <f>IFERROR(SUM(S:S),"")</f>
        <v>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処遇加算Ⅰ・Ⅱなし</v>
      </c>
      <c r="AF5" s="442" t="str">
        <f>IF(COUNTIFS(Q:Q,"ベア加算なし",Z:Z,"ベア加算")&gt;=1,"新規ベア加算あり","")</f>
        <v/>
      </c>
    </row>
    <row r="6" spans="1:33" ht="25.5" customHeight="1">
      <c r="A6" s="142"/>
      <c r="B6" s="987" t="s">
        <v>1989</v>
      </c>
      <c r="C6" s="987"/>
      <c r="D6" s="987"/>
      <c r="E6" s="987"/>
      <c r="F6" s="987"/>
      <c r="G6" s="987"/>
      <c r="H6" s="987"/>
      <c r="I6" s="987"/>
      <c r="J6" s="987"/>
      <c r="K6" s="987"/>
      <c r="L6" s="987"/>
      <c r="M6" s="988"/>
      <c r="N6" s="443">
        <f>IFERROR(SUM(V:V),"")</f>
        <v>0</v>
      </c>
      <c r="O6" s="441" t="s">
        <v>4</v>
      </c>
      <c r="P6" s="142"/>
      <c r="Q6" s="142"/>
      <c r="R6" s="141"/>
      <c r="S6" s="141"/>
      <c r="T6" s="141"/>
      <c r="U6" s="141"/>
      <c r="V6" s="141"/>
      <c r="W6" s="141"/>
      <c r="X6" s="141"/>
      <c r="Y6" s="141"/>
      <c r="Z6" s="141"/>
      <c r="AA6" s="141"/>
      <c r="AE6" s="442" t="str">
        <f>IF(COUNTIF(R:R,"処遇加算Ⅰ")&gt;=1,"処遇加算Ⅰあり","処遇加算Ⅰなし")</f>
        <v>処遇加算Ⅰなし</v>
      </c>
      <c r="AF6" s="442" t="str">
        <f>IF(COUNTIFS(Q:Q,"ベア加算",Z:Z,"ベア加算")&gt;=1,"継続ベア加算あり","")</f>
        <v/>
      </c>
    </row>
    <row r="7" spans="1:33" ht="25.5" customHeight="1" thickBot="1">
      <c r="A7" s="142"/>
      <c r="B7" s="1026" t="s">
        <v>1988</v>
      </c>
      <c r="C7" s="1026"/>
      <c r="D7" s="1003"/>
      <c r="E7" s="1003"/>
      <c r="F7" s="1003"/>
      <c r="G7" s="1003"/>
      <c r="H7" s="1003"/>
      <c r="I7" s="1003"/>
      <c r="J7" s="1003"/>
      <c r="K7" s="1003"/>
      <c r="L7" s="1003"/>
      <c r="M7" s="1004"/>
      <c r="N7" s="443">
        <f>IFERROR(SUM(AA:AA),"")</f>
        <v>0</v>
      </c>
      <c r="O7" s="441" t="s">
        <v>4</v>
      </c>
      <c r="P7" s="142"/>
      <c r="Q7" s="142"/>
      <c r="R7" s="191" t="s">
        <v>2002</v>
      </c>
      <c r="S7" s="142"/>
      <c r="T7" s="141"/>
      <c r="U7" s="141"/>
      <c r="V7" s="142"/>
      <c r="W7" s="142"/>
      <c r="X7" s="142"/>
      <c r="Y7" s="141"/>
      <c r="Z7" s="141"/>
      <c r="AA7" s="141"/>
      <c r="AB7" s="142"/>
      <c r="AE7" s="442" t="str">
        <f>IF((COUNTIF(U$16:U$115,"特定加算Ⅰ")+COUNTIF(U$16:U$1048576,"特定加算Ⅱ"))&gt;=1,"特定加算あり","特定加算なし")</f>
        <v>特定加算なし</v>
      </c>
      <c r="AF7" s="442"/>
    </row>
    <row r="8" spans="1:33" ht="25.5" customHeight="1">
      <c r="A8" s="142"/>
      <c r="B8" s="1005"/>
      <c r="C8" s="1006"/>
      <c r="D8" s="1003" t="s">
        <v>2055</v>
      </c>
      <c r="E8" s="1003"/>
      <c r="F8" s="1003"/>
      <c r="G8" s="1003"/>
      <c r="H8" s="1003"/>
      <c r="I8" s="1003"/>
      <c r="J8" s="1003"/>
      <c r="K8" s="1003"/>
      <c r="L8" s="1003"/>
      <c r="M8" s="1004"/>
      <c r="N8" s="444">
        <f>IFERROR(SUMIFS(AB:AB,Q:Q,"ベア加算なし",Z:Z,"ベア加算"),"")</f>
        <v>0</v>
      </c>
      <c r="O8" s="441" t="s">
        <v>4</v>
      </c>
      <c r="P8" s="142"/>
      <c r="Q8" s="142"/>
      <c r="R8" s="994" t="s">
        <v>2067</v>
      </c>
      <c r="S8" s="994" t="s">
        <v>1998</v>
      </c>
      <c r="T8" s="994"/>
      <c r="U8" s="995"/>
      <c r="V8" s="445">
        <f>SUM(W$16:W$115)</f>
        <v>0</v>
      </c>
      <c r="W8" s="992" t="str">
        <f>IF(AE7="特定加算なし","",IF(V8&gt;=V9,"○","×"))</f>
        <v/>
      </c>
      <c r="X8" s="990" t="s">
        <v>1999</v>
      </c>
      <c r="Y8" s="991"/>
      <c r="Z8" s="991"/>
      <c r="AA8" s="991"/>
      <c r="AB8" s="991"/>
      <c r="AF8" s="446"/>
      <c r="AG8" s="437"/>
    </row>
    <row r="9" spans="1:33" ht="25.5" customHeight="1" thickBot="1">
      <c r="A9" s="142"/>
      <c r="B9" s="1004" t="s">
        <v>2226</v>
      </c>
      <c r="C9" s="1027"/>
      <c r="D9" s="1027"/>
      <c r="E9" s="1027"/>
      <c r="F9" s="1027"/>
      <c r="G9" s="1027"/>
      <c r="H9" s="1027"/>
      <c r="I9" s="1027"/>
      <c r="J9" s="1027"/>
      <c r="K9" s="1027"/>
      <c r="L9" s="1027"/>
      <c r="M9" s="1028"/>
      <c r="N9" s="447">
        <f>IFERROR(SUM(AB$16:AB$115,T$16:T$115,X$16:Y$115),"")</f>
        <v>0</v>
      </c>
      <c r="O9" s="441" t="s">
        <v>4</v>
      </c>
      <c r="P9" s="142"/>
      <c r="Q9" s="142"/>
      <c r="R9" s="994"/>
      <c r="S9" s="994" t="s">
        <v>2070</v>
      </c>
      <c r="T9" s="994"/>
      <c r="U9" s="995"/>
      <c r="V9" s="448">
        <f>SUM(AD$16:AD$115)</f>
        <v>0</v>
      </c>
      <c r="W9" s="993"/>
      <c r="X9" s="990"/>
      <c r="Y9" s="991"/>
      <c r="Z9" s="991"/>
      <c r="AA9" s="991"/>
      <c r="AB9" s="991"/>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989" t="s">
        <v>2248</v>
      </c>
      <c r="C11" s="989"/>
      <c r="D11" s="989"/>
      <c r="E11" s="989"/>
      <c r="F11" s="989"/>
      <c r="G11" s="989"/>
      <c r="H11" s="989"/>
      <c r="I11" s="989"/>
      <c r="J11" s="989"/>
      <c r="K11" s="989"/>
      <c r="L11" s="989"/>
      <c r="M11" s="989"/>
      <c r="N11" s="989"/>
      <c r="O11" s="989"/>
      <c r="P11" s="989"/>
      <c r="Q11" s="989"/>
      <c r="R11" s="989"/>
      <c r="S11" s="989"/>
      <c r="T11" s="989"/>
      <c r="U11" s="989"/>
      <c r="V11" s="989"/>
      <c r="W11" s="989"/>
      <c r="X11" s="989"/>
      <c r="Y11" s="451"/>
      <c r="Z11" s="451"/>
      <c r="AA11" s="451"/>
      <c r="AB11" s="451"/>
      <c r="AC11" s="451"/>
    </row>
    <row r="12" spans="1:33" ht="24" customHeight="1" thickBot="1">
      <c r="A12" s="1014"/>
      <c r="B12" s="1017" t="s">
        <v>2054</v>
      </c>
      <c r="C12" s="1018"/>
      <c r="D12" s="1018"/>
      <c r="E12" s="1018"/>
      <c r="F12" s="1018"/>
      <c r="G12" s="1018"/>
      <c r="H12" s="1018"/>
      <c r="I12" s="1019"/>
      <c r="J12" s="1007" t="s">
        <v>48</v>
      </c>
      <c r="K12" s="1029" t="s">
        <v>95</v>
      </c>
      <c r="L12" s="1030"/>
      <c r="M12" s="1008" t="s">
        <v>49</v>
      </c>
      <c r="N12" s="1011" t="s">
        <v>6</v>
      </c>
      <c r="O12" s="981" t="s">
        <v>2075</v>
      </c>
      <c r="P12" s="982"/>
      <c r="Q12" s="983"/>
      <c r="R12" s="961" t="s">
        <v>2074</v>
      </c>
      <c r="S12" s="962"/>
      <c r="T12" s="962"/>
      <c r="U12" s="962"/>
      <c r="V12" s="962"/>
      <c r="W12" s="962"/>
      <c r="X12" s="962"/>
      <c r="Y12" s="962"/>
      <c r="Z12" s="962"/>
      <c r="AA12" s="962"/>
      <c r="AB12" s="962"/>
      <c r="AC12" s="963"/>
      <c r="AD12" s="1038" t="s">
        <v>2221</v>
      </c>
      <c r="AE12" s="996" t="s">
        <v>2218</v>
      </c>
      <c r="AF12" s="996" t="s">
        <v>2219</v>
      </c>
      <c r="AG12" s="996" t="s">
        <v>2220</v>
      </c>
    </row>
    <row r="13" spans="1:33" ht="21.75" customHeight="1">
      <c r="A13" s="1015"/>
      <c r="B13" s="1020"/>
      <c r="C13" s="1021"/>
      <c r="D13" s="1021"/>
      <c r="E13" s="1021"/>
      <c r="F13" s="1021"/>
      <c r="G13" s="1021"/>
      <c r="H13" s="1021"/>
      <c r="I13" s="1022"/>
      <c r="J13" s="985"/>
      <c r="K13" s="1031"/>
      <c r="L13" s="1032"/>
      <c r="M13" s="1009"/>
      <c r="N13" s="1012"/>
      <c r="O13" s="984" t="s">
        <v>2076</v>
      </c>
      <c r="P13" s="985" t="s">
        <v>2077</v>
      </c>
      <c r="Q13" s="986" t="s">
        <v>2078</v>
      </c>
      <c r="R13" s="968" t="s">
        <v>2105</v>
      </c>
      <c r="S13" s="969"/>
      <c r="T13" s="969"/>
      <c r="U13" s="976" t="s">
        <v>1948</v>
      </c>
      <c r="V13" s="977"/>
      <c r="W13" s="977"/>
      <c r="X13" s="977"/>
      <c r="Y13" s="978"/>
      <c r="Z13" s="998" t="s">
        <v>2078</v>
      </c>
      <c r="AA13" s="999"/>
      <c r="AB13" s="999"/>
      <c r="AC13" s="1000"/>
      <c r="AD13" s="1038"/>
      <c r="AE13" s="996"/>
      <c r="AF13" s="996"/>
      <c r="AG13" s="996"/>
    </row>
    <row r="14" spans="1:33" ht="51" customHeight="1">
      <c r="A14" s="1015"/>
      <c r="B14" s="1020"/>
      <c r="C14" s="1021"/>
      <c r="D14" s="1021"/>
      <c r="E14" s="1021"/>
      <c r="F14" s="1021"/>
      <c r="G14" s="1021"/>
      <c r="H14" s="1021"/>
      <c r="I14" s="1022"/>
      <c r="J14" s="985"/>
      <c r="K14" s="1033"/>
      <c r="L14" s="1034"/>
      <c r="M14" s="1009"/>
      <c r="N14" s="1012"/>
      <c r="O14" s="984"/>
      <c r="P14" s="985"/>
      <c r="Q14" s="986"/>
      <c r="R14" s="966" t="s">
        <v>178</v>
      </c>
      <c r="S14" s="964" t="s">
        <v>179</v>
      </c>
      <c r="T14" s="970" t="s">
        <v>2103</v>
      </c>
      <c r="U14" s="966" t="s">
        <v>178</v>
      </c>
      <c r="V14" s="964" t="s">
        <v>179</v>
      </c>
      <c r="W14" s="452" t="s">
        <v>2063</v>
      </c>
      <c r="X14" s="970" t="s">
        <v>2103</v>
      </c>
      <c r="Y14" s="979"/>
      <c r="Z14" s="966" t="s">
        <v>178</v>
      </c>
      <c r="AA14" s="964" t="s">
        <v>179</v>
      </c>
      <c r="AB14" s="972" t="s">
        <v>2103</v>
      </c>
      <c r="AC14" s="974" t="s">
        <v>2064</v>
      </c>
      <c r="AD14" s="1038"/>
      <c r="AE14" s="996"/>
      <c r="AF14" s="996"/>
      <c r="AG14" s="996"/>
    </row>
    <row r="15" spans="1:33" ht="72" customHeight="1" thickBot="1">
      <c r="A15" s="1016"/>
      <c r="B15" s="1023"/>
      <c r="C15" s="1024"/>
      <c r="D15" s="1024"/>
      <c r="E15" s="1024"/>
      <c r="F15" s="1024"/>
      <c r="G15" s="1024"/>
      <c r="H15" s="1024"/>
      <c r="I15" s="1025"/>
      <c r="J15" s="965"/>
      <c r="K15" s="453" t="s">
        <v>51</v>
      </c>
      <c r="L15" s="453" t="s">
        <v>52</v>
      </c>
      <c r="M15" s="1010"/>
      <c r="N15" s="1013"/>
      <c r="O15" s="967"/>
      <c r="P15" s="965"/>
      <c r="Q15" s="975"/>
      <c r="R15" s="967"/>
      <c r="S15" s="965"/>
      <c r="T15" s="971"/>
      <c r="U15" s="967"/>
      <c r="V15" s="965"/>
      <c r="W15" s="454" t="s">
        <v>2106</v>
      </c>
      <c r="X15" s="971"/>
      <c r="Y15" s="980"/>
      <c r="Z15" s="967"/>
      <c r="AA15" s="965"/>
      <c r="AB15" s="973"/>
      <c r="AC15" s="975"/>
      <c r="AD15" s="455" t="s">
        <v>2067</v>
      </c>
      <c r="AE15" s="996"/>
      <c r="AF15" s="996"/>
      <c r="AG15" s="996"/>
    </row>
    <row r="16" spans="1:33" s="465" customFormat="1" ht="24.95" customHeight="1">
      <c r="A16" s="456" t="s">
        <v>7</v>
      </c>
      <c r="B16" s="958" t="str">
        <f>IF(基本情報入力シート!C53="","",基本情報入力シート!C53)</f>
        <v/>
      </c>
      <c r="C16" s="959"/>
      <c r="D16" s="959"/>
      <c r="E16" s="959"/>
      <c r="F16" s="959"/>
      <c r="G16" s="959"/>
      <c r="H16" s="959"/>
      <c r="I16" s="960"/>
      <c r="J16" s="457" t="str">
        <f>IF(基本情報入力シート!M53="","",基本情報入力シート!M53)</f>
        <v/>
      </c>
      <c r="K16" s="458" t="str">
        <f>IF(基本情報入力シート!R53="","",基本情報入力シート!R53)</f>
        <v/>
      </c>
      <c r="L16" s="458" t="str">
        <f>IF(基本情報入力シート!W53="","",基本情報入力シート!W53)</f>
        <v/>
      </c>
      <c r="M16" s="459" t="str">
        <f>IF(基本情報入力シート!X53="","",基本情報入力シート!X53)</f>
        <v/>
      </c>
      <c r="N16" s="460" t="str">
        <f>IF(基本情報入力シート!Y53="","",基本情報入力シート!Y53)</f>
        <v/>
      </c>
      <c r="O16" s="111"/>
      <c r="P16" s="112"/>
      <c r="Q16" s="116"/>
      <c r="R16" s="113"/>
      <c r="S16" s="106"/>
      <c r="T16" s="461" t="str">
        <f>IFERROR(S16*VLOOKUP(AE16,【参考】数式用3!$AD$3:$BA$14,MATCH(N16,【参考】数式用3!$AD$2:$BA$2,0)),"")</f>
        <v/>
      </c>
      <c r="U16" s="134"/>
      <c r="V16" s="135"/>
      <c r="W16" s="135"/>
      <c r="X16" s="954" t="str">
        <f>IFERROR(V16*VLOOKUP(AF16,【参考】数式用3!$AD$15:$BA$23,MATCH(N16,【参考】数式用3!$AD$2:$BA$2,0)),"")</f>
        <v/>
      </c>
      <c r="Y16" s="955"/>
      <c r="Z16" s="119"/>
      <c r="AA16" s="107"/>
      <c r="AB16" s="462" t="str">
        <f>IFERROR(AA16*VLOOKUP(AG16,【参考】数式用3!$AD$3:$BA$27,MATCH(N16,【参考】数式用3!$AD$2:$BA$2,0)),"")</f>
        <v/>
      </c>
      <c r="AC16" s="120"/>
      <c r="AD16" s="463"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4" t="str">
        <f>IF(AND(O16="",R16=""),"",O16&amp;"から"&amp;R16)</f>
        <v/>
      </c>
      <c r="AF16" s="464" t="str">
        <f>IF(AND(P16="",U16=""),"",P16&amp;"から"&amp;U16)</f>
        <v/>
      </c>
      <c r="AG16" s="464" t="str">
        <f>IF(AND(Q16="",Z16=""),"",Q16&amp;"から"&amp;Z16)</f>
        <v/>
      </c>
    </row>
    <row r="17" spans="1:33" ht="24.95" customHeight="1">
      <c r="A17" s="466">
        <v>2</v>
      </c>
      <c r="B17" s="951" t="str">
        <f>IF(基本情報入力シート!C54="","",基本情報入力シート!C54)</f>
        <v/>
      </c>
      <c r="C17" s="952"/>
      <c r="D17" s="952"/>
      <c r="E17" s="952"/>
      <c r="F17" s="952"/>
      <c r="G17" s="952"/>
      <c r="H17" s="952"/>
      <c r="I17" s="953"/>
      <c r="J17" s="467" t="str">
        <f>IF(基本情報入力シート!M54="","",基本情報入力シート!M54)</f>
        <v/>
      </c>
      <c r="K17" s="468" t="str">
        <f>IF(基本情報入力シート!R54="","",基本情報入力シート!R54)</f>
        <v/>
      </c>
      <c r="L17" s="468" t="str">
        <f>IF(基本情報入力シート!W54="","",基本情報入力シート!W54)</f>
        <v/>
      </c>
      <c r="M17" s="469" t="str">
        <f>IF(基本情報入力シート!X54="","",基本情報入力シート!X54)</f>
        <v/>
      </c>
      <c r="N17" s="470" t="str">
        <f>IF(基本情報入力シート!Y54="","",基本情報入力シート!Y54)</f>
        <v/>
      </c>
      <c r="O17" s="114"/>
      <c r="P17" s="115"/>
      <c r="Q17" s="116"/>
      <c r="R17" s="117"/>
      <c r="S17" s="108"/>
      <c r="T17" s="461" t="str">
        <f>IFERROR(S17*VLOOKUP(AE17,【参考】数式用3!$AD$3:$BA$14,MATCH(N17,【参考】数式用3!$AD$2:$BA$2,0)),"")</f>
        <v/>
      </c>
      <c r="U17" s="118"/>
      <c r="V17" s="109"/>
      <c r="W17" s="133"/>
      <c r="X17" s="956" t="str">
        <f>IFERROR(V17*VLOOKUP(AF17,【参考】数式用3!$AD$15:$BA$23,MATCH(N17,【参考】数式用3!$AD$2:$BA$2,0)),"")</f>
        <v/>
      </c>
      <c r="Y17" s="957"/>
      <c r="Z17" s="119"/>
      <c r="AA17" s="110"/>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
      </c>
      <c r="AF17" s="464" t="str">
        <f t="shared" ref="AF17:AF22" si="2">IF(AND(P17="",U17=""),"",P17&amp;"から"&amp;U17)</f>
        <v/>
      </c>
      <c r="AG17" s="464" t="str">
        <f t="shared" ref="AG17:AG22" si="3">IF(AND(Q17="",Z17=""),"",Q17&amp;"から"&amp;Z17)</f>
        <v/>
      </c>
    </row>
    <row r="18" spans="1:33" ht="24.95" customHeight="1">
      <c r="A18" s="466">
        <v>3</v>
      </c>
      <c r="B18" s="951" t="str">
        <f>IF(基本情報入力シート!C55="","",基本情報入力シート!C55)</f>
        <v/>
      </c>
      <c r="C18" s="952"/>
      <c r="D18" s="952"/>
      <c r="E18" s="952"/>
      <c r="F18" s="952"/>
      <c r="G18" s="952"/>
      <c r="H18" s="952"/>
      <c r="I18" s="953"/>
      <c r="J18" s="467" t="str">
        <f>IF(基本情報入力シート!M55="","",基本情報入力シート!M55)</f>
        <v/>
      </c>
      <c r="K18" s="468" t="str">
        <f>IF(基本情報入力シート!R55="","",基本情報入力シート!R55)</f>
        <v/>
      </c>
      <c r="L18" s="468" t="str">
        <f>IF(基本情報入力シート!W55="","",基本情報入力シート!W55)</f>
        <v/>
      </c>
      <c r="M18" s="469" t="str">
        <f>IF(基本情報入力シート!X55="","",基本情報入力シート!X55)</f>
        <v/>
      </c>
      <c r="N18" s="470" t="str">
        <f>IF(基本情報入力シート!Y55="","",基本情報入力シート!Y55)</f>
        <v/>
      </c>
      <c r="O18" s="114"/>
      <c r="P18" s="115"/>
      <c r="Q18" s="116"/>
      <c r="R18" s="117"/>
      <c r="S18" s="108"/>
      <c r="T18" s="461" t="str">
        <f>IFERROR(S18*VLOOKUP(AE18,【参考】数式用3!$AD$3:$BA$14,MATCH(N18,【参考】数式用3!$AD$2:$BA$2,0)),"")</f>
        <v/>
      </c>
      <c r="U18" s="118"/>
      <c r="V18" s="109"/>
      <c r="W18" s="133"/>
      <c r="X18" s="949" t="str">
        <f>IFERROR(V18*VLOOKUP(AF18,【参考】数式用3!$AD$15:$BA$23,MATCH(N18,【参考】数式用3!$AD$2:$BA$2,0)),"")</f>
        <v/>
      </c>
      <c r="Y18" s="950"/>
      <c r="Z18" s="119"/>
      <c r="AA18" s="110"/>
      <c r="AB18" s="471" t="str">
        <f>IFERROR(AA18*VLOOKUP(AG18,【参考】数式用3!$AD$24:$BA$27,MATCH(N18,【参考】数式用3!$AD$2:$BA$2,0)),"")</f>
        <v/>
      </c>
      <c r="AC18" s="121"/>
      <c r="AD18" s="463" t="str">
        <f t="shared" si="0"/>
        <v/>
      </c>
      <c r="AE18" s="464" t="str">
        <f t="shared" si="1"/>
        <v/>
      </c>
      <c r="AF18" s="464" t="str">
        <f t="shared" si="2"/>
        <v/>
      </c>
      <c r="AG18" s="464" t="str">
        <f t="shared" si="3"/>
        <v/>
      </c>
    </row>
    <row r="19" spans="1:33" ht="24.95" customHeight="1">
      <c r="A19" s="466">
        <v>4</v>
      </c>
      <c r="B19" s="951" t="str">
        <f>IF(基本情報入力シート!C56="","",基本情報入力シート!C56)</f>
        <v/>
      </c>
      <c r="C19" s="952"/>
      <c r="D19" s="952"/>
      <c r="E19" s="952"/>
      <c r="F19" s="952"/>
      <c r="G19" s="952"/>
      <c r="H19" s="952"/>
      <c r="I19" s="953"/>
      <c r="J19" s="467" t="str">
        <f>IF(基本情報入力シート!M56="","",基本情報入力シート!M56)</f>
        <v/>
      </c>
      <c r="K19" s="468" t="str">
        <f>IF(基本情報入力シート!R56="","",基本情報入力シート!R56)</f>
        <v/>
      </c>
      <c r="L19" s="468" t="str">
        <f>IF(基本情報入力シート!W56="","",基本情報入力シート!W56)</f>
        <v/>
      </c>
      <c r="M19" s="469" t="str">
        <f>IF(基本情報入力シート!X56="","",基本情報入力シート!X56)</f>
        <v/>
      </c>
      <c r="N19" s="470" t="str">
        <f>IF(基本情報入力シート!Y56="","",基本情報入力シート!Y56)</f>
        <v/>
      </c>
      <c r="O19" s="114"/>
      <c r="P19" s="115"/>
      <c r="Q19" s="116"/>
      <c r="R19" s="117"/>
      <c r="S19" s="108"/>
      <c r="T19" s="461" t="str">
        <f>IFERROR(S19*VLOOKUP(AE19,【参考】数式用3!$AD$3:$BA$14,MATCH(N19,【参考】数式用3!$AD$2:$BA$2,0)),"")</f>
        <v/>
      </c>
      <c r="U19" s="118"/>
      <c r="V19" s="109"/>
      <c r="W19" s="133"/>
      <c r="X19" s="949" t="str">
        <f>IFERROR(V19*VLOOKUP(AF19,【参考】数式用3!$AD$15:$BA$23,MATCH(N19,【参考】数式用3!$AD$2:$BA$2,0)),"")</f>
        <v/>
      </c>
      <c r="Y19" s="950"/>
      <c r="Z19" s="119"/>
      <c r="AA19" s="110"/>
      <c r="AB19" s="471" t="str">
        <f>IFERROR(AA19*VLOOKUP(AG19,【参考】数式用3!$AD$24:$BA$27,MATCH(N19,【参考】数式用3!$AD$2:$BA$2,0)),"")</f>
        <v/>
      </c>
      <c r="AC19" s="121"/>
      <c r="AD19" s="463" t="str">
        <f t="shared" si="0"/>
        <v/>
      </c>
      <c r="AE19" s="464" t="str">
        <f t="shared" si="1"/>
        <v/>
      </c>
      <c r="AF19" s="464" t="str">
        <f t="shared" si="2"/>
        <v/>
      </c>
      <c r="AG19" s="464" t="str">
        <f t="shared" si="3"/>
        <v/>
      </c>
    </row>
    <row r="20" spans="1:33" ht="24.95" customHeight="1">
      <c r="A20" s="466">
        <v>5</v>
      </c>
      <c r="B20" s="951" t="str">
        <f>IF(基本情報入力シート!C57="","",基本情報入力シート!C57)</f>
        <v/>
      </c>
      <c r="C20" s="952"/>
      <c r="D20" s="952"/>
      <c r="E20" s="952"/>
      <c r="F20" s="952"/>
      <c r="G20" s="952"/>
      <c r="H20" s="952"/>
      <c r="I20" s="953"/>
      <c r="J20" s="467" t="str">
        <f>IF(基本情報入力シート!M57="","",基本情報入力シート!M57)</f>
        <v/>
      </c>
      <c r="K20" s="468" t="str">
        <f>IF(基本情報入力シート!R57="","",基本情報入力シート!R57)</f>
        <v/>
      </c>
      <c r="L20" s="468" t="str">
        <f>IF(基本情報入力シート!W57="","",基本情報入力シート!W57)</f>
        <v/>
      </c>
      <c r="M20" s="469" t="str">
        <f>IF(基本情報入力シート!X57="","",基本情報入力シート!X57)</f>
        <v/>
      </c>
      <c r="N20" s="470" t="str">
        <f>IF(基本情報入力シート!Y57="","",基本情報入力シート!Y57)</f>
        <v/>
      </c>
      <c r="O20" s="114"/>
      <c r="P20" s="115"/>
      <c r="Q20" s="116"/>
      <c r="R20" s="117"/>
      <c r="S20" s="108"/>
      <c r="T20" s="461" t="str">
        <f>IFERROR(S20*VLOOKUP(AE20,【参考】数式用3!$AD$3:$BA$14,MATCH(N20,【参考】数式用3!$AD$2:$BA$2,0)),"")</f>
        <v/>
      </c>
      <c r="U20" s="118"/>
      <c r="V20" s="109"/>
      <c r="W20" s="133"/>
      <c r="X20" s="949" t="str">
        <f>IFERROR(V20*VLOOKUP(AF20,【参考】数式用3!$AD$15:$BA$23,MATCH(N20,【参考】数式用3!$AD$2:$BA$2,0)),"")</f>
        <v/>
      </c>
      <c r="Y20" s="950"/>
      <c r="Z20" s="119"/>
      <c r="AA20" s="110"/>
      <c r="AB20" s="471" t="str">
        <f>IFERROR(AA20*VLOOKUP(AG20,【参考】数式用3!$AD$24:$BA$27,MATCH(N20,【参考】数式用3!$AD$2:$BA$2,0)),"")</f>
        <v/>
      </c>
      <c r="AC20" s="121"/>
      <c r="AD20" s="463" t="str">
        <f t="shared" si="0"/>
        <v/>
      </c>
      <c r="AE20" s="464" t="str">
        <f t="shared" si="1"/>
        <v/>
      </c>
      <c r="AF20" s="464" t="str">
        <f t="shared" si="2"/>
        <v/>
      </c>
      <c r="AG20" s="464" t="str">
        <f t="shared" si="3"/>
        <v/>
      </c>
    </row>
    <row r="21" spans="1:33" ht="24.95" customHeight="1">
      <c r="A21" s="466">
        <v>6</v>
      </c>
      <c r="B21" s="951" t="str">
        <f>IF(基本情報入力シート!C58="","",基本情報入力シート!C58)</f>
        <v/>
      </c>
      <c r="C21" s="952"/>
      <c r="D21" s="952"/>
      <c r="E21" s="952"/>
      <c r="F21" s="952"/>
      <c r="G21" s="952"/>
      <c r="H21" s="952"/>
      <c r="I21" s="953"/>
      <c r="J21" s="467" t="str">
        <f>IF(基本情報入力シート!M58="","",基本情報入力シート!M58)</f>
        <v/>
      </c>
      <c r="K21" s="468" t="str">
        <f>IF(基本情報入力シート!R58="","",基本情報入力シート!R58)</f>
        <v/>
      </c>
      <c r="L21" s="468" t="str">
        <f>IF(基本情報入力シート!W58="","",基本情報入力シート!W58)</f>
        <v/>
      </c>
      <c r="M21" s="469" t="str">
        <f>IF(基本情報入力シート!X58="","",基本情報入力シート!X58)</f>
        <v/>
      </c>
      <c r="N21" s="470" t="str">
        <f>IF(基本情報入力シート!Y58="","",基本情報入力シート!Y58)</f>
        <v/>
      </c>
      <c r="O21" s="114"/>
      <c r="P21" s="115"/>
      <c r="Q21" s="116"/>
      <c r="R21" s="117"/>
      <c r="S21" s="108"/>
      <c r="T21" s="461" t="str">
        <f>IFERROR(S21*VLOOKUP(AE21,【参考】数式用3!$AD$3:$BA$14,MATCH(N21,【参考】数式用3!$AD$2:$BA$2,0)),"")</f>
        <v/>
      </c>
      <c r="U21" s="118"/>
      <c r="V21" s="109"/>
      <c r="W21" s="133"/>
      <c r="X21" s="949" t="str">
        <f>IFERROR(V21*VLOOKUP(AF21,【参考】数式用3!$AD$15:$BA$23,MATCH(N21,【参考】数式用3!$AD$2:$BA$2,0)),"")</f>
        <v/>
      </c>
      <c r="Y21" s="950"/>
      <c r="Z21" s="119"/>
      <c r="AA21" s="110"/>
      <c r="AB21" s="471" t="str">
        <f>IFERROR(AA21*VLOOKUP(AG21,【参考】数式用3!$AD$24:$BA$27,MATCH(N21,【参考】数式用3!$AD$2:$BA$2,0)),"")</f>
        <v/>
      </c>
      <c r="AC21" s="121"/>
      <c r="AD21" s="463" t="str">
        <f t="shared" si="0"/>
        <v/>
      </c>
      <c r="AE21" s="464" t="str">
        <f t="shared" si="1"/>
        <v/>
      </c>
      <c r="AF21" s="464" t="str">
        <f t="shared" si="2"/>
        <v/>
      </c>
      <c r="AG21" s="464" t="str">
        <f t="shared" si="3"/>
        <v/>
      </c>
    </row>
    <row r="22" spans="1:33" ht="24.95" customHeight="1">
      <c r="A22" s="466">
        <v>7</v>
      </c>
      <c r="B22" s="951" t="str">
        <f>IF(基本情報入力シート!C59="","",基本情報入力シート!C59)</f>
        <v/>
      </c>
      <c r="C22" s="952"/>
      <c r="D22" s="952"/>
      <c r="E22" s="952"/>
      <c r="F22" s="952"/>
      <c r="G22" s="952"/>
      <c r="H22" s="952"/>
      <c r="I22" s="953"/>
      <c r="J22" s="467" t="str">
        <f>IF(基本情報入力シート!M59="","",基本情報入力シート!M59)</f>
        <v/>
      </c>
      <c r="K22" s="468" t="str">
        <f>IF(基本情報入力シート!R59="","",基本情報入力シート!R59)</f>
        <v/>
      </c>
      <c r="L22" s="468" t="str">
        <f>IF(基本情報入力シート!W59="","",基本情報入力シート!W59)</f>
        <v/>
      </c>
      <c r="M22" s="469" t="str">
        <f>IF(基本情報入力シート!X59="","",基本情報入力シート!X59)</f>
        <v/>
      </c>
      <c r="N22" s="470" t="str">
        <f>IF(基本情報入力シート!Y59="","",基本情報入力シート!Y59)</f>
        <v/>
      </c>
      <c r="O22" s="114"/>
      <c r="P22" s="115"/>
      <c r="Q22" s="116"/>
      <c r="R22" s="117"/>
      <c r="S22" s="108"/>
      <c r="T22" s="461" t="str">
        <f>IFERROR(S22*VLOOKUP(AE22,【参考】数式用3!$AD$3:$BA$14,MATCH(N22,【参考】数式用3!$AD$2:$BA$2,0)),"")</f>
        <v/>
      </c>
      <c r="U22" s="118"/>
      <c r="V22" s="109"/>
      <c r="W22" s="133"/>
      <c r="X22" s="949" t="str">
        <f>IFERROR(V22*VLOOKUP(AF22,【参考】数式用3!$AD$15:$BA$23,MATCH(N22,【参考】数式用3!$AD$2:$BA$2,0)),"")</f>
        <v/>
      </c>
      <c r="Y22" s="950"/>
      <c r="Z22" s="119"/>
      <c r="AA22" s="110"/>
      <c r="AB22" s="471" t="str">
        <f>IFERROR(AA22*VLOOKUP(AG22,【参考】数式用3!$AD$24:$BA$27,MATCH(N22,【参考】数式用3!$AD$2:$BA$2,0)),"")</f>
        <v/>
      </c>
      <c r="AC22" s="121"/>
      <c r="AD22" s="463" t="str">
        <f t="shared" si="0"/>
        <v/>
      </c>
      <c r="AE22" s="464" t="str">
        <f t="shared" si="1"/>
        <v/>
      </c>
      <c r="AF22" s="464" t="str">
        <f t="shared" si="2"/>
        <v/>
      </c>
      <c r="AG22" s="464" t="str">
        <f t="shared" si="3"/>
        <v/>
      </c>
    </row>
    <row r="23" spans="1:33" ht="24.95"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949" t="str">
        <f>IFERROR(V23*VLOOKUP(AF23,【参考】数式用3!$AD$15:$BA$23,MATCH(N23,【参考】数式用3!$AD$2:$BA$2,0)),"")</f>
        <v/>
      </c>
      <c r="Y23" s="95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5"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949" t="str">
        <f>IFERROR(V24*VLOOKUP(AF24,【参考】数式用3!$AD$15:$BA$23,MATCH(N24,【参考】数式用3!$AD$2:$BA$2,0)),"")</f>
        <v/>
      </c>
      <c r="Y24" s="95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949" t="str">
        <f>IFERROR(V25*VLOOKUP(AF25,【参考】数式用3!$AD$15:$BA$23,MATCH(N25,【参考】数式用3!$AD$2:$BA$2,0)),"")</f>
        <v/>
      </c>
      <c r="Y25" s="95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949" t="str">
        <f>IFERROR(V26*VLOOKUP(AF26,【参考】数式用3!$AD$15:$BA$23,MATCH(N26,【参考】数式用3!$AD$2:$BA$2,0)),"")</f>
        <v/>
      </c>
      <c r="Y26" s="95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949" t="str">
        <f>IFERROR(V27*VLOOKUP(AF27,【参考】数式用3!$AD$15:$BA$23,MATCH(N27,【参考】数式用3!$AD$2:$BA$2,0)),"")</f>
        <v/>
      </c>
      <c r="Y27" s="95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949" t="str">
        <f>IFERROR(V28*VLOOKUP(AF28,【参考】数式用3!$AD$15:$BA$23,MATCH(N28,【参考】数式用3!$AD$2:$BA$2,0)),"")</f>
        <v/>
      </c>
      <c r="Y28" s="95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949" t="str">
        <f>IFERROR(V29*VLOOKUP(AF29,【参考】数式用3!$AD$15:$BA$23,MATCH(N29,【参考】数式用3!$AD$2:$BA$2,0)),"")</f>
        <v/>
      </c>
      <c r="Y29" s="95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949" t="str">
        <f>IFERROR(V30*VLOOKUP(AF30,【参考】数式用3!$AD$15:$BA$23,MATCH(N30,【参考】数式用3!$AD$2:$BA$2,0)),"")</f>
        <v/>
      </c>
      <c r="Y30" s="95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949" t="str">
        <f>IFERROR(V31*VLOOKUP(AF31,【参考】数式用3!$AD$15:$BA$23,MATCH(N31,【参考】数式用3!$AD$2:$BA$2,0)),"")</f>
        <v/>
      </c>
      <c r="Y31" s="95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1"/>
      <c r="T32" s="461" t="str">
        <f>IFERROR(S32*VLOOKUP(AE32,【参考】数式用3!$AD$3:$BA$14,MATCH(N32,【参考】数式用3!$AD$2:$BA$2,0)),"")</f>
        <v/>
      </c>
      <c r="U32" s="503"/>
      <c r="V32" s="133"/>
      <c r="W32" s="133"/>
      <c r="X32" s="949" t="str">
        <f>IFERROR(V32*VLOOKUP(AF32,【参考】数式用3!$AD$15:$BA$23,MATCH(N32,【参考】数式用3!$AD$2:$BA$2,0)),"")</f>
        <v/>
      </c>
      <c r="Y32" s="950"/>
      <c r="Z32" s="512"/>
      <c r="AA32" s="505"/>
      <c r="AB32" s="506" t="str">
        <f>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949" t="str">
        <f>IFERROR(V33*VLOOKUP(AF33,【参考】数式用3!$AD$15:$BA$23,MATCH(N33,【参考】数式用3!$AD$2:$BA$2,0)),"")</f>
        <v/>
      </c>
      <c r="Y33" s="95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949" t="str">
        <f>IFERROR(V34*VLOOKUP(AF34,【参考】数式用3!$AD$15:$BA$23,MATCH(N34,【参考】数式用3!$AD$2:$BA$2,0)),"")</f>
        <v/>
      </c>
      <c r="Y34" s="95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949" t="str">
        <f>IFERROR(V35*VLOOKUP(AF35,【参考】数式用3!$AD$15:$BA$23,MATCH(N35,【参考】数式用3!$AD$2:$BA$2,0)),"")</f>
        <v/>
      </c>
      <c r="Y35" s="95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949" t="str">
        <f>IFERROR(V36*VLOOKUP(AF36,【参考】数式用3!$AD$15:$BA$23,MATCH(N36,【参考】数式用3!$AD$2:$BA$2,0)),"")</f>
        <v/>
      </c>
      <c r="Y36" s="95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949" t="str">
        <f>IFERROR(V37*VLOOKUP(AF37,【参考】数式用3!$AD$15:$BA$23,MATCH(N37,【参考】数式用3!$AD$2:$BA$2,0)),"")</f>
        <v/>
      </c>
      <c r="Y37" s="95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949" t="str">
        <f>IFERROR(V38*VLOOKUP(AF38,【参考】数式用3!$AD$15:$BA$23,MATCH(N38,【参考】数式用3!$AD$2:$BA$2,0)),"")</f>
        <v/>
      </c>
      <c r="Y38" s="95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949" t="str">
        <f>IFERROR(V39*VLOOKUP(AF39,【参考】数式用3!$AD$15:$BA$23,MATCH(N39,【参考】数式用3!$AD$2:$BA$2,0)),"")</f>
        <v/>
      </c>
      <c r="Y39" s="95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949" t="str">
        <f>IFERROR(V40*VLOOKUP(AF40,【参考】数式用3!$AD$15:$BA$23,MATCH(N40,【参考】数式用3!$AD$2:$BA$2,0)),"")</f>
        <v/>
      </c>
      <c r="Y40" s="95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949" t="str">
        <f>IFERROR(V41*VLOOKUP(AF41,【参考】数式用3!$AD$15:$BA$23,MATCH(N41,【参考】数式用3!$AD$2:$BA$2,0)),"")</f>
        <v/>
      </c>
      <c r="Y41" s="95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949" t="str">
        <f>IFERROR(V42*VLOOKUP(AF42,【参考】数式用3!$AD$15:$BA$23,MATCH(N42,【参考】数式用3!$AD$2:$BA$2,0)),"")</f>
        <v/>
      </c>
      <c r="Y42" s="95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949" t="str">
        <f>IFERROR(V43*VLOOKUP(AF43,【参考】数式用3!$AD$15:$BA$23,MATCH(N43,【参考】数式用3!$AD$2:$BA$2,0)),"")</f>
        <v/>
      </c>
      <c r="Y43" s="95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949" t="str">
        <f>IFERROR(V44*VLOOKUP(AF44,【参考】数式用3!$AD$15:$BA$23,MATCH(N44,【参考】数式用3!$AD$2:$BA$2,0)),"")</f>
        <v/>
      </c>
      <c r="Y44" s="95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949" t="str">
        <f>IFERROR(V45*VLOOKUP(AF45,【参考】数式用3!$AD$15:$BA$23,MATCH(N45,【参考】数式用3!$AD$2:$BA$2,0)),"")</f>
        <v/>
      </c>
      <c r="Y45" s="95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949" t="str">
        <f>IFERROR(V46*VLOOKUP(AF46,【参考】数式用3!$AD$15:$BA$23,MATCH(N46,【参考】数式用3!$AD$2:$BA$2,0)),"")</f>
        <v/>
      </c>
      <c r="Y46" s="95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949" t="str">
        <f>IFERROR(V47*VLOOKUP(AF47,【参考】数式用3!$AD$15:$BA$23,MATCH(N47,【参考】数式用3!$AD$2:$BA$2,0)),"")</f>
        <v/>
      </c>
      <c r="Y47" s="95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949" t="str">
        <f>IFERROR(V48*VLOOKUP(AF48,【参考】数式用3!$AD$15:$BA$23,MATCH(N48,【参考】数式用3!$AD$2:$BA$2,0)),"")</f>
        <v/>
      </c>
      <c r="Y48" s="95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949" t="str">
        <f>IFERROR(V49*VLOOKUP(AF49,【参考】数式用3!$AD$15:$BA$23,MATCH(N49,【参考】数式用3!$AD$2:$BA$2,0)),"")</f>
        <v/>
      </c>
      <c r="Y49" s="95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949" t="str">
        <f>IFERROR(V50*VLOOKUP(AF50,【参考】数式用3!$AD$15:$BA$23,MATCH(N50,【参考】数式用3!$AD$2:$BA$2,0)),"")</f>
        <v/>
      </c>
      <c r="Y50" s="95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949" t="str">
        <f>IFERROR(V51*VLOOKUP(AF51,【参考】数式用3!$AD$15:$BA$23,MATCH(N51,【参考】数式用3!$AD$2:$BA$2,0)),"")</f>
        <v/>
      </c>
      <c r="Y51" s="95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949" t="str">
        <f>IFERROR(V52*VLOOKUP(AF52,【参考】数式用3!$AD$15:$BA$23,MATCH(N52,【参考】数式用3!$AD$2:$BA$2,0)),"")</f>
        <v/>
      </c>
      <c r="Y52" s="95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949" t="str">
        <f>IFERROR(V53*VLOOKUP(AF53,【参考】数式用3!$AD$15:$BA$23,MATCH(N53,【参考】数式用3!$AD$2:$BA$2,0)),"")</f>
        <v/>
      </c>
      <c r="Y53" s="95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949" t="str">
        <f>IFERROR(V54*VLOOKUP(AF54,【参考】数式用3!$AD$15:$BA$23,MATCH(N54,【参考】数式用3!$AD$2:$BA$2,0)),"")</f>
        <v/>
      </c>
      <c r="Y54" s="95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949" t="str">
        <f>IFERROR(V55*VLOOKUP(AF55,【参考】数式用3!$AD$15:$BA$23,MATCH(N55,【参考】数式用3!$AD$2:$BA$2,0)),"")</f>
        <v/>
      </c>
      <c r="Y55" s="95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949" t="str">
        <f>IFERROR(V56*VLOOKUP(AF56,【参考】数式用3!$AD$15:$BA$23,MATCH(N56,【参考】数式用3!$AD$2:$BA$2,0)),"")</f>
        <v/>
      </c>
      <c r="Y56" s="95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949" t="str">
        <f>IFERROR(V57*VLOOKUP(AF57,【参考】数式用3!$AD$15:$BA$23,MATCH(N57,【参考】数式用3!$AD$2:$BA$2,0)),"")</f>
        <v/>
      </c>
      <c r="Y57" s="95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949" t="str">
        <f>IFERROR(V58*VLOOKUP(AF58,【参考】数式用3!$AD$15:$BA$23,MATCH(N58,【参考】数式用3!$AD$2:$BA$2,0)),"")</f>
        <v/>
      </c>
      <c r="Y58" s="95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949" t="str">
        <f>IFERROR(V59*VLOOKUP(AF59,【参考】数式用3!$AD$15:$BA$23,MATCH(N59,【参考】数式用3!$AD$2:$BA$2,0)),"")</f>
        <v/>
      </c>
      <c r="Y59" s="95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949" t="str">
        <f>IFERROR(V60*VLOOKUP(AF60,【参考】数式用3!$AD$15:$BA$23,MATCH(N60,【参考】数式用3!$AD$2:$BA$2,0)),"")</f>
        <v/>
      </c>
      <c r="Y60" s="95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949" t="str">
        <f>IFERROR(V61*VLOOKUP(AF61,【参考】数式用3!$AD$15:$BA$23,MATCH(N61,【参考】数式用3!$AD$2:$BA$2,0)),"")</f>
        <v/>
      </c>
      <c r="Y61" s="95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949" t="str">
        <f>IFERROR(V62*VLOOKUP(AF62,【参考】数式用3!$AD$15:$BA$23,MATCH(N62,【参考】数式用3!$AD$2:$BA$2,0)),"")</f>
        <v/>
      </c>
      <c r="Y62" s="95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949" t="str">
        <f>IFERROR(V63*VLOOKUP(AF63,【参考】数式用3!$AD$15:$BA$23,MATCH(N63,【参考】数式用3!$AD$2:$BA$2,0)),"")</f>
        <v/>
      </c>
      <c r="Y63" s="95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949" t="str">
        <f>IFERROR(V64*VLOOKUP(AF64,【参考】数式用3!$AD$15:$BA$23,MATCH(N64,【参考】数式用3!$AD$2:$BA$2,0)),"")</f>
        <v/>
      </c>
      <c r="Y64" s="95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949" t="str">
        <f>IFERROR(V65*VLOOKUP(AF65,【参考】数式用3!$AD$15:$BA$23,MATCH(N65,【参考】数式用3!$AD$2:$BA$2,0)),"")</f>
        <v/>
      </c>
      <c r="Y65" s="95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949" t="str">
        <f>IFERROR(V66*VLOOKUP(AF66,【参考】数式用3!$AD$15:$BA$23,MATCH(N66,【参考】数式用3!$AD$2:$BA$2,0)),"")</f>
        <v/>
      </c>
      <c r="Y66" s="95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949" t="str">
        <f>IFERROR(V67*VLOOKUP(AF67,【参考】数式用3!$AD$15:$BA$23,MATCH(N67,【参考】数式用3!$AD$2:$BA$2,0)),"")</f>
        <v/>
      </c>
      <c r="Y67" s="95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949" t="str">
        <f>IFERROR(V68*VLOOKUP(AF68,【参考】数式用3!$AD$15:$BA$23,MATCH(N68,【参考】数式用3!$AD$2:$BA$2,0)),"")</f>
        <v/>
      </c>
      <c r="Y68" s="95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949" t="str">
        <f>IFERROR(V69*VLOOKUP(AF69,【参考】数式用3!$AD$15:$BA$23,MATCH(N69,【参考】数式用3!$AD$2:$BA$2,0)),"")</f>
        <v/>
      </c>
      <c r="Y69" s="95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949" t="str">
        <f>IFERROR(V70*VLOOKUP(AF70,【参考】数式用3!$AD$15:$BA$23,MATCH(N70,【参考】数式用3!$AD$2:$BA$2,0)),"")</f>
        <v/>
      </c>
      <c r="Y70" s="95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949" t="str">
        <f>IFERROR(V71*VLOOKUP(AF71,【参考】数式用3!$AD$15:$BA$23,MATCH(N71,【参考】数式用3!$AD$2:$BA$2,0)),"")</f>
        <v/>
      </c>
      <c r="Y71" s="95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949" t="str">
        <f>IFERROR(V72*VLOOKUP(AF72,【参考】数式用3!$AD$15:$BA$23,MATCH(N72,【参考】数式用3!$AD$2:$BA$2,0)),"")</f>
        <v/>
      </c>
      <c r="Y72" s="95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949" t="str">
        <f>IFERROR(V73*VLOOKUP(AF73,【参考】数式用3!$AD$15:$BA$23,MATCH(N73,【参考】数式用3!$AD$2:$BA$2,0)),"")</f>
        <v/>
      </c>
      <c r="Y73" s="95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949" t="str">
        <f>IFERROR(V74*VLOOKUP(AF74,【参考】数式用3!$AD$15:$BA$23,MATCH(N74,【参考】数式用3!$AD$2:$BA$2,0)),"")</f>
        <v/>
      </c>
      <c r="Y74" s="95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949" t="str">
        <f>IFERROR(V75*VLOOKUP(AF75,【参考】数式用3!$AD$15:$BA$23,MATCH(N75,【参考】数式用3!$AD$2:$BA$2,0)),"")</f>
        <v/>
      </c>
      <c r="Y75" s="95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949" t="str">
        <f>IFERROR(V76*VLOOKUP(AF76,【参考】数式用3!$AD$15:$BA$23,MATCH(N76,【参考】数式用3!$AD$2:$BA$2,0)),"")</f>
        <v/>
      </c>
      <c r="Y76" s="95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949" t="str">
        <f>IFERROR(V77*VLOOKUP(AF77,【参考】数式用3!$AD$15:$BA$23,MATCH(N77,【参考】数式用3!$AD$2:$BA$2,0)),"")</f>
        <v/>
      </c>
      <c r="Y77" s="95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949" t="str">
        <f>IFERROR(V78*VLOOKUP(AF78,【参考】数式用3!$AD$15:$BA$23,MATCH(N78,【参考】数式用3!$AD$2:$BA$2,0)),"")</f>
        <v/>
      </c>
      <c r="Y78" s="95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949" t="str">
        <f>IFERROR(V79*VLOOKUP(AF79,【参考】数式用3!$AD$15:$BA$23,MATCH(N79,【参考】数式用3!$AD$2:$BA$2,0)),"")</f>
        <v/>
      </c>
      <c r="Y79" s="95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949" t="str">
        <f>IFERROR(V80*VLOOKUP(AF80,【参考】数式用3!$AD$15:$BA$23,MATCH(N80,【参考】数式用3!$AD$2:$BA$2,0)),"")</f>
        <v/>
      </c>
      <c r="Y80" s="95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949" t="str">
        <f>IFERROR(V81*VLOOKUP(AF81,【参考】数式用3!$AD$15:$BA$23,MATCH(N81,【参考】数式用3!$AD$2:$BA$2,0)),"")</f>
        <v/>
      </c>
      <c r="Y81" s="95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949" t="str">
        <f>IFERROR(V82*VLOOKUP(AF82,【参考】数式用3!$AD$15:$BA$23,MATCH(N82,【参考】数式用3!$AD$2:$BA$2,0)),"")</f>
        <v/>
      </c>
      <c r="Y82" s="95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949" t="str">
        <f>IFERROR(V83*VLOOKUP(AF83,【参考】数式用3!$AD$15:$BA$23,MATCH(N83,【参考】数式用3!$AD$2:$BA$2,0)),"")</f>
        <v/>
      </c>
      <c r="Y83" s="95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949" t="str">
        <f>IFERROR(V84*VLOOKUP(AF84,【参考】数式用3!$AD$15:$BA$23,MATCH(N84,【参考】数式用3!$AD$2:$BA$2,0)),"")</f>
        <v/>
      </c>
      <c r="Y84" s="95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949" t="str">
        <f>IFERROR(V85*VLOOKUP(AF85,【参考】数式用3!$AD$15:$BA$23,MATCH(N85,【参考】数式用3!$AD$2:$BA$2,0)),"")</f>
        <v/>
      </c>
      <c r="Y85" s="95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949" t="str">
        <f>IFERROR(V86*VLOOKUP(AF86,【参考】数式用3!$AD$15:$BA$23,MATCH(N86,【参考】数式用3!$AD$2:$BA$2,0)),"")</f>
        <v/>
      </c>
      <c r="Y86" s="95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949" t="str">
        <f>IFERROR(V87*VLOOKUP(AF87,【参考】数式用3!$AD$15:$BA$23,MATCH(N87,【参考】数式用3!$AD$2:$BA$2,0)),"")</f>
        <v/>
      </c>
      <c r="Y87" s="95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5"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949" t="str">
        <f>IFERROR(V88*VLOOKUP(AF88,【参考】数式用3!$AD$15:$BA$23,MATCH(N88,【参考】数式用3!$AD$2:$BA$2,0)),"")</f>
        <v/>
      </c>
      <c r="Y88" s="95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949" t="str">
        <f>IFERROR(V89*VLOOKUP(AF89,【参考】数式用3!$AD$15:$BA$23,MATCH(N89,【参考】数式用3!$AD$2:$BA$2,0)),"")</f>
        <v/>
      </c>
      <c r="Y89" s="95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949" t="str">
        <f>IFERROR(V90*VLOOKUP(AF90,【参考】数式用3!$AD$15:$BA$23,MATCH(N90,【参考】数式用3!$AD$2:$BA$2,0)),"")</f>
        <v/>
      </c>
      <c r="Y90" s="95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949" t="str">
        <f>IFERROR(V91*VLOOKUP(AF91,【参考】数式用3!$AD$15:$BA$23,MATCH(N91,【参考】数式用3!$AD$2:$BA$2,0)),"")</f>
        <v/>
      </c>
      <c r="Y91" s="95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949" t="str">
        <f>IFERROR(V92*VLOOKUP(AF92,【参考】数式用3!$AD$15:$BA$23,MATCH(N92,【参考】数式用3!$AD$2:$BA$2,0)),"")</f>
        <v/>
      </c>
      <c r="Y92" s="95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949" t="str">
        <f>IFERROR(V93*VLOOKUP(AF93,【参考】数式用3!$AD$15:$BA$23,MATCH(N93,【参考】数式用3!$AD$2:$BA$2,0)),"")</f>
        <v/>
      </c>
      <c r="Y93" s="95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949" t="str">
        <f>IFERROR(V94*VLOOKUP(AF94,【参考】数式用3!$AD$15:$BA$23,MATCH(N94,【参考】数式用3!$AD$2:$BA$2,0)),"")</f>
        <v/>
      </c>
      <c r="Y94" s="95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949" t="str">
        <f>IFERROR(V95*VLOOKUP(AF95,【参考】数式用3!$AD$15:$BA$23,MATCH(N95,【参考】数式用3!$AD$2:$BA$2,0)),"")</f>
        <v/>
      </c>
      <c r="Y95" s="95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949" t="str">
        <f>IFERROR(V96*VLOOKUP(AF96,【参考】数式用3!$AD$15:$BA$23,MATCH(N96,【参考】数式用3!$AD$2:$BA$2,0)),"")</f>
        <v/>
      </c>
      <c r="Y96" s="95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949" t="str">
        <f>IFERROR(V97*VLOOKUP(AF97,【参考】数式用3!$AD$15:$BA$23,MATCH(N97,【参考】数式用3!$AD$2:$BA$2,0)),"")</f>
        <v/>
      </c>
      <c r="Y97" s="95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949" t="str">
        <f>IFERROR(V98*VLOOKUP(AF98,【参考】数式用3!$AD$15:$BA$23,MATCH(N98,【参考】数式用3!$AD$2:$BA$2,0)),"")</f>
        <v/>
      </c>
      <c r="Y98" s="95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949" t="str">
        <f>IFERROR(V99*VLOOKUP(AF99,【参考】数式用3!$AD$15:$BA$23,MATCH(N99,【参考】数式用3!$AD$2:$BA$2,0)),"")</f>
        <v/>
      </c>
      <c r="Y99" s="95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949" t="str">
        <f>IFERROR(V100*VLOOKUP(AF100,【参考】数式用3!$AD$15:$BA$23,MATCH(N100,【参考】数式用3!$AD$2:$BA$2,0)),"")</f>
        <v/>
      </c>
      <c r="Y100" s="95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949" t="str">
        <f>IFERROR(V101*VLOOKUP(AF101,【参考】数式用3!$AD$15:$BA$23,MATCH(N101,【参考】数式用3!$AD$2:$BA$2,0)),"")</f>
        <v/>
      </c>
      <c r="Y101" s="95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949" t="str">
        <f>IFERROR(V102*VLOOKUP(AF102,【参考】数式用3!$AD$15:$BA$23,MATCH(N102,【参考】数式用3!$AD$2:$BA$2,0)),"")</f>
        <v/>
      </c>
      <c r="Y102" s="95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949" t="str">
        <f>IFERROR(V103*VLOOKUP(AF103,【参考】数式用3!$AD$15:$BA$23,MATCH(N103,【参考】数式用3!$AD$2:$BA$2,0)),"")</f>
        <v/>
      </c>
      <c r="Y103" s="95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949" t="str">
        <f>IFERROR(V104*VLOOKUP(AF104,【参考】数式用3!$AD$15:$BA$23,MATCH(N104,【参考】数式用3!$AD$2:$BA$2,0)),"")</f>
        <v/>
      </c>
      <c r="Y104" s="95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949" t="str">
        <f>IFERROR(V105*VLOOKUP(AF105,【参考】数式用3!$AD$15:$BA$23,MATCH(N105,【参考】数式用3!$AD$2:$BA$2,0)),"")</f>
        <v/>
      </c>
      <c r="Y105" s="95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949" t="str">
        <f>IFERROR(V106*VLOOKUP(AF106,【参考】数式用3!$AD$15:$BA$23,MATCH(N106,【参考】数式用3!$AD$2:$BA$2,0)),"")</f>
        <v/>
      </c>
      <c r="Y106" s="95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949" t="str">
        <f>IFERROR(V107*VLOOKUP(AF107,【参考】数式用3!$AD$15:$BA$23,MATCH(N107,【参考】数式用3!$AD$2:$BA$2,0)),"")</f>
        <v/>
      </c>
      <c r="Y107" s="95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949" t="str">
        <f>IFERROR(V108*VLOOKUP(AF108,【参考】数式用3!$AD$15:$BA$23,MATCH(N108,【参考】数式用3!$AD$2:$BA$2,0)),"")</f>
        <v/>
      </c>
      <c r="Y108" s="95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949" t="str">
        <f>IFERROR(V109*VLOOKUP(AF109,【参考】数式用3!$AD$15:$BA$23,MATCH(N109,【参考】数式用3!$AD$2:$BA$2,0)),"")</f>
        <v/>
      </c>
      <c r="Y109" s="95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949" t="str">
        <f>IFERROR(V110*VLOOKUP(AF110,【参考】数式用3!$AD$15:$BA$23,MATCH(N110,【参考】数式用3!$AD$2:$BA$2,0)),"")</f>
        <v/>
      </c>
      <c r="Y110" s="95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949" t="str">
        <f>IFERROR(V111*VLOOKUP(AF111,【参考】数式用3!$AD$15:$BA$23,MATCH(N111,【参考】数式用3!$AD$2:$BA$2,0)),"")</f>
        <v/>
      </c>
      <c r="Y111" s="95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949" t="str">
        <f>IFERROR(V112*VLOOKUP(AF112,【参考】数式用3!$AD$15:$BA$23,MATCH(N112,【参考】数式用3!$AD$2:$BA$2,0)),"")</f>
        <v/>
      </c>
      <c r="Y112" s="95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949" t="str">
        <f>IFERROR(V113*VLOOKUP(AF113,【参考】数式用3!$AD$15:$BA$23,MATCH(N113,【参考】数式用3!$AD$2:$BA$2,0)),"")</f>
        <v/>
      </c>
      <c r="Y113" s="95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949" t="str">
        <f>IFERROR(V114*VLOOKUP(AF114,【参考】数式用3!$AD$15:$BA$23,MATCH(N114,【参考】数式用3!$AD$2:$BA$2,0)),"")</f>
        <v/>
      </c>
      <c r="Y114" s="95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0" t="str">
        <f>IF(基本情報入力シート!Y152="","",基本情報入力シート!Y152)</f>
        <v/>
      </c>
      <c r="O115" s="114"/>
      <c r="P115" s="115"/>
      <c r="Q115" s="116"/>
      <c r="R115" s="114"/>
      <c r="S115" s="501"/>
      <c r="T115" s="502" t="str">
        <f>IFERROR(S115*VLOOKUP(AE115,【参考】数式用3!$AD$3:$BA$14,MATCH(N115,【参考】数式用3!$AD$2:$BA$2,0)),"")</f>
        <v/>
      </c>
      <c r="U115" s="503"/>
      <c r="V115" s="133"/>
      <c r="W115" s="133"/>
      <c r="X115" s="949" t="str">
        <f>IFERROR(V115*VLOOKUP(AF115,【参考】数式用3!$AD$15:$BA$23,MATCH(N115,【参考】数式用3!$AD$2:$BA$2,0)),"")</f>
        <v/>
      </c>
      <c r="Y115" s="950"/>
      <c r="Z115" s="504"/>
      <c r="AA115" s="505"/>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2073</v>
      </c>
      <c r="B1" s="434"/>
      <c r="C1" s="142"/>
      <c r="D1" s="142"/>
      <c r="E1" s="142"/>
      <c r="F1" s="142"/>
      <c r="G1" s="142"/>
      <c r="H1" s="142"/>
      <c r="I1" s="142"/>
      <c r="J1" s="142"/>
      <c r="K1" s="142"/>
      <c r="L1" s="142"/>
      <c r="M1" s="142"/>
      <c r="N1" s="142"/>
      <c r="O1" s="141"/>
      <c r="P1" s="141"/>
      <c r="Q1" s="141"/>
      <c r="R1" s="141"/>
      <c r="S1" s="215"/>
      <c r="T1" s="141"/>
      <c r="U1" s="141"/>
      <c r="V1" s="141"/>
      <c r="W1" s="141"/>
      <c r="X1" s="141"/>
      <c r="Y1" s="141"/>
      <c r="Z1" s="1044" t="s">
        <v>22</v>
      </c>
      <c r="AA1" s="1045"/>
      <c r="AB1" s="997" t="str">
        <f>IF(基本情報入力シート!C32="","",基本情報入力シート!C32)</f>
        <v/>
      </c>
      <c r="AC1" s="997"/>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1001" t="s">
        <v>28</v>
      </c>
      <c r="B3" s="1001"/>
      <c r="C3" s="1001"/>
      <c r="D3" s="1001"/>
      <c r="E3" s="1002"/>
      <c r="F3" s="1035" t="str">
        <f>IF(基本情報入力シート!M37="","",基本情報入力シート!M37)</f>
        <v/>
      </c>
      <c r="G3" s="1036"/>
      <c r="H3" s="1036"/>
      <c r="I3" s="1036"/>
      <c r="J3" s="1036"/>
      <c r="K3" s="1036"/>
      <c r="L3" s="1036"/>
      <c r="M3" s="103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2002</v>
      </c>
      <c r="S4" s="476"/>
      <c r="T4" s="477"/>
      <c r="U4" s="477"/>
      <c r="V4" s="477"/>
      <c r="W4" s="477"/>
      <c r="X4" s="477"/>
      <c r="Y4" s="477"/>
      <c r="Z4" s="477"/>
      <c r="AA4" s="477"/>
      <c r="AB4" s="477"/>
      <c r="AC4" s="477"/>
    </row>
    <row r="5" spans="1:34" ht="25.5" customHeight="1">
      <c r="A5" s="478"/>
      <c r="B5" s="1026" t="s">
        <v>1991</v>
      </c>
      <c r="C5" s="1026"/>
      <c r="D5" s="1003"/>
      <c r="E5" s="1003"/>
      <c r="F5" s="1003"/>
      <c r="G5" s="1003"/>
      <c r="H5" s="1003"/>
      <c r="I5" s="1003"/>
      <c r="J5" s="1003"/>
      <c r="K5" s="1003"/>
      <c r="L5" s="1003"/>
      <c r="M5" s="1004"/>
      <c r="N5" s="440">
        <f>IFERROR(SUM(P14:Q113)+SUM(X14:X113),"")</f>
        <v>0</v>
      </c>
      <c r="O5" s="441" t="s">
        <v>4</v>
      </c>
      <c r="P5" s="141"/>
      <c r="Q5" s="141"/>
      <c r="R5" s="994" t="s">
        <v>2068</v>
      </c>
      <c r="S5" s="994" t="s">
        <v>1998</v>
      </c>
      <c r="T5" s="994"/>
      <c r="U5" s="994"/>
      <c r="V5" s="994"/>
      <c r="W5" s="994"/>
      <c r="X5" s="995"/>
      <c r="Y5" s="445">
        <f>SUM(T14:U113)</f>
        <v>0</v>
      </c>
      <c r="Z5" s="1055" t="str">
        <f>IF(AG6="旧特定加算相当なし","",IF(Y5&gt;=Y6,"○","×"))</f>
        <v/>
      </c>
      <c r="AA5" s="1057" t="s">
        <v>1999</v>
      </c>
      <c r="AB5" s="1058"/>
      <c r="AC5" s="1058"/>
      <c r="AD5" s="1043" t="str">
        <f>IF(OR(AD6="旧処遇加算Ⅰ相当あり",AD7="旧処遇加算Ⅰ相当あり"),"旧処遇加算Ⅰ相当あり","旧処遇加算Ⅰ相当なし")</f>
        <v>旧処遇加算Ⅰ相当なし</v>
      </c>
      <c r="AE5" s="1043"/>
      <c r="AF5" s="442" t="str">
        <f>IF(OR(AF6="旧処遇加算Ⅰ・Ⅱ相当あり",AF7="旧処遇加算Ⅰ・Ⅱ相当あり"),"旧処遇加算Ⅰ・Ⅱ相当あり","旧処遇加算Ⅰ・Ⅱ相当なし")</f>
        <v>旧処遇加算Ⅰ・Ⅱ相当なし</v>
      </c>
      <c r="AG5" s="442" t="str">
        <f>IF(OR(AG6="旧特定加算相当あり",AG7="旧特定加算相当あり"),"旧特定加算相当あり","旧特定加算相当なし")</f>
        <v>旧特定加算相当なし</v>
      </c>
    </row>
    <row r="6" spans="1:34" ht="25.5" customHeight="1" thickBot="1">
      <c r="A6" s="478"/>
      <c r="B6" s="1005"/>
      <c r="C6" s="1006"/>
      <c r="D6" s="1003" t="s">
        <v>2227</v>
      </c>
      <c r="E6" s="1003"/>
      <c r="F6" s="1003"/>
      <c r="G6" s="1003"/>
      <c r="H6" s="1003"/>
      <c r="I6" s="1003"/>
      <c r="J6" s="1003"/>
      <c r="K6" s="1003"/>
      <c r="L6" s="1003"/>
      <c r="M6" s="1004"/>
      <c r="N6" s="443">
        <f>SUM(R$14:R$113,Z$14:Z$113)</f>
        <v>0</v>
      </c>
      <c r="O6" s="441" t="s">
        <v>4</v>
      </c>
      <c r="P6" s="141"/>
      <c r="Q6" s="141"/>
      <c r="R6" s="994"/>
      <c r="S6" s="994" t="s">
        <v>2262</v>
      </c>
      <c r="T6" s="994"/>
      <c r="U6" s="994"/>
      <c r="V6" s="994"/>
      <c r="W6" s="994"/>
      <c r="X6" s="995"/>
      <c r="Y6" s="448">
        <f>SUM(AD:AD)</f>
        <v>0</v>
      </c>
      <c r="Z6" s="1056"/>
      <c r="AA6" s="1057"/>
      <c r="AB6" s="1058"/>
      <c r="AC6" s="1058"/>
      <c r="AD6" s="1043" t="str">
        <f>IF((COUNTIF(O:O,"新加算Ⅰ")+COUNTIF(O:O,"新加算Ⅱ")+COUNTIF(O:O,"新加算Ⅲ")+COUNTIF(O:O,"新加算Ⅴ（１）")+COUNTIF(O:O,"新加算Ⅴ（３）")+COUNTIF(O:O,"新加算Ⅴ（８）"))&gt;=1,"旧処遇加算Ⅰ相当あり","旧処遇加算Ⅰ相当なし")</f>
        <v>旧処遇加算Ⅰ相当なし</v>
      </c>
      <c r="AE6" s="1043"/>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8"/>
      <c r="B7" s="1003" t="s">
        <v>2228</v>
      </c>
      <c r="C7" s="1003"/>
      <c r="D7" s="1003"/>
      <c r="E7" s="1003"/>
      <c r="F7" s="1003"/>
      <c r="G7" s="1003"/>
      <c r="H7" s="1003"/>
      <c r="I7" s="1003"/>
      <c r="J7" s="1003"/>
      <c r="K7" s="1003"/>
      <c r="L7" s="1003"/>
      <c r="M7" s="1054"/>
      <c r="N7" s="479">
        <f>SUM(V:V,AC:AC)</f>
        <v>0</v>
      </c>
      <c r="O7" s="441" t="s">
        <v>4</v>
      </c>
      <c r="P7" s="141"/>
      <c r="Q7" s="141"/>
      <c r="R7" s="1046" t="s">
        <v>2240</v>
      </c>
      <c r="S7" s="994" t="s">
        <v>1998</v>
      </c>
      <c r="T7" s="994"/>
      <c r="U7" s="994"/>
      <c r="V7" s="994"/>
      <c r="W7" s="994"/>
      <c r="X7" s="995"/>
      <c r="Y7" s="480">
        <f>SUM(AB:AB)</f>
        <v>0</v>
      </c>
      <c r="Z7" s="1055" t="str">
        <f>IF(AG7="旧特定加算相当なし","",IF(Y7&gt;=Y8,"○","×"))</f>
        <v/>
      </c>
      <c r="AA7" s="1093" t="s">
        <v>1999</v>
      </c>
      <c r="AB7" s="1094"/>
      <c r="AC7" s="1094"/>
      <c r="AD7" s="1043" t="str">
        <f>IF((COUNTIF(W:W,"新加算Ⅰ")+COUNTIF(W:W,"新加算Ⅱ")+COUNTIF(W:W,"新加算Ⅲ"))&gt;=1,"旧処遇加算Ⅰ相当あり","旧処遇加算Ⅰ相当なし")</f>
        <v>旧処遇加算Ⅰ相当なし</v>
      </c>
      <c r="AE7" s="1043"/>
      <c r="AF7" s="442" t="str">
        <f>IF((COUNTIF(W:W,"新加算Ⅰ")+COUNTIF(W:W,"新加算Ⅱ")+COUNTIF(W:W,"新加算Ⅲ")+COUNTIF(W:W,"新加算Ⅳ"))&gt;=1,"旧処遇加算Ⅰ・Ⅱ相当あり","旧処遇加算Ⅰ・Ⅱ相当なし")</f>
        <v>旧処遇加算Ⅰ・Ⅱ相当なし</v>
      </c>
      <c r="AG7" s="442" t="str">
        <f>IF((COUNTIF(O:O,"新加算Ⅰ")+COUNTIF(O:O,"新加算Ⅱ"))&gt;=1,"旧特定加算相当あり","旧特定加算相当なし")</f>
        <v>旧特定加算相当なし</v>
      </c>
    </row>
    <row r="8" spans="1:34" ht="25.5" customHeight="1" thickBot="1">
      <c r="A8" s="478"/>
      <c r="B8" s="1099" t="s">
        <v>2288</v>
      </c>
      <c r="C8" s="1099"/>
      <c r="D8" s="1099"/>
      <c r="E8" s="1099"/>
      <c r="F8" s="1099"/>
      <c r="G8" s="1099"/>
      <c r="H8" s="1099"/>
      <c r="I8" s="1099"/>
      <c r="J8" s="1099"/>
      <c r="K8" s="1099"/>
      <c r="L8" s="1099"/>
      <c r="M8" s="1099"/>
      <c r="N8" s="1099"/>
      <c r="O8" s="1099"/>
      <c r="P8" s="141"/>
      <c r="Q8" s="141"/>
      <c r="R8" s="1047"/>
      <c r="S8" s="994" t="s">
        <v>2039</v>
      </c>
      <c r="T8" s="994"/>
      <c r="U8" s="994"/>
      <c r="V8" s="994"/>
      <c r="W8" s="994"/>
      <c r="X8" s="995"/>
      <c r="Y8" s="448">
        <f>SUM(AE$14:AE$1048576)</f>
        <v>0</v>
      </c>
      <c r="Z8" s="1056"/>
      <c r="AA8" s="1093"/>
      <c r="AB8" s="1094"/>
      <c r="AC8" s="1094"/>
      <c r="AD8" s="446"/>
      <c r="AE8" s="446"/>
      <c r="AF8" s="446"/>
      <c r="AG8" s="446"/>
      <c r="AH8" s="481"/>
    </row>
    <row r="9" spans="1:34" ht="42" customHeight="1" thickBot="1">
      <c r="A9" s="474"/>
      <c r="B9" s="1100"/>
      <c r="C9" s="1100"/>
      <c r="D9" s="1100"/>
      <c r="E9" s="1100"/>
      <c r="F9" s="1100"/>
      <c r="G9" s="1100"/>
      <c r="H9" s="1100"/>
      <c r="I9" s="1100"/>
      <c r="J9" s="1100"/>
      <c r="K9" s="1100"/>
      <c r="L9" s="1100"/>
      <c r="M9" s="1100"/>
      <c r="N9" s="1100"/>
      <c r="O9" s="1100"/>
      <c r="P9" s="451"/>
      <c r="Q9" s="451"/>
      <c r="R9" s="451"/>
      <c r="S9" s="482"/>
      <c r="T9" s="451"/>
      <c r="U9" s="451"/>
      <c r="V9" s="451"/>
      <c r="W9" s="483"/>
      <c r="X9" s="483"/>
      <c r="Y9" s="483"/>
      <c r="Z9" s="483"/>
      <c r="AA9" s="482"/>
      <c r="AB9" s="483"/>
      <c r="AC9" s="483"/>
    </row>
    <row r="10" spans="1:34" ht="24" customHeight="1" thickBot="1">
      <c r="A10" s="1059"/>
      <c r="B10" s="1062" t="s">
        <v>2054</v>
      </c>
      <c r="C10" s="1063"/>
      <c r="D10" s="1063"/>
      <c r="E10" s="1063"/>
      <c r="F10" s="1063"/>
      <c r="G10" s="1063"/>
      <c r="H10" s="1063"/>
      <c r="I10" s="1064"/>
      <c r="J10" s="1071" t="s">
        <v>48</v>
      </c>
      <c r="K10" s="1074" t="s">
        <v>95</v>
      </c>
      <c r="L10" s="1075"/>
      <c r="M10" s="1080" t="s">
        <v>49</v>
      </c>
      <c r="N10" s="1083" t="s">
        <v>6</v>
      </c>
      <c r="O10" s="1048" t="s">
        <v>111</v>
      </c>
      <c r="P10" s="1049"/>
      <c r="Q10" s="1049"/>
      <c r="R10" s="1049"/>
      <c r="S10" s="1049"/>
      <c r="T10" s="1049"/>
      <c r="U10" s="1049"/>
      <c r="V10" s="1049"/>
      <c r="W10" s="1049"/>
      <c r="X10" s="1049"/>
      <c r="Y10" s="1049"/>
      <c r="Z10" s="1049"/>
      <c r="AA10" s="1049"/>
      <c r="AB10" s="1049"/>
      <c r="AC10" s="1050"/>
      <c r="AD10" s="1038" t="s">
        <v>2222</v>
      </c>
      <c r="AE10" s="996"/>
      <c r="AF10" s="996" t="s">
        <v>2223</v>
      </c>
      <c r="AG10" s="996"/>
    </row>
    <row r="11" spans="1:34" ht="21.75" customHeight="1">
      <c r="A11" s="1060"/>
      <c r="B11" s="1065"/>
      <c r="C11" s="1066"/>
      <c r="D11" s="1066"/>
      <c r="E11" s="1066"/>
      <c r="F11" s="1066"/>
      <c r="G11" s="1066"/>
      <c r="H11" s="1066"/>
      <c r="I11" s="1067"/>
      <c r="J11" s="1072"/>
      <c r="K11" s="1076"/>
      <c r="L11" s="1077"/>
      <c r="M11" s="1081"/>
      <c r="N11" s="1084"/>
      <c r="O11" s="1104" t="s">
        <v>1997</v>
      </c>
      <c r="P11" s="1105"/>
      <c r="Q11" s="1105"/>
      <c r="R11" s="1105"/>
      <c r="S11" s="1105"/>
      <c r="T11" s="1105"/>
      <c r="U11" s="1106"/>
      <c r="V11" s="1051" t="s">
        <v>2242</v>
      </c>
      <c r="W11" s="1107" t="s">
        <v>2239</v>
      </c>
      <c r="X11" s="1108"/>
      <c r="Y11" s="1108"/>
      <c r="Z11" s="1108"/>
      <c r="AA11" s="1108"/>
      <c r="AB11" s="1109"/>
      <c r="AC11" s="1051" t="s">
        <v>2284</v>
      </c>
      <c r="AD11" s="1038"/>
      <c r="AE11" s="996"/>
      <c r="AF11" s="996"/>
      <c r="AG11" s="996"/>
    </row>
    <row r="12" spans="1:34" ht="36.75" customHeight="1">
      <c r="A12" s="1060"/>
      <c r="B12" s="1065"/>
      <c r="C12" s="1066"/>
      <c r="D12" s="1066"/>
      <c r="E12" s="1066"/>
      <c r="F12" s="1066"/>
      <c r="G12" s="1066"/>
      <c r="H12" s="1066"/>
      <c r="I12" s="1067"/>
      <c r="J12" s="1072"/>
      <c r="K12" s="1078"/>
      <c r="L12" s="1079"/>
      <c r="M12" s="1081"/>
      <c r="N12" s="1084"/>
      <c r="O12" s="1101" t="s">
        <v>2062</v>
      </c>
      <c r="P12" s="1110" t="s">
        <v>180</v>
      </c>
      <c r="Q12" s="1111"/>
      <c r="R12" s="1088" t="s">
        <v>2066</v>
      </c>
      <c r="S12" s="1088" t="s">
        <v>2065</v>
      </c>
      <c r="T12" s="1112" t="s">
        <v>2224</v>
      </c>
      <c r="U12" s="1113"/>
      <c r="V12" s="1052"/>
      <c r="W12" s="1101" t="s">
        <v>2243</v>
      </c>
      <c r="X12" s="1103" t="s">
        <v>180</v>
      </c>
      <c r="Y12" s="1095" t="s">
        <v>2066</v>
      </c>
      <c r="Z12" s="1096"/>
      <c r="AA12" s="1088" t="s">
        <v>2065</v>
      </c>
      <c r="AB12" s="484" t="s">
        <v>2224</v>
      </c>
      <c r="AC12" s="1052"/>
      <c r="AD12" s="1038"/>
      <c r="AE12" s="996"/>
      <c r="AF12" s="996"/>
      <c r="AG12" s="996"/>
    </row>
    <row r="13" spans="1:34" ht="72" customHeight="1" thickBot="1">
      <c r="A13" s="1061"/>
      <c r="B13" s="1068"/>
      <c r="C13" s="1069"/>
      <c r="D13" s="1069"/>
      <c r="E13" s="1069"/>
      <c r="F13" s="1069"/>
      <c r="G13" s="1069"/>
      <c r="H13" s="1069"/>
      <c r="I13" s="1070"/>
      <c r="J13" s="1073"/>
      <c r="K13" s="485" t="s">
        <v>51</v>
      </c>
      <c r="L13" s="485" t="s">
        <v>52</v>
      </c>
      <c r="M13" s="1082"/>
      <c r="N13" s="1085"/>
      <c r="O13" s="1102"/>
      <c r="P13" s="1068"/>
      <c r="Q13" s="1070"/>
      <c r="R13" s="1089"/>
      <c r="S13" s="1089"/>
      <c r="T13" s="1114" t="s">
        <v>2285</v>
      </c>
      <c r="U13" s="1115"/>
      <c r="V13" s="1053"/>
      <c r="W13" s="1102"/>
      <c r="X13" s="1073"/>
      <c r="Y13" s="1097"/>
      <c r="Z13" s="1098"/>
      <c r="AA13" s="1089"/>
      <c r="AB13" s="486" t="s">
        <v>2286</v>
      </c>
      <c r="AC13" s="1053"/>
      <c r="AD13" s="455" t="s">
        <v>2069</v>
      </c>
      <c r="AE13" s="487" t="s">
        <v>2071</v>
      </c>
      <c r="AF13" s="487" t="s">
        <v>2069</v>
      </c>
      <c r="AG13" s="487" t="s">
        <v>2071</v>
      </c>
    </row>
    <row r="14" spans="1:34" s="465" customFormat="1" ht="24.95" customHeight="1">
      <c r="A14" s="488" t="s">
        <v>2241</v>
      </c>
      <c r="B14" s="958" t="str">
        <f>IF(基本情報入力シート!C53="","",基本情報入力シート!C53)</f>
        <v/>
      </c>
      <c r="C14" s="959"/>
      <c r="D14" s="959"/>
      <c r="E14" s="959"/>
      <c r="F14" s="959"/>
      <c r="G14" s="959"/>
      <c r="H14" s="959"/>
      <c r="I14" s="960"/>
      <c r="J14" s="457" t="str">
        <f>IF(基本情報入力シート!M53="","",基本情報入力シート!M53)</f>
        <v/>
      </c>
      <c r="K14" s="458" t="str">
        <f>IF(基本情報入力シート!R53="","",基本情報入力シート!R53)</f>
        <v/>
      </c>
      <c r="L14" s="458" t="str">
        <f>IF(基本情報入力シート!W53="","",基本情報入力シート!W53)</f>
        <v/>
      </c>
      <c r="M14" s="459" t="str">
        <f>IF(基本情報入力シート!X53="","",基本情報入力シート!X53)</f>
        <v/>
      </c>
      <c r="N14" s="460" t="str">
        <f>IF(基本情報入力シート!Y53="","",基本情報入力シート!Y53)</f>
        <v/>
      </c>
      <c r="O14" s="136"/>
      <c r="P14" s="1086"/>
      <c r="Q14" s="1087"/>
      <c r="R14" s="489" t="str">
        <f>IFERROR(IF('別紙様式3-2（４・５月）'!Z16="ベア加算","",P14*VLOOKUP(N14,【参考】数式用!$AD$2:$AH$27,MATCH(O14,【参考】数式用!$K$4:$N$4,0)+1,0)),"")</f>
        <v/>
      </c>
      <c r="S14" s="129"/>
      <c r="T14" s="1086"/>
      <c r="U14" s="1087"/>
      <c r="V14" s="490" t="str">
        <f>IFERROR(P14*VLOOKUP(AF14,【参考】数式用4!$DC$3:$DZ$106,MATCH(N14,【参考】数式用4!$DC$2:$DZ$2,0)),"")</f>
        <v/>
      </c>
      <c r="W14" s="137"/>
      <c r="X14" s="138"/>
      <c r="Y14" s="1090" t="str">
        <f>IFERROR(IF('別紙様式3-2（４・５月）'!Z16="ベア加算","",W14*VLOOKUP(N14,【参考】数式用!$AD$2:$AH$27,MATCH(O14,【参考】数式用!$K$4:$N$4,0)+1,0)),"")</f>
        <v/>
      </c>
      <c r="Z14" s="1091"/>
      <c r="AA14" s="129"/>
      <c r="AB14" s="138"/>
      <c r="AC14" s="491" t="str">
        <f>IFERROR(X14*VLOOKUP(AG14,【参考】数式用4!$DC$3:$DZ$106,MATCH(N14,【参考】数式用4!$DC$2:$DZ$2,0)),"")</f>
        <v/>
      </c>
      <c r="AD14" s="463"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
      </c>
      <c r="AG14" s="492" t="str">
        <f>IF(OR(W14="",W14="―"),"",'別紙様式3-2（４・５月）'!O16&amp;'別紙様式3-2（４・５月）'!P16&amp;'別紙様式3-2（４・５月）'!Q16&amp;"から"&amp;W14)</f>
        <v/>
      </c>
    </row>
    <row r="15" spans="1:34" ht="24.95" customHeight="1">
      <c r="A15" s="493">
        <v>2</v>
      </c>
      <c r="B15" s="951" t="str">
        <f>IF(基本情報入力シート!C54="","",基本情報入力シート!C54)</f>
        <v/>
      </c>
      <c r="C15" s="952"/>
      <c r="D15" s="952"/>
      <c r="E15" s="952"/>
      <c r="F15" s="952"/>
      <c r="G15" s="952"/>
      <c r="H15" s="952"/>
      <c r="I15" s="953"/>
      <c r="J15" s="467" t="str">
        <f>IF(基本情報入力シート!M54="","",基本情報入力シート!M54)</f>
        <v/>
      </c>
      <c r="K15" s="468" t="str">
        <f>IF(基本情報入力シート!R54="","",基本情報入力シート!R54)</f>
        <v/>
      </c>
      <c r="L15" s="468" t="str">
        <f>IF(基本情報入力シート!W54="","",基本情報入力シート!W54)</f>
        <v/>
      </c>
      <c r="M15" s="469" t="str">
        <f>IF(基本情報入力シート!X54="","",基本情報入力シート!X54)</f>
        <v/>
      </c>
      <c r="N15" s="470" t="str">
        <f>IF(基本情報入力シート!Y54="","",基本情報入力シート!Y54)</f>
        <v/>
      </c>
      <c r="O15" s="103"/>
      <c r="P15" s="1039"/>
      <c r="Q15" s="1040"/>
      <c r="R15" s="494" t="str">
        <f>IFERROR(IF('別紙様式3-2（４・５月）'!Z17="ベア加算","",P15*VLOOKUP(N15,【参考】数式用!$AD$2:$AH$27,MATCH(O15,【参考】数式用!$K$4:$N$4,0)+1,0)),"")</f>
        <v/>
      </c>
      <c r="S15" s="127"/>
      <c r="T15" s="1041"/>
      <c r="U15" s="1042"/>
      <c r="V15" s="495" t="str">
        <f>IFERROR(P15*VLOOKUP(AF15,【参考】数式用4!$DC$3:$DZ$106,MATCH(N15,【参考】数式用4!$DC$2:$DZ$2,0)),"")</f>
        <v/>
      </c>
      <c r="W15" s="104"/>
      <c r="X15" s="126"/>
      <c r="Y15" s="1092" t="str">
        <f>IFERROR(IF('別紙様式3-2（４・５月）'!Z17="ベア加算","",W15*VLOOKUP(N15,【参考】数式用!$AD$2:$AH$27,MATCH(O15,【参考】数式用!$K$4:$N$4,0)+1,0)),"")</f>
        <v/>
      </c>
      <c r="Z15" s="1092"/>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
      </c>
      <c r="AG15" s="492" t="str">
        <f>IF(OR(W15="",W15="―"),"",'別紙様式3-2（４・５月）'!O17&amp;'別紙様式3-2（４・５月）'!P17&amp;'別紙様式3-2（４・５月）'!Q17&amp;"から"&amp;W15)</f>
        <v/>
      </c>
    </row>
    <row r="16" spans="1:34" ht="24.95" customHeight="1">
      <c r="A16" s="493">
        <v>3</v>
      </c>
      <c r="B16" s="951" t="str">
        <f>IF(基本情報入力シート!C55="","",基本情報入力シート!C55)</f>
        <v/>
      </c>
      <c r="C16" s="952"/>
      <c r="D16" s="952"/>
      <c r="E16" s="952"/>
      <c r="F16" s="952"/>
      <c r="G16" s="952"/>
      <c r="H16" s="952"/>
      <c r="I16" s="953"/>
      <c r="J16" s="467" t="str">
        <f>IF(基本情報入力シート!M55="","",基本情報入力シート!M55)</f>
        <v/>
      </c>
      <c r="K16" s="468" t="str">
        <f>IF(基本情報入力シート!R55="","",基本情報入力シート!R55)</f>
        <v/>
      </c>
      <c r="L16" s="468" t="str">
        <f>IF(基本情報入力シート!W55="","",基本情報入力シート!W55)</f>
        <v/>
      </c>
      <c r="M16" s="469" t="str">
        <f>IF(基本情報入力シート!X55="","",基本情報入力シート!X55)</f>
        <v/>
      </c>
      <c r="N16" s="470" t="str">
        <f>IF(基本情報入力シート!Y55="","",基本情報入力シート!Y55)</f>
        <v/>
      </c>
      <c r="O16" s="103"/>
      <c r="P16" s="1039"/>
      <c r="Q16" s="1040"/>
      <c r="R16" s="494" t="str">
        <f>IFERROR(IF('別紙様式3-2（４・５月）'!Z18="ベア加算","",P16*VLOOKUP(N16,【参考】数式用!$AD$2:$AH$27,MATCH(O16,【参考】数式用!$K$4:$N$4,0)+1,0)),"")</f>
        <v/>
      </c>
      <c r="S16" s="127"/>
      <c r="T16" s="1041"/>
      <c r="U16" s="1042"/>
      <c r="V16" s="495" t="str">
        <f>IFERROR(P16*VLOOKUP(AF16,【参考】数式用4!$DC$3:$DZ$106,MATCH(N16,【参考】数式用4!$DC$2:$DZ$2,0)),"")</f>
        <v/>
      </c>
      <c r="W16" s="104"/>
      <c r="X16" s="126"/>
      <c r="Y16" s="1092" t="str">
        <f>IFERROR(IF('別紙様式3-2（４・５月）'!Z18="ベア加算","",W16*VLOOKUP(N16,【参考】数式用!$AD$2:$AH$27,MATCH(O16,【参考】数式用!$K$4:$N$4,0)+1,0)),"")</f>
        <v/>
      </c>
      <c r="Z16" s="1092"/>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
      </c>
      <c r="AG16" s="492" t="str">
        <f>IF(OR(W16="",W16="―"),"",'別紙様式3-2（４・５月）'!O18&amp;'別紙様式3-2（４・５月）'!P18&amp;'別紙様式3-2（４・５月）'!Q18&amp;"から"&amp;W16)</f>
        <v/>
      </c>
    </row>
    <row r="17" spans="1:41" ht="24.95" customHeight="1">
      <c r="A17" s="493">
        <v>4</v>
      </c>
      <c r="B17" s="951" t="str">
        <f>IF(基本情報入力シート!C56="","",基本情報入力シート!C56)</f>
        <v/>
      </c>
      <c r="C17" s="952"/>
      <c r="D17" s="952"/>
      <c r="E17" s="952"/>
      <c r="F17" s="952"/>
      <c r="G17" s="952"/>
      <c r="H17" s="952"/>
      <c r="I17" s="953"/>
      <c r="J17" s="467" t="str">
        <f>IF(基本情報入力シート!M56="","",基本情報入力シート!M56)</f>
        <v/>
      </c>
      <c r="K17" s="468" t="str">
        <f>IF(基本情報入力シート!R56="","",基本情報入力シート!R56)</f>
        <v/>
      </c>
      <c r="L17" s="468" t="str">
        <f>IF(基本情報入力シート!W56="","",基本情報入力シート!W56)</f>
        <v/>
      </c>
      <c r="M17" s="469" t="str">
        <f>IF(基本情報入力シート!X56="","",基本情報入力シート!X56)</f>
        <v/>
      </c>
      <c r="N17" s="470" t="str">
        <f>IF(基本情報入力シート!Y56="","",基本情報入力シート!Y56)</f>
        <v/>
      </c>
      <c r="O17" s="103"/>
      <c r="P17" s="1039"/>
      <c r="Q17" s="1040"/>
      <c r="R17" s="494" t="str">
        <f>IFERROR(IF('別紙様式3-2（４・５月）'!Z19="ベア加算","",P17*VLOOKUP(N17,【参考】数式用!$AD$2:$AH$27,MATCH(O17,【参考】数式用!$K$4:$N$4,0)+1,0)),"")</f>
        <v/>
      </c>
      <c r="S17" s="127"/>
      <c r="T17" s="1041"/>
      <c r="U17" s="1042"/>
      <c r="V17" s="495" t="str">
        <f>IFERROR(P17*VLOOKUP(AF17,【参考】数式用4!$DC$3:$DZ$106,MATCH(N17,【参考】数式用4!$DC$2:$DZ$2,0)),"")</f>
        <v/>
      </c>
      <c r="W17" s="104"/>
      <c r="X17" s="126"/>
      <c r="Y17" s="1092" t="str">
        <f>IFERROR(IF('別紙様式3-2（４・５月）'!Z19="ベア加算","",W17*VLOOKUP(N17,【参考】数式用!$AD$2:$AH$27,MATCH(O17,【参考】数式用!$K$4:$N$4,0)+1,0)),"")</f>
        <v/>
      </c>
      <c r="Z17" s="1092"/>
      <c r="AA17" s="127"/>
      <c r="AB17" s="128"/>
      <c r="AC17" s="496" t="str">
        <f>IFERROR(X17*VLOOKUP(AG17,【参考】数式用4!$DC$3:$DZ$106,MATCH(N17,【参考】数式用4!$DC$2:$DZ$2,0)),"")</f>
        <v/>
      </c>
      <c r="AD17" s="463" t="str">
        <f t="shared" si="0"/>
        <v/>
      </c>
      <c r="AE17" s="464" t="str">
        <f t="shared" si="1"/>
        <v/>
      </c>
      <c r="AF17" s="492" t="str">
        <f>IF(O17="","",'別紙様式3-2（４・５月）'!O19&amp;'別紙様式3-2（４・５月）'!P19&amp;'別紙様式3-2（４・５月）'!Q19&amp;"から"&amp;O17)</f>
        <v/>
      </c>
      <c r="AG17" s="492" t="str">
        <f>IF(OR(W17="",W17="―"),"",'別紙様式3-2（４・５月）'!O19&amp;'別紙様式3-2（４・５月）'!P19&amp;'別紙様式3-2（４・５月）'!Q19&amp;"から"&amp;W17)</f>
        <v/>
      </c>
    </row>
    <row r="18" spans="1:41" ht="24.95" customHeight="1">
      <c r="A18" s="493">
        <v>5</v>
      </c>
      <c r="B18" s="951" t="str">
        <f>IF(基本情報入力シート!C57="","",基本情報入力シート!C57)</f>
        <v/>
      </c>
      <c r="C18" s="952"/>
      <c r="D18" s="952"/>
      <c r="E18" s="952"/>
      <c r="F18" s="952"/>
      <c r="G18" s="952"/>
      <c r="H18" s="952"/>
      <c r="I18" s="953"/>
      <c r="J18" s="467" t="str">
        <f>IF(基本情報入力シート!M57="","",基本情報入力シート!M57)</f>
        <v/>
      </c>
      <c r="K18" s="468" t="str">
        <f>IF(基本情報入力シート!R57="","",基本情報入力シート!R57)</f>
        <v/>
      </c>
      <c r="L18" s="468" t="str">
        <f>IF(基本情報入力シート!W57="","",基本情報入力シート!W57)</f>
        <v/>
      </c>
      <c r="M18" s="469" t="str">
        <f>IF(基本情報入力シート!X57="","",基本情報入力シート!X57)</f>
        <v/>
      </c>
      <c r="N18" s="470" t="str">
        <f>IF(基本情報入力シート!Y57="","",基本情報入力シート!Y57)</f>
        <v/>
      </c>
      <c r="O18" s="103"/>
      <c r="P18" s="1039"/>
      <c r="Q18" s="1040"/>
      <c r="R18" s="494" t="str">
        <f>IFERROR(IF('別紙様式3-2（４・５月）'!Z20="ベア加算","",P18*VLOOKUP(N18,【参考】数式用!$AD$2:$AH$27,MATCH(O18,【参考】数式用!$K$4:$N$4,0)+1,0)),"")</f>
        <v/>
      </c>
      <c r="S18" s="127"/>
      <c r="T18" s="1041"/>
      <c r="U18" s="1042"/>
      <c r="V18" s="495" t="str">
        <f>IFERROR(P18*VLOOKUP(AF18,【参考】数式用4!$DC$3:$DZ$106,MATCH(N18,【参考】数式用4!$DC$2:$DZ$2,0)),"")</f>
        <v/>
      </c>
      <c r="W18" s="104"/>
      <c r="X18" s="126"/>
      <c r="Y18" s="1092" t="str">
        <f>IFERROR(IF('別紙様式3-2（４・５月）'!Z20="ベア加算","",W18*VLOOKUP(N18,【参考】数式用!$AD$2:$AH$27,MATCH(O18,【参考】数式用!$K$4:$N$4,0)+1,0)),"")</f>
        <v/>
      </c>
      <c r="Z18" s="1092"/>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5" customHeight="1">
      <c r="A19" s="493">
        <v>6</v>
      </c>
      <c r="B19" s="951" t="str">
        <f>IF(基本情報入力シート!C58="","",基本情報入力シート!C58)</f>
        <v/>
      </c>
      <c r="C19" s="952"/>
      <c r="D19" s="952"/>
      <c r="E19" s="952"/>
      <c r="F19" s="952"/>
      <c r="G19" s="952"/>
      <c r="H19" s="952"/>
      <c r="I19" s="953"/>
      <c r="J19" s="467" t="str">
        <f>IF(基本情報入力シート!M58="","",基本情報入力シート!M58)</f>
        <v/>
      </c>
      <c r="K19" s="468" t="str">
        <f>IF(基本情報入力シート!R58="","",基本情報入力シート!R58)</f>
        <v/>
      </c>
      <c r="L19" s="468" t="str">
        <f>IF(基本情報入力シート!W58="","",基本情報入力シート!W58)</f>
        <v/>
      </c>
      <c r="M19" s="469" t="str">
        <f>IF(基本情報入力シート!X58="","",基本情報入力シート!X58)</f>
        <v/>
      </c>
      <c r="N19" s="470" t="str">
        <f>IF(基本情報入力シート!Y58="","",基本情報入力シート!Y58)</f>
        <v/>
      </c>
      <c r="O19" s="103"/>
      <c r="P19" s="1039"/>
      <c r="Q19" s="1040"/>
      <c r="R19" s="494" t="str">
        <f>IFERROR(IF('別紙様式3-2（４・５月）'!Z21="ベア加算","",P19*VLOOKUP(N19,【参考】数式用!$AD$2:$AH$27,MATCH(O19,【参考】数式用!$K$4:$N$4,0)+1,0)),"")</f>
        <v/>
      </c>
      <c r="S19" s="127"/>
      <c r="T19" s="1041"/>
      <c r="U19" s="1042"/>
      <c r="V19" s="495" t="str">
        <f>IFERROR(P19*VLOOKUP(AF19,【参考】数式用4!$DC$3:$DZ$106,MATCH(N19,【参考】数式用4!$DC$2:$DZ$2,0)),"")</f>
        <v/>
      </c>
      <c r="W19" s="104"/>
      <c r="X19" s="126"/>
      <c r="Y19" s="1092" t="str">
        <f>IFERROR(IF('別紙様式3-2（４・５月）'!Z21="ベア加算","",W19*VLOOKUP(N19,【参考】数式用!$AD$2:$AH$27,MATCH(O19,【参考】数式用!$K$4:$N$4,0)+1,0)),"")</f>
        <v/>
      </c>
      <c r="Z19" s="1092"/>
      <c r="AA19" s="127"/>
      <c r="AB19" s="128"/>
      <c r="AC19" s="496" t="str">
        <f>IFERROR(X19*VLOOKUP(AG19,【参考】数式用4!$DC$3:$DZ$106,MATCH(N19,【参考】数式用4!$DC$2:$DZ$2,0)),"")</f>
        <v/>
      </c>
      <c r="AD19" s="463" t="str">
        <f t="shared" si="0"/>
        <v/>
      </c>
      <c r="AE19" s="464" t="str">
        <f t="shared" si="1"/>
        <v/>
      </c>
      <c r="AF19" s="492" t="str">
        <f>IF(O19="","",'別紙様式3-2（４・５月）'!O21&amp;'別紙様式3-2（４・５月）'!P21&amp;'別紙様式3-2（４・５月）'!Q21&amp;"から"&amp;O19)</f>
        <v/>
      </c>
      <c r="AG19" s="492" t="str">
        <f>IF(OR(W19="",W19="―"),"",'別紙様式3-2（４・５月）'!O21&amp;'別紙様式3-2（４・５月）'!P21&amp;'別紙様式3-2（４・５月）'!Q21&amp;"から"&amp;W19)</f>
        <v/>
      </c>
    </row>
    <row r="20" spans="1:41" ht="24.95" customHeight="1">
      <c r="A20" s="493">
        <v>7</v>
      </c>
      <c r="B20" s="951" t="str">
        <f>IF(基本情報入力シート!C59="","",基本情報入力シート!C59)</f>
        <v/>
      </c>
      <c r="C20" s="952"/>
      <c r="D20" s="952"/>
      <c r="E20" s="952"/>
      <c r="F20" s="952"/>
      <c r="G20" s="952"/>
      <c r="H20" s="952"/>
      <c r="I20" s="953"/>
      <c r="J20" s="467" t="str">
        <f>IF(基本情報入力シート!M59="","",基本情報入力シート!M59)</f>
        <v/>
      </c>
      <c r="K20" s="468" t="str">
        <f>IF(基本情報入力シート!R59="","",基本情報入力シート!R59)</f>
        <v/>
      </c>
      <c r="L20" s="468" t="str">
        <f>IF(基本情報入力シート!W59="","",基本情報入力シート!W59)</f>
        <v/>
      </c>
      <c r="M20" s="469" t="str">
        <f>IF(基本情報入力シート!X59="","",基本情報入力シート!X59)</f>
        <v/>
      </c>
      <c r="N20" s="470" t="str">
        <f>IF(基本情報入力シート!Y59="","",基本情報入力シート!Y59)</f>
        <v/>
      </c>
      <c r="O20" s="103"/>
      <c r="P20" s="1039"/>
      <c r="Q20" s="1040"/>
      <c r="R20" s="494" t="str">
        <f>IFERROR(IF('別紙様式3-2（４・５月）'!Z22="ベア加算","",P20*VLOOKUP(N20,【参考】数式用!$AD$2:$AH$27,MATCH(O20,【参考】数式用!$K$4:$N$4,0)+1,0)),"")</f>
        <v/>
      </c>
      <c r="S20" s="127"/>
      <c r="T20" s="1041"/>
      <c r="U20" s="1042"/>
      <c r="V20" s="495" t="str">
        <f>IFERROR(P20*VLOOKUP(AF20,【参考】数式用4!$DC$3:$DZ$106,MATCH(N20,【参考】数式用4!$DC$2:$DZ$2,0)),"")</f>
        <v/>
      </c>
      <c r="W20" s="104"/>
      <c r="X20" s="126"/>
      <c r="Y20" s="1092" t="str">
        <f>IFERROR(IF('別紙様式3-2（４・５月）'!Z22="ベア加算","",W20*VLOOKUP(N20,【参考】数式用!$AD$2:$AH$27,MATCH(O20,【参考】数式用!$K$4:$N$4,0)+1,0)),"")</f>
        <v/>
      </c>
      <c r="Z20" s="1092"/>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
      </c>
      <c r="AG20" s="492" t="str">
        <f>IF(OR(W20="",W20="―"),"",'別紙様式3-2（４・５月）'!O22&amp;'別紙様式3-2（４・５月）'!P22&amp;'別紙様式3-2（４・５月）'!Q22&amp;"から"&amp;W20)</f>
        <v/>
      </c>
    </row>
    <row r="21" spans="1:41" ht="24.95"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39"/>
      <c r="Q21" s="1040"/>
      <c r="R21" s="494" t="str">
        <f>IFERROR(IF('別紙様式3-2（４・５月）'!Z23="ベア加算","",P21*VLOOKUP(N21,【参考】数式用!$AD$2:$AH$27,MATCH(O21,【参考】数式用!$K$4:$N$4,0)+1,0)),"")</f>
        <v/>
      </c>
      <c r="S21" s="127"/>
      <c r="T21" s="1041"/>
      <c r="U21" s="1042"/>
      <c r="V21" s="495" t="str">
        <f>IFERROR(P21*VLOOKUP(AF21,【参考】数式用4!$DC$3:$DZ$106,MATCH(N21,【参考】数式用4!$DC$2:$DZ$2,0)),"")</f>
        <v/>
      </c>
      <c r="W21" s="104"/>
      <c r="X21" s="126"/>
      <c r="Y21" s="1092" t="str">
        <f>IFERROR(IF('別紙様式3-2（４・５月）'!Z23="ベア加算","",W21*VLOOKUP(N21,【参考】数式用!$AD$2:$AH$27,MATCH(O21,【参考】数式用!$K$4:$N$4,0)+1,0)),"")</f>
        <v/>
      </c>
      <c r="Z21" s="1092"/>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5"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39"/>
      <c r="Q22" s="1040"/>
      <c r="R22" s="494" t="str">
        <f>IFERROR(IF('別紙様式3-2（４・５月）'!Z24="ベア加算","",P22*VLOOKUP(N22,【参考】数式用!$AD$2:$AH$27,MATCH(O22,【参考】数式用!$K$4:$N$4,0)+1,0)),"")</f>
        <v/>
      </c>
      <c r="S22" s="127"/>
      <c r="T22" s="1041"/>
      <c r="U22" s="1042"/>
      <c r="V22" s="495" t="str">
        <f>IFERROR(P22*VLOOKUP(AF22,【参考】数式用4!$DC$3:$DZ$106,MATCH(N22,【参考】数式用4!$DC$2:$DZ$2,0)),"")</f>
        <v/>
      </c>
      <c r="W22" s="104"/>
      <c r="X22" s="126"/>
      <c r="Y22" s="1092" t="str">
        <f>IFERROR(IF('別紙様式3-2（４・５月）'!Z24="ベア加算","",W22*VLOOKUP(N22,【参考】数式用!$AD$2:$AH$27,MATCH(O22,【参考】数式用!$K$4:$N$4,0)+1,0)),"")</f>
        <v/>
      </c>
      <c r="Z22" s="1092"/>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5"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39"/>
      <c r="Q23" s="1040"/>
      <c r="R23" s="494" t="str">
        <f>IFERROR(IF('別紙様式3-2（４・５月）'!Z25="ベア加算","",P23*VLOOKUP(N23,【参考】数式用!$AD$2:$AH$27,MATCH(O23,【参考】数式用!$K$4:$N$4,0)+1,0)),"")</f>
        <v/>
      </c>
      <c r="S23" s="127"/>
      <c r="T23" s="1041"/>
      <c r="U23" s="1042"/>
      <c r="V23" s="495" t="str">
        <f>IFERROR(P23*VLOOKUP(AF23,【参考】数式用4!$DC$3:$DZ$106,MATCH(N23,【参考】数式用4!$DC$2:$DZ$2,0)),"")</f>
        <v/>
      </c>
      <c r="W23" s="104"/>
      <c r="X23" s="126"/>
      <c r="Y23" s="1092" t="str">
        <f>IFERROR(IF('別紙様式3-2（４・５月）'!Z25="ベア加算","",W23*VLOOKUP(N23,【参考】数式用!$AD$2:$AH$27,MATCH(O23,【参考】数式用!$K$4:$N$4,0)+1,0)),"")</f>
        <v/>
      </c>
      <c r="Z23" s="1092"/>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5"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39"/>
      <c r="Q24" s="1040"/>
      <c r="R24" s="494" t="str">
        <f>IFERROR(IF('別紙様式3-2（４・５月）'!Z26="ベア加算","",P24*VLOOKUP(N24,【参考】数式用!$AD$2:$AH$27,MATCH(O24,【参考】数式用!$K$4:$N$4,0)+1,0)),"")</f>
        <v/>
      </c>
      <c r="S24" s="127"/>
      <c r="T24" s="1041"/>
      <c r="U24" s="1042"/>
      <c r="V24" s="495" t="str">
        <f>IFERROR(P24*VLOOKUP(AF24,【参考】数式用4!$DC$3:$DZ$106,MATCH(N24,【参考】数式用4!$DC$2:$DZ$2,0)),"")</f>
        <v/>
      </c>
      <c r="W24" s="104"/>
      <c r="X24" s="126"/>
      <c r="Y24" s="1092" t="str">
        <f>IFERROR(IF('別紙様式3-2（４・５月）'!Z26="ベア加算","",W24*VLOOKUP(N24,【参考】数式用!$AD$2:$AH$27,MATCH(O24,【参考】数式用!$K$4:$N$4,0)+1,0)),"")</f>
        <v/>
      </c>
      <c r="Z24" s="1092"/>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5"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39"/>
      <c r="Q25" s="1040"/>
      <c r="R25" s="494" t="str">
        <f>IFERROR(IF('別紙様式3-2（４・５月）'!Z27="ベア加算","",P25*VLOOKUP(N25,【参考】数式用!$AD$2:$AH$27,MATCH(O25,【参考】数式用!$K$4:$N$4,0)+1,0)),"")</f>
        <v/>
      </c>
      <c r="S25" s="127"/>
      <c r="T25" s="1041"/>
      <c r="U25" s="1042"/>
      <c r="V25" s="495" t="str">
        <f>IFERROR(P25*VLOOKUP(AF25,【参考】数式用4!$DC$3:$DZ$106,MATCH(N25,【参考】数式用4!$DC$2:$DZ$2,0)),"")</f>
        <v/>
      </c>
      <c r="W25" s="104"/>
      <c r="X25" s="126"/>
      <c r="Y25" s="1092" t="str">
        <f>IFERROR(IF('別紙様式3-2（４・５月）'!Z27="ベア加算","",W25*VLOOKUP(N25,【参考】数式用!$AD$2:$AH$27,MATCH(O25,【参考】数式用!$K$4:$N$4,0)+1,0)),"")</f>
        <v/>
      </c>
      <c r="Z25" s="1092"/>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5"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39"/>
      <c r="Q26" s="1040"/>
      <c r="R26" s="494" t="str">
        <f>IFERROR(IF('別紙様式3-2（４・５月）'!Z28="ベア加算","",P26*VLOOKUP(N26,【参考】数式用!$AD$2:$AH$27,MATCH(O26,【参考】数式用!$K$4:$N$4,0)+1,0)),"")</f>
        <v/>
      </c>
      <c r="S26" s="127"/>
      <c r="T26" s="1041"/>
      <c r="U26" s="1042"/>
      <c r="V26" s="495" t="str">
        <f>IFERROR(P26*VLOOKUP(AF26,【参考】数式用4!$DC$3:$DZ$106,MATCH(N26,【参考】数式用4!$DC$2:$DZ$2,0)),"")</f>
        <v/>
      </c>
      <c r="W26" s="104"/>
      <c r="X26" s="126"/>
      <c r="Y26" s="1092" t="str">
        <f>IFERROR(IF('別紙様式3-2（４・５月）'!Z28="ベア加算","",W26*VLOOKUP(N26,【参考】数式用!$AD$2:$AH$27,MATCH(O26,【参考】数式用!$K$4:$N$4,0)+1,0)),"")</f>
        <v/>
      </c>
      <c r="Z26" s="1092"/>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5"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39"/>
      <c r="Q27" s="1040"/>
      <c r="R27" s="494" t="str">
        <f>IFERROR(IF('別紙様式3-2（４・５月）'!Z29="ベア加算","",P27*VLOOKUP(N27,【参考】数式用!$AD$2:$AH$27,MATCH(O27,【参考】数式用!$K$4:$N$4,0)+1,0)),"")</f>
        <v/>
      </c>
      <c r="S27" s="127"/>
      <c r="T27" s="1041"/>
      <c r="U27" s="1042"/>
      <c r="V27" s="495" t="str">
        <f>IFERROR(P27*VLOOKUP(AF27,【参考】数式用4!$DC$3:$DZ$106,MATCH(N27,【参考】数式用4!$DC$2:$DZ$2,0)),"")</f>
        <v/>
      </c>
      <c r="W27" s="104"/>
      <c r="X27" s="126"/>
      <c r="Y27" s="1092" t="str">
        <f>IFERROR(IF('別紙様式3-2（４・５月）'!Z29="ベア加算","",W27*VLOOKUP(N27,【参考】数式用!$AD$2:$AH$27,MATCH(O27,【参考】数式用!$K$4:$N$4,0)+1,0)),"")</f>
        <v/>
      </c>
      <c r="Z27" s="1092"/>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5"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39"/>
      <c r="Q28" s="1040"/>
      <c r="R28" s="494" t="str">
        <f>IFERROR(IF('別紙様式3-2（４・５月）'!Z30="ベア加算","",P28*VLOOKUP(N28,【参考】数式用!$AD$2:$AH$27,MATCH(O28,【参考】数式用!$K$4:$N$4,0)+1,0)),"")</f>
        <v/>
      </c>
      <c r="S28" s="127"/>
      <c r="T28" s="1041"/>
      <c r="U28" s="1042"/>
      <c r="V28" s="495" t="str">
        <f>IFERROR(P28*VLOOKUP(AF28,【参考】数式用4!$DC$3:$DZ$106,MATCH(N28,【参考】数式用4!$DC$2:$DZ$2,0)),"")</f>
        <v/>
      </c>
      <c r="W28" s="104"/>
      <c r="X28" s="126"/>
      <c r="Y28" s="1092" t="str">
        <f>IFERROR(IF('別紙様式3-2（４・５月）'!Z30="ベア加算","",W28*VLOOKUP(N28,【参考】数式用!$AD$2:$AH$27,MATCH(O28,【参考】数式用!$K$4:$N$4,0)+1,0)),"")</f>
        <v/>
      </c>
      <c r="Z28" s="1092"/>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5"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39"/>
      <c r="Q29" s="1040"/>
      <c r="R29" s="510" t="str">
        <f>IFERROR(IF('別紙様式3-2（４・５月）'!Z31="ベア加算","",P29*VLOOKUP(N29,【参考】数式用!$AD$2:$AH$27,MATCH(O29,【参考】数式用!$K$4:$N$4,0)+1,0)),"")</f>
        <v/>
      </c>
      <c r="S29" s="127"/>
      <c r="T29" s="1039"/>
      <c r="U29" s="1040"/>
      <c r="V29" s="495" t="str">
        <f>IFERROR(P29*VLOOKUP(AF29,【参考】数式用4!$DC$3:$DZ$106,MATCH(N29,【参考】数式用4!$DC$2:$DZ$2,0)),"")</f>
        <v/>
      </c>
      <c r="W29" s="105"/>
      <c r="X29" s="507"/>
      <c r="Y29" s="1092" t="str">
        <f>IFERROR(IF('別紙様式3-2（４・５月）'!Z31="ベア加算","",W29*VLOOKUP(N29,【参考】数式用!$AD$2:$AH$27,MATCH(O29,【参考】数式用!$K$4:$N$4,0)+1,0)),"")</f>
        <v/>
      </c>
      <c r="Z29" s="1092"/>
      <c r="AA29" s="127"/>
      <c r="AB29" s="507"/>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5"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39"/>
      <c r="Q30" s="1040"/>
      <c r="R30" s="494" t="str">
        <f>IFERROR(IF('別紙様式3-2（４・５月）'!Z32="ベア加算","",P30*VLOOKUP(N30,【参考】数式用!$AD$2:$AH$27,MATCH(O30,【参考】数式用!$K$4:$N$4,0)+1,0)),"")</f>
        <v/>
      </c>
      <c r="S30" s="127"/>
      <c r="T30" s="1041"/>
      <c r="U30" s="1042"/>
      <c r="V30" s="495" t="str">
        <f>IFERROR(P30*VLOOKUP(AF30,【参考】数式用4!$DC$3:$DZ$106,MATCH(N30,【参考】数式用4!$DC$2:$DZ$2,0)),"")</f>
        <v/>
      </c>
      <c r="W30" s="104"/>
      <c r="X30" s="126"/>
      <c r="Y30" s="1092" t="str">
        <f>IFERROR(IF('別紙様式3-2（４・５月）'!Z32="ベア加算","",W30*VLOOKUP(N30,【参考】数式用!$AD$2:$AH$27,MATCH(O30,【参考】数式用!$K$4:$N$4,0)+1,0)),"")</f>
        <v/>
      </c>
      <c r="Z30" s="1092"/>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39"/>
      <c r="Q31" s="1040"/>
      <c r="R31" s="494" t="str">
        <f>IFERROR(IF('別紙様式3-2（４・５月）'!Z33="ベア加算","",P31*VLOOKUP(N31,【参考】数式用!$AD$2:$AH$27,MATCH(O31,【参考】数式用!$K$4:$N$4,0)+1,0)),"")</f>
        <v/>
      </c>
      <c r="S31" s="127"/>
      <c r="T31" s="1041"/>
      <c r="U31" s="1042"/>
      <c r="V31" s="495" t="str">
        <f>IFERROR(P31*VLOOKUP(AF31,【参考】数式用4!$DC$3:$DZ$106,MATCH(N31,【参考】数式用4!$DC$2:$DZ$2,0)),"")</f>
        <v/>
      </c>
      <c r="W31" s="104"/>
      <c r="X31" s="126"/>
      <c r="Y31" s="1092" t="str">
        <f>IFERROR(IF('別紙様式3-2（４・５月）'!Z33="ベア加算","",W31*VLOOKUP(N31,【参考】数式用!$AD$2:$AH$27,MATCH(O31,【参考】数式用!$K$4:$N$4,0)+1,0)),"")</f>
        <v/>
      </c>
      <c r="Z31" s="1092"/>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39"/>
      <c r="Q32" s="1040"/>
      <c r="R32" s="494" t="str">
        <f>IFERROR(IF('別紙様式3-2（４・５月）'!Z34="ベア加算","",P32*VLOOKUP(N32,【参考】数式用!$AD$2:$AH$27,MATCH(O32,【参考】数式用!$K$4:$N$4,0)+1,0)),"")</f>
        <v/>
      </c>
      <c r="S32" s="127"/>
      <c r="T32" s="1041"/>
      <c r="U32" s="1042"/>
      <c r="V32" s="495" t="str">
        <f>IFERROR(P32*VLOOKUP(AF32,【参考】数式用4!$DC$3:$DZ$106,MATCH(N32,【参考】数式用4!$DC$2:$DZ$2,0)),"")</f>
        <v/>
      </c>
      <c r="W32" s="104"/>
      <c r="X32" s="126"/>
      <c r="Y32" s="1092" t="str">
        <f>IFERROR(IF('別紙様式3-2（４・５月）'!Z34="ベア加算","",W32*VLOOKUP(N32,【参考】数式用!$AD$2:$AH$27,MATCH(O32,【参考】数式用!$K$4:$N$4,0)+1,0)),"")</f>
        <v/>
      </c>
      <c r="Z32" s="1092"/>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39"/>
      <c r="Q33" s="1040"/>
      <c r="R33" s="494" t="str">
        <f>IFERROR(IF('別紙様式3-2（４・５月）'!Z35="ベア加算","",P33*VLOOKUP(N33,【参考】数式用!$AD$2:$AH$27,MATCH(O33,【参考】数式用!$K$4:$N$4,0)+1,0)),"")</f>
        <v/>
      </c>
      <c r="S33" s="127"/>
      <c r="T33" s="1041"/>
      <c r="U33" s="1042"/>
      <c r="V33" s="495" t="str">
        <f>IFERROR(P33*VLOOKUP(AF33,【参考】数式用4!$DC$3:$DZ$106,MATCH(N33,【参考】数式用4!$DC$2:$DZ$2,0)),"")</f>
        <v/>
      </c>
      <c r="W33" s="104"/>
      <c r="X33" s="126"/>
      <c r="Y33" s="1092" t="str">
        <f>IFERROR(IF('別紙様式3-2（４・５月）'!Z35="ベア加算","",W33*VLOOKUP(N33,【参考】数式用!$AD$2:$AH$27,MATCH(O33,【参考】数式用!$K$4:$N$4,0)+1,0)),"")</f>
        <v/>
      </c>
      <c r="Z33" s="1092"/>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39"/>
      <c r="Q34" s="1040"/>
      <c r="R34" s="494" t="str">
        <f>IFERROR(IF('別紙様式3-2（４・５月）'!Z36="ベア加算","",P34*VLOOKUP(N34,【参考】数式用!$AD$2:$AH$27,MATCH(O34,【参考】数式用!$K$4:$N$4,0)+1,0)),"")</f>
        <v/>
      </c>
      <c r="S34" s="127"/>
      <c r="T34" s="1041"/>
      <c r="U34" s="1042"/>
      <c r="V34" s="495" t="str">
        <f>IFERROR(P34*VLOOKUP(AF34,【参考】数式用4!$DC$3:$DZ$106,MATCH(N34,【参考】数式用4!$DC$2:$DZ$2,0)),"")</f>
        <v/>
      </c>
      <c r="W34" s="104"/>
      <c r="X34" s="126"/>
      <c r="Y34" s="1092" t="str">
        <f>IFERROR(IF('別紙様式3-2（４・５月）'!Z36="ベア加算","",W34*VLOOKUP(N34,【参考】数式用!$AD$2:$AH$27,MATCH(O34,【参考】数式用!$K$4:$N$4,0)+1,0)),"")</f>
        <v/>
      </c>
      <c r="Z34" s="1092"/>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39"/>
      <c r="Q35" s="1040"/>
      <c r="R35" s="494" t="str">
        <f>IFERROR(IF('別紙様式3-2（４・５月）'!Z37="ベア加算","",P35*VLOOKUP(N35,【参考】数式用!$AD$2:$AH$27,MATCH(O35,【参考】数式用!$K$4:$N$4,0)+1,0)),"")</f>
        <v/>
      </c>
      <c r="S35" s="127"/>
      <c r="T35" s="1041"/>
      <c r="U35" s="1042"/>
      <c r="V35" s="495" t="str">
        <f>IFERROR(P35*VLOOKUP(AF35,【参考】数式用4!$DC$3:$DZ$106,MATCH(N35,【参考】数式用4!$DC$2:$DZ$2,0)),"")</f>
        <v/>
      </c>
      <c r="W35" s="104"/>
      <c r="X35" s="126"/>
      <c r="Y35" s="1092" t="str">
        <f>IFERROR(IF('別紙様式3-2（４・５月）'!Z37="ベア加算","",W35*VLOOKUP(N35,【参考】数式用!$AD$2:$AH$27,MATCH(O35,【参考】数式用!$K$4:$N$4,0)+1,0)),"")</f>
        <v/>
      </c>
      <c r="Z35" s="1092"/>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39"/>
      <c r="Q36" s="1040"/>
      <c r="R36" s="494" t="str">
        <f>IFERROR(IF('別紙様式3-2（４・５月）'!Z38="ベア加算","",P36*VLOOKUP(N36,【参考】数式用!$AD$2:$AH$27,MATCH(O36,【参考】数式用!$K$4:$N$4,0)+1,0)),"")</f>
        <v/>
      </c>
      <c r="S36" s="127"/>
      <c r="T36" s="1041"/>
      <c r="U36" s="1042"/>
      <c r="V36" s="495" t="str">
        <f>IFERROR(P36*VLOOKUP(AF36,【参考】数式用4!$DC$3:$DZ$106,MATCH(N36,【参考】数式用4!$DC$2:$DZ$2,0)),"")</f>
        <v/>
      </c>
      <c r="W36" s="104"/>
      <c r="X36" s="126"/>
      <c r="Y36" s="1092" t="str">
        <f>IFERROR(IF('別紙様式3-2（４・５月）'!Z38="ベア加算","",W36*VLOOKUP(N36,【参考】数式用!$AD$2:$AH$27,MATCH(O36,【参考】数式用!$K$4:$N$4,0)+1,0)),"")</f>
        <v/>
      </c>
      <c r="Z36" s="1092"/>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39"/>
      <c r="Q37" s="1040"/>
      <c r="R37" s="494" t="str">
        <f>IFERROR(IF('別紙様式3-2（４・５月）'!Z39="ベア加算","",P37*VLOOKUP(N37,【参考】数式用!$AD$2:$AH$27,MATCH(O37,【参考】数式用!$K$4:$N$4,0)+1,0)),"")</f>
        <v/>
      </c>
      <c r="S37" s="127"/>
      <c r="T37" s="1041"/>
      <c r="U37" s="1042"/>
      <c r="V37" s="495" t="str">
        <f>IFERROR(P37*VLOOKUP(AF37,【参考】数式用4!$DC$3:$DZ$106,MATCH(N37,【参考】数式用4!$DC$2:$DZ$2,0)),"")</f>
        <v/>
      </c>
      <c r="W37" s="104"/>
      <c r="X37" s="126"/>
      <c r="Y37" s="1092" t="str">
        <f>IFERROR(IF('別紙様式3-2（４・５月）'!Z39="ベア加算","",W37*VLOOKUP(N37,【参考】数式用!$AD$2:$AH$27,MATCH(O37,【参考】数式用!$K$4:$N$4,0)+1,0)),"")</f>
        <v/>
      </c>
      <c r="Z37" s="1092"/>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39"/>
      <c r="Q38" s="1040"/>
      <c r="R38" s="494" t="str">
        <f>IFERROR(IF('別紙様式3-2（４・５月）'!Z40="ベア加算","",P38*VLOOKUP(N38,【参考】数式用!$AD$2:$AH$27,MATCH(O38,【参考】数式用!$K$4:$N$4,0)+1,0)),"")</f>
        <v/>
      </c>
      <c r="S38" s="127"/>
      <c r="T38" s="1041"/>
      <c r="U38" s="1042"/>
      <c r="V38" s="495" t="str">
        <f>IFERROR(P38*VLOOKUP(AF38,【参考】数式用4!$DC$3:$DZ$106,MATCH(N38,【参考】数式用4!$DC$2:$DZ$2,0)),"")</f>
        <v/>
      </c>
      <c r="W38" s="104"/>
      <c r="X38" s="126"/>
      <c r="Y38" s="1092" t="str">
        <f>IFERROR(IF('別紙様式3-2（４・５月）'!Z40="ベア加算","",W38*VLOOKUP(N38,【参考】数式用!$AD$2:$AH$27,MATCH(O38,【参考】数式用!$K$4:$N$4,0)+1,0)),"")</f>
        <v/>
      </c>
      <c r="Z38" s="1092"/>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39"/>
      <c r="Q39" s="1040"/>
      <c r="R39" s="494" t="str">
        <f>IFERROR(IF('別紙様式3-2（４・５月）'!Z41="ベア加算","",P39*VLOOKUP(N39,【参考】数式用!$AD$2:$AH$27,MATCH(O39,【参考】数式用!$K$4:$N$4,0)+1,0)),"")</f>
        <v/>
      </c>
      <c r="S39" s="127"/>
      <c r="T39" s="1041"/>
      <c r="U39" s="1042"/>
      <c r="V39" s="495" t="str">
        <f>IFERROR(P39*VLOOKUP(AF39,【参考】数式用4!$DC$3:$DZ$106,MATCH(N39,【参考】数式用4!$DC$2:$DZ$2,0)),"")</f>
        <v/>
      </c>
      <c r="W39" s="104"/>
      <c r="X39" s="126"/>
      <c r="Y39" s="1092" t="str">
        <f>IFERROR(IF('別紙様式3-2（４・５月）'!Z41="ベア加算","",W39*VLOOKUP(N39,【参考】数式用!$AD$2:$AH$27,MATCH(O39,【参考】数式用!$K$4:$N$4,0)+1,0)),"")</f>
        <v/>
      </c>
      <c r="Z39" s="1092"/>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39"/>
      <c r="Q40" s="1040"/>
      <c r="R40" s="494" t="str">
        <f>IFERROR(IF('別紙様式3-2（４・５月）'!Z42="ベア加算","",P40*VLOOKUP(N40,【参考】数式用!$AD$2:$AH$27,MATCH(O40,【参考】数式用!$K$4:$N$4,0)+1,0)),"")</f>
        <v/>
      </c>
      <c r="S40" s="127"/>
      <c r="T40" s="1041"/>
      <c r="U40" s="1042"/>
      <c r="V40" s="495" t="str">
        <f>IFERROR(P40*VLOOKUP(AF40,【参考】数式用4!$DC$3:$DZ$106,MATCH(N40,【参考】数式用4!$DC$2:$DZ$2,0)),"")</f>
        <v/>
      </c>
      <c r="W40" s="104"/>
      <c r="X40" s="126"/>
      <c r="Y40" s="1092" t="str">
        <f>IFERROR(IF('別紙様式3-2（４・５月）'!Z42="ベア加算","",W40*VLOOKUP(N40,【参考】数式用!$AD$2:$AH$27,MATCH(O40,【参考】数式用!$K$4:$N$4,0)+1,0)),"")</f>
        <v/>
      </c>
      <c r="Z40" s="1092"/>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39"/>
      <c r="Q41" s="1040"/>
      <c r="R41" s="494" t="str">
        <f>IFERROR(IF('別紙様式3-2（４・５月）'!Z43="ベア加算","",P41*VLOOKUP(N41,【参考】数式用!$AD$2:$AH$27,MATCH(O41,【参考】数式用!$K$4:$N$4,0)+1,0)),"")</f>
        <v/>
      </c>
      <c r="S41" s="127"/>
      <c r="T41" s="1041"/>
      <c r="U41" s="1042"/>
      <c r="V41" s="495" t="str">
        <f>IFERROR(P41*VLOOKUP(AF41,【参考】数式用4!$DC$3:$DZ$106,MATCH(N41,【参考】数式用4!$DC$2:$DZ$2,0)),"")</f>
        <v/>
      </c>
      <c r="W41" s="104"/>
      <c r="X41" s="126"/>
      <c r="Y41" s="1092" t="str">
        <f>IFERROR(IF('別紙様式3-2（４・５月）'!Z43="ベア加算","",W41*VLOOKUP(N41,【参考】数式用!$AD$2:$AH$27,MATCH(O41,【参考】数式用!$K$4:$N$4,0)+1,0)),"")</f>
        <v/>
      </c>
      <c r="Z41" s="1092"/>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39"/>
      <c r="Q42" s="1040"/>
      <c r="R42" s="494" t="str">
        <f>IFERROR(IF('別紙様式3-2（４・５月）'!Z44="ベア加算","",P42*VLOOKUP(N42,【参考】数式用!$AD$2:$AH$27,MATCH(O42,【参考】数式用!$K$4:$N$4,0)+1,0)),"")</f>
        <v/>
      </c>
      <c r="S42" s="127"/>
      <c r="T42" s="1041"/>
      <c r="U42" s="1042"/>
      <c r="V42" s="495" t="str">
        <f>IFERROR(P42*VLOOKUP(AF42,【参考】数式用4!$DC$3:$DZ$106,MATCH(N42,【参考】数式用4!$DC$2:$DZ$2,0)),"")</f>
        <v/>
      </c>
      <c r="W42" s="104"/>
      <c r="X42" s="126"/>
      <c r="Y42" s="1092" t="str">
        <f>IFERROR(IF('別紙様式3-2（４・５月）'!Z44="ベア加算","",W42*VLOOKUP(N42,【参考】数式用!$AD$2:$AH$27,MATCH(O42,【参考】数式用!$K$4:$N$4,0)+1,0)),"")</f>
        <v/>
      </c>
      <c r="Z42" s="1092"/>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39"/>
      <c r="Q43" s="1040"/>
      <c r="R43" s="494" t="str">
        <f>IFERROR(IF('別紙様式3-2（４・５月）'!Z45="ベア加算","",P43*VLOOKUP(N43,【参考】数式用!$AD$2:$AH$27,MATCH(O43,【参考】数式用!$K$4:$N$4,0)+1,0)),"")</f>
        <v/>
      </c>
      <c r="S43" s="127"/>
      <c r="T43" s="1041"/>
      <c r="U43" s="1042"/>
      <c r="V43" s="495" t="str">
        <f>IFERROR(P43*VLOOKUP(AF43,【参考】数式用4!$DC$3:$DZ$106,MATCH(N43,【参考】数式用4!$DC$2:$DZ$2,0)),"")</f>
        <v/>
      </c>
      <c r="W43" s="104"/>
      <c r="X43" s="126"/>
      <c r="Y43" s="1092" t="str">
        <f>IFERROR(IF('別紙様式3-2（４・５月）'!Z45="ベア加算","",W43*VLOOKUP(N43,【参考】数式用!$AD$2:$AH$27,MATCH(O43,【参考】数式用!$K$4:$N$4,0)+1,0)),"")</f>
        <v/>
      </c>
      <c r="Z43" s="1092"/>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39"/>
      <c r="Q44" s="1040"/>
      <c r="R44" s="494" t="str">
        <f>IFERROR(IF('別紙様式3-2（４・５月）'!Z46="ベア加算","",P44*VLOOKUP(N44,【参考】数式用!$AD$2:$AH$27,MATCH(O44,【参考】数式用!$K$4:$N$4,0)+1,0)),"")</f>
        <v/>
      </c>
      <c r="S44" s="127"/>
      <c r="T44" s="1041"/>
      <c r="U44" s="1042"/>
      <c r="V44" s="495" t="str">
        <f>IFERROR(P44*VLOOKUP(AF44,【参考】数式用4!$DC$3:$DZ$106,MATCH(N44,【参考】数式用4!$DC$2:$DZ$2,0)),"")</f>
        <v/>
      </c>
      <c r="W44" s="104"/>
      <c r="X44" s="126"/>
      <c r="Y44" s="1092" t="str">
        <f>IFERROR(IF('別紙様式3-2（４・５月）'!Z46="ベア加算","",W44*VLOOKUP(N44,【参考】数式用!$AD$2:$AH$27,MATCH(O44,【参考】数式用!$K$4:$N$4,0)+1,0)),"")</f>
        <v/>
      </c>
      <c r="Z44" s="1092"/>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39"/>
      <c r="Q45" s="1040"/>
      <c r="R45" s="494" t="str">
        <f>IFERROR(IF('別紙様式3-2（４・５月）'!Z47="ベア加算","",P45*VLOOKUP(N45,【参考】数式用!$AD$2:$AH$27,MATCH(O45,【参考】数式用!$K$4:$N$4,0)+1,0)),"")</f>
        <v/>
      </c>
      <c r="S45" s="127"/>
      <c r="T45" s="1041"/>
      <c r="U45" s="1042"/>
      <c r="V45" s="495" t="str">
        <f>IFERROR(P45*VLOOKUP(AF45,【参考】数式用4!$DC$3:$DZ$106,MATCH(N45,【参考】数式用4!$DC$2:$DZ$2,0)),"")</f>
        <v/>
      </c>
      <c r="W45" s="104"/>
      <c r="X45" s="126"/>
      <c r="Y45" s="1092" t="str">
        <f>IFERROR(IF('別紙様式3-2（４・５月）'!Z47="ベア加算","",W45*VLOOKUP(N45,【参考】数式用!$AD$2:$AH$27,MATCH(O45,【参考】数式用!$K$4:$N$4,0)+1,0)),"")</f>
        <v/>
      </c>
      <c r="Z45" s="1092"/>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39"/>
      <c r="Q46" s="1040"/>
      <c r="R46" s="494" t="str">
        <f>IFERROR(IF('別紙様式3-2（４・５月）'!Z48="ベア加算","",P46*VLOOKUP(N46,【参考】数式用!$AD$2:$AH$27,MATCH(O46,【参考】数式用!$K$4:$N$4,0)+1,0)),"")</f>
        <v/>
      </c>
      <c r="S46" s="127"/>
      <c r="T46" s="1041"/>
      <c r="U46" s="1042"/>
      <c r="V46" s="495" t="str">
        <f>IFERROR(P46*VLOOKUP(AF46,【参考】数式用4!$DC$3:$DZ$106,MATCH(N46,【参考】数式用4!$DC$2:$DZ$2,0)),"")</f>
        <v/>
      </c>
      <c r="W46" s="104"/>
      <c r="X46" s="126"/>
      <c r="Y46" s="1092" t="str">
        <f>IFERROR(IF('別紙様式3-2（４・５月）'!Z48="ベア加算","",W46*VLOOKUP(N46,【参考】数式用!$AD$2:$AH$27,MATCH(O46,【参考】数式用!$K$4:$N$4,0)+1,0)),"")</f>
        <v/>
      </c>
      <c r="Z46" s="1092"/>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39"/>
      <c r="Q47" s="1040"/>
      <c r="R47" s="494" t="str">
        <f>IFERROR(IF('別紙様式3-2（４・５月）'!Z49="ベア加算","",P47*VLOOKUP(N47,【参考】数式用!$AD$2:$AH$27,MATCH(O47,【参考】数式用!$K$4:$N$4,0)+1,0)),"")</f>
        <v/>
      </c>
      <c r="S47" s="127"/>
      <c r="T47" s="1041"/>
      <c r="U47" s="1042"/>
      <c r="V47" s="495" t="str">
        <f>IFERROR(P47*VLOOKUP(AF47,【参考】数式用4!$DC$3:$DZ$106,MATCH(N47,【参考】数式用4!$DC$2:$DZ$2,0)),"")</f>
        <v/>
      </c>
      <c r="W47" s="104"/>
      <c r="X47" s="126"/>
      <c r="Y47" s="1092" t="str">
        <f>IFERROR(IF('別紙様式3-2（４・５月）'!Z49="ベア加算","",W47*VLOOKUP(N47,【参考】数式用!$AD$2:$AH$27,MATCH(O47,【参考】数式用!$K$4:$N$4,0)+1,0)),"")</f>
        <v/>
      </c>
      <c r="Z47" s="1092"/>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39"/>
      <c r="Q48" s="1040"/>
      <c r="R48" s="494" t="str">
        <f>IFERROR(IF('別紙様式3-2（４・５月）'!Z50="ベア加算","",P48*VLOOKUP(N48,【参考】数式用!$AD$2:$AH$27,MATCH(O48,【参考】数式用!$K$4:$N$4,0)+1,0)),"")</f>
        <v/>
      </c>
      <c r="S48" s="127"/>
      <c r="T48" s="1041"/>
      <c r="U48" s="1042"/>
      <c r="V48" s="495" t="str">
        <f>IFERROR(P48*VLOOKUP(AF48,【参考】数式用4!$DC$3:$DZ$106,MATCH(N48,【参考】数式用4!$DC$2:$DZ$2,0)),"")</f>
        <v/>
      </c>
      <c r="W48" s="104"/>
      <c r="X48" s="126"/>
      <c r="Y48" s="1092" t="str">
        <f>IFERROR(IF('別紙様式3-2（４・５月）'!Z50="ベア加算","",W48*VLOOKUP(N48,【参考】数式用!$AD$2:$AH$27,MATCH(O48,【参考】数式用!$K$4:$N$4,0)+1,0)),"")</f>
        <v/>
      </c>
      <c r="Z48" s="1092"/>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39"/>
      <c r="Q49" s="1040"/>
      <c r="R49" s="494" t="str">
        <f>IFERROR(IF('別紙様式3-2（４・５月）'!Z51="ベア加算","",P49*VLOOKUP(N49,【参考】数式用!$AD$2:$AH$27,MATCH(O49,【参考】数式用!$K$4:$N$4,0)+1,0)),"")</f>
        <v/>
      </c>
      <c r="S49" s="127"/>
      <c r="T49" s="1041"/>
      <c r="U49" s="1042"/>
      <c r="V49" s="495" t="str">
        <f>IFERROR(P49*VLOOKUP(AF49,【参考】数式用4!$DC$3:$DZ$106,MATCH(N49,【参考】数式用4!$DC$2:$DZ$2,0)),"")</f>
        <v/>
      </c>
      <c r="W49" s="104"/>
      <c r="X49" s="126"/>
      <c r="Y49" s="1092" t="str">
        <f>IFERROR(IF('別紙様式3-2（４・５月）'!Z51="ベア加算","",W49*VLOOKUP(N49,【参考】数式用!$AD$2:$AH$27,MATCH(O49,【参考】数式用!$K$4:$N$4,0)+1,0)),"")</f>
        <v/>
      </c>
      <c r="Z49" s="1092"/>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39"/>
      <c r="Q50" s="1040"/>
      <c r="R50" s="494" t="str">
        <f>IFERROR(IF('別紙様式3-2（４・５月）'!Z52="ベア加算","",P50*VLOOKUP(N50,【参考】数式用!$AD$2:$AH$27,MATCH(O50,【参考】数式用!$K$4:$N$4,0)+1,0)),"")</f>
        <v/>
      </c>
      <c r="S50" s="127"/>
      <c r="T50" s="1041"/>
      <c r="U50" s="1042"/>
      <c r="V50" s="495" t="str">
        <f>IFERROR(P50*VLOOKUP(AF50,【参考】数式用4!$DC$3:$DZ$106,MATCH(N50,【参考】数式用4!$DC$2:$DZ$2,0)),"")</f>
        <v/>
      </c>
      <c r="W50" s="104"/>
      <c r="X50" s="126"/>
      <c r="Y50" s="1092" t="str">
        <f>IFERROR(IF('別紙様式3-2（４・５月）'!Z52="ベア加算","",W50*VLOOKUP(N50,【参考】数式用!$AD$2:$AH$27,MATCH(O50,【参考】数式用!$K$4:$N$4,0)+1,0)),"")</f>
        <v/>
      </c>
      <c r="Z50" s="1092"/>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39"/>
      <c r="Q51" s="1040"/>
      <c r="R51" s="494" t="str">
        <f>IFERROR(IF('別紙様式3-2（４・５月）'!Z53="ベア加算","",P51*VLOOKUP(N51,【参考】数式用!$AD$2:$AH$27,MATCH(O51,【参考】数式用!$K$4:$N$4,0)+1,0)),"")</f>
        <v/>
      </c>
      <c r="S51" s="127"/>
      <c r="T51" s="1041"/>
      <c r="U51" s="1042"/>
      <c r="V51" s="495" t="str">
        <f>IFERROR(P51*VLOOKUP(AF51,【参考】数式用4!$DC$3:$DZ$106,MATCH(N51,【参考】数式用4!$DC$2:$DZ$2,0)),"")</f>
        <v/>
      </c>
      <c r="W51" s="104"/>
      <c r="X51" s="126"/>
      <c r="Y51" s="1092" t="str">
        <f>IFERROR(IF('別紙様式3-2（４・５月）'!Z53="ベア加算","",W51*VLOOKUP(N51,【参考】数式用!$AD$2:$AH$27,MATCH(O51,【参考】数式用!$K$4:$N$4,0)+1,0)),"")</f>
        <v/>
      </c>
      <c r="Z51" s="1092"/>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39"/>
      <c r="Q52" s="1040"/>
      <c r="R52" s="494" t="str">
        <f>IFERROR(IF('別紙様式3-2（４・５月）'!Z54="ベア加算","",P52*VLOOKUP(N52,【参考】数式用!$AD$2:$AH$27,MATCH(O52,【参考】数式用!$K$4:$N$4,0)+1,0)),"")</f>
        <v/>
      </c>
      <c r="S52" s="127"/>
      <c r="T52" s="1041"/>
      <c r="U52" s="1042"/>
      <c r="V52" s="495" t="str">
        <f>IFERROR(P52*VLOOKUP(AF52,【参考】数式用4!$DC$3:$DZ$106,MATCH(N52,【参考】数式用4!$DC$2:$DZ$2,0)),"")</f>
        <v/>
      </c>
      <c r="W52" s="104"/>
      <c r="X52" s="126"/>
      <c r="Y52" s="1092" t="str">
        <f>IFERROR(IF('別紙様式3-2（４・５月）'!Z54="ベア加算","",W52*VLOOKUP(N52,【参考】数式用!$AD$2:$AH$27,MATCH(O52,【参考】数式用!$K$4:$N$4,0)+1,0)),"")</f>
        <v/>
      </c>
      <c r="Z52" s="1092"/>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39"/>
      <c r="Q53" s="1040"/>
      <c r="R53" s="494" t="str">
        <f>IFERROR(IF('別紙様式3-2（４・５月）'!Z55="ベア加算","",P53*VLOOKUP(N53,【参考】数式用!$AD$2:$AH$27,MATCH(O53,【参考】数式用!$K$4:$N$4,0)+1,0)),"")</f>
        <v/>
      </c>
      <c r="S53" s="127"/>
      <c r="T53" s="1041"/>
      <c r="U53" s="1042"/>
      <c r="V53" s="495" t="str">
        <f>IFERROR(P53*VLOOKUP(AF53,【参考】数式用4!$DC$3:$DZ$106,MATCH(N53,【参考】数式用4!$DC$2:$DZ$2,0)),"")</f>
        <v/>
      </c>
      <c r="W53" s="104"/>
      <c r="X53" s="126"/>
      <c r="Y53" s="1092" t="str">
        <f>IFERROR(IF('別紙様式3-2（４・５月）'!Z55="ベア加算","",W53*VLOOKUP(N53,【参考】数式用!$AD$2:$AH$27,MATCH(O53,【参考】数式用!$K$4:$N$4,0)+1,0)),"")</f>
        <v/>
      </c>
      <c r="Z53" s="1092"/>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39"/>
      <c r="Q54" s="1040"/>
      <c r="R54" s="494" t="str">
        <f>IFERROR(IF('別紙様式3-2（４・５月）'!Z56="ベア加算","",P54*VLOOKUP(N54,【参考】数式用!$AD$2:$AH$27,MATCH(O54,【参考】数式用!$K$4:$N$4,0)+1,0)),"")</f>
        <v/>
      </c>
      <c r="S54" s="127"/>
      <c r="T54" s="1041"/>
      <c r="U54" s="1042"/>
      <c r="V54" s="495" t="str">
        <f>IFERROR(P54*VLOOKUP(AF54,【参考】数式用4!$DC$3:$DZ$106,MATCH(N54,【参考】数式用4!$DC$2:$DZ$2,0)),"")</f>
        <v/>
      </c>
      <c r="W54" s="104"/>
      <c r="X54" s="126"/>
      <c r="Y54" s="1092" t="str">
        <f>IFERROR(IF('別紙様式3-2（４・５月）'!Z56="ベア加算","",W54*VLOOKUP(N54,【参考】数式用!$AD$2:$AH$27,MATCH(O54,【参考】数式用!$K$4:$N$4,0)+1,0)),"")</f>
        <v/>
      </c>
      <c r="Z54" s="1092"/>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39"/>
      <c r="Q55" s="1040"/>
      <c r="R55" s="494" t="str">
        <f>IFERROR(IF('別紙様式3-2（４・５月）'!Z57="ベア加算","",P55*VLOOKUP(N55,【参考】数式用!$AD$2:$AH$27,MATCH(O55,【参考】数式用!$K$4:$N$4,0)+1,0)),"")</f>
        <v/>
      </c>
      <c r="S55" s="127"/>
      <c r="T55" s="1041"/>
      <c r="U55" s="1042"/>
      <c r="V55" s="495" t="str">
        <f>IFERROR(P55*VLOOKUP(AF55,【参考】数式用4!$DC$3:$DZ$106,MATCH(N55,【参考】数式用4!$DC$2:$DZ$2,0)),"")</f>
        <v/>
      </c>
      <c r="W55" s="104"/>
      <c r="X55" s="126"/>
      <c r="Y55" s="1092" t="str">
        <f>IFERROR(IF('別紙様式3-2（４・５月）'!Z57="ベア加算","",W55*VLOOKUP(N55,【参考】数式用!$AD$2:$AH$27,MATCH(O55,【参考】数式用!$K$4:$N$4,0)+1,0)),"")</f>
        <v/>
      </c>
      <c r="Z55" s="1092"/>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39"/>
      <c r="Q56" s="1040"/>
      <c r="R56" s="494" t="str">
        <f>IFERROR(IF('別紙様式3-2（４・５月）'!Z58="ベア加算","",P56*VLOOKUP(N56,【参考】数式用!$AD$2:$AH$27,MATCH(O56,【参考】数式用!$K$4:$N$4,0)+1,0)),"")</f>
        <v/>
      </c>
      <c r="S56" s="127"/>
      <c r="T56" s="1041"/>
      <c r="U56" s="1042"/>
      <c r="V56" s="495" t="str">
        <f>IFERROR(P56*VLOOKUP(AF56,【参考】数式用4!$DC$3:$DZ$106,MATCH(N56,【参考】数式用4!$DC$2:$DZ$2,0)),"")</f>
        <v/>
      </c>
      <c r="W56" s="104"/>
      <c r="X56" s="126"/>
      <c r="Y56" s="1092" t="str">
        <f>IFERROR(IF('別紙様式3-2（４・５月）'!Z58="ベア加算","",W56*VLOOKUP(N56,【参考】数式用!$AD$2:$AH$27,MATCH(O56,【参考】数式用!$K$4:$N$4,0)+1,0)),"")</f>
        <v/>
      </c>
      <c r="Z56" s="1092"/>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39"/>
      <c r="Q57" s="1040"/>
      <c r="R57" s="494" t="str">
        <f>IFERROR(IF('別紙様式3-2（４・５月）'!Z59="ベア加算","",P57*VLOOKUP(N57,【参考】数式用!$AD$2:$AH$27,MATCH(O57,【参考】数式用!$K$4:$N$4,0)+1,0)),"")</f>
        <v/>
      </c>
      <c r="S57" s="127"/>
      <c r="T57" s="1041"/>
      <c r="U57" s="1042"/>
      <c r="V57" s="495" t="str">
        <f>IFERROR(P57*VLOOKUP(AF57,【参考】数式用4!$DC$3:$DZ$106,MATCH(N57,【参考】数式用4!$DC$2:$DZ$2,0)),"")</f>
        <v/>
      </c>
      <c r="W57" s="104"/>
      <c r="X57" s="126"/>
      <c r="Y57" s="1092" t="str">
        <f>IFERROR(IF('別紙様式3-2（４・５月）'!Z59="ベア加算","",W57*VLOOKUP(N57,【参考】数式用!$AD$2:$AH$27,MATCH(O57,【参考】数式用!$K$4:$N$4,0)+1,0)),"")</f>
        <v/>
      </c>
      <c r="Z57" s="1092"/>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39"/>
      <c r="Q58" s="1040"/>
      <c r="R58" s="494" t="str">
        <f>IFERROR(IF('別紙様式3-2（４・５月）'!Z60="ベア加算","",P58*VLOOKUP(N58,【参考】数式用!$AD$2:$AH$27,MATCH(O58,【参考】数式用!$K$4:$N$4,0)+1,0)),"")</f>
        <v/>
      </c>
      <c r="S58" s="127"/>
      <c r="T58" s="1041"/>
      <c r="U58" s="1042"/>
      <c r="V58" s="495" t="str">
        <f>IFERROR(P58*VLOOKUP(AF58,【参考】数式用4!$DC$3:$DZ$106,MATCH(N58,【参考】数式用4!$DC$2:$DZ$2,0)),"")</f>
        <v/>
      </c>
      <c r="W58" s="104"/>
      <c r="X58" s="126"/>
      <c r="Y58" s="1092" t="str">
        <f>IFERROR(IF('別紙様式3-2（４・５月）'!Z60="ベア加算","",W58*VLOOKUP(N58,【参考】数式用!$AD$2:$AH$27,MATCH(O58,【参考】数式用!$K$4:$N$4,0)+1,0)),"")</f>
        <v/>
      </c>
      <c r="Z58" s="1092"/>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39"/>
      <c r="Q59" s="1040"/>
      <c r="R59" s="494" t="str">
        <f>IFERROR(IF('別紙様式3-2（４・５月）'!Z61="ベア加算","",P59*VLOOKUP(N59,【参考】数式用!$AD$2:$AH$27,MATCH(O59,【参考】数式用!$K$4:$N$4,0)+1,0)),"")</f>
        <v/>
      </c>
      <c r="S59" s="127"/>
      <c r="T59" s="1041"/>
      <c r="U59" s="1042"/>
      <c r="V59" s="495" t="str">
        <f>IFERROR(P59*VLOOKUP(AF59,【参考】数式用4!$DC$3:$DZ$106,MATCH(N59,【参考】数式用4!$DC$2:$DZ$2,0)),"")</f>
        <v/>
      </c>
      <c r="W59" s="104"/>
      <c r="X59" s="126"/>
      <c r="Y59" s="1092" t="str">
        <f>IFERROR(IF('別紙様式3-2（４・５月）'!Z61="ベア加算","",W59*VLOOKUP(N59,【参考】数式用!$AD$2:$AH$27,MATCH(O59,【参考】数式用!$K$4:$N$4,0)+1,0)),"")</f>
        <v/>
      </c>
      <c r="Z59" s="1092"/>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39"/>
      <c r="Q60" s="1040"/>
      <c r="R60" s="494" t="str">
        <f>IFERROR(IF('別紙様式3-2（４・５月）'!Z62="ベア加算","",P60*VLOOKUP(N60,【参考】数式用!$AD$2:$AH$27,MATCH(O60,【参考】数式用!$K$4:$N$4,0)+1,0)),"")</f>
        <v/>
      </c>
      <c r="S60" s="127"/>
      <c r="T60" s="1041"/>
      <c r="U60" s="1042"/>
      <c r="V60" s="495" t="str">
        <f>IFERROR(P60*VLOOKUP(AF60,【参考】数式用4!$DC$3:$DZ$106,MATCH(N60,【参考】数式用4!$DC$2:$DZ$2,0)),"")</f>
        <v/>
      </c>
      <c r="W60" s="104"/>
      <c r="X60" s="126"/>
      <c r="Y60" s="1092" t="str">
        <f>IFERROR(IF('別紙様式3-2（４・５月）'!Z62="ベア加算","",W60*VLOOKUP(N60,【参考】数式用!$AD$2:$AH$27,MATCH(O60,【参考】数式用!$K$4:$N$4,0)+1,0)),"")</f>
        <v/>
      </c>
      <c r="Z60" s="1092"/>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39"/>
      <c r="Q61" s="1040"/>
      <c r="R61" s="494" t="str">
        <f>IFERROR(IF('別紙様式3-2（４・５月）'!Z63="ベア加算","",P61*VLOOKUP(N61,【参考】数式用!$AD$2:$AH$27,MATCH(O61,【参考】数式用!$K$4:$N$4,0)+1,0)),"")</f>
        <v/>
      </c>
      <c r="S61" s="127"/>
      <c r="T61" s="1041"/>
      <c r="U61" s="1042"/>
      <c r="V61" s="495" t="str">
        <f>IFERROR(P61*VLOOKUP(AF61,【参考】数式用4!$DC$3:$DZ$106,MATCH(N61,【参考】数式用4!$DC$2:$DZ$2,0)),"")</f>
        <v/>
      </c>
      <c r="W61" s="104"/>
      <c r="X61" s="126"/>
      <c r="Y61" s="1092" t="str">
        <f>IFERROR(IF('別紙様式3-2（４・５月）'!Z63="ベア加算","",W61*VLOOKUP(N61,【参考】数式用!$AD$2:$AH$27,MATCH(O61,【参考】数式用!$K$4:$N$4,0)+1,0)),"")</f>
        <v/>
      </c>
      <c r="Z61" s="1092"/>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39"/>
      <c r="Q62" s="1040"/>
      <c r="R62" s="494" t="str">
        <f>IFERROR(IF('別紙様式3-2（４・５月）'!Z64="ベア加算","",P62*VLOOKUP(N62,【参考】数式用!$AD$2:$AH$27,MATCH(O62,【参考】数式用!$K$4:$N$4,0)+1,0)),"")</f>
        <v/>
      </c>
      <c r="S62" s="127"/>
      <c r="T62" s="1041"/>
      <c r="U62" s="1042"/>
      <c r="V62" s="495" t="str">
        <f>IFERROR(P62*VLOOKUP(AF62,【参考】数式用4!$DC$3:$DZ$106,MATCH(N62,【参考】数式用4!$DC$2:$DZ$2,0)),"")</f>
        <v/>
      </c>
      <c r="W62" s="104"/>
      <c r="X62" s="126"/>
      <c r="Y62" s="1092" t="str">
        <f>IFERROR(IF('別紙様式3-2（４・５月）'!Z64="ベア加算","",W62*VLOOKUP(N62,【参考】数式用!$AD$2:$AH$27,MATCH(O62,【参考】数式用!$K$4:$N$4,0)+1,0)),"")</f>
        <v/>
      </c>
      <c r="Z62" s="1092"/>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39"/>
      <c r="Q63" s="1040"/>
      <c r="R63" s="494" t="str">
        <f>IFERROR(IF('別紙様式3-2（４・５月）'!Z65="ベア加算","",P63*VLOOKUP(N63,【参考】数式用!$AD$2:$AH$27,MATCH(O63,【参考】数式用!$K$4:$N$4,0)+1,0)),"")</f>
        <v/>
      </c>
      <c r="S63" s="127"/>
      <c r="T63" s="1041"/>
      <c r="U63" s="1042"/>
      <c r="V63" s="495" t="str">
        <f>IFERROR(P63*VLOOKUP(AF63,【参考】数式用4!$DC$3:$DZ$106,MATCH(N63,【参考】数式用4!$DC$2:$DZ$2,0)),"")</f>
        <v/>
      </c>
      <c r="W63" s="104"/>
      <c r="X63" s="126"/>
      <c r="Y63" s="1092" t="str">
        <f>IFERROR(IF('別紙様式3-2（４・５月）'!Z65="ベア加算","",W63*VLOOKUP(N63,【参考】数式用!$AD$2:$AH$27,MATCH(O63,【参考】数式用!$K$4:$N$4,0)+1,0)),"")</f>
        <v/>
      </c>
      <c r="Z63" s="1092"/>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39"/>
      <c r="Q64" s="1040"/>
      <c r="R64" s="494" t="str">
        <f>IFERROR(IF('別紙様式3-2（４・５月）'!Z66="ベア加算","",P64*VLOOKUP(N64,【参考】数式用!$AD$2:$AH$27,MATCH(O64,【参考】数式用!$K$4:$N$4,0)+1,0)),"")</f>
        <v/>
      </c>
      <c r="S64" s="127"/>
      <c r="T64" s="1041"/>
      <c r="U64" s="1042"/>
      <c r="V64" s="495" t="str">
        <f>IFERROR(P64*VLOOKUP(AF64,【参考】数式用4!$DC$3:$DZ$106,MATCH(N64,【参考】数式用4!$DC$2:$DZ$2,0)),"")</f>
        <v/>
      </c>
      <c r="W64" s="104"/>
      <c r="X64" s="126"/>
      <c r="Y64" s="1092" t="str">
        <f>IFERROR(IF('別紙様式3-2（４・５月）'!Z66="ベア加算","",W64*VLOOKUP(N64,【参考】数式用!$AD$2:$AH$27,MATCH(O64,【参考】数式用!$K$4:$N$4,0)+1,0)),"")</f>
        <v/>
      </c>
      <c r="Z64" s="1092"/>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39"/>
      <c r="Q65" s="1040"/>
      <c r="R65" s="494" t="str">
        <f>IFERROR(IF('別紙様式3-2（４・５月）'!Z67="ベア加算","",P65*VLOOKUP(N65,【参考】数式用!$AD$2:$AH$27,MATCH(O65,【参考】数式用!$K$4:$N$4,0)+1,0)),"")</f>
        <v/>
      </c>
      <c r="S65" s="127"/>
      <c r="T65" s="1041"/>
      <c r="U65" s="1042"/>
      <c r="V65" s="495" t="str">
        <f>IFERROR(P65*VLOOKUP(AF65,【参考】数式用4!$DC$3:$DZ$106,MATCH(N65,【参考】数式用4!$DC$2:$DZ$2,0)),"")</f>
        <v/>
      </c>
      <c r="W65" s="104"/>
      <c r="X65" s="126"/>
      <c r="Y65" s="1092" t="str">
        <f>IFERROR(IF('別紙様式3-2（４・５月）'!Z67="ベア加算","",W65*VLOOKUP(N65,【参考】数式用!$AD$2:$AH$27,MATCH(O65,【参考】数式用!$K$4:$N$4,0)+1,0)),"")</f>
        <v/>
      </c>
      <c r="Z65" s="1092"/>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39"/>
      <c r="Q66" s="1040"/>
      <c r="R66" s="494" t="str">
        <f>IFERROR(IF('別紙様式3-2（４・５月）'!Z68="ベア加算","",P66*VLOOKUP(N66,【参考】数式用!$AD$2:$AH$27,MATCH(O66,【参考】数式用!$K$4:$N$4,0)+1,0)),"")</f>
        <v/>
      </c>
      <c r="S66" s="127"/>
      <c r="T66" s="1041"/>
      <c r="U66" s="1042"/>
      <c r="V66" s="495" t="str">
        <f>IFERROR(P66*VLOOKUP(AF66,【参考】数式用4!$DC$3:$DZ$106,MATCH(N66,【参考】数式用4!$DC$2:$DZ$2,0)),"")</f>
        <v/>
      </c>
      <c r="W66" s="104"/>
      <c r="X66" s="126"/>
      <c r="Y66" s="1092" t="str">
        <f>IFERROR(IF('別紙様式3-2（４・５月）'!Z68="ベア加算","",W66*VLOOKUP(N66,【参考】数式用!$AD$2:$AH$27,MATCH(O66,【参考】数式用!$K$4:$N$4,0)+1,0)),"")</f>
        <v/>
      </c>
      <c r="Z66" s="1092"/>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39"/>
      <c r="Q67" s="1040"/>
      <c r="R67" s="494" t="str">
        <f>IFERROR(IF('別紙様式3-2（４・５月）'!Z69="ベア加算","",P67*VLOOKUP(N67,【参考】数式用!$AD$2:$AH$27,MATCH(O67,【参考】数式用!$K$4:$N$4,0)+1,0)),"")</f>
        <v/>
      </c>
      <c r="S67" s="127"/>
      <c r="T67" s="1041"/>
      <c r="U67" s="1042"/>
      <c r="V67" s="495" t="str">
        <f>IFERROR(P67*VLOOKUP(AF67,【参考】数式用4!$DC$3:$DZ$106,MATCH(N67,【参考】数式用4!$DC$2:$DZ$2,0)),"")</f>
        <v/>
      </c>
      <c r="W67" s="104"/>
      <c r="X67" s="126"/>
      <c r="Y67" s="1092" t="str">
        <f>IFERROR(IF('別紙様式3-2（４・５月）'!Z69="ベア加算","",W67*VLOOKUP(N67,【参考】数式用!$AD$2:$AH$27,MATCH(O67,【参考】数式用!$K$4:$N$4,0)+1,0)),"")</f>
        <v/>
      </c>
      <c r="Z67" s="1092"/>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39"/>
      <c r="Q68" s="1040"/>
      <c r="R68" s="494" t="str">
        <f>IFERROR(IF('別紙様式3-2（４・５月）'!Z70="ベア加算","",P68*VLOOKUP(N68,【参考】数式用!$AD$2:$AH$27,MATCH(O68,【参考】数式用!$K$4:$N$4,0)+1,0)),"")</f>
        <v/>
      </c>
      <c r="S68" s="127"/>
      <c r="T68" s="1041"/>
      <c r="U68" s="1042"/>
      <c r="V68" s="495" t="str">
        <f>IFERROR(P68*VLOOKUP(AF68,【参考】数式用4!$DC$3:$DZ$106,MATCH(N68,【参考】数式用4!$DC$2:$DZ$2,0)),"")</f>
        <v/>
      </c>
      <c r="W68" s="104"/>
      <c r="X68" s="126"/>
      <c r="Y68" s="1092" t="str">
        <f>IFERROR(IF('別紙様式3-2（４・５月）'!Z70="ベア加算","",W68*VLOOKUP(N68,【参考】数式用!$AD$2:$AH$27,MATCH(O68,【参考】数式用!$K$4:$N$4,0)+1,0)),"")</f>
        <v/>
      </c>
      <c r="Z68" s="1092"/>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39"/>
      <c r="Q69" s="1040"/>
      <c r="R69" s="494" t="str">
        <f>IFERROR(IF('別紙様式3-2（４・５月）'!Z71="ベア加算","",P69*VLOOKUP(N69,【参考】数式用!$AD$2:$AH$27,MATCH(O69,【参考】数式用!$K$4:$N$4,0)+1,0)),"")</f>
        <v/>
      </c>
      <c r="S69" s="127"/>
      <c r="T69" s="1041"/>
      <c r="U69" s="1042"/>
      <c r="V69" s="495" t="str">
        <f>IFERROR(P69*VLOOKUP(AF69,【参考】数式用4!$DC$3:$DZ$106,MATCH(N69,【参考】数式用4!$DC$2:$DZ$2,0)),"")</f>
        <v/>
      </c>
      <c r="W69" s="104"/>
      <c r="X69" s="126"/>
      <c r="Y69" s="1092" t="str">
        <f>IFERROR(IF('別紙様式3-2（４・５月）'!Z71="ベア加算","",W69*VLOOKUP(N69,【参考】数式用!$AD$2:$AH$27,MATCH(O69,【参考】数式用!$K$4:$N$4,0)+1,0)),"")</f>
        <v/>
      </c>
      <c r="Z69" s="1092"/>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39"/>
      <c r="Q70" s="1040"/>
      <c r="R70" s="494" t="str">
        <f>IFERROR(IF('別紙様式3-2（４・５月）'!Z72="ベア加算","",P70*VLOOKUP(N70,【参考】数式用!$AD$2:$AH$27,MATCH(O70,【参考】数式用!$K$4:$N$4,0)+1,0)),"")</f>
        <v/>
      </c>
      <c r="S70" s="127"/>
      <c r="T70" s="1041"/>
      <c r="U70" s="1042"/>
      <c r="V70" s="495" t="str">
        <f>IFERROR(P70*VLOOKUP(AF70,【参考】数式用4!$DC$3:$DZ$106,MATCH(N70,【参考】数式用4!$DC$2:$DZ$2,0)),"")</f>
        <v/>
      </c>
      <c r="W70" s="104"/>
      <c r="X70" s="126"/>
      <c r="Y70" s="1092" t="str">
        <f>IFERROR(IF('別紙様式3-2（４・５月）'!Z72="ベア加算","",W70*VLOOKUP(N70,【参考】数式用!$AD$2:$AH$27,MATCH(O70,【参考】数式用!$K$4:$N$4,0)+1,0)),"")</f>
        <v/>
      </c>
      <c r="Z70" s="1092"/>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39"/>
      <c r="Q71" s="1040"/>
      <c r="R71" s="494" t="str">
        <f>IFERROR(IF('別紙様式3-2（４・５月）'!Z73="ベア加算","",P71*VLOOKUP(N71,【参考】数式用!$AD$2:$AH$27,MATCH(O71,【参考】数式用!$K$4:$N$4,0)+1,0)),"")</f>
        <v/>
      </c>
      <c r="S71" s="127"/>
      <c r="T71" s="1041"/>
      <c r="U71" s="1042"/>
      <c r="V71" s="495" t="str">
        <f>IFERROR(P71*VLOOKUP(AF71,【参考】数式用4!$DC$3:$DZ$106,MATCH(N71,【参考】数式用4!$DC$2:$DZ$2,0)),"")</f>
        <v/>
      </c>
      <c r="W71" s="104"/>
      <c r="X71" s="126"/>
      <c r="Y71" s="1092" t="str">
        <f>IFERROR(IF('別紙様式3-2（４・５月）'!Z73="ベア加算","",W71*VLOOKUP(N71,【参考】数式用!$AD$2:$AH$27,MATCH(O71,【参考】数式用!$K$4:$N$4,0)+1,0)),"")</f>
        <v/>
      </c>
      <c r="Z71" s="1092"/>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39"/>
      <c r="Q72" s="1040"/>
      <c r="R72" s="494" t="str">
        <f>IFERROR(IF('別紙様式3-2（４・５月）'!Z74="ベア加算","",P72*VLOOKUP(N72,【参考】数式用!$AD$2:$AH$27,MATCH(O72,【参考】数式用!$K$4:$N$4,0)+1,0)),"")</f>
        <v/>
      </c>
      <c r="S72" s="127"/>
      <c r="T72" s="1041"/>
      <c r="U72" s="1042"/>
      <c r="V72" s="495" t="str">
        <f>IFERROR(P72*VLOOKUP(AF72,【参考】数式用4!$DC$3:$DZ$106,MATCH(N72,【参考】数式用4!$DC$2:$DZ$2,0)),"")</f>
        <v/>
      </c>
      <c r="W72" s="104"/>
      <c r="X72" s="126"/>
      <c r="Y72" s="1092" t="str">
        <f>IFERROR(IF('別紙様式3-2（４・５月）'!Z74="ベア加算","",W72*VLOOKUP(N72,【参考】数式用!$AD$2:$AH$27,MATCH(O72,【参考】数式用!$K$4:$N$4,0)+1,0)),"")</f>
        <v/>
      </c>
      <c r="Z72" s="1092"/>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39"/>
      <c r="Q73" s="1040"/>
      <c r="R73" s="494" t="str">
        <f>IFERROR(IF('別紙様式3-2（４・５月）'!Z75="ベア加算","",P73*VLOOKUP(N73,【参考】数式用!$AD$2:$AH$27,MATCH(O73,【参考】数式用!$K$4:$N$4,0)+1,0)),"")</f>
        <v/>
      </c>
      <c r="S73" s="127"/>
      <c r="T73" s="1041"/>
      <c r="U73" s="1042"/>
      <c r="V73" s="495" t="str">
        <f>IFERROR(P73*VLOOKUP(AF73,【参考】数式用4!$DC$3:$DZ$106,MATCH(N73,【参考】数式用4!$DC$2:$DZ$2,0)),"")</f>
        <v/>
      </c>
      <c r="W73" s="104"/>
      <c r="X73" s="126"/>
      <c r="Y73" s="1092" t="str">
        <f>IFERROR(IF('別紙様式3-2（４・５月）'!Z75="ベア加算","",W73*VLOOKUP(N73,【参考】数式用!$AD$2:$AH$27,MATCH(O73,【参考】数式用!$K$4:$N$4,0)+1,0)),"")</f>
        <v/>
      </c>
      <c r="Z73" s="1092"/>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39"/>
      <c r="Q74" s="1040"/>
      <c r="R74" s="494" t="str">
        <f>IFERROR(IF('別紙様式3-2（４・５月）'!Z76="ベア加算","",P74*VLOOKUP(N74,【参考】数式用!$AD$2:$AH$27,MATCH(O74,【参考】数式用!$K$4:$N$4,0)+1,0)),"")</f>
        <v/>
      </c>
      <c r="S74" s="127"/>
      <c r="T74" s="1041"/>
      <c r="U74" s="1042"/>
      <c r="V74" s="495" t="str">
        <f>IFERROR(P74*VLOOKUP(AF74,【参考】数式用4!$DC$3:$DZ$106,MATCH(N74,【参考】数式用4!$DC$2:$DZ$2,0)),"")</f>
        <v/>
      </c>
      <c r="W74" s="104"/>
      <c r="X74" s="126"/>
      <c r="Y74" s="1092" t="str">
        <f>IFERROR(IF('別紙様式3-2（４・５月）'!Z76="ベア加算","",W74*VLOOKUP(N74,【参考】数式用!$AD$2:$AH$27,MATCH(O74,【参考】数式用!$K$4:$N$4,0)+1,0)),"")</f>
        <v/>
      </c>
      <c r="Z74" s="1092"/>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39"/>
      <c r="Q75" s="1040"/>
      <c r="R75" s="494" t="str">
        <f>IFERROR(IF('別紙様式3-2（４・５月）'!Z77="ベア加算","",P75*VLOOKUP(N75,【参考】数式用!$AD$2:$AH$27,MATCH(O75,【参考】数式用!$K$4:$N$4,0)+1,0)),"")</f>
        <v/>
      </c>
      <c r="S75" s="127"/>
      <c r="T75" s="1041"/>
      <c r="U75" s="1042"/>
      <c r="V75" s="495" t="str">
        <f>IFERROR(P75*VLOOKUP(AF75,【参考】数式用4!$DC$3:$DZ$106,MATCH(N75,【参考】数式用4!$DC$2:$DZ$2,0)),"")</f>
        <v/>
      </c>
      <c r="W75" s="104"/>
      <c r="X75" s="126"/>
      <c r="Y75" s="1092" t="str">
        <f>IFERROR(IF('別紙様式3-2（４・５月）'!Z77="ベア加算","",W75*VLOOKUP(N75,【参考】数式用!$AD$2:$AH$27,MATCH(O75,【参考】数式用!$K$4:$N$4,0)+1,0)),"")</f>
        <v/>
      </c>
      <c r="Z75" s="1092"/>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39"/>
      <c r="Q76" s="1040"/>
      <c r="R76" s="494" t="str">
        <f>IFERROR(IF('別紙様式3-2（４・５月）'!Z78="ベア加算","",P76*VLOOKUP(N76,【参考】数式用!$AD$2:$AH$27,MATCH(O76,【参考】数式用!$K$4:$N$4,0)+1,0)),"")</f>
        <v/>
      </c>
      <c r="S76" s="127"/>
      <c r="T76" s="1041"/>
      <c r="U76" s="1042"/>
      <c r="V76" s="495" t="str">
        <f>IFERROR(P76*VLOOKUP(AF76,【参考】数式用4!$DC$3:$DZ$106,MATCH(N76,【参考】数式用4!$DC$2:$DZ$2,0)),"")</f>
        <v/>
      </c>
      <c r="W76" s="104"/>
      <c r="X76" s="126"/>
      <c r="Y76" s="1092" t="str">
        <f>IFERROR(IF('別紙様式3-2（４・５月）'!Z78="ベア加算","",W76*VLOOKUP(N76,【参考】数式用!$AD$2:$AH$27,MATCH(O76,【参考】数式用!$K$4:$N$4,0)+1,0)),"")</f>
        <v/>
      </c>
      <c r="Z76" s="1092"/>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39"/>
      <c r="Q77" s="1040"/>
      <c r="R77" s="494" t="str">
        <f>IFERROR(IF('別紙様式3-2（４・５月）'!Z79="ベア加算","",P77*VLOOKUP(N77,【参考】数式用!$AD$2:$AH$27,MATCH(O77,【参考】数式用!$K$4:$N$4,0)+1,0)),"")</f>
        <v/>
      </c>
      <c r="S77" s="127"/>
      <c r="T77" s="1041"/>
      <c r="U77" s="1042"/>
      <c r="V77" s="495" t="str">
        <f>IFERROR(P77*VLOOKUP(AF77,【参考】数式用4!$DC$3:$DZ$106,MATCH(N77,【参考】数式用4!$DC$2:$DZ$2,0)),"")</f>
        <v/>
      </c>
      <c r="W77" s="104"/>
      <c r="X77" s="126"/>
      <c r="Y77" s="1092" t="str">
        <f>IFERROR(IF('別紙様式3-2（４・５月）'!Z79="ベア加算","",W77*VLOOKUP(N77,【参考】数式用!$AD$2:$AH$27,MATCH(O77,【参考】数式用!$K$4:$N$4,0)+1,0)),"")</f>
        <v/>
      </c>
      <c r="Z77" s="1092"/>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39"/>
      <c r="Q78" s="1040"/>
      <c r="R78" s="494" t="str">
        <f>IFERROR(IF('別紙様式3-2（４・５月）'!Z80="ベア加算","",P78*VLOOKUP(N78,【参考】数式用!$AD$2:$AH$27,MATCH(O78,【参考】数式用!$K$4:$N$4,0)+1,0)),"")</f>
        <v/>
      </c>
      <c r="S78" s="127"/>
      <c r="T78" s="1041"/>
      <c r="U78" s="1042"/>
      <c r="V78" s="495" t="str">
        <f>IFERROR(P78*VLOOKUP(AF78,【参考】数式用4!$DC$3:$DZ$106,MATCH(N78,【参考】数式用4!$DC$2:$DZ$2,0)),"")</f>
        <v/>
      </c>
      <c r="W78" s="104"/>
      <c r="X78" s="126"/>
      <c r="Y78" s="1092" t="str">
        <f>IFERROR(IF('別紙様式3-2（４・５月）'!Z80="ベア加算","",W78*VLOOKUP(N78,【参考】数式用!$AD$2:$AH$27,MATCH(O78,【参考】数式用!$K$4:$N$4,0)+1,0)),"")</f>
        <v/>
      </c>
      <c r="Z78" s="1092"/>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39"/>
      <c r="Q79" s="1040"/>
      <c r="R79" s="494" t="str">
        <f>IFERROR(IF('別紙様式3-2（４・５月）'!Z81="ベア加算","",P79*VLOOKUP(N79,【参考】数式用!$AD$2:$AH$27,MATCH(O79,【参考】数式用!$K$4:$N$4,0)+1,0)),"")</f>
        <v/>
      </c>
      <c r="S79" s="127"/>
      <c r="T79" s="1041"/>
      <c r="U79" s="1042"/>
      <c r="V79" s="495" t="str">
        <f>IFERROR(P79*VLOOKUP(AF79,【参考】数式用4!$DC$3:$DZ$106,MATCH(N79,【参考】数式用4!$DC$2:$DZ$2,0)),"")</f>
        <v/>
      </c>
      <c r="W79" s="104"/>
      <c r="X79" s="126"/>
      <c r="Y79" s="1092" t="str">
        <f>IFERROR(IF('別紙様式3-2（４・５月）'!Z81="ベア加算","",W79*VLOOKUP(N79,【参考】数式用!$AD$2:$AH$27,MATCH(O79,【参考】数式用!$K$4:$N$4,0)+1,0)),"")</f>
        <v/>
      </c>
      <c r="Z79" s="1092"/>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39"/>
      <c r="Q80" s="1040"/>
      <c r="R80" s="494" t="str">
        <f>IFERROR(IF('別紙様式3-2（４・５月）'!Z82="ベア加算","",P80*VLOOKUP(N80,【参考】数式用!$AD$2:$AH$27,MATCH(O80,【参考】数式用!$K$4:$N$4,0)+1,0)),"")</f>
        <v/>
      </c>
      <c r="S80" s="127"/>
      <c r="T80" s="1041"/>
      <c r="U80" s="1042"/>
      <c r="V80" s="495" t="str">
        <f>IFERROR(P80*VLOOKUP(AF80,【参考】数式用4!$DC$3:$DZ$106,MATCH(N80,【参考】数式用4!$DC$2:$DZ$2,0)),"")</f>
        <v/>
      </c>
      <c r="W80" s="104"/>
      <c r="X80" s="126"/>
      <c r="Y80" s="1092" t="str">
        <f>IFERROR(IF('別紙様式3-2（４・５月）'!Z82="ベア加算","",W80*VLOOKUP(N80,【参考】数式用!$AD$2:$AH$27,MATCH(O80,【参考】数式用!$K$4:$N$4,0)+1,0)),"")</f>
        <v/>
      </c>
      <c r="Z80" s="1092"/>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39"/>
      <c r="Q81" s="1040"/>
      <c r="R81" s="494" t="str">
        <f>IFERROR(IF('別紙様式3-2（４・５月）'!Z83="ベア加算","",P81*VLOOKUP(N81,【参考】数式用!$AD$2:$AH$27,MATCH(O81,【参考】数式用!$K$4:$N$4,0)+1,0)),"")</f>
        <v/>
      </c>
      <c r="S81" s="127"/>
      <c r="T81" s="1041"/>
      <c r="U81" s="1042"/>
      <c r="V81" s="495" t="str">
        <f>IFERROR(P81*VLOOKUP(AF81,【参考】数式用4!$DC$3:$DZ$106,MATCH(N81,【参考】数式用4!$DC$2:$DZ$2,0)),"")</f>
        <v/>
      </c>
      <c r="W81" s="104"/>
      <c r="X81" s="126"/>
      <c r="Y81" s="1092" t="str">
        <f>IFERROR(IF('別紙様式3-2（４・５月）'!Z83="ベア加算","",W81*VLOOKUP(N81,【参考】数式用!$AD$2:$AH$27,MATCH(O81,【参考】数式用!$K$4:$N$4,0)+1,0)),"")</f>
        <v/>
      </c>
      <c r="Z81" s="1092"/>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39"/>
      <c r="Q82" s="1040"/>
      <c r="R82" s="494" t="str">
        <f>IFERROR(IF('別紙様式3-2（４・５月）'!Z84="ベア加算","",P82*VLOOKUP(N82,【参考】数式用!$AD$2:$AH$27,MATCH(O82,【参考】数式用!$K$4:$N$4,0)+1,0)),"")</f>
        <v/>
      </c>
      <c r="S82" s="127"/>
      <c r="T82" s="1041"/>
      <c r="U82" s="1042"/>
      <c r="V82" s="495" t="str">
        <f>IFERROR(P82*VLOOKUP(AF82,【参考】数式用4!$DC$3:$DZ$106,MATCH(N82,【参考】数式用4!$DC$2:$DZ$2,0)),"")</f>
        <v/>
      </c>
      <c r="W82" s="104"/>
      <c r="X82" s="126"/>
      <c r="Y82" s="1092" t="str">
        <f>IFERROR(IF('別紙様式3-2（４・５月）'!Z84="ベア加算","",W82*VLOOKUP(N82,【参考】数式用!$AD$2:$AH$27,MATCH(O82,【参考】数式用!$K$4:$N$4,0)+1,0)),"")</f>
        <v/>
      </c>
      <c r="Z82" s="1092"/>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39"/>
      <c r="Q83" s="1040"/>
      <c r="R83" s="494" t="str">
        <f>IFERROR(IF('別紙様式3-2（４・５月）'!Z85="ベア加算","",P83*VLOOKUP(N83,【参考】数式用!$AD$2:$AH$27,MATCH(O83,【参考】数式用!$K$4:$N$4,0)+1,0)),"")</f>
        <v/>
      </c>
      <c r="S83" s="127"/>
      <c r="T83" s="1041"/>
      <c r="U83" s="1042"/>
      <c r="V83" s="495" t="str">
        <f>IFERROR(P83*VLOOKUP(AF83,【参考】数式用4!$DC$3:$DZ$106,MATCH(N83,【参考】数式用4!$DC$2:$DZ$2,0)),"")</f>
        <v/>
      </c>
      <c r="W83" s="104"/>
      <c r="X83" s="126"/>
      <c r="Y83" s="1092" t="str">
        <f>IFERROR(IF('別紙様式3-2（４・５月）'!Z85="ベア加算","",W83*VLOOKUP(N83,【参考】数式用!$AD$2:$AH$27,MATCH(O83,【参考】数式用!$K$4:$N$4,0)+1,0)),"")</f>
        <v/>
      </c>
      <c r="Z83" s="1092"/>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39"/>
      <c r="Q84" s="1040"/>
      <c r="R84" s="494" t="str">
        <f>IFERROR(IF('別紙様式3-2（４・５月）'!Z86="ベア加算","",P84*VLOOKUP(N84,【参考】数式用!$AD$2:$AH$27,MATCH(O84,【参考】数式用!$K$4:$N$4,0)+1,0)),"")</f>
        <v/>
      </c>
      <c r="S84" s="127"/>
      <c r="T84" s="1041"/>
      <c r="U84" s="1042"/>
      <c r="V84" s="495" t="str">
        <f>IFERROR(P84*VLOOKUP(AF84,【参考】数式用4!$DC$3:$DZ$106,MATCH(N84,【参考】数式用4!$DC$2:$DZ$2,0)),"")</f>
        <v/>
      </c>
      <c r="W84" s="104"/>
      <c r="X84" s="126"/>
      <c r="Y84" s="1092" t="str">
        <f>IFERROR(IF('別紙様式3-2（４・５月）'!Z86="ベア加算","",W84*VLOOKUP(N84,【参考】数式用!$AD$2:$AH$27,MATCH(O84,【参考】数式用!$K$4:$N$4,0)+1,0)),"")</f>
        <v/>
      </c>
      <c r="Z84" s="1092"/>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39"/>
      <c r="Q85" s="1040"/>
      <c r="R85" s="494" t="str">
        <f>IFERROR(IF('別紙様式3-2（４・５月）'!Z87="ベア加算","",P85*VLOOKUP(N85,【参考】数式用!$AD$2:$AH$27,MATCH(O85,【参考】数式用!$K$4:$N$4,0)+1,0)),"")</f>
        <v/>
      </c>
      <c r="S85" s="127"/>
      <c r="T85" s="1041"/>
      <c r="U85" s="1042"/>
      <c r="V85" s="495" t="str">
        <f>IFERROR(P85*VLOOKUP(AF85,【参考】数式用4!$DC$3:$DZ$106,MATCH(N85,【参考】数式用4!$DC$2:$DZ$2,0)),"")</f>
        <v/>
      </c>
      <c r="W85" s="104"/>
      <c r="X85" s="126"/>
      <c r="Y85" s="1092" t="str">
        <f>IFERROR(IF('別紙様式3-2（４・５月）'!Z87="ベア加算","",W85*VLOOKUP(N85,【参考】数式用!$AD$2:$AH$27,MATCH(O85,【参考】数式用!$K$4:$N$4,0)+1,0)),"")</f>
        <v/>
      </c>
      <c r="Z85" s="1092"/>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39"/>
      <c r="Q86" s="1040"/>
      <c r="R86" s="494" t="str">
        <f>IFERROR(IF('別紙様式3-2（４・５月）'!Z88="ベア加算","",P86*VLOOKUP(N86,【参考】数式用!$AD$2:$AH$27,MATCH(O86,【参考】数式用!$K$4:$N$4,0)+1,0)),"")</f>
        <v/>
      </c>
      <c r="S86" s="127"/>
      <c r="T86" s="1041"/>
      <c r="U86" s="1042"/>
      <c r="V86" s="495" t="str">
        <f>IFERROR(P86*VLOOKUP(AF86,【参考】数式用4!$DC$3:$DZ$106,MATCH(N86,【参考】数式用4!$DC$2:$DZ$2,0)),"")</f>
        <v/>
      </c>
      <c r="W86" s="104"/>
      <c r="X86" s="126"/>
      <c r="Y86" s="1092" t="str">
        <f>IFERROR(IF('別紙様式3-2（４・５月）'!Z88="ベア加算","",W86*VLOOKUP(N86,【参考】数式用!$AD$2:$AH$27,MATCH(O86,【参考】数式用!$K$4:$N$4,0)+1,0)),"")</f>
        <v/>
      </c>
      <c r="Z86" s="1092"/>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39"/>
      <c r="Q87" s="1040"/>
      <c r="R87" s="494" t="str">
        <f>IFERROR(IF('別紙様式3-2（４・５月）'!Z89="ベア加算","",P87*VLOOKUP(N87,【参考】数式用!$AD$2:$AH$27,MATCH(O87,【参考】数式用!$K$4:$N$4,0)+1,0)),"")</f>
        <v/>
      </c>
      <c r="S87" s="127"/>
      <c r="T87" s="1041"/>
      <c r="U87" s="1042"/>
      <c r="V87" s="495" t="str">
        <f>IFERROR(P87*VLOOKUP(AF87,【参考】数式用4!$DC$3:$DZ$106,MATCH(N87,【参考】数式用4!$DC$2:$DZ$2,0)),"")</f>
        <v/>
      </c>
      <c r="W87" s="104"/>
      <c r="X87" s="126"/>
      <c r="Y87" s="1092" t="str">
        <f>IFERROR(IF('別紙様式3-2（４・５月）'!Z89="ベア加算","",W87*VLOOKUP(N87,【参考】数式用!$AD$2:$AH$27,MATCH(O87,【参考】数式用!$K$4:$N$4,0)+1,0)),"")</f>
        <v/>
      </c>
      <c r="Z87" s="1092"/>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39"/>
      <c r="Q88" s="1040"/>
      <c r="R88" s="494" t="str">
        <f>IFERROR(IF('別紙様式3-2（４・５月）'!Z90="ベア加算","",P88*VLOOKUP(N88,【参考】数式用!$AD$2:$AH$27,MATCH(O88,【参考】数式用!$K$4:$N$4,0)+1,0)),"")</f>
        <v/>
      </c>
      <c r="S88" s="127"/>
      <c r="T88" s="1041"/>
      <c r="U88" s="1042"/>
      <c r="V88" s="495" t="str">
        <f>IFERROR(P88*VLOOKUP(AF88,【参考】数式用4!$DC$3:$DZ$106,MATCH(N88,【参考】数式用4!$DC$2:$DZ$2,0)),"")</f>
        <v/>
      </c>
      <c r="W88" s="104"/>
      <c r="X88" s="126"/>
      <c r="Y88" s="1092" t="str">
        <f>IFERROR(IF('別紙様式3-2（４・５月）'!Z90="ベア加算","",W88*VLOOKUP(N88,【参考】数式用!$AD$2:$AH$27,MATCH(O88,【参考】数式用!$K$4:$N$4,0)+1,0)),"")</f>
        <v/>
      </c>
      <c r="Z88" s="1092"/>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39"/>
      <c r="Q89" s="1040"/>
      <c r="R89" s="494" t="str">
        <f>IFERROR(IF('別紙様式3-2（４・５月）'!Z91="ベア加算","",P89*VLOOKUP(N89,【参考】数式用!$AD$2:$AH$27,MATCH(O89,【参考】数式用!$K$4:$N$4,0)+1,0)),"")</f>
        <v/>
      </c>
      <c r="S89" s="127"/>
      <c r="T89" s="1041"/>
      <c r="U89" s="1042"/>
      <c r="V89" s="495" t="str">
        <f>IFERROR(P89*VLOOKUP(AF89,【参考】数式用4!$DC$3:$DZ$106,MATCH(N89,【参考】数式用4!$DC$2:$DZ$2,0)),"")</f>
        <v/>
      </c>
      <c r="W89" s="104"/>
      <c r="X89" s="126"/>
      <c r="Y89" s="1092" t="str">
        <f>IFERROR(IF('別紙様式3-2（４・５月）'!Z91="ベア加算","",W89*VLOOKUP(N89,【参考】数式用!$AD$2:$AH$27,MATCH(O89,【参考】数式用!$K$4:$N$4,0)+1,0)),"")</f>
        <v/>
      </c>
      <c r="Z89" s="1092"/>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39"/>
      <c r="Q90" s="1040"/>
      <c r="R90" s="494" t="str">
        <f>IFERROR(IF('別紙様式3-2（４・５月）'!Z92="ベア加算","",P90*VLOOKUP(N90,【参考】数式用!$AD$2:$AH$27,MATCH(O90,【参考】数式用!$K$4:$N$4,0)+1,0)),"")</f>
        <v/>
      </c>
      <c r="S90" s="127"/>
      <c r="T90" s="1041"/>
      <c r="U90" s="1042"/>
      <c r="V90" s="495" t="str">
        <f>IFERROR(P90*VLOOKUP(AF90,【参考】数式用4!$DC$3:$DZ$106,MATCH(N90,【参考】数式用4!$DC$2:$DZ$2,0)),"")</f>
        <v/>
      </c>
      <c r="W90" s="104"/>
      <c r="X90" s="126"/>
      <c r="Y90" s="1092" t="str">
        <f>IFERROR(IF('別紙様式3-2（４・５月）'!Z92="ベア加算","",W90*VLOOKUP(N90,【参考】数式用!$AD$2:$AH$27,MATCH(O90,【参考】数式用!$K$4:$N$4,0)+1,0)),"")</f>
        <v/>
      </c>
      <c r="Z90" s="1092"/>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39"/>
      <c r="Q91" s="1040"/>
      <c r="R91" s="494" t="str">
        <f>IFERROR(IF('別紙様式3-2（４・５月）'!Z93="ベア加算","",P91*VLOOKUP(N91,【参考】数式用!$AD$2:$AH$27,MATCH(O91,【参考】数式用!$K$4:$N$4,0)+1,0)),"")</f>
        <v/>
      </c>
      <c r="S91" s="127"/>
      <c r="T91" s="1041"/>
      <c r="U91" s="1042"/>
      <c r="V91" s="495" t="str">
        <f>IFERROR(P91*VLOOKUP(AF91,【参考】数式用4!$DC$3:$DZ$106,MATCH(N91,【参考】数式用4!$DC$2:$DZ$2,0)),"")</f>
        <v/>
      </c>
      <c r="W91" s="104"/>
      <c r="X91" s="126"/>
      <c r="Y91" s="1092" t="str">
        <f>IFERROR(IF('別紙様式3-2（４・５月）'!Z93="ベア加算","",W91*VLOOKUP(N91,【参考】数式用!$AD$2:$AH$27,MATCH(O91,【参考】数式用!$K$4:$N$4,0)+1,0)),"")</f>
        <v/>
      </c>
      <c r="Z91" s="1092"/>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39"/>
      <c r="Q92" s="1040"/>
      <c r="R92" s="494" t="str">
        <f>IFERROR(IF('別紙様式3-2（４・５月）'!Z94="ベア加算","",P92*VLOOKUP(N92,【参考】数式用!$AD$2:$AH$27,MATCH(O92,【参考】数式用!$K$4:$N$4,0)+1,0)),"")</f>
        <v/>
      </c>
      <c r="S92" s="127"/>
      <c r="T92" s="1041"/>
      <c r="U92" s="1042"/>
      <c r="V92" s="495" t="str">
        <f>IFERROR(P92*VLOOKUP(AF92,【参考】数式用4!$DC$3:$DZ$106,MATCH(N92,【参考】数式用4!$DC$2:$DZ$2,0)),"")</f>
        <v/>
      </c>
      <c r="W92" s="104"/>
      <c r="X92" s="126"/>
      <c r="Y92" s="1092" t="str">
        <f>IFERROR(IF('別紙様式3-2（４・５月）'!Z94="ベア加算","",W92*VLOOKUP(N92,【参考】数式用!$AD$2:$AH$27,MATCH(O92,【参考】数式用!$K$4:$N$4,0)+1,0)),"")</f>
        <v/>
      </c>
      <c r="Z92" s="1092"/>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39"/>
      <c r="Q93" s="1040"/>
      <c r="R93" s="494" t="str">
        <f>IFERROR(IF('別紙様式3-2（４・５月）'!Z95="ベア加算","",P93*VLOOKUP(N93,【参考】数式用!$AD$2:$AH$27,MATCH(O93,【参考】数式用!$K$4:$N$4,0)+1,0)),"")</f>
        <v/>
      </c>
      <c r="S93" s="127"/>
      <c r="T93" s="1041"/>
      <c r="U93" s="1042"/>
      <c r="V93" s="495" t="str">
        <f>IFERROR(P93*VLOOKUP(AF93,【参考】数式用4!$DC$3:$DZ$106,MATCH(N93,【参考】数式用4!$DC$2:$DZ$2,0)),"")</f>
        <v/>
      </c>
      <c r="W93" s="104"/>
      <c r="X93" s="126"/>
      <c r="Y93" s="1092" t="str">
        <f>IFERROR(IF('別紙様式3-2（４・５月）'!Z95="ベア加算","",W93*VLOOKUP(N93,【参考】数式用!$AD$2:$AH$27,MATCH(O93,【参考】数式用!$K$4:$N$4,0)+1,0)),"")</f>
        <v/>
      </c>
      <c r="Z93" s="1092"/>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39"/>
      <c r="Q94" s="1040"/>
      <c r="R94" s="494" t="str">
        <f>IFERROR(IF('別紙様式3-2（４・５月）'!Z96="ベア加算","",P94*VLOOKUP(N94,【参考】数式用!$AD$2:$AH$27,MATCH(O94,【参考】数式用!$K$4:$N$4,0)+1,0)),"")</f>
        <v/>
      </c>
      <c r="S94" s="127"/>
      <c r="T94" s="1041"/>
      <c r="U94" s="1042"/>
      <c r="V94" s="495" t="str">
        <f>IFERROR(P94*VLOOKUP(AF94,【参考】数式用4!$DC$3:$DZ$106,MATCH(N94,【参考】数式用4!$DC$2:$DZ$2,0)),"")</f>
        <v/>
      </c>
      <c r="W94" s="104"/>
      <c r="X94" s="126"/>
      <c r="Y94" s="1092" t="str">
        <f>IFERROR(IF('別紙様式3-2（４・５月）'!Z96="ベア加算","",W94*VLOOKUP(N94,【参考】数式用!$AD$2:$AH$27,MATCH(O94,【参考】数式用!$K$4:$N$4,0)+1,0)),"")</f>
        <v/>
      </c>
      <c r="Z94" s="1092"/>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39"/>
      <c r="Q95" s="1040"/>
      <c r="R95" s="494" t="str">
        <f>IFERROR(IF('別紙様式3-2（４・５月）'!Z97="ベア加算","",P95*VLOOKUP(N95,【参考】数式用!$AD$2:$AH$27,MATCH(O95,【参考】数式用!$K$4:$N$4,0)+1,0)),"")</f>
        <v/>
      </c>
      <c r="S95" s="127"/>
      <c r="T95" s="1041"/>
      <c r="U95" s="1042"/>
      <c r="V95" s="495" t="str">
        <f>IFERROR(P95*VLOOKUP(AF95,【参考】数式用4!$DC$3:$DZ$106,MATCH(N95,【参考】数式用4!$DC$2:$DZ$2,0)),"")</f>
        <v/>
      </c>
      <c r="W95" s="104"/>
      <c r="X95" s="126"/>
      <c r="Y95" s="1092" t="str">
        <f>IFERROR(IF('別紙様式3-2（４・５月）'!Z97="ベア加算","",W95*VLOOKUP(N95,【参考】数式用!$AD$2:$AH$27,MATCH(O95,【参考】数式用!$K$4:$N$4,0)+1,0)),"")</f>
        <v/>
      </c>
      <c r="Z95" s="1092"/>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39"/>
      <c r="Q96" s="1040"/>
      <c r="R96" s="494" t="str">
        <f>IFERROR(IF('別紙様式3-2（４・５月）'!Z98="ベア加算","",P96*VLOOKUP(N96,【参考】数式用!$AD$2:$AH$27,MATCH(O96,【参考】数式用!$K$4:$N$4,0)+1,0)),"")</f>
        <v/>
      </c>
      <c r="S96" s="127"/>
      <c r="T96" s="1041"/>
      <c r="U96" s="1042"/>
      <c r="V96" s="495" t="str">
        <f>IFERROR(P96*VLOOKUP(AF96,【参考】数式用4!$DC$3:$DZ$106,MATCH(N96,【参考】数式用4!$DC$2:$DZ$2,0)),"")</f>
        <v/>
      </c>
      <c r="W96" s="104"/>
      <c r="X96" s="126"/>
      <c r="Y96" s="1092" t="str">
        <f>IFERROR(IF('別紙様式3-2（４・５月）'!Z98="ベア加算","",W96*VLOOKUP(N96,【参考】数式用!$AD$2:$AH$27,MATCH(O96,【参考】数式用!$K$4:$N$4,0)+1,0)),"")</f>
        <v/>
      </c>
      <c r="Z96" s="1092"/>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39"/>
      <c r="Q97" s="1040"/>
      <c r="R97" s="494" t="str">
        <f>IFERROR(IF('別紙様式3-2（４・５月）'!Z99="ベア加算","",P97*VLOOKUP(N97,【参考】数式用!$AD$2:$AH$27,MATCH(O97,【参考】数式用!$K$4:$N$4,0)+1,0)),"")</f>
        <v/>
      </c>
      <c r="S97" s="127"/>
      <c r="T97" s="1041"/>
      <c r="U97" s="1042"/>
      <c r="V97" s="495" t="str">
        <f>IFERROR(P97*VLOOKUP(AF97,【参考】数式用4!$DC$3:$DZ$106,MATCH(N97,【参考】数式用4!$DC$2:$DZ$2,0)),"")</f>
        <v/>
      </c>
      <c r="W97" s="104"/>
      <c r="X97" s="126"/>
      <c r="Y97" s="1092" t="str">
        <f>IFERROR(IF('別紙様式3-2（４・５月）'!Z99="ベア加算","",W97*VLOOKUP(N97,【参考】数式用!$AD$2:$AH$27,MATCH(O97,【参考】数式用!$K$4:$N$4,0)+1,0)),"")</f>
        <v/>
      </c>
      <c r="Z97" s="1092"/>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39"/>
      <c r="Q98" s="1040"/>
      <c r="R98" s="494" t="str">
        <f>IFERROR(IF('別紙様式3-2（４・５月）'!Z100="ベア加算","",P98*VLOOKUP(N98,【参考】数式用!$AD$2:$AH$27,MATCH(O98,【参考】数式用!$K$4:$N$4,0)+1,0)),"")</f>
        <v/>
      </c>
      <c r="S98" s="127"/>
      <c r="T98" s="1041"/>
      <c r="U98" s="1042"/>
      <c r="V98" s="495" t="str">
        <f>IFERROR(P98*VLOOKUP(AF98,【参考】数式用4!$DC$3:$DZ$106,MATCH(N98,【参考】数式用4!$DC$2:$DZ$2,0)),"")</f>
        <v/>
      </c>
      <c r="W98" s="104"/>
      <c r="X98" s="126"/>
      <c r="Y98" s="1092" t="str">
        <f>IFERROR(IF('別紙様式3-2（４・５月）'!Z100="ベア加算","",W98*VLOOKUP(N98,【参考】数式用!$AD$2:$AH$27,MATCH(O98,【参考】数式用!$K$4:$N$4,0)+1,0)),"")</f>
        <v/>
      </c>
      <c r="Z98" s="1092"/>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39"/>
      <c r="Q99" s="1040"/>
      <c r="R99" s="494" t="str">
        <f>IFERROR(IF('別紙様式3-2（４・５月）'!Z101="ベア加算","",P99*VLOOKUP(N99,【参考】数式用!$AD$2:$AH$27,MATCH(O99,【参考】数式用!$K$4:$N$4,0)+1,0)),"")</f>
        <v/>
      </c>
      <c r="S99" s="127"/>
      <c r="T99" s="1041"/>
      <c r="U99" s="1042"/>
      <c r="V99" s="495" t="str">
        <f>IFERROR(P99*VLOOKUP(AF99,【参考】数式用4!$DC$3:$DZ$106,MATCH(N99,【参考】数式用4!$DC$2:$DZ$2,0)),"")</f>
        <v/>
      </c>
      <c r="W99" s="104"/>
      <c r="X99" s="126"/>
      <c r="Y99" s="1092" t="str">
        <f>IFERROR(IF('別紙様式3-2（４・５月）'!Z101="ベア加算","",W99*VLOOKUP(N99,【参考】数式用!$AD$2:$AH$27,MATCH(O99,【参考】数式用!$K$4:$N$4,0)+1,0)),"")</f>
        <v/>
      </c>
      <c r="Z99" s="1092"/>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39"/>
      <c r="Q100" s="1040"/>
      <c r="R100" s="494" t="str">
        <f>IFERROR(IF('別紙様式3-2（４・５月）'!Z102="ベア加算","",P100*VLOOKUP(N100,【参考】数式用!$AD$2:$AH$27,MATCH(O100,【参考】数式用!$K$4:$N$4,0)+1,0)),"")</f>
        <v/>
      </c>
      <c r="S100" s="127"/>
      <c r="T100" s="1041"/>
      <c r="U100" s="1042"/>
      <c r="V100" s="495" t="str">
        <f>IFERROR(P100*VLOOKUP(AF100,【参考】数式用4!$DC$3:$DZ$106,MATCH(N100,【参考】数式用4!$DC$2:$DZ$2,0)),"")</f>
        <v/>
      </c>
      <c r="W100" s="104"/>
      <c r="X100" s="126"/>
      <c r="Y100" s="1092" t="str">
        <f>IFERROR(IF('別紙様式3-2（４・５月）'!Z102="ベア加算","",W100*VLOOKUP(N100,【参考】数式用!$AD$2:$AH$27,MATCH(O100,【参考】数式用!$K$4:$N$4,0)+1,0)),"")</f>
        <v/>
      </c>
      <c r="Z100" s="1092"/>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39"/>
      <c r="Q101" s="1040"/>
      <c r="R101" s="494" t="str">
        <f>IFERROR(IF('別紙様式3-2（４・５月）'!Z103="ベア加算","",P101*VLOOKUP(N101,【参考】数式用!$AD$2:$AH$27,MATCH(O101,【参考】数式用!$K$4:$N$4,0)+1,0)),"")</f>
        <v/>
      </c>
      <c r="S101" s="127"/>
      <c r="T101" s="1041"/>
      <c r="U101" s="1042"/>
      <c r="V101" s="495" t="str">
        <f>IFERROR(P101*VLOOKUP(AF101,【参考】数式用4!$DC$3:$DZ$106,MATCH(N101,【参考】数式用4!$DC$2:$DZ$2,0)),"")</f>
        <v/>
      </c>
      <c r="W101" s="104"/>
      <c r="X101" s="126"/>
      <c r="Y101" s="1092" t="str">
        <f>IFERROR(IF('別紙様式3-2（４・５月）'!Z103="ベア加算","",W101*VLOOKUP(N101,【参考】数式用!$AD$2:$AH$27,MATCH(O101,【参考】数式用!$K$4:$N$4,0)+1,0)),"")</f>
        <v/>
      </c>
      <c r="Z101" s="1092"/>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39"/>
      <c r="Q102" s="1040"/>
      <c r="R102" s="494" t="str">
        <f>IFERROR(IF('別紙様式3-2（４・５月）'!Z104="ベア加算","",P102*VLOOKUP(N102,【参考】数式用!$AD$2:$AH$27,MATCH(O102,【参考】数式用!$K$4:$N$4,0)+1,0)),"")</f>
        <v/>
      </c>
      <c r="S102" s="127"/>
      <c r="T102" s="1041"/>
      <c r="U102" s="1042"/>
      <c r="V102" s="495" t="str">
        <f>IFERROR(P102*VLOOKUP(AF102,【参考】数式用4!$DC$3:$DZ$106,MATCH(N102,【参考】数式用4!$DC$2:$DZ$2,0)),"")</f>
        <v/>
      </c>
      <c r="W102" s="104"/>
      <c r="X102" s="126"/>
      <c r="Y102" s="1092" t="str">
        <f>IFERROR(IF('別紙様式3-2（４・５月）'!Z104="ベア加算","",W102*VLOOKUP(N102,【参考】数式用!$AD$2:$AH$27,MATCH(O102,【参考】数式用!$K$4:$N$4,0)+1,0)),"")</f>
        <v/>
      </c>
      <c r="Z102" s="1092"/>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39"/>
      <c r="Q103" s="1040"/>
      <c r="R103" s="494" t="str">
        <f>IFERROR(IF('別紙様式3-2（４・５月）'!Z105="ベア加算","",P103*VLOOKUP(N103,【参考】数式用!$AD$2:$AH$27,MATCH(O103,【参考】数式用!$K$4:$N$4,0)+1,0)),"")</f>
        <v/>
      </c>
      <c r="S103" s="127"/>
      <c r="T103" s="1041"/>
      <c r="U103" s="1042"/>
      <c r="V103" s="495" t="str">
        <f>IFERROR(P103*VLOOKUP(AF103,【参考】数式用4!$DC$3:$DZ$106,MATCH(N103,【参考】数式用4!$DC$2:$DZ$2,0)),"")</f>
        <v/>
      </c>
      <c r="W103" s="104"/>
      <c r="X103" s="126"/>
      <c r="Y103" s="1092" t="str">
        <f>IFERROR(IF('別紙様式3-2（４・５月）'!Z105="ベア加算","",W103*VLOOKUP(N103,【参考】数式用!$AD$2:$AH$27,MATCH(O103,【参考】数式用!$K$4:$N$4,0)+1,0)),"")</f>
        <v/>
      </c>
      <c r="Z103" s="1092"/>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39"/>
      <c r="Q104" s="1040"/>
      <c r="R104" s="494" t="str">
        <f>IFERROR(IF('別紙様式3-2（４・５月）'!Z106="ベア加算","",P104*VLOOKUP(N104,【参考】数式用!$AD$2:$AH$27,MATCH(O104,【参考】数式用!$K$4:$N$4,0)+1,0)),"")</f>
        <v/>
      </c>
      <c r="S104" s="127"/>
      <c r="T104" s="1041"/>
      <c r="U104" s="1042"/>
      <c r="V104" s="495" t="str">
        <f>IFERROR(P104*VLOOKUP(AF104,【参考】数式用4!$DC$3:$DZ$106,MATCH(N104,【参考】数式用4!$DC$2:$DZ$2,0)),"")</f>
        <v/>
      </c>
      <c r="W104" s="104"/>
      <c r="X104" s="126"/>
      <c r="Y104" s="1092" t="str">
        <f>IFERROR(IF('別紙様式3-2（４・５月）'!Z106="ベア加算","",W104*VLOOKUP(N104,【参考】数式用!$AD$2:$AH$27,MATCH(O104,【参考】数式用!$K$4:$N$4,0)+1,0)),"")</f>
        <v/>
      </c>
      <c r="Z104" s="1092"/>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39"/>
      <c r="Q105" s="1040"/>
      <c r="R105" s="494" t="str">
        <f>IFERROR(IF('別紙様式3-2（４・５月）'!Z107="ベア加算","",P105*VLOOKUP(N105,【参考】数式用!$AD$2:$AH$27,MATCH(O105,【参考】数式用!$K$4:$N$4,0)+1,0)),"")</f>
        <v/>
      </c>
      <c r="S105" s="127"/>
      <c r="T105" s="1041"/>
      <c r="U105" s="1042"/>
      <c r="V105" s="495" t="str">
        <f>IFERROR(P105*VLOOKUP(AF105,【参考】数式用4!$DC$3:$DZ$106,MATCH(N105,【参考】数式用4!$DC$2:$DZ$2,0)),"")</f>
        <v/>
      </c>
      <c r="W105" s="104"/>
      <c r="X105" s="126"/>
      <c r="Y105" s="1092" t="str">
        <f>IFERROR(IF('別紙様式3-2（４・５月）'!Z107="ベア加算","",W105*VLOOKUP(N105,【参考】数式用!$AD$2:$AH$27,MATCH(O105,【参考】数式用!$K$4:$N$4,0)+1,0)),"")</f>
        <v/>
      </c>
      <c r="Z105" s="1092"/>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39"/>
      <c r="Q106" s="1040"/>
      <c r="R106" s="494" t="str">
        <f>IFERROR(IF('別紙様式3-2（４・５月）'!Z108="ベア加算","",P106*VLOOKUP(N106,【参考】数式用!$AD$2:$AH$27,MATCH(O106,【参考】数式用!$K$4:$N$4,0)+1,0)),"")</f>
        <v/>
      </c>
      <c r="S106" s="127"/>
      <c r="T106" s="1041"/>
      <c r="U106" s="1042"/>
      <c r="V106" s="495" t="str">
        <f>IFERROR(P106*VLOOKUP(AF106,【参考】数式用4!$DC$3:$DZ$106,MATCH(N106,【参考】数式用4!$DC$2:$DZ$2,0)),"")</f>
        <v/>
      </c>
      <c r="W106" s="104"/>
      <c r="X106" s="126"/>
      <c r="Y106" s="1092" t="str">
        <f>IFERROR(IF('別紙様式3-2（４・５月）'!Z108="ベア加算","",W106*VLOOKUP(N106,【参考】数式用!$AD$2:$AH$27,MATCH(O106,【参考】数式用!$K$4:$N$4,0)+1,0)),"")</f>
        <v/>
      </c>
      <c r="Z106" s="1092"/>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39"/>
      <c r="Q107" s="1040"/>
      <c r="R107" s="494" t="str">
        <f>IFERROR(IF('別紙様式3-2（４・５月）'!Z109="ベア加算","",P107*VLOOKUP(N107,【参考】数式用!$AD$2:$AH$27,MATCH(O107,【参考】数式用!$K$4:$N$4,0)+1,0)),"")</f>
        <v/>
      </c>
      <c r="S107" s="127"/>
      <c r="T107" s="1041"/>
      <c r="U107" s="1042"/>
      <c r="V107" s="495" t="str">
        <f>IFERROR(P107*VLOOKUP(AF107,【参考】数式用4!$DC$3:$DZ$106,MATCH(N107,【参考】数式用4!$DC$2:$DZ$2,0)),"")</f>
        <v/>
      </c>
      <c r="W107" s="104"/>
      <c r="X107" s="126"/>
      <c r="Y107" s="1092" t="str">
        <f>IFERROR(IF('別紙様式3-2（４・５月）'!Z109="ベア加算","",W107*VLOOKUP(N107,【参考】数式用!$AD$2:$AH$27,MATCH(O107,【参考】数式用!$K$4:$N$4,0)+1,0)),"")</f>
        <v/>
      </c>
      <c r="Z107" s="1092"/>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39"/>
      <c r="Q108" s="1040"/>
      <c r="R108" s="494" t="str">
        <f>IFERROR(IF('別紙様式3-2（４・５月）'!Z110="ベア加算","",P108*VLOOKUP(N108,【参考】数式用!$AD$2:$AH$27,MATCH(O108,【参考】数式用!$K$4:$N$4,0)+1,0)),"")</f>
        <v/>
      </c>
      <c r="S108" s="127"/>
      <c r="T108" s="1041"/>
      <c r="U108" s="1042"/>
      <c r="V108" s="495" t="str">
        <f>IFERROR(P108*VLOOKUP(AF108,【参考】数式用4!$DC$3:$DZ$106,MATCH(N108,【参考】数式用4!$DC$2:$DZ$2,0)),"")</f>
        <v/>
      </c>
      <c r="W108" s="104"/>
      <c r="X108" s="126"/>
      <c r="Y108" s="1092" t="str">
        <f>IFERROR(IF('別紙様式3-2（４・５月）'!Z110="ベア加算","",W108*VLOOKUP(N108,【参考】数式用!$AD$2:$AH$27,MATCH(O108,【参考】数式用!$K$4:$N$4,0)+1,0)),"")</f>
        <v/>
      </c>
      <c r="Z108" s="1092"/>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39"/>
      <c r="Q109" s="1040"/>
      <c r="R109" s="494" t="str">
        <f>IFERROR(IF('別紙様式3-2（４・５月）'!Z111="ベア加算","",P109*VLOOKUP(N109,【参考】数式用!$AD$2:$AH$27,MATCH(O109,【参考】数式用!$K$4:$N$4,0)+1,0)),"")</f>
        <v/>
      </c>
      <c r="S109" s="127"/>
      <c r="T109" s="1041"/>
      <c r="U109" s="1042"/>
      <c r="V109" s="495" t="str">
        <f>IFERROR(P109*VLOOKUP(AF109,【参考】数式用4!$DC$3:$DZ$106,MATCH(N109,【参考】数式用4!$DC$2:$DZ$2,0)),"")</f>
        <v/>
      </c>
      <c r="W109" s="104"/>
      <c r="X109" s="126"/>
      <c r="Y109" s="1092" t="str">
        <f>IFERROR(IF('別紙様式3-2（４・５月）'!Z111="ベア加算","",W109*VLOOKUP(N109,【参考】数式用!$AD$2:$AH$27,MATCH(O109,【参考】数式用!$K$4:$N$4,0)+1,0)),"")</f>
        <v/>
      </c>
      <c r="Z109" s="1092"/>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39"/>
      <c r="Q110" s="1040"/>
      <c r="R110" s="494" t="str">
        <f>IFERROR(IF('別紙様式3-2（４・５月）'!Z112="ベア加算","",P110*VLOOKUP(N110,【参考】数式用!$AD$2:$AH$27,MATCH(O110,【参考】数式用!$K$4:$N$4,0)+1,0)),"")</f>
        <v/>
      </c>
      <c r="S110" s="127"/>
      <c r="T110" s="1041"/>
      <c r="U110" s="1042"/>
      <c r="V110" s="495" t="str">
        <f>IFERROR(P110*VLOOKUP(AF110,【参考】数式用4!$DC$3:$DZ$106,MATCH(N110,【参考】数式用4!$DC$2:$DZ$2,0)),"")</f>
        <v/>
      </c>
      <c r="W110" s="104"/>
      <c r="X110" s="126"/>
      <c r="Y110" s="1092" t="str">
        <f>IFERROR(IF('別紙様式3-2（４・５月）'!Z112="ベア加算","",W110*VLOOKUP(N110,【参考】数式用!$AD$2:$AH$27,MATCH(O110,【参考】数式用!$K$4:$N$4,0)+1,0)),"")</f>
        <v/>
      </c>
      <c r="Z110" s="1092"/>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39"/>
      <c r="Q111" s="1040"/>
      <c r="R111" s="494" t="str">
        <f>IFERROR(IF('別紙様式3-2（４・５月）'!Z113="ベア加算","",P111*VLOOKUP(N111,【参考】数式用!$AD$2:$AH$27,MATCH(O111,【参考】数式用!$K$4:$N$4,0)+1,0)),"")</f>
        <v/>
      </c>
      <c r="S111" s="127"/>
      <c r="T111" s="1041"/>
      <c r="U111" s="1042"/>
      <c r="V111" s="495" t="str">
        <f>IFERROR(P111*VLOOKUP(AF111,【参考】数式用4!$DC$3:$DZ$106,MATCH(N111,【参考】数式用4!$DC$2:$DZ$2,0)),"")</f>
        <v/>
      </c>
      <c r="W111" s="104"/>
      <c r="X111" s="126"/>
      <c r="Y111" s="1092" t="str">
        <f>IFERROR(IF('別紙様式3-2（４・５月）'!Z113="ベア加算","",W111*VLOOKUP(N111,【参考】数式用!$AD$2:$AH$27,MATCH(O111,【参考】数式用!$K$4:$N$4,0)+1,0)),"")</f>
        <v/>
      </c>
      <c r="Z111" s="1092"/>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39"/>
      <c r="Q112" s="1040"/>
      <c r="R112" s="494" t="str">
        <f>IFERROR(IF('別紙様式3-2（４・５月）'!Z114="ベア加算","",P112*VLOOKUP(N112,【参考】数式用!$AD$2:$AH$27,MATCH(O112,【参考】数式用!$K$4:$N$4,0)+1,0)),"")</f>
        <v/>
      </c>
      <c r="S112" s="127"/>
      <c r="T112" s="1041"/>
      <c r="U112" s="1042"/>
      <c r="V112" s="495" t="str">
        <f>IFERROR(P112*VLOOKUP(AF112,【参考】数式用4!$DC$3:$DZ$106,MATCH(N112,【参考】数式用4!$DC$2:$DZ$2,0)),"")</f>
        <v/>
      </c>
      <c r="W112" s="104"/>
      <c r="X112" s="126"/>
      <c r="Y112" s="1092" t="str">
        <f>IFERROR(IF('別紙様式3-2（４・５月）'!Z114="ベア加算","",W112*VLOOKUP(N112,【参考】数式用!$AD$2:$AH$27,MATCH(O112,【参考】数式用!$K$4:$N$4,0)+1,0)),"")</f>
        <v/>
      </c>
      <c r="Z112" s="1092"/>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0" t="str">
        <f>IF(基本情報入力シート!Y152="","",基本情報入力シート!Y152)</f>
        <v/>
      </c>
      <c r="O113" s="105"/>
      <c r="P113" s="1039"/>
      <c r="Q113" s="1040"/>
      <c r="R113" s="494" t="str">
        <f>IFERROR(IF('別紙様式3-2（４・５月）'!Z115="ベア加算","",P113*VLOOKUP(N113,【参考】数式用!$AD$2:$AH$27,MATCH(O113,【参考】数式用!$K$4:$N$4,0)+1,0)),"")</f>
        <v/>
      </c>
      <c r="S113" s="127"/>
      <c r="T113" s="1041"/>
      <c r="U113" s="1042"/>
      <c r="V113" s="495" t="str">
        <f>IFERROR(P113*VLOOKUP(AF113,【参考】数式用4!$DC$3:$DZ$106,MATCH(N113,【参考】数式用4!$DC$2:$DZ$2,0)),"")</f>
        <v/>
      </c>
      <c r="W113" s="105"/>
      <c r="X113" s="126"/>
      <c r="Y113" s="1092" t="str">
        <f>IFERROR(IF('別紙様式3-2（４・５月）'!Z115="ベア加算","",W113*VLOOKUP(N113,【参考】数式用!$AD$2:$AH$27,MATCH(O113,【参考】数式用!$K$4:$N$4,0)+1,0)),"")</f>
        <v/>
      </c>
      <c r="Z113" s="1092"/>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2:I92"/>
    <mergeCell ref="P92:Q92"/>
    <mergeCell ref="T92:U92"/>
    <mergeCell ref="B98:I98"/>
    <mergeCell ref="P98:Q98"/>
    <mergeCell ref="T98:U98"/>
    <mergeCell ref="B99:I99"/>
    <mergeCell ref="P99:Q99"/>
    <mergeCell ref="T99:U9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25" t="s">
        <v>116</v>
      </c>
      <c r="B2" s="1142" t="s">
        <v>117</v>
      </c>
      <c r="C2" s="1143"/>
      <c r="D2" s="1143"/>
      <c r="E2" s="1144"/>
      <c r="F2" s="1128" t="s">
        <v>118</v>
      </c>
      <c r="G2" s="1129"/>
      <c r="H2" s="1130"/>
      <c r="I2" s="1125" t="s">
        <v>119</v>
      </c>
      <c r="J2" s="1131"/>
      <c r="K2" s="1133" t="s">
        <v>120</v>
      </c>
      <c r="L2" s="1134"/>
      <c r="M2" s="1134"/>
      <c r="N2" s="1134"/>
      <c r="O2" s="1134"/>
      <c r="P2" s="1134"/>
      <c r="Q2" s="1134"/>
      <c r="R2" s="1134"/>
      <c r="S2" s="1134"/>
      <c r="T2" s="1134"/>
      <c r="U2" s="1134"/>
      <c r="V2" s="1134"/>
      <c r="W2" s="1134"/>
      <c r="X2" s="1134"/>
      <c r="Y2" s="1134"/>
      <c r="Z2" s="1134"/>
      <c r="AA2" s="1134"/>
      <c r="AB2" s="1135"/>
      <c r="AC2" s="8"/>
      <c r="AD2" s="1122" t="s">
        <v>116</v>
      </c>
      <c r="AE2" s="1116" t="s">
        <v>1993</v>
      </c>
      <c r="AF2" s="1117"/>
      <c r="AG2" s="1117"/>
      <c r="AH2" s="1118"/>
      <c r="AI2" s="8"/>
      <c r="AJ2" s="74" t="s">
        <v>1980</v>
      </c>
      <c r="AK2" s="8"/>
      <c r="AL2" s="64" t="s">
        <v>2041</v>
      </c>
    </row>
    <row r="3" spans="1:38" ht="35.25" customHeight="1" thickBot="1">
      <c r="A3" s="1126"/>
      <c r="B3" s="1136" t="s">
        <v>2079</v>
      </c>
      <c r="C3" s="1137"/>
      <c r="D3" s="1137"/>
      <c r="E3" s="1138"/>
      <c r="F3" s="1136" t="s">
        <v>121</v>
      </c>
      <c r="G3" s="1137"/>
      <c r="H3" s="1138"/>
      <c r="I3" s="1127"/>
      <c r="J3" s="1132"/>
      <c r="K3" s="1139" t="s">
        <v>122</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2042</v>
      </c>
    </row>
    <row r="4" spans="1:38" ht="23.25" customHeight="1" thickBot="1">
      <c r="A4" s="112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24"/>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1" t="s">
        <v>2102</v>
      </c>
      <c r="AC2" s="101" t="s">
        <v>2101</v>
      </c>
      <c r="AD2" s="101"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45" t="s">
        <v>2100</v>
      </c>
      <c r="AC2" s="114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46" t="s">
        <v>2107</v>
      </c>
      <c r="BC2" s="114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R02031125</dc:creator>
  <cp:lastModifiedBy>R0203xxxx</cp:lastModifiedBy>
  <cp:lastPrinted>2024-03-04T13:21:03Z</cp:lastPrinted>
  <dcterms:created xsi:type="dcterms:W3CDTF">2023-01-10T13:53:21Z</dcterms:created>
  <dcterms:modified xsi:type="dcterms:W3CDTF">2024-03-05T01:08:36Z</dcterms:modified>
</cp:coreProperties>
</file>