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505" windowHeight="4500" activeTab="0"/>
  </bookViews>
  <sheets>
    <sheet name="第２表" sheetId="1" r:id="rId1"/>
    <sheet name="積算のため第１表" sheetId="2" r:id="rId2"/>
  </sheets>
  <definedNames>
    <definedName name="_xlnm.Print_Area" localSheetId="1">'積算のため第１表'!$A$1:$M$61</definedName>
    <definedName name="_xlnm.Print_Area" localSheetId="0">'第２表'!$A$1:$M$71</definedName>
    <definedName name="_xlnm.Print_Titles" localSheetId="1">'積算のため第１表'!$A:$M,'積算のため第１表'!$1:$5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<sst xmlns="http://schemas.openxmlformats.org/spreadsheetml/2006/main" count="248" uniqueCount="74">
  <si>
    <t>　　　　　　　　　　　 第２表　病床数・人口１０万対病床数・１床当たり人口・１施設当たり病床数の推移</t>
  </si>
  <si>
    <t>茨　　　城　　　県</t>
  </si>
  <si>
    <t>全国</t>
  </si>
  <si>
    <t>平　　２</t>
  </si>
  <si>
    <t>病　　　　　床　　　　　数</t>
  </si>
  <si>
    <t>総数</t>
  </si>
  <si>
    <t>病院</t>
  </si>
  <si>
    <t>精神病床</t>
  </si>
  <si>
    <t>精神病院</t>
  </si>
  <si>
    <t>一般病院</t>
  </si>
  <si>
    <t>感染症病床</t>
  </si>
  <si>
    <t>結核病床</t>
  </si>
  <si>
    <t>結核療養所</t>
  </si>
  <si>
    <t>療養病床</t>
  </si>
  <si>
    <t>一般病床</t>
  </si>
  <si>
    <t>その他の病床</t>
  </si>
  <si>
    <t>一般診療所</t>
  </si>
  <si>
    <t>（再掲）療養病床</t>
  </si>
  <si>
    <t>歯科診療所</t>
  </si>
  <si>
    <t>人　口　１０　万　対　病　床　数</t>
  </si>
  <si>
    <t>感染症病床</t>
  </si>
  <si>
    <t>・</t>
  </si>
  <si>
    <t>１　床　当　た　り　人　口</t>
  </si>
  <si>
    <t>１施設当たり病床数</t>
  </si>
  <si>
    <t>結核療養所</t>
  </si>
  <si>
    <t>注：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</si>
  <si>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</si>
  <si>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平成１１年４月に「感染症の予防及び感染症の患者に対する医療に関する法律」が施行されたため，「伝染病院」は廃止され，「伝染病床」は「感染症</t>
  </si>
  <si>
    <t>３　「療養病床」は，平成１２年は「療養型病床群」であり，平成１３，１４年は「療養病床」及び「経過的旧療養型病床群」である。</t>
  </si>
  <si>
    <t>４　「一般病床」は，平成１２年は「その他の病床」のうち「療養型病床群」を除いたものであり，平成１３，１４年は「一般病床」及び「経過的旧療養型病床</t>
  </si>
  <si>
    <t>　群を除く経過的旧その他の病床」である。</t>
  </si>
  <si>
    <t>５　平成１２・１３・１４年の「その他の病床」は「療養病床」と「一般病床」に分割し表章している。</t>
  </si>
  <si>
    <t>６　１施設当たり病床数は、総数は全施設により、病院は病院の種類別により、診療所は有床診療所（療養病床を有する診療所）により算出している。</t>
  </si>
  <si>
    <t>各年１０月１日現在</t>
  </si>
  <si>
    <t>　６０</t>
  </si>
  <si>
    <t>　　７</t>
  </si>
  <si>
    <t>１２</t>
  </si>
  <si>
    <t>　昭５５</t>
  </si>
  <si>
    <t>１６</t>
  </si>
  <si>
    <t>-</t>
  </si>
  <si>
    <t>・</t>
  </si>
  <si>
    <t>・</t>
  </si>
  <si>
    <t>-</t>
  </si>
  <si>
    <t>１５</t>
  </si>
  <si>
    <t>１7</t>
  </si>
  <si>
    <t>0.0</t>
  </si>
  <si>
    <t>　　　　　　　（医療施設）</t>
  </si>
  <si>
    <t>　　　　　　　　　　　 第１表　施設数・人口１０万対施設数・１施設当たり人口の推移</t>
  </si>
  <si>
    <t>１２</t>
  </si>
  <si>
    <t>地域医療支援病院</t>
  </si>
  <si>
    <t>療養病床を有する病院</t>
  </si>
  <si>
    <t>（再掲）療養病床を
有する一般診療所</t>
  </si>
  <si>
    <t>（再掲）療養病床を
有する一般診療所</t>
  </si>
  <si>
    <t>２　平成１１年４月に「感染症の予防及び感染症の患者に対する医療に関する法律」が施行されたため，「伝染病院」は廃止された。</t>
  </si>
  <si>
    <t>各年１０月１日現在</t>
  </si>
  <si>
    <t>施　　　　　設　　　　　数</t>
  </si>
  <si>
    <t>総                             数</t>
  </si>
  <si>
    <t>病                             院</t>
  </si>
  <si>
    <t>-</t>
  </si>
  <si>
    <t>（再掲）</t>
  </si>
  <si>
    <t>有床</t>
  </si>
  <si>
    <t>無床</t>
  </si>
  <si>
    <t>人　口　１０　万　対　施　設　数</t>
  </si>
  <si>
    <t>１施設当たり人口（単位千人）</t>
  </si>
  <si>
    <t>18</t>
  </si>
  <si>
    <t>･</t>
  </si>
  <si>
    <t>18</t>
  </si>
  <si>
    <t>　６０</t>
  </si>
  <si>
    <t>　　７</t>
  </si>
  <si>
    <t>１５</t>
  </si>
  <si>
    <t>１６</t>
  </si>
  <si>
    <t>１７</t>
  </si>
  <si>
    <t>１８</t>
  </si>
  <si>
    <t>　病床」に改められた。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</si>
</sst>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??_ ;_ @_ "/>
    <numFmt numFmtId="181" formatCode="_ * #,##0_ ;_ * \-#,##0_ ;_ * &quot;-&quot;??_ ;_ @_ "/>
    <numFmt numFmtId="182" formatCode="0.0_);[Red]\(0.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38" fontId="6" fillId="0" borderId="0" xfId="16" applyFont="1" applyAlignment="1">
      <alignment vertical="center"/>
    </xf>
    <xf numFmtId="181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5" fillId="0" borderId="0" xfId="16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3" fontId="0" fillId="0" borderId="0" xfId="20" applyNumberFormat="1" applyBorder="1" applyAlignment="1">
      <alignment horizontal="right" vertical="center" wrapText="1"/>
      <protection/>
    </xf>
    <xf numFmtId="0" fontId="0" fillId="0" borderId="0" xfId="20" applyFont="1" applyFill="1" applyBorder="1" applyAlignment="1">
      <alignment horizontal="right" vertical="center" wrapText="1"/>
      <protection/>
    </xf>
    <xf numFmtId="0" fontId="0" fillId="0" borderId="0" xfId="20" applyBorder="1" applyAlignment="1">
      <alignment horizontal="right" vertical="center" wrapText="1"/>
      <protection/>
    </xf>
    <xf numFmtId="3" fontId="0" fillId="0" borderId="0" xfId="20" applyNumberFormat="1" applyFill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quotePrefix="1">
      <alignment horizontal="distributed" vertical="center" wrapText="1"/>
    </xf>
    <xf numFmtId="0" fontId="0" fillId="0" borderId="5" xfId="0" applyBorder="1" applyAlignment="1" quotePrefix="1">
      <alignment horizontal="distributed" vertical="center" wrapText="1"/>
    </xf>
    <xf numFmtId="0" fontId="0" fillId="0" borderId="0" xfId="0" applyBorder="1" applyAlignment="1" quotePrefix="1">
      <alignment vertical="center" wrapText="1"/>
    </xf>
    <xf numFmtId="0" fontId="0" fillId="0" borderId="5" xfId="0" applyBorder="1" applyAlignment="1" quotePrefix="1">
      <alignment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178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0" xfId="0" applyFont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tabSelected="1" zoomScaleSheetLayoutView="100" workbookViewId="0" topLeftCell="A58">
      <selection activeCell="I80" sqref="I80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18.75390625" style="19" customWidth="1"/>
    <col min="4" max="8" width="8.25390625" style="2" customWidth="1"/>
    <col min="9" max="13" width="9.625" style="2" customWidth="1"/>
    <col min="14" max="14" width="9.00390625" style="2" customWidth="1"/>
    <col min="15" max="45" width="9.00390625" style="31" customWidth="1"/>
    <col min="46" max="16384" width="9.00390625" style="2" customWidth="1"/>
  </cols>
  <sheetData>
    <row r="1" spans="2:45" s="1" customFormat="1" ht="17.25">
      <c r="B1" s="18"/>
      <c r="C1" s="18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1" customFormat="1" ht="17.25">
      <c r="A2" s="1" t="s">
        <v>0</v>
      </c>
      <c r="B2" s="18"/>
      <c r="C2" s="18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9:13" ht="14.25" thickBot="1">
      <c r="I3" s="33"/>
      <c r="J3" s="64" t="s">
        <v>33</v>
      </c>
      <c r="K3" s="64"/>
      <c r="L3" s="64"/>
      <c r="M3" s="64"/>
    </row>
    <row r="4" spans="1:13" ht="15" customHeight="1">
      <c r="A4" s="3"/>
      <c r="B4" s="26"/>
      <c r="C4" s="20"/>
      <c r="D4" s="65" t="s">
        <v>1</v>
      </c>
      <c r="E4" s="66"/>
      <c r="F4" s="66"/>
      <c r="G4" s="66"/>
      <c r="H4" s="66"/>
      <c r="I4" s="66"/>
      <c r="J4" s="66"/>
      <c r="K4" s="47"/>
      <c r="L4" s="47"/>
      <c r="M4" s="15" t="s">
        <v>2</v>
      </c>
    </row>
    <row r="5" spans="1:45" s="7" customFormat="1" ht="15" customHeight="1" thickBot="1">
      <c r="A5" s="4"/>
      <c r="B5" s="27"/>
      <c r="C5" s="21"/>
      <c r="D5" s="5" t="s">
        <v>37</v>
      </c>
      <c r="E5" s="5" t="s">
        <v>34</v>
      </c>
      <c r="F5" s="5" t="s">
        <v>3</v>
      </c>
      <c r="G5" s="5" t="s">
        <v>35</v>
      </c>
      <c r="H5" s="6" t="s">
        <v>36</v>
      </c>
      <c r="I5" s="6" t="s">
        <v>43</v>
      </c>
      <c r="J5" s="5" t="s">
        <v>38</v>
      </c>
      <c r="K5" s="5" t="s">
        <v>44</v>
      </c>
      <c r="L5" s="6" t="s">
        <v>66</v>
      </c>
      <c r="M5" s="6" t="s">
        <v>64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" ht="11.25" customHeight="1">
      <c r="B6" s="24"/>
      <c r="C6" s="22"/>
    </row>
    <row r="7" spans="2:13" ht="15" customHeight="1">
      <c r="B7" s="24"/>
      <c r="C7" s="22"/>
      <c r="D7" s="36" t="s">
        <v>4</v>
      </c>
      <c r="E7" s="37"/>
      <c r="F7" s="37"/>
      <c r="G7" s="37"/>
      <c r="H7" s="37"/>
      <c r="I7" s="37"/>
      <c r="J7" s="37"/>
      <c r="K7" s="37"/>
      <c r="L7" s="37"/>
      <c r="M7" s="37"/>
    </row>
    <row r="8" spans="2:3" ht="10.5" customHeight="1">
      <c r="B8" s="24"/>
      <c r="C8" s="22"/>
    </row>
    <row r="9" spans="1:13" ht="15" customHeight="1">
      <c r="A9" s="60" t="s">
        <v>5</v>
      </c>
      <c r="B9" s="60"/>
      <c r="C9" s="61"/>
      <c r="D9" s="8">
        <v>31382</v>
      </c>
      <c r="E9" s="8">
        <v>33965</v>
      </c>
      <c r="F9" s="8">
        <v>39089</v>
      </c>
      <c r="G9" s="8">
        <v>38101</v>
      </c>
      <c r="H9" s="8">
        <v>37398</v>
      </c>
      <c r="I9" s="8">
        <v>36330</v>
      </c>
      <c r="J9" s="8">
        <v>36123</v>
      </c>
      <c r="K9" s="8">
        <v>36069</v>
      </c>
      <c r="L9" s="8">
        <v>36281</v>
      </c>
      <c r="M9" s="8">
        <v>1786649</v>
      </c>
    </row>
    <row r="10" spans="1:13" ht="15" customHeight="1">
      <c r="A10" s="60" t="s">
        <v>6</v>
      </c>
      <c r="B10" s="60"/>
      <c r="C10" s="61"/>
      <c r="D10" s="8">
        <v>26342</v>
      </c>
      <c r="E10" s="8">
        <v>29175</v>
      </c>
      <c r="F10" s="8">
        <v>34496</v>
      </c>
      <c r="G10" s="8">
        <v>33614</v>
      </c>
      <c r="H10" s="8">
        <v>33548</v>
      </c>
      <c r="I10" s="8">
        <v>32943</v>
      </c>
      <c r="J10" s="8">
        <v>32914</v>
      </c>
      <c r="K10" s="8">
        <v>33126</v>
      </c>
      <c r="L10" s="8">
        <v>33441</v>
      </c>
      <c r="M10" s="8">
        <v>1626589</v>
      </c>
    </row>
    <row r="11" spans="2:13" ht="15" customHeight="1">
      <c r="B11" s="62" t="s">
        <v>7</v>
      </c>
      <c r="C11" s="63"/>
      <c r="D11" s="8">
        <v>7452</v>
      </c>
      <c r="E11" s="8">
        <v>7641</v>
      </c>
      <c r="F11" s="8">
        <v>8667</v>
      </c>
      <c r="G11" s="8">
        <v>8477</v>
      </c>
      <c r="H11" s="8">
        <v>7970</v>
      </c>
      <c r="I11" s="8">
        <v>7741</v>
      </c>
      <c r="J11" s="8">
        <v>7697</v>
      </c>
      <c r="K11" s="8">
        <v>7662</v>
      </c>
      <c r="L11" s="8">
        <v>7585</v>
      </c>
      <c r="M11" s="8">
        <v>352437</v>
      </c>
    </row>
    <row r="12" spans="2:13" ht="15" customHeight="1">
      <c r="B12" s="28"/>
      <c r="C12" s="10" t="s">
        <v>8</v>
      </c>
      <c r="D12" s="8">
        <v>5269</v>
      </c>
      <c r="E12" s="8">
        <v>5231</v>
      </c>
      <c r="F12" s="8">
        <v>5673</v>
      </c>
      <c r="G12" s="8">
        <v>5165</v>
      </c>
      <c r="H12" s="8">
        <v>4759</v>
      </c>
      <c r="I12" s="8">
        <v>4954</v>
      </c>
      <c r="J12" s="8">
        <v>4783</v>
      </c>
      <c r="K12" s="8">
        <v>4572</v>
      </c>
      <c r="L12" s="8">
        <v>4383</v>
      </c>
      <c r="M12" s="8">
        <v>259580</v>
      </c>
    </row>
    <row r="13" spans="2:13" ht="15" customHeight="1">
      <c r="B13" s="28"/>
      <c r="C13" s="10" t="s">
        <v>9</v>
      </c>
      <c r="D13" s="8">
        <v>2183</v>
      </c>
      <c r="E13" s="8">
        <v>2410</v>
      </c>
      <c r="F13" s="8">
        <v>2994</v>
      </c>
      <c r="G13" s="8">
        <v>3312</v>
      </c>
      <c r="H13" s="8">
        <v>3211</v>
      </c>
      <c r="I13" s="8">
        <v>2787</v>
      </c>
      <c r="J13" s="8">
        <v>2914</v>
      </c>
      <c r="K13" s="8">
        <v>3090</v>
      </c>
      <c r="L13" s="8">
        <v>3202</v>
      </c>
      <c r="M13" s="8">
        <v>92857</v>
      </c>
    </row>
    <row r="14" spans="2:13" ht="15" customHeight="1">
      <c r="B14" s="62" t="s">
        <v>10</v>
      </c>
      <c r="C14" s="63"/>
      <c r="D14" s="8">
        <v>364</v>
      </c>
      <c r="E14" s="8">
        <v>338</v>
      </c>
      <c r="F14" s="8">
        <v>224</v>
      </c>
      <c r="G14" s="8">
        <v>223</v>
      </c>
      <c r="H14" s="8">
        <v>61</v>
      </c>
      <c r="I14" s="8">
        <v>42</v>
      </c>
      <c r="J14" s="8">
        <v>44</v>
      </c>
      <c r="K14" s="8">
        <v>48</v>
      </c>
      <c r="L14" s="8">
        <v>48</v>
      </c>
      <c r="M14" s="8">
        <v>1779</v>
      </c>
    </row>
    <row r="15" spans="2:13" ht="15" customHeight="1">
      <c r="B15" s="62" t="s">
        <v>11</v>
      </c>
      <c r="C15" s="63"/>
      <c r="D15" s="8">
        <v>1297</v>
      </c>
      <c r="E15" s="8">
        <v>1075</v>
      </c>
      <c r="F15" s="8">
        <v>808</v>
      </c>
      <c r="G15" s="8">
        <v>759</v>
      </c>
      <c r="H15" s="8">
        <v>355</v>
      </c>
      <c r="I15" s="8">
        <v>310</v>
      </c>
      <c r="J15" s="8">
        <v>217</v>
      </c>
      <c r="K15" s="8">
        <v>217</v>
      </c>
      <c r="L15" s="8">
        <v>217</v>
      </c>
      <c r="M15" s="8">
        <v>11129</v>
      </c>
    </row>
    <row r="16" spans="2:13" ht="15" customHeight="1">
      <c r="B16" s="28"/>
      <c r="C16" s="10" t="s">
        <v>12</v>
      </c>
      <c r="D16" s="8">
        <v>39</v>
      </c>
      <c r="E16" s="8">
        <v>39</v>
      </c>
      <c r="F16" s="8">
        <v>0</v>
      </c>
      <c r="G16" s="8">
        <v>0</v>
      </c>
      <c r="H16" s="8">
        <v>0</v>
      </c>
      <c r="I16" s="8">
        <v>0</v>
      </c>
      <c r="J16" s="11" t="s">
        <v>42</v>
      </c>
      <c r="K16" s="11" t="s">
        <v>39</v>
      </c>
      <c r="L16" s="11" t="s">
        <v>39</v>
      </c>
      <c r="M16" s="8">
        <v>93</v>
      </c>
    </row>
    <row r="17" spans="2:13" ht="15" customHeight="1">
      <c r="B17" s="28"/>
      <c r="C17" s="10" t="s">
        <v>9</v>
      </c>
      <c r="D17" s="8">
        <v>1258</v>
      </c>
      <c r="E17" s="8">
        <v>1036</v>
      </c>
      <c r="F17" s="8">
        <v>808</v>
      </c>
      <c r="G17" s="8">
        <v>759</v>
      </c>
      <c r="H17" s="8">
        <v>355</v>
      </c>
      <c r="I17" s="8">
        <v>310</v>
      </c>
      <c r="J17" s="8">
        <v>217</v>
      </c>
      <c r="K17" s="8">
        <v>217</v>
      </c>
      <c r="L17" s="8">
        <v>217</v>
      </c>
      <c r="M17" s="8">
        <v>11036</v>
      </c>
    </row>
    <row r="18" spans="2:13" ht="15" customHeight="1">
      <c r="B18" s="62" t="s">
        <v>13</v>
      </c>
      <c r="C18" s="63"/>
      <c r="D18" s="11" t="s">
        <v>21</v>
      </c>
      <c r="E18" s="11" t="s">
        <v>21</v>
      </c>
      <c r="F18" s="11" t="s">
        <v>21</v>
      </c>
      <c r="G18" s="11" t="s">
        <v>65</v>
      </c>
      <c r="H18" s="11">
        <v>4210</v>
      </c>
      <c r="I18" s="8">
        <v>5450</v>
      </c>
      <c r="J18" s="8">
        <v>5596</v>
      </c>
      <c r="K18" s="8">
        <v>5887</v>
      </c>
      <c r="L18" s="8">
        <v>5908</v>
      </c>
      <c r="M18" s="8">
        <v>350230</v>
      </c>
    </row>
    <row r="19" spans="1:13" ht="15" customHeight="1">
      <c r="A19" s="14"/>
      <c r="B19" s="62" t="s">
        <v>14</v>
      </c>
      <c r="C19" s="63"/>
      <c r="D19" s="11" t="s">
        <v>21</v>
      </c>
      <c r="E19" s="11" t="s">
        <v>21</v>
      </c>
      <c r="F19" s="11" t="s">
        <v>21</v>
      </c>
      <c r="G19" s="11" t="s">
        <v>21</v>
      </c>
      <c r="H19" s="11">
        <v>20952</v>
      </c>
      <c r="I19" s="8">
        <v>19400</v>
      </c>
      <c r="J19" s="8">
        <v>19360</v>
      </c>
      <c r="K19" s="8">
        <v>19312</v>
      </c>
      <c r="L19" s="8">
        <v>19683</v>
      </c>
      <c r="M19" s="8">
        <v>911014</v>
      </c>
    </row>
    <row r="20" spans="1:13" ht="15" customHeight="1">
      <c r="A20" s="14"/>
      <c r="B20" s="62" t="s">
        <v>15</v>
      </c>
      <c r="C20" s="63"/>
      <c r="D20" s="8">
        <v>17229</v>
      </c>
      <c r="E20" s="8">
        <v>20121</v>
      </c>
      <c r="F20" s="8">
        <v>24797</v>
      </c>
      <c r="G20" s="8">
        <v>24155</v>
      </c>
      <c r="H20" s="8" t="s">
        <v>21</v>
      </c>
      <c r="I20" s="11" t="s">
        <v>21</v>
      </c>
      <c r="J20" s="11" t="s">
        <v>21</v>
      </c>
      <c r="K20" s="11" t="s">
        <v>40</v>
      </c>
      <c r="L20" s="11" t="s">
        <v>40</v>
      </c>
      <c r="M20" s="11" t="s">
        <v>21</v>
      </c>
    </row>
    <row r="21" spans="1:13" ht="15" customHeight="1">
      <c r="A21" s="60" t="s">
        <v>16</v>
      </c>
      <c r="B21" s="60"/>
      <c r="C21" s="61"/>
      <c r="D21" s="8">
        <v>5025</v>
      </c>
      <c r="E21" s="8">
        <v>4782</v>
      </c>
      <c r="F21" s="8">
        <v>4585</v>
      </c>
      <c r="G21" s="8">
        <v>4480</v>
      </c>
      <c r="H21" s="8">
        <v>3850</v>
      </c>
      <c r="I21" s="8">
        <v>3385</v>
      </c>
      <c r="J21" s="8">
        <v>3208</v>
      </c>
      <c r="K21" s="8">
        <v>2941</v>
      </c>
      <c r="L21" s="8">
        <v>2838</v>
      </c>
      <c r="M21" s="8">
        <v>159898</v>
      </c>
    </row>
    <row r="22" spans="1:13" ht="15" customHeight="1">
      <c r="A22" s="13"/>
      <c r="B22" s="62" t="s">
        <v>17</v>
      </c>
      <c r="C22" s="63"/>
      <c r="D22" s="11" t="s">
        <v>21</v>
      </c>
      <c r="E22" s="11" t="s">
        <v>21</v>
      </c>
      <c r="F22" s="11" t="s">
        <v>21</v>
      </c>
      <c r="G22" s="11" t="s">
        <v>21</v>
      </c>
      <c r="H22" s="11">
        <v>307</v>
      </c>
      <c r="I22" s="8">
        <v>307</v>
      </c>
      <c r="J22" s="8">
        <v>335</v>
      </c>
      <c r="K22" s="8">
        <v>327</v>
      </c>
      <c r="L22" s="8">
        <v>307</v>
      </c>
      <c r="M22" s="8">
        <v>21584</v>
      </c>
    </row>
    <row r="23" spans="1:13" ht="15" customHeight="1">
      <c r="A23" s="60" t="s">
        <v>18</v>
      </c>
      <c r="B23" s="60"/>
      <c r="C23" s="61"/>
      <c r="D23" s="8">
        <v>15</v>
      </c>
      <c r="E23" s="8">
        <v>8</v>
      </c>
      <c r="F23" s="8">
        <v>8</v>
      </c>
      <c r="G23" s="8">
        <v>7</v>
      </c>
      <c r="H23" s="8">
        <v>0</v>
      </c>
      <c r="I23" s="8">
        <v>2</v>
      </c>
      <c r="J23" s="8">
        <v>1</v>
      </c>
      <c r="K23" s="8">
        <v>2</v>
      </c>
      <c r="L23" s="8">
        <v>2</v>
      </c>
      <c r="M23" s="8">
        <v>162</v>
      </c>
    </row>
    <row r="24" spans="2:3" ht="10.5" customHeight="1">
      <c r="B24" s="24"/>
      <c r="C24" s="22"/>
    </row>
    <row r="25" spans="2:13" ht="15" customHeight="1">
      <c r="B25" s="24"/>
      <c r="C25" s="22"/>
      <c r="D25" s="36" t="s">
        <v>19</v>
      </c>
      <c r="E25" s="37"/>
      <c r="F25" s="37"/>
      <c r="G25" s="37"/>
      <c r="H25" s="37"/>
      <c r="I25" s="37"/>
      <c r="J25" s="37"/>
      <c r="K25" s="37"/>
      <c r="L25" s="37"/>
      <c r="M25" s="37"/>
    </row>
    <row r="26" spans="2:3" ht="10.5" customHeight="1">
      <c r="B26" s="24"/>
      <c r="C26" s="22"/>
    </row>
    <row r="27" spans="1:13" ht="15" customHeight="1">
      <c r="A27" s="60" t="s">
        <v>5</v>
      </c>
      <c r="B27" s="60"/>
      <c r="C27" s="61"/>
      <c r="D27" s="25">
        <v>1226.5301336668492</v>
      </c>
      <c r="E27" s="25">
        <v>1249.6320824135394</v>
      </c>
      <c r="F27" s="25">
        <v>1373.9543057996484</v>
      </c>
      <c r="G27" s="25">
        <v>1288.937753721245</v>
      </c>
      <c r="H27" s="25">
        <v>1252.5806551012233</v>
      </c>
      <c r="I27" s="25">
        <v>1214.6439317953862</v>
      </c>
      <c r="J27" s="25">
        <v>1208.5</v>
      </c>
      <c r="K27" s="25">
        <f>K9/K$72*100000</f>
        <v>1212.3353075642476</v>
      </c>
      <c r="L27" s="25">
        <f>L9/L$72*100000</f>
        <v>1220.8434086031418</v>
      </c>
      <c r="M27" s="25">
        <f>M9/M$72*100000</f>
        <v>1398.33215934883</v>
      </c>
    </row>
    <row r="28" spans="1:13" ht="15" customHeight="1">
      <c r="A28" s="60" t="s">
        <v>6</v>
      </c>
      <c r="B28" s="60"/>
      <c r="C28" s="61"/>
      <c r="D28" s="25">
        <v>1029.5474087391544</v>
      </c>
      <c r="E28" s="25">
        <v>1073.3995584988963</v>
      </c>
      <c r="F28" s="25">
        <v>1212.5131810193323</v>
      </c>
      <c r="G28" s="25">
        <v>1137.1447902571042</v>
      </c>
      <c r="H28" s="25">
        <v>1123.6316331711814</v>
      </c>
      <c r="I28" s="25">
        <v>1101.4042126379138</v>
      </c>
      <c r="J28" s="25">
        <v>1101.2</v>
      </c>
      <c r="K28" s="25">
        <f>K10/K$72*100000</f>
        <v>1113.4164905701093</v>
      </c>
      <c r="L28" s="25">
        <f>L10/L$72*100000</f>
        <v>1125.2783668338159</v>
      </c>
      <c r="M28" s="25">
        <f>M10/M$72*100000</f>
        <v>1273.0601862722078</v>
      </c>
    </row>
    <row r="29" spans="2:13" ht="15" customHeight="1">
      <c r="B29" s="62" t="s">
        <v>7</v>
      </c>
      <c r="C29" s="63"/>
      <c r="D29" s="25">
        <v>291.2530290002345</v>
      </c>
      <c r="E29" s="25">
        <v>281.12582781456956</v>
      </c>
      <c r="F29" s="25">
        <v>304.63971880492096</v>
      </c>
      <c r="G29" s="25">
        <v>286.7726657645467</v>
      </c>
      <c r="H29" s="25">
        <v>266.94122202141153</v>
      </c>
      <c r="I29" s="25">
        <v>258.8097626211969</v>
      </c>
      <c r="J29" s="25">
        <v>257.5</v>
      </c>
      <c r="K29" s="25">
        <f>K11/K$72*100000</f>
        <v>257.5317620825991</v>
      </c>
      <c r="L29" s="25">
        <f>L11/L$72*100000</f>
        <v>255.2326907818095</v>
      </c>
      <c r="M29" s="25">
        <f>M11/M$72*100000</f>
        <v>275.83705095092745</v>
      </c>
    </row>
    <row r="30" spans="2:13" ht="15" customHeight="1">
      <c r="B30" s="62" t="s">
        <v>20</v>
      </c>
      <c r="C30" s="63"/>
      <c r="D30" s="25">
        <v>14.22653013366685</v>
      </c>
      <c r="E30" s="25">
        <v>12.43561442236939</v>
      </c>
      <c r="F30" s="25">
        <v>7.873462214411248</v>
      </c>
      <c r="G30" s="25">
        <v>7.543978349120432</v>
      </c>
      <c r="H30" s="25">
        <v>2.0430883994110545</v>
      </c>
      <c r="I30" s="25">
        <v>1.4042126379137412</v>
      </c>
      <c r="J30" s="25">
        <v>1.5</v>
      </c>
      <c r="K30" s="25">
        <f>K14/K$72*100000</f>
        <v>1.6133548133600568</v>
      </c>
      <c r="L30" s="25">
        <f>L14/L$72*100000</f>
        <v>1.6151838045519917</v>
      </c>
      <c r="M30" s="25">
        <f>M14/M$72*100000</f>
        <v>1.3923456210378022</v>
      </c>
    </row>
    <row r="31" spans="2:13" ht="15" customHeight="1">
      <c r="B31" s="62" t="s">
        <v>11</v>
      </c>
      <c r="C31" s="63"/>
      <c r="D31" s="25">
        <v>50.69178456968655</v>
      </c>
      <c r="E31" s="25">
        <v>39.55114054451803</v>
      </c>
      <c r="F31" s="25">
        <v>28.400702987697716</v>
      </c>
      <c r="G31" s="25">
        <v>25.6765899864682</v>
      </c>
      <c r="H31" s="25">
        <v>11.89010461952335</v>
      </c>
      <c r="I31" s="25">
        <v>10.364426613172853</v>
      </c>
      <c r="J31" s="25">
        <v>7.3</v>
      </c>
      <c r="K31" s="25">
        <f>K15/K$72*100000</f>
        <v>7.293708218731923</v>
      </c>
      <c r="L31" s="25">
        <f>L15/L$72*100000</f>
        <v>7.301976783078796</v>
      </c>
      <c r="M31" s="25">
        <f>M15/M$72*100000</f>
        <v>8.710182358926195</v>
      </c>
    </row>
    <row r="32" spans="2:13" ht="15" customHeight="1">
      <c r="B32" s="62" t="s">
        <v>13</v>
      </c>
      <c r="C32" s="63"/>
      <c r="D32" s="25" t="s">
        <v>21</v>
      </c>
      <c r="E32" s="25" t="s">
        <v>21</v>
      </c>
      <c r="F32" s="25" t="s">
        <v>21</v>
      </c>
      <c r="G32" s="25" t="s">
        <v>65</v>
      </c>
      <c r="H32" s="25">
        <v>141.0065928118121</v>
      </c>
      <c r="I32" s="25">
        <v>182.21330658642594</v>
      </c>
      <c r="J32" s="25">
        <v>187.2</v>
      </c>
      <c r="K32" s="25">
        <f>K18/K$72*100000</f>
        <v>197.87124554688862</v>
      </c>
      <c r="L32" s="25">
        <f>L18/L$72*100000</f>
        <v>198.80220661027434</v>
      </c>
      <c r="M32" s="25">
        <f>M18/M$72*100000</f>
        <v>274.1097284182515</v>
      </c>
    </row>
    <row r="33" spans="2:13" ht="15" customHeight="1">
      <c r="B33" s="62" t="s">
        <v>14</v>
      </c>
      <c r="C33" s="63"/>
      <c r="D33" s="25" t="s">
        <v>21</v>
      </c>
      <c r="E33" s="25" t="s">
        <v>21</v>
      </c>
      <c r="F33" s="25" t="s">
        <v>21</v>
      </c>
      <c r="G33" s="25" t="s">
        <v>21</v>
      </c>
      <c r="H33" s="25">
        <v>701.7</v>
      </c>
      <c r="I33" s="25">
        <v>648.6125041792043</v>
      </c>
      <c r="J33" s="25">
        <v>647.7</v>
      </c>
      <c r="K33" s="25">
        <f>K19/K$72*100000</f>
        <v>649.1064199085295</v>
      </c>
      <c r="L33" s="25">
        <f>L19/L$72*100000</f>
        <v>662.3263088541012</v>
      </c>
      <c r="M33" s="25">
        <f>M19/M$72*100000</f>
        <v>713.0108789230649</v>
      </c>
    </row>
    <row r="34" spans="2:13" ht="15" customHeight="1">
      <c r="B34" s="62" t="s">
        <v>15</v>
      </c>
      <c r="C34" s="63"/>
      <c r="D34" s="25">
        <v>673.3760650355664</v>
      </c>
      <c r="E34" s="25">
        <v>740.2869757174393</v>
      </c>
      <c r="F34" s="25">
        <v>871.5992970123024</v>
      </c>
      <c r="G34" s="25">
        <v>817.1515561569688</v>
      </c>
      <c r="H34" s="25" t="s">
        <v>21</v>
      </c>
      <c r="I34" s="25" t="s">
        <v>21</v>
      </c>
      <c r="J34" s="25" t="s">
        <v>21</v>
      </c>
      <c r="K34" s="25" t="s">
        <v>40</v>
      </c>
      <c r="L34" s="25" t="s">
        <v>40</v>
      </c>
      <c r="M34" s="25" t="s">
        <v>40</v>
      </c>
    </row>
    <row r="35" spans="1:13" ht="15" customHeight="1">
      <c r="A35" s="60" t="s">
        <v>16</v>
      </c>
      <c r="B35" s="60"/>
      <c r="C35" s="61"/>
      <c r="D35" s="25">
        <v>196.39646681779098</v>
      </c>
      <c r="E35" s="25">
        <v>175.93818984547462</v>
      </c>
      <c r="F35" s="25">
        <v>161.15992970123023</v>
      </c>
      <c r="G35" s="25">
        <v>151.55615696887685</v>
      </c>
      <c r="H35" s="25">
        <v>128.94902193004197</v>
      </c>
      <c r="I35" s="25">
        <v>113.17285188900033</v>
      </c>
      <c r="J35" s="25">
        <v>107.3</v>
      </c>
      <c r="K35" s="25">
        <f>K21/K$72*100000</f>
        <v>98.85159387691515</v>
      </c>
      <c r="L35" s="25">
        <f>L21/L$72*100000</f>
        <v>95.49774244413652</v>
      </c>
      <c r="M35" s="25">
        <f>M21/M$72*100000</f>
        <v>125.14518275025436</v>
      </c>
    </row>
    <row r="36" spans="1:13" ht="15" customHeight="1">
      <c r="A36" s="13"/>
      <c r="B36" s="62" t="s">
        <v>17</v>
      </c>
      <c r="C36" s="63"/>
      <c r="D36" s="25" t="s">
        <v>21</v>
      </c>
      <c r="E36" s="25" t="s">
        <v>21</v>
      </c>
      <c r="F36" s="25" t="s">
        <v>21</v>
      </c>
      <c r="G36" s="25" t="s">
        <v>21</v>
      </c>
      <c r="H36" s="25">
        <v>10.282428501953996</v>
      </c>
      <c r="I36" s="25">
        <v>10.264125710464727</v>
      </c>
      <c r="J36" s="25">
        <v>11.2</v>
      </c>
      <c r="K36" s="25">
        <f>K22/K$72*100000</f>
        <v>10.990979666015386</v>
      </c>
      <c r="L36" s="25">
        <f>L22/L$72*100000</f>
        <v>10.33044641661378</v>
      </c>
      <c r="M36" s="25">
        <f>M22/M$72*100000</f>
        <v>16.892854347655945</v>
      </c>
    </row>
    <row r="37" spans="1:13" ht="15" customHeight="1">
      <c r="A37" s="60" t="s">
        <v>18</v>
      </c>
      <c r="B37" s="60"/>
      <c r="C37" s="61"/>
      <c r="D37" s="25">
        <v>0.5862581099038537</v>
      </c>
      <c r="E37" s="25">
        <v>0.29433406916850624</v>
      </c>
      <c r="F37" s="25">
        <v>0.281195079086116</v>
      </c>
      <c r="G37" s="25">
        <v>0.2368064952638701</v>
      </c>
      <c r="H37" s="25">
        <v>0</v>
      </c>
      <c r="I37" s="25">
        <v>0.06686726847208291</v>
      </c>
      <c r="J37" s="25" t="s">
        <v>45</v>
      </c>
      <c r="K37" s="25">
        <f>K23/K$72*100000</f>
        <v>0.0672231172233357</v>
      </c>
      <c r="L37" s="25">
        <f>L23/L$72*100000</f>
        <v>0.06729932518966632</v>
      </c>
      <c r="M37" s="25">
        <f>M23/M$72*100000</f>
        <v>0.12679032636769197</v>
      </c>
    </row>
    <row r="38" spans="1:13" ht="12" customHeight="1">
      <c r="A38" s="13"/>
      <c r="B38" s="28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3.5">
      <c r="B39" s="24"/>
      <c r="C39" s="22"/>
      <c r="D39" s="36" t="s">
        <v>22</v>
      </c>
      <c r="E39" s="37"/>
      <c r="F39" s="37"/>
      <c r="G39" s="37"/>
      <c r="H39" s="37"/>
      <c r="I39" s="37"/>
      <c r="J39" s="37"/>
      <c r="K39" s="37"/>
      <c r="L39" s="37"/>
      <c r="M39" s="37"/>
    </row>
    <row r="40" spans="2:3" ht="10.5" customHeight="1">
      <c r="B40" s="24"/>
      <c r="C40" s="22"/>
    </row>
    <row r="41" spans="1:13" ht="15" customHeight="1">
      <c r="A41" s="60" t="s">
        <v>5</v>
      </c>
      <c r="B41" s="60"/>
      <c r="C41" s="61"/>
      <c r="D41" s="11">
        <v>82</v>
      </c>
      <c r="E41" s="11">
        <v>80</v>
      </c>
      <c r="F41" s="11">
        <v>73</v>
      </c>
      <c r="G41" s="11">
        <v>78</v>
      </c>
      <c r="H41" s="11">
        <v>79.83517835178351</v>
      </c>
      <c r="I41" s="34">
        <v>82.32865400495459</v>
      </c>
      <c r="J41" s="34">
        <v>83</v>
      </c>
      <c r="K41" s="34">
        <f>K$72/K9</f>
        <v>82.4854307022651</v>
      </c>
      <c r="L41" s="34">
        <f>L$72/L9</f>
        <v>81.91058680852237</v>
      </c>
      <c r="M41" s="34">
        <f>M$72/M9</f>
        <v>71.51376683388847</v>
      </c>
    </row>
    <row r="42" spans="1:13" ht="15" customHeight="1">
      <c r="A42" s="60" t="s">
        <v>6</v>
      </c>
      <c r="B42" s="60"/>
      <c r="C42" s="61"/>
      <c r="D42" s="11">
        <v>97</v>
      </c>
      <c r="E42" s="11">
        <v>93</v>
      </c>
      <c r="F42" s="11">
        <v>82</v>
      </c>
      <c r="G42" s="11">
        <v>88</v>
      </c>
      <c r="H42" s="11">
        <v>88.99713842852033</v>
      </c>
      <c r="I42" s="34">
        <v>90.79318823422275</v>
      </c>
      <c r="J42" s="34">
        <v>91</v>
      </c>
      <c r="K42" s="34">
        <f>K$72/K10</f>
        <v>89.81365090865181</v>
      </c>
      <c r="L42" s="34">
        <f>L$72/L10</f>
        <v>88.86689991328011</v>
      </c>
      <c r="M42" s="34">
        <f>M$72/M10</f>
        <v>78.55088163020898</v>
      </c>
    </row>
    <row r="43" spans="2:13" ht="15" customHeight="1">
      <c r="B43" s="62" t="s">
        <v>7</v>
      </c>
      <c r="C43" s="63"/>
      <c r="D43" s="11">
        <v>343</v>
      </c>
      <c r="E43" s="11">
        <v>356</v>
      </c>
      <c r="F43" s="11">
        <v>328</v>
      </c>
      <c r="G43" s="11">
        <v>349</v>
      </c>
      <c r="H43" s="11">
        <v>374.6143036386449</v>
      </c>
      <c r="I43" s="34">
        <v>386.3841880893941</v>
      </c>
      <c r="J43" s="34">
        <v>388</v>
      </c>
      <c r="K43" s="34">
        <f>K$72/K11</f>
        <v>388.30161837640304</v>
      </c>
      <c r="L43" s="34">
        <f>L$72/L11</f>
        <v>391.79934080421884</v>
      </c>
      <c r="M43" s="34">
        <f>M$72/M11</f>
        <v>362.5328782165323</v>
      </c>
    </row>
    <row r="44" spans="2:13" ht="15" customHeight="1">
      <c r="B44" s="62" t="s">
        <v>20</v>
      </c>
      <c r="C44" s="63"/>
      <c r="D44" s="11">
        <v>7029</v>
      </c>
      <c r="E44" s="11">
        <v>8041</v>
      </c>
      <c r="F44" s="11">
        <v>12701</v>
      </c>
      <c r="G44" s="11">
        <v>13256</v>
      </c>
      <c r="H44" s="11">
        <v>48945.50819672131</v>
      </c>
      <c r="I44" s="34">
        <v>71214.28571428571</v>
      </c>
      <c r="J44" s="34">
        <v>67932</v>
      </c>
      <c r="K44" s="34">
        <f>K$72/K14</f>
        <v>61982.645833333336</v>
      </c>
      <c r="L44" s="34">
        <f>L$72/L14</f>
        <v>61912.458333333336</v>
      </c>
      <c r="M44" s="34">
        <f>M$72/M14</f>
        <v>71821.2478920742</v>
      </c>
    </row>
    <row r="45" spans="2:13" ht="15" customHeight="1">
      <c r="B45" s="62" t="s">
        <v>11</v>
      </c>
      <c r="C45" s="63"/>
      <c r="D45" s="11">
        <v>1973</v>
      </c>
      <c r="E45" s="11">
        <v>2528</v>
      </c>
      <c r="F45" s="11">
        <v>3521</v>
      </c>
      <c r="G45" s="11">
        <v>3895</v>
      </c>
      <c r="H45" s="11">
        <v>8410.354929577465</v>
      </c>
      <c r="I45" s="34">
        <v>9648.387096774193</v>
      </c>
      <c r="J45" s="34">
        <v>13774</v>
      </c>
      <c r="K45" s="34">
        <f>K$72/K15</f>
        <v>13710.447004608295</v>
      </c>
      <c r="L45" s="34">
        <f>L$72/L15</f>
        <v>13694.921658986175</v>
      </c>
      <c r="M45" s="34">
        <f>M$72/M15</f>
        <v>11480.815886422859</v>
      </c>
    </row>
    <row r="46" spans="2:13" ht="15" customHeight="1">
      <c r="B46" s="62" t="s">
        <v>13</v>
      </c>
      <c r="C46" s="63"/>
      <c r="D46" s="11" t="s">
        <v>21</v>
      </c>
      <c r="E46" s="11" t="s">
        <v>21</v>
      </c>
      <c r="F46" s="11" t="s">
        <v>21</v>
      </c>
      <c r="G46" s="11" t="s">
        <v>65</v>
      </c>
      <c r="H46" s="11">
        <v>709.1866983372921</v>
      </c>
      <c r="I46" s="34">
        <v>548.8073394495412</v>
      </c>
      <c r="J46" s="34">
        <v>534</v>
      </c>
      <c r="K46" s="34">
        <f>K$72/K18</f>
        <v>505.3791404790216</v>
      </c>
      <c r="L46" s="34">
        <f>L$72/L18</f>
        <v>503.01252538930265</v>
      </c>
      <c r="M46" s="34">
        <f>M$72/M18</f>
        <v>364.81740570482253</v>
      </c>
    </row>
    <row r="47" spans="2:13" ht="15" customHeight="1">
      <c r="B47" s="62" t="s">
        <v>14</v>
      </c>
      <c r="C47" s="63"/>
      <c r="D47" s="11" t="s">
        <v>21</v>
      </c>
      <c r="E47" s="11" t="s">
        <v>21</v>
      </c>
      <c r="F47" s="11" t="s">
        <v>21</v>
      </c>
      <c r="G47" s="11" t="s">
        <v>21</v>
      </c>
      <c r="H47" s="11">
        <v>143</v>
      </c>
      <c r="I47" s="34">
        <v>154.17525773195877</v>
      </c>
      <c r="J47" s="34">
        <v>154</v>
      </c>
      <c r="K47" s="34">
        <f>K$72/K19</f>
        <v>154.05794324772162</v>
      </c>
      <c r="L47" s="34">
        <f>L$72/L19</f>
        <v>150.98298023675252</v>
      </c>
      <c r="M47" s="34">
        <f>M$72/M19</f>
        <v>140.250314484739</v>
      </c>
    </row>
    <row r="48" spans="2:13" ht="15" customHeight="1">
      <c r="B48" s="62" t="s">
        <v>15</v>
      </c>
      <c r="C48" s="63"/>
      <c r="D48" s="11">
        <v>149</v>
      </c>
      <c r="E48" s="11">
        <v>135</v>
      </c>
      <c r="F48" s="11">
        <v>115</v>
      </c>
      <c r="G48" s="11">
        <v>122</v>
      </c>
      <c r="H48" s="11" t="s">
        <v>21</v>
      </c>
      <c r="I48" s="11" t="s">
        <v>21</v>
      </c>
      <c r="J48" s="11" t="s">
        <v>21</v>
      </c>
      <c r="K48" s="11" t="s">
        <v>41</v>
      </c>
      <c r="L48" s="11" t="s">
        <v>41</v>
      </c>
      <c r="M48" s="11" t="s">
        <v>41</v>
      </c>
    </row>
    <row r="49" spans="1:13" ht="15" customHeight="1">
      <c r="A49" s="60" t="s">
        <v>16</v>
      </c>
      <c r="B49" s="60"/>
      <c r="C49" s="61"/>
      <c r="D49" s="11">
        <v>509</v>
      </c>
      <c r="E49" s="11">
        <v>568</v>
      </c>
      <c r="F49" s="11">
        <v>621</v>
      </c>
      <c r="G49" s="11">
        <v>660</v>
      </c>
      <c r="H49" s="11">
        <v>775.5002597402597</v>
      </c>
      <c r="I49" s="34">
        <v>883.6041358936485</v>
      </c>
      <c r="J49" s="34">
        <v>932</v>
      </c>
      <c r="K49" s="34">
        <f>K$72/K21</f>
        <v>1011.617477048623</v>
      </c>
      <c r="L49" s="34">
        <f>L$72/L21</f>
        <v>1047.1451726568005</v>
      </c>
      <c r="M49" s="34">
        <f>M$72/M21</f>
        <v>799.0719083415678</v>
      </c>
    </row>
    <row r="50" spans="1:13" ht="15" customHeight="1">
      <c r="A50" s="13"/>
      <c r="B50" s="62" t="s">
        <v>17</v>
      </c>
      <c r="C50" s="63"/>
      <c r="D50" s="11" t="s">
        <v>21</v>
      </c>
      <c r="E50" s="11" t="s">
        <v>21</v>
      </c>
      <c r="F50" s="11" t="s">
        <v>21</v>
      </c>
      <c r="G50" s="11" t="s">
        <v>21</v>
      </c>
      <c r="H50" s="11">
        <v>9725.328990228014</v>
      </c>
      <c r="I50" s="34">
        <v>9742.671009771986</v>
      </c>
      <c r="J50" s="34">
        <v>8922</v>
      </c>
      <c r="K50" s="34">
        <f>K$72/K22</f>
        <v>9098.37003058104</v>
      </c>
      <c r="L50" s="34">
        <f>L$72/L22</f>
        <v>9680.12377850163</v>
      </c>
      <c r="M50" s="34">
        <f>M$72/M22</f>
        <v>5919.662713120831</v>
      </c>
    </row>
    <row r="51" spans="1:13" ht="15" customHeight="1">
      <c r="A51" s="60" t="s">
        <v>18</v>
      </c>
      <c r="B51" s="60"/>
      <c r="C51" s="61"/>
      <c r="D51" s="11">
        <v>170573</v>
      </c>
      <c r="E51" s="11">
        <v>339750</v>
      </c>
      <c r="F51" s="11">
        <v>355625</v>
      </c>
      <c r="G51" s="11">
        <v>422286</v>
      </c>
      <c r="H51" s="11">
        <v>0</v>
      </c>
      <c r="I51" s="40">
        <v>1495500</v>
      </c>
      <c r="J51" s="34">
        <v>2989000</v>
      </c>
      <c r="K51" s="34">
        <f>K$72/K23</f>
        <v>1487583.5</v>
      </c>
      <c r="L51" s="34">
        <f>L$72/L23</f>
        <v>1485899</v>
      </c>
      <c r="M51" s="34">
        <f>M$72/M23</f>
        <v>788703.7037037037</v>
      </c>
    </row>
    <row r="52" spans="1:13" ht="9" customHeight="1">
      <c r="A52" s="13"/>
      <c r="B52" s="28"/>
      <c r="C52" s="10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3.5">
      <c r="B53" s="24"/>
      <c r="C53" s="22"/>
      <c r="D53" s="36" t="s">
        <v>23</v>
      </c>
      <c r="E53" s="37"/>
      <c r="F53" s="37"/>
      <c r="G53" s="37"/>
      <c r="H53" s="37"/>
      <c r="I53" s="37"/>
      <c r="J53" s="37"/>
      <c r="K53" s="37"/>
      <c r="L53" s="37"/>
      <c r="M53" s="37"/>
    </row>
    <row r="54" spans="2:3" ht="9.75" customHeight="1">
      <c r="B54" s="24"/>
      <c r="C54" s="22"/>
    </row>
    <row r="55" spans="1:13" ht="15" customHeight="1">
      <c r="A55" s="60" t="s">
        <v>5</v>
      </c>
      <c r="B55" s="60"/>
      <c r="C55" s="61"/>
      <c r="D55" s="25">
        <v>16.1</v>
      </c>
      <c r="E55" s="25">
        <v>15.4</v>
      </c>
      <c r="F55" s="25">
        <v>15.8</v>
      </c>
      <c r="G55" s="25">
        <v>13.6</v>
      </c>
      <c r="H55" s="25">
        <v>12.185728250244379</v>
      </c>
      <c r="I55" s="25">
        <v>11.48956356736243</v>
      </c>
      <c r="J55" s="25">
        <v>11.3</v>
      </c>
      <c r="K55" s="25">
        <f>'第２表'!K9/'積算のため第１表'!K9</f>
        <v>11.253978159126365</v>
      </c>
      <c r="L55" s="25">
        <f>'第２表'!L9/'積算のため第１表'!L9</f>
        <v>11.146236559139785</v>
      </c>
      <c r="M55" s="25">
        <f>'第２表'!M9/'積算のため第１表'!M9</f>
        <v>10.212690918236692</v>
      </c>
    </row>
    <row r="56" spans="1:13" ht="15" customHeight="1">
      <c r="A56" s="60" t="s">
        <v>6</v>
      </c>
      <c r="B56" s="60"/>
      <c r="C56" s="61"/>
      <c r="D56" s="25">
        <v>108.9</v>
      </c>
      <c r="E56" s="25">
        <v>119.6</v>
      </c>
      <c r="F56" s="25">
        <v>133.2</v>
      </c>
      <c r="G56" s="25">
        <v>145.5</v>
      </c>
      <c r="H56" s="25">
        <v>156.03720930232558</v>
      </c>
      <c r="I56" s="25">
        <v>162.2807881773399</v>
      </c>
      <c r="J56" s="25">
        <v>161.3</v>
      </c>
      <c r="K56" s="25">
        <f>K10/'積算のため第１表'!K10</f>
        <v>161.59024390243903</v>
      </c>
      <c r="L56" s="25">
        <f>L10/'積算のため第１表'!L10</f>
        <v>166.37313432835822</v>
      </c>
      <c r="M56" s="25">
        <f>M10/'積算のため第１表'!M10</f>
        <v>181.88404338588842</v>
      </c>
    </row>
    <row r="57" spans="2:13" ht="15" customHeight="1">
      <c r="B57" s="62" t="s">
        <v>8</v>
      </c>
      <c r="C57" s="63"/>
      <c r="D57" s="25">
        <v>210.8</v>
      </c>
      <c r="E57" s="25">
        <v>218</v>
      </c>
      <c r="F57" s="25">
        <v>218.2</v>
      </c>
      <c r="G57" s="25">
        <v>215.2</v>
      </c>
      <c r="H57" s="25">
        <v>206.91304347826087</v>
      </c>
      <c r="I57" s="25">
        <v>206.41666666666666</v>
      </c>
      <c r="J57" s="25">
        <v>208</v>
      </c>
      <c r="K57" s="25">
        <f>K12/'積算のため第１表'!K11</f>
        <v>207.8181818181818</v>
      </c>
      <c r="L57" s="25">
        <f>L12/'積算のため第１表'!L11</f>
        <v>219.15</v>
      </c>
      <c r="M57" s="25">
        <f>M12/'積算のため第１表'!M11</f>
        <v>242.1455223880597</v>
      </c>
    </row>
    <row r="58" spans="2:13" ht="15" customHeight="1">
      <c r="B58" s="62" t="s">
        <v>24</v>
      </c>
      <c r="C58" s="63"/>
      <c r="D58" s="25">
        <v>39</v>
      </c>
      <c r="E58" s="25">
        <v>39</v>
      </c>
      <c r="F58" s="25">
        <v>0</v>
      </c>
      <c r="G58" s="25">
        <v>0</v>
      </c>
      <c r="H58" s="25">
        <v>0</v>
      </c>
      <c r="I58" s="25">
        <v>0</v>
      </c>
      <c r="J58" s="25" t="s">
        <v>42</v>
      </c>
      <c r="K58" s="25" t="s">
        <v>39</v>
      </c>
      <c r="L58" s="25" t="s">
        <v>39</v>
      </c>
      <c r="M58" s="25" t="s">
        <v>39</v>
      </c>
    </row>
    <row r="59" spans="2:13" ht="15" customHeight="1">
      <c r="B59" s="62" t="s">
        <v>9</v>
      </c>
      <c r="C59" s="63"/>
      <c r="D59" s="25">
        <v>86.9</v>
      </c>
      <c r="E59" s="25">
        <v>98</v>
      </c>
      <c r="F59" s="25">
        <v>111.3</v>
      </c>
      <c r="G59" s="25">
        <v>123.2</v>
      </c>
      <c r="H59" s="25">
        <v>149.94270833333334</v>
      </c>
      <c r="I59" s="25">
        <v>156.3631284916201</v>
      </c>
      <c r="J59" s="25">
        <v>155.4</v>
      </c>
      <c r="K59" s="54">
        <f>28554/'積算のため第１表'!K13</f>
        <v>156.0327868852459</v>
      </c>
      <c r="L59" s="54">
        <f>28554/'積算のため第１表'!L13</f>
        <v>157.75690607734808</v>
      </c>
      <c r="M59" s="54">
        <f>1370804/'積算のため第１表'!M13</f>
        <v>174.18094027954257</v>
      </c>
    </row>
    <row r="60" spans="2:13" ht="15" customHeight="1">
      <c r="B60" s="62" t="s">
        <v>17</v>
      </c>
      <c r="C60" s="63"/>
      <c r="D60" s="25" t="s">
        <v>21</v>
      </c>
      <c r="E60" s="25" t="s">
        <v>21</v>
      </c>
      <c r="F60" s="25" t="s">
        <v>21</v>
      </c>
      <c r="G60" s="25" t="s">
        <v>65</v>
      </c>
      <c r="H60" s="25">
        <v>62.8</v>
      </c>
      <c r="I60" s="25">
        <v>63.372093023255815</v>
      </c>
      <c r="J60" s="25">
        <v>61.5</v>
      </c>
      <c r="K60" s="54">
        <f>K18/'積算のため第１表'!K16</f>
        <v>62.62765957446808</v>
      </c>
      <c r="L60" s="54">
        <f>L18/'積算のため第１表'!L16</f>
        <v>64.21739130434783</v>
      </c>
      <c r="M60" s="54">
        <f>M18/'積算のため第１表'!M16</f>
        <v>82.54301201979732</v>
      </c>
    </row>
    <row r="61" spans="1:13" ht="15" customHeight="1">
      <c r="A61" s="60" t="s">
        <v>16</v>
      </c>
      <c r="B61" s="60"/>
      <c r="C61" s="61"/>
      <c r="D61" s="25">
        <v>9.5</v>
      </c>
      <c r="E61" s="25">
        <v>10.2</v>
      </c>
      <c r="F61" s="25">
        <v>10.9</v>
      </c>
      <c r="G61" s="25">
        <v>11.5</v>
      </c>
      <c r="H61" s="25">
        <v>11.666666666666666</v>
      </c>
      <c r="I61" s="25">
        <v>12.176258992805755</v>
      </c>
      <c r="J61" s="25">
        <v>12.3</v>
      </c>
      <c r="K61" s="25">
        <f>K21/'積算のため第１表'!K18</f>
        <v>11.906882591093117</v>
      </c>
      <c r="L61" s="25">
        <f>L21/'積算のため第１表'!L18</f>
        <v>11.974683544303797</v>
      </c>
      <c r="M61" s="25">
        <f>M21/'積算のため第１表'!M18</f>
        <v>12.43568206564007</v>
      </c>
    </row>
    <row r="62" spans="1:13" ht="15" customHeight="1">
      <c r="A62" s="13"/>
      <c r="B62" s="62" t="s">
        <v>17</v>
      </c>
      <c r="C62" s="63"/>
      <c r="D62" s="25" t="s">
        <v>21</v>
      </c>
      <c r="E62" s="25" t="s">
        <v>21</v>
      </c>
      <c r="F62" s="25" t="s">
        <v>21</v>
      </c>
      <c r="G62" s="25" t="s">
        <v>21</v>
      </c>
      <c r="H62" s="25">
        <v>8.771428571428572</v>
      </c>
      <c r="I62" s="25">
        <v>9.029411764705882</v>
      </c>
      <c r="J62" s="25">
        <v>9.3</v>
      </c>
      <c r="K62" s="25">
        <f>K22/'積算のため第１表'!K19</f>
        <v>9.617647058823529</v>
      </c>
      <c r="L62" s="25">
        <f>L22/'積算のため第１表'!L19</f>
        <v>9.59375</v>
      </c>
      <c r="M62" s="25">
        <f>M22/'積算のため第１表'!M19</f>
        <v>9.941962229387379</v>
      </c>
    </row>
    <row r="63" spans="1:13" ht="15" customHeight="1" thickBot="1">
      <c r="A63" s="75" t="s">
        <v>18</v>
      </c>
      <c r="B63" s="75"/>
      <c r="C63" s="76"/>
      <c r="D63" s="74">
        <v>5</v>
      </c>
      <c r="E63" s="74">
        <v>4</v>
      </c>
      <c r="F63" s="74">
        <v>4</v>
      </c>
      <c r="G63" s="74">
        <v>7</v>
      </c>
      <c r="H63" s="74">
        <v>0</v>
      </c>
      <c r="I63" s="74">
        <v>2</v>
      </c>
      <c r="J63" s="74">
        <v>1</v>
      </c>
      <c r="K63" s="74">
        <f>K23/'積算のため第１表'!K22</f>
        <v>2</v>
      </c>
      <c r="L63" s="74">
        <f>L23/'積算のため第１表'!L22</f>
        <v>2</v>
      </c>
      <c r="M63" s="74">
        <f>M23/'積算のため第１表'!M22</f>
        <v>3.4468085106382977</v>
      </c>
    </row>
    <row r="64" spans="1:45" s="30" customFormat="1" ht="11.25">
      <c r="A64" s="59" t="s">
        <v>25</v>
      </c>
      <c r="B64" s="59"/>
      <c r="C64" s="17" t="s">
        <v>26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</row>
    <row r="65" spans="1:45" s="30" customFormat="1" ht="11.25">
      <c r="A65" s="17"/>
      <c r="B65" s="16"/>
      <c r="C65" s="17" t="s">
        <v>27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1:45" s="30" customFormat="1" ht="11.25">
      <c r="A66" s="17"/>
      <c r="B66" s="16"/>
      <c r="C66" s="17" t="s">
        <v>73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1:45" s="30" customFormat="1" ht="11.25">
      <c r="A67" s="17"/>
      <c r="B67" s="16"/>
      <c r="C67" s="17" t="s">
        <v>28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</row>
    <row r="68" spans="1:45" s="30" customFormat="1" ht="11.25">
      <c r="A68" s="17"/>
      <c r="B68" s="16"/>
      <c r="C68" s="17" t="s">
        <v>29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</row>
    <row r="69" spans="1:45" s="30" customFormat="1" ht="11.25">
      <c r="A69" s="17"/>
      <c r="B69" s="16"/>
      <c r="C69" s="17" t="s">
        <v>30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</row>
    <row r="70" spans="1:45" s="30" customFormat="1" ht="11.25">
      <c r="A70" s="17"/>
      <c r="B70" s="16"/>
      <c r="C70" s="41" t="s">
        <v>31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</row>
    <row r="71" spans="1:13" ht="13.5">
      <c r="A71" s="30"/>
      <c r="B71" s="77"/>
      <c r="C71" s="41" t="s">
        <v>32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9:45" ht="13.5">
      <c r="I72" s="39"/>
      <c r="J72" s="39"/>
      <c r="K72" s="42">
        <v>2975167</v>
      </c>
      <c r="L72" s="42">
        <v>2971798</v>
      </c>
      <c r="M72" s="39">
        <v>127770000</v>
      </c>
      <c r="N72" s="31"/>
      <c r="AS72" s="2"/>
    </row>
  </sheetData>
  <mergeCells count="45">
    <mergeCell ref="A61:C61"/>
    <mergeCell ref="B62:C62"/>
    <mergeCell ref="A63:C63"/>
    <mergeCell ref="B45:C45"/>
    <mergeCell ref="B47:C47"/>
    <mergeCell ref="B46:C46"/>
    <mergeCell ref="B48:C48"/>
    <mergeCell ref="A35:C35"/>
    <mergeCell ref="A37:C37"/>
    <mergeCell ref="B43:C43"/>
    <mergeCell ref="B44:C44"/>
    <mergeCell ref="A41:C41"/>
    <mergeCell ref="A42:C42"/>
    <mergeCell ref="B19:C19"/>
    <mergeCell ref="B20:C20"/>
    <mergeCell ref="A21:C21"/>
    <mergeCell ref="B22:C22"/>
    <mergeCell ref="B11:C11"/>
    <mergeCell ref="B14:C14"/>
    <mergeCell ref="B15:C15"/>
    <mergeCell ref="B18:C18"/>
    <mergeCell ref="J3:M3"/>
    <mergeCell ref="D4:J4"/>
    <mergeCell ref="A9:C9"/>
    <mergeCell ref="A10:C10"/>
    <mergeCell ref="A23:C23"/>
    <mergeCell ref="A28:C28"/>
    <mergeCell ref="B33:C33"/>
    <mergeCell ref="B36:C36"/>
    <mergeCell ref="A27:C27"/>
    <mergeCell ref="B29:C29"/>
    <mergeCell ref="B30:C30"/>
    <mergeCell ref="B31:C31"/>
    <mergeCell ref="B32:C32"/>
    <mergeCell ref="B34:C34"/>
    <mergeCell ref="A64:B64"/>
    <mergeCell ref="A49:C49"/>
    <mergeCell ref="B50:C50"/>
    <mergeCell ref="A51:C51"/>
    <mergeCell ref="A55:C55"/>
    <mergeCell ref="B57:C57"/>
    <mergeCell ref="B59:C59"/>
    <mergeCell ref="A56:C56"/>
    <mergeCell ref="B58:C58"/>
    <mergeCell ref="B60:C60"/>
  </mergeCells>
  <printOptions/>
  <pageMargins left="0.5905511811023623" right="0.5118110236220472" top="0.5905511811023623" bottom="0.5118110236220472" header="0.5118110236220472" footer="0.4330708661417323"/>
  <pageSetup firstPageNumber="165" useFirstPageNumber="1" horizontalDpi="600" verticalDpi="600" orientation="portrait" paperSize="9" scale="81" r:id="rId1"/>
  <headerFooter alignWithMargins="0">
    <oddFooter>&amp;C―&amp;P―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view="pageBreakPreview" zoomScaleSheetLayoutView="10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8" sqref="O8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20.125" style="19" customWidth="1"/>
    <col min="4" max="12" width="8.125" style="2" customWidth="1"/>
    <col min="13" max="13" width="10.375" style="2" customWidth="1"/>
    <col min="14" max="14" width="9.00390625" style="2" customWidth="1"/>
    <col min="15" max="45" width="9.00390625" style="31" customWidth="1"/>
    <col min="46" max="16384" width="9.00390625" style="2" customWidth="1"/>
  </cols>
  <sheetData>
    <row r="1" spans="2:45" s="1" customFormat="1" ht="17.25">
      <c r="B1" s="1" t="s">
        <v>46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5" s="1" customFormat="1" ht="17.25">
      <c r="A2" s="1" t="s">
        <v>47</v>
      </c>
      <c r="B2" s="18"/>
      <c r="C2" s="18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0:13" ht="14.25" thickBot="1">
      <c r="J3" s="33"/>
      <c r="K3" s="64" t="s">
        <v>54</v>
      </c>
      <c r="L3" s="64"/>
      <c r="M3" s="64"/>
    </row>
    <row r="4" spans="1:13" ht="15" customHeight="1">
      <c r="A4" s="3"/>
      <c r="B4" s="26"/>
      <c r="C4" s="20"/>
      <c r="D4" s="46" t="s">
        <v>1</v>
      </c>
      <c r="E4" s="47"/>
      <c r="F4" s="47"/>
      <c r="G4" s="47"/>
      <c r="H4" s="47"/>
      <c r="I4" s="47"/>
      <c r="J4" s="47"/>
      <c r="K4" s="35"/>
      <c r="L4" s="47"/>
      <c r="M4" s="15" t="s">
        <v>2</v>
      </c>
    </row>
    <row r="5" spans="1:45" s="7" customFormat="1" ht="15" customHeight="1" thickBot="1">
      <c r="A5" s="4"/>
      <c r="B5" s="27"/>
      <c r="C5" s="21"/>
      <c r="D5" s="5" t="s">
        <v>37</v>
      </c>
      <c r="E5" s="5" t="s">
        <v>67</v>
      </c>
      <c r="F5" s="5" t="s">
        <v>3</v>
      </c>
      <c r="G5" s="5" t="s">
        <v>68</v>
      </c>
      <c r="H5" s="6" t="s">
        <v>48</v>
      </c>
      <c r="I5" s="6" t="s">
        <v>69</v>
      </c>
      <c r="J5" s="6" t="s">
        <v>70</v>
      </c>
      <c r="K5" s="6" t="s">
        <v>71</v>
      </c>
      <c r="L5" s="6" t="s">
        <v>72</v>
      </c>
      <c r="M5" s="6" t="s">
        <v>72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" ht="15" customHeight="1">
      <c r="B6" s="24"/>
      <c r="C6" s="22"/>
    </row>
    <row r="7" spans="2:13" ht="15" customHeight="1">
      <c r="B7" s="24"/>
      <c r="C7" s="22"/>
      <c r="D7" s="36" t="s">
        <v>55</v>
      </c>
      <c r="E7" s="37"/>
      <c r="F7" s="37"/>
      <c r="G7" s="37"/>
      <c r="H7" s="37"/>
      <c r="I7" s="37"/>
      <c r="J7" s="37"/>
      <c r="K7" s="37"/>
      <c r="L7" s="37"/>
      <c r="M7" s="37"/>
    </row>
    <row r="8" spans="2:3" ht="15" customHeight="1">
      <c r="B8" s="24"/>
      <c r="C8" s="22"/>
    </row>
    <row r="9" spans="1:45" ht="15" customHeight="1">
      <c r="A9" s="60" t="s">
        <v>56</v>
      </c>
      <c r="B9" s="60"/>
      <c r="C9" s="61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3162</v>
      </c>
      <c r="J9" s="8">
        <v>3187</v>
      </c>
      <c r="K9" s="8">
        <v>3205</v>
      </c>
      <c r="L9" s="8">
        <v>3255</v>
      </c>
      <c r="M9" s="55">
        <v>174944</v>
      </c>
      <c r="N9" s="31"/>
      <c r="AS9" s="2"/>
    </row>
    <row r="10" spans="1:45" ht="15" customHeight="1">
      <c r="A10" s="60" t="s">
        <v>57</v>
      </c>
      <c r="B10" s="60"/>
      <c r="C10" s="61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203</v>
      </c>
      <c r="J10" s="8">
        <v>204</v>
      </c>
      <c r="K10" s="8">
        <v>205</v>
      </c>
      <c r="L10" s="8">
        <v>201</v>
      </c>
      <c r="M10" s="55">
        <v>8943</v>
      </c>
      <c r="N10" s="31"/>
      <c r="AS10" s="2"/>
    </row>
    <row r="11" spans="2:45" ht="15" customHeight="1">
      <c r="B11" s="62" t="s">
        <v>8</v>
      </c>
      <c r="C11" s="63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24</v>
      </c>
      <c r="J11" s="8">
        <v>23</v>
      </c>
      <c r="K11" s="8">
        <v>22</v>
      </c>
      <c r="L11" s="8">
        <v>20</v>
      </c>
      <c r="M11" s="55">
        <v>1072</v>
      </c>
      <c r="N11" s="31"/>
      <c r="AS11" s="2"/>
    </row>
    <row r="12" spans="2:45" ht="15" customHeight="1">
      <c r="B12" s="62" t="s">
        <v>24</v>
      </c>
      <c r="C12" s="63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11" t="s">
        <v>58</v>
      </c>
      <c r="K12" s="11" t="s">
        <v>58</v>
      </c>
      <c r="L12" s="11" t="s">
        <v>58</v>
      </c>
      <c r="M12" s="56">
        <v>1</v>
      </c>
      <c r="N12" s="31"/>
      <c r="AS12" s="2"/>
    </row>
    <row r="13" spans="2:45" ht="15" customHeight="1">
      <c r="B13" s="62" t="s">
        <v>9</v>
      </c>
      <c r="C13" s="63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179</v>
      </c>
      <c r="J13" s="8">
        <v>181</v>
      </c>
      <c r="K13" s="8">
        <v>183</v>
      </c>
      <c r="L13" s="8">
        <v>181</v>
      </c>
      <c r="M13" s="55">
        <v>7870</v>
      </c>
      <c r="N13" s="31"/>
      <c r="AS13" s="2"/>
    </row>
    <row r="14" spans="2:45" ht="15" customHeight="1">
      <c r="B14" s="69" t="s">
        <v>59</v>
      </c>
      <c r="C14" s="70"/>
      <c r="D14" s="8"/>
      <c r="E14" s="8"/>
      <c r="F14" s="8"/>
      <c r="G14" s="8"/>
      <c r="H14" s="8"/>
      <c r="I14" s="8"/>
      <c r="J14" s="8"/>
      <c r="K14" s="8"/>
      <c r="L14" s="8"/>
      <c r="M14" s="55"/>
      <c r="N14" s="31"/>
      <c r="AS14" s="2"/>
    </row>
    <row r="15" spans="1:45" ht="15" customHeight="1">
      <c r="A15" s="14"/>
      <c r="B15" s="62" t="s">
        <v>49</v>
      </c>
      <c r="C15" s="63"/>
      <c r="D15" s="11" t="s">
        <v>21</v>
      </c>
      <c r="E15" s="11" t="s">
        <v>21</v>
      </c>
      <c r="F15" s="11" t="s">
        <v>21</v>
      </c>
      <c r="G15" s="11" t="s">
        <v>21</v>
      </c>
      <c r="H15" s="11">
        <v>1</v>
      </c>
      <c r="I15" s="8">
        <v>1</v>
      </c>
      <c r="J15" s="8">
        <v>1</v>
      </c>
      <c r="K15" s="8">
        <v>1</v>
      </c>
      <c r="L15" s="8">
        <v>3</v>
      </c>
      <c r="M15" s="57">
        <v>135</v>
      </c>
      <c r="N15" s="31"/>
      <c r="AS15" s="2"/>
    </row>
    <row r="16" spans="1:45" ht="15" customHeight="1">
      <c r="A16" s="14"/>
      <c r="B16" s="72" t="s">
        <v>50</v>
      </c>
      <c r="C16" s="73"/>
      <c r="D16" s="11" t="s">
        <v>21</v>
      </c>
      <c r="E16" s="11" t="s">
        <v>21</v>
      </c>
      <c r="F16" s="11" t="s">
        <v>21</v>
      </c>
      <c r="G16" s="11" t="s">
        <v>21</v>
      </c>
      <c r="H16" s="11">
        <v>67</v>
      </c>
      <c r="I16" s="8">
        <v>86</v>
      </c>
      <c r="J16" s="8">
        <v>91</v>
      </c>
      <c r="K16" s="8">
        <v>94</v>
      </c>
      <c r="L16" s="8">
        <v>92</v>
      </c>
      <c r="M16" s="55">
        <v>4243</v>
      </c>
      <c r="N16" s="31"/>
      <c r="AS16" s="2"/>
    </row>
    <row r="17" spans="1:45" ht="15" customHeight="1">
      <c r="A17" s="71" t="s">
        <v>16</v>
      </c>
      <c r="B17" s="71"/>
      <c r="C17" s="61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1617</v>
      </c>
      <c r="J17" s="8">
        <v>1634</v>
      </c>
      <c r="K17" s="8">
        <v>1661</v>
      </c>
      <c r="L17" s="8">
        <v>1696</v>
      </c>
      <c r="M17" s="55">
        <v>98609</v>
      </c>
      <c r="N17" s="31"/>
      <c r="AS17" s="2"/>
    </row>
    <row r="18" spans="1:45" ht="15" customHeight="1">
      <c r="A18" s="48"/>
      <c r="B18" s="62" t="s">
        <v>60</v>
      </c>
      <c r="C18" s="63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278</v>
      </c>
      <c r="J18" s="8">
        <v>261</v>
      </c>
      <c r="K18" s="8">
        <v>247</v>
      </c>
      <c r="L18" s="8">
        <v>237</v>
      </c>
      <c r="M18" s="55">
        <v>12858</v>
      </c>
      <c r="N18" s="31"/>
      <c r="AS18" s="2"/>
    </row>
    <row r="19" spans="1:45" ht="28.5" customHeight="1">
      <c r="A19" s="48"/>
      <c r="B19" s="67" t="s">
        <v>51</v>
      </c>
      <c r="C19" s="68"/>
      <c r="D19" s="11" t="s">
        <v>21</v>
      </c>
      <c r="E19" s="11" t="s">
        <v>21</v>
      </c>
      <c r="F19" s="11" t="s">
        <v>21</v>
      </c>
      <c r="G19" s="11" t="s">
        <v>21</v>
      </c>
      <c r="H19" s="11">
        <v>35</v>
      </c>
      <c r="I19" s="8">
        <v>34</v>
      </c>
      <c r="J19" s="8">
        <v>36</v>
      </c>
      <c r="K19" s="8">
        <v>34</v>
      </c>
      <c r="L19" s="8">
        <v>32</v>
      </c>
      <c r="M19" s="55">
        <v>2171</v>
      </c>
      <c r="N19" s="31"/>
      <c r="AS19" s="2"/>
    </row>
    <row r="20" spans="1:45" ht="15" customHeight="1">
      <c r="A20" s="48"/>
      <c r="B20" s="62" t="s">
        <v>61</v>
      </c>
      <c r="C20" s="63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1339</v>
      </c>
      <c r="J20" s="8">
        <v>1373</v>
      </c>
      <c r="K20" s="8">
        <v>1414</v>
      </c>
      <c r="L20" s="8">
        <v>1459</v>
      </c>
      <c r="M20" s="55">
        <v>85751</v>
      </c>
      <c r="N20" s="31"/>
      <c r="AS20" s="2"/>
    </row>
    <row r="21" spans="1:45" ht="15" customHeight="1">
      <c r="A21" s="71" t="s">
        <v>18</v>
      </c>
      <c r="B21" s="71"/>
      <c r="C21" s="61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1342</v>
      </c>
      <c r="J21" s="8">
        <v>1349</v>
      </c>
      <c r="K21" s="8">
        <v>1339</v>
      </c>
      <c r="L21" s="8">
        <v>1358</v>
      </c>
      <c r="M21" s="58">
        <v>67392</v>
      </c>
      <c r="N21" s="31"/>
      <c r="AS21" s="2"/>
    </row>
    <row r="22" spans="2:45" ht="15" customHeight="1">
      <c r="B22" s="62" t="s">
        <v>60</v>
      </c>
      <c r="C22" s="63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1</v>
      </c>
      <c r="J22" s="8">
        <v>1</v>
      </c>
      <c r="K22" s="8">
        <v>1</v>
      </c>
      <c r="L22" s="8">
        <v>1</v>
      </c>
      <c r="M22" s="57">
        <v>47</v>
      </c>
      <c r="N22" s="31"/>
      <c r="AS22" s="2"/>
    </row>
    <row r="23" spans="2:13" ht="15" customHeight="1">
      <c r="B23" s="28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 customHeight="1">
      <c r="B24" s="28"/>
      <c r="C24" s="10"/>
      <c r="D24" s="36" t="s">
        <v>62</v>
      </c>
      <c r="E24" s="37"/>
      <c r="F24" s="37"/>
      <c r="G24" s="37"/>
      <c r="H24" s="37"/>
      <c r="I24" s="37"/>
      <c r="J24" s="37"/>
      <c r="K24" s="37"/>
      <c r="L24" s="37"/>
      <c r="M24" s="37"/>
    </row>
    <row r="25" spans="2:13" ht="15" customHeight="1">
      <c r="B25" s="28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5" ht="15.75" customHeight="1">
      <c r="A26" s="60" t="s">
        <v>5</v>
      </c>
      <c r="B26" s="60"/>
      <c r="C26" s="61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v>105.7</v>
      </c>
      <c r="J26" s="25">
        <v>106.62428905988625</v>
      </c>
      <c r="K26" s="25" t="e">
        <f>K9/K$63*100000</f>
        <v>#DIV/0!</v>
      </c>
      <c r="L26" s="25">
        <f>L9/L$63*100000</f>
        <v>109.40562328097886</v>
      </c>
      <c r="M26" s="25">
        <f>M9/M$63*100000</f>
        <v>136.92317968144667</v>
      </c>
      <c r="N26" s="31"/>
      <c r="AS26" s="2"/>
    </row>
    <row r="27" spans="1:45" ht="15.75" customHeight="1">
      <c r="A27" s="60" t="s">
        <v>6</v>
      </c>
      <c r="B27" s="60"/>
      <c r="C27" s="61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v>6.8</v>
      </c>
      <c r="J27" s="25">
        <v>6.825025092004015</v>
      </c>
      <c r="K27" s="25" t="e">
        <f aca="true" t="shared" si="0" ref="K27:M30">K10/K$63*100000</f>
        <v>#DIV/0!</v>
      </c>
      <c r="L27" s="25">
        <f t="shared" si="0"/>
        <v>6.755923280945238</v>
      </c>
      <c r="M27" s="25">
        <f t="shared" si="0"/>
        <v>6.999405500566911</v>
      </c>
      <c r="N27" s="31"/>
      <c r="AS27" s="2"/>
    </row>
    <row r="28" spans="2:45" ht="15.75" customHeight="1">
      <c r="B28" s="62" t="s">
        <v>8</v>
      </c>
      <c r="C28" s="63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v>0.802675585284281</v>
      </c>
      <c r="J28" s="25">
        <v>0.7694881231180997</v>
      </c>
      <c r="K28" s="25" t="e">
        <f t="shared" si="0"/>
        <v>#DIV/0!</v>
      </c>
      <c r="L28" s="25">
        <f t="shared" si="0"/>
        <v>0.672231172233357</v>
      </c>
      <c r="M28" s="25">
        <f t="shared" si="0"/>
        <v>0.8390207644646905</v>
      </c>
      <c r="N28" s="31"/>
      <c r="AS28" s="2"/>
    </row>
    <row r="29" spans="2:45" ht="15.75" customHeight="1">
      <c r="B29" s="62" t="s">
        <v>24</v>
      </c>
      <c r="C29" s="63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 t="s">
        <v>42</v>
      </c>
      <c r="K29" s="25" t="s">
        <v>58</v>
      </c>
      <c r="L29" s="25" t="s">
        <v>58</v>
      </c>
      <c r="M29" s="25">
        <f t="shared" si="0"/>
        <v>0.0007826686235678083</v>
      </c>
      <c r="N29" s="31"/>
      <c r="AS29" s="2"/>
    </row>
    <row r="30" spans="2:45" ht="15.75" customHeight="1">
      <c r="B30" s="62" t="s">
        <v>9</v>
      </c>
      <c r="C30" s="63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v>6</v>
      </c>
      <c r="J30" s="25">
        <v>6.055536968885915</v>
      </c>
      <c r="K30" s="25" t="e">
        <f t="shared" si="0"/>
        <v>#DIV/0!</v>
      </c>
      <c r="L30" s="25">
        <f t="shared" si="0"/>
        <v>6.0836921087118805</v>
      </c>
      <c r="M30" s="25">
        <f t="shared" si="0"/>
        <v>6.159602067478652</v>
      </c>
      <c r="N30" s="31"/>
      <c r="AS30" s="2"/>
    </row>
    <row r="31" spans="2:45" ht="15.75" customHeight="1">
      <c r="B31" s="69" t="s">
        <v>59</v>
      </c>
      <c r="C31" s="70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1"/>
      <c r="AS31" s="2"/>
    </row>
    <row r="32" spans="1:45" ht="15.75" customHeight="1">
      <c r="A32" s="14"/>
      <c r="B32" s="62" t="s">
        <v>49</v>
      </c>
      <c r="C32" s="63"/>
      <c r="D32" s="25" t="s">
        <v>21</v>
      </c>
      <c r="E32" s="25" t="s">
        <v>21</v>
      </c>
      <c r="F32" s="25" t="s">
        <v>21</v>
      </c>
      <c r="G32" s="25" t="s">
        <v>21</v>
      </c>
      <c r="H32" s="25">
        <v>0</v>
      </c>
      <c r="I32" s="49">
        <v>0.033444816053511704</v>
      </c>
      <c r="J32" s="25">
        <v>0.03345600535296085</v>
      </c>
      <c r="K32" s="25" t="e">
        <f>K15/K$63*100000</f>
        <v>#DIV/0!</v>
      </c>
      <c r="L32" s="25">
        <f>L15/L$63*100000</f>
        <v>0.10083467583500355</v>
      </c>
      <c r="M32" s="25">
        <f>M15/M$63*100000</f>
        <v>0.10566026418165414</v>
      </c>
      <c r="N32" s="31"/>
      <c r="AS32" s="2"/>
    </row>
    <row r="33" spans="1:45" ht="15.75" customHeight="1">
      <c r="A33" s="14"/>
      <c r="B33" s="72" t="s">
        <v>50</v>
      </c>
      <c r="C33" s="73"/>
      <c r="D33" s="25" t="s">
        <v>21</v>
      </c>
      <c r="E33" s="25" t="s">
        <v>21</v>
      </c>
      <c r="F33" s="25" t="s">
        <v>21</v>
      </c>
      <c r="G33" s="25" t="s">
        <v>21</v>
      </c>
      <c r="H33" s="25">
        <v>2.244047914107224</v>
      </c>
      <c r="I33" s="25">
        <v>2.9</v>
      </c>
      <c r="J33" s="25">
        <v>3.0444964871194378</v>
      </c>
      <c r="K33" s="25" t="e">
        <f aca="true" t="shared" si="1" ref="K33:M38">K16/K$63*100000</f>
        <v>#DIV/0!</v>
      </c>
      <c r="L33" s="25">
        <f t="shared" si="1"/>
        <v>3.092263392273442</v>
      </c>
      <c r="M33" s="25">
        <f t="shared" si="1"/>
        <v>3.320862969798211</v>
      </c>
      <c r="N33" s="31"/>
      <c r="AS33" s="2"/>
    </row>
    <row r="34" spans="1:45" ht="15.75" customHeight="1">
      <c r="A34" s="71" t="s">
        <v>16</v>
      </c>
      <c r="B34" s="71"/>
      <c r="C34" s="61"/>
      <c r="D34" s="25">
        <v>43.9</v>
      </c>
      <c r="E34" s="25">
        <v>42.8</v>
      </c>
      <c r="F34" s="25">
        <v>43</v>
      </c>
      <c r="G34" s="25">
        <v>47.5</v>
      </c>
      <c r="H34" s="25">
        <v>52.1</v>
      </c>
      <c r="I34" s="25">
        <v>54.1</v>
      </c>
      <c r="J34" s="25">
        <v>54.66711274673804</v>
      </c>
      <c r="K34" s="25" t="e">
        <f t="shared" si="1"/>
        <v>#DIV/0!</v>
      </c>
      <c r="L34" s="25">
        <f t="shared" si="1"/>
        <v>57.00520340538867</v>
      </c>
      <c r="M34" s="25">
        <f t="shared" si="1"/>
        <v>77.17817030139801</v>
      </c>
      <c r="N34" s="31"/>
      <c r="AS34" s="2"/>
    </row>
    <row r="35" spans="1:45" ht="15.75" customHeight="1">
      <c r="A35" s="48"/>
      <c r="B35" s="62" t="s">
        <v>60</v>
      </c>
      <c r="C35" s="63"/>
      <c r="D35" s="25">
        <v>20.6</v>
      </c>
      <c r="E35" s="25">
        <v>17.3</v>
      </c>
      <c r="F35" s="25">
        <v>14.8</v>
      </c>
      <c r="G35" s="25">
        <v>13.2</v>
      </c>
      <c r="H35" s="25">
        <v>11.1</v>
      </c>
      <c r="I35" s="25">
        <v>9.3</v>
      </c>
      <c r="J35" s="25">
        <v>8.732017397122783</v>
      </c>
      <c r="K35" s="25" t="e">
        <f t="shared" si="1"/>
        <v>#DIV/0!</v>
      </c>
      <c r="L35" s="25">
        <f t="shared" si="1"/>
        <v>7.965939390965279</v>
      </c>
      <c r="M35" s="25">
        <f t="shared" si="1"/>
        <v>10.06355316183488</v>
      </c>
      <c r="N35" s="31"/>
      <c r="AS35" s="2"/>
    </row>
    <row r="36" spans="1:45" ht="28.5" customHeight="1">
      <c r="A36" s="48"/>
      <c r="B36" s="67" t="s">
        <v>52</v>
      </c>
      <c r="C36" s="68"/>
      <c r="D36" s="25" t="s">
        <v>21</v>
      </c>
      <c r="E36" s="25" t="s">
        <v>21</v>
      </c>
      <c r="F36" s="25" t="s">
        <v>21</v>
      </c>
      <c r="G36" s="25" t="s">
        <v>21</v>
      </c>
      <c r="H36" s="25">
        <v>1.1722638357276542</v>
      </c>
      <c r="I36" s="25">
        <v>1.1</v>
      </c>
      <c r="J36" s="25">
        <v>1.2044161927065908</v>
      </c>
      <c r="K36" s="25" t="e">
        <f t="shared" si="1"/>
        <v>#DIV/0!</v>
      </c>
      <c r="L36" s="25">
        <f t="shared" si="1"/>
        <v>1.0755698755733711</v>
      </c>
      <c r="M36" s="25">
        <f t="shared" si="1"/>
        <v>1.699173581765712</v>
      </c>
      <c r="N36" s="31"/>
      <c r="AS36" s="2"/>
    </row>
    <row r="37" spans="1:45" ht="15.75" customHeight="1">
      <c r="A37" s="48"/>
      <c r="B37" s="62" t="s">
        <v>61</v>
      </c>
      <c r="C37" s="63"/>
      <c r="D37" s="25">
        <v>23.3</v>
      </c>
      <c r="E37" s="25">
        <v>25.5</v>
      </c>
      <c r="F37" s="25">
        <v>28.2</v>
      </c>
      <c r="G37" s="25">
        <v>34.4</v>
      </c>
      <c r="H37" s="25">
        <v>41.1</v>
      </c>
      <c r="I37" s="25">
        <v>44.8</v>
      </c>
      <c r="J37" s="25">
        <v>45.93509534961525</v>
      </c>
      <c r="K37" s="25" t="e">
        <f>K20/K$63*100000</f>
        <v>#DIV/0!</v>
      </c>
      <c r="L37" s="25">
        <f>L20/L$63*100000</f>
        <v>49.039264014423395</v>
      </c>
      <c r="M37" s="25">
        <f>M20/M$63*100000</f>
        <v>67.11461713956314</v>
      </c>
      <c r="N37" s="31"/>
      <c r="AS37" s="2"/>
    </row>
    <row r="38" spans="1:45" ht="15.75" customHeight="1">
      <c r="A38" s="71" t="s">
        <v>18</v>
      </c>
      <c r="B38" s="71"/>
      <c r="C38" s="61"/>
      <c r="D38" s="25">
        <v>23</v>
      </c>
      <c r="E38" s="25">
        <v>29.2</v>
      </c>
      <c r="F38" s="25">
        <v>34.9</v>
      </c>
      <c r="G38" s="25">
        <v>39.2</v>
      </c>
      <c r="H38" s="25">
        <v>43.5</v>
      </c>
      <c r="I38" s="25">
        <v>44.9</v>
      </c>
      <c r="J38" s="25">
        <v>45.1321512211442</v>
      </c>
      <c r="K38" s="25" t="e">
        <f t="shared" si="1"/>
        <v>#DIV/0!</v>
      </c>
      <c r="L38" s="25">
        <f t="shared" si="1"/>
        <v>45.644496594644934</v>
      </c>
      <c r="M38" s="25">
        <f>M21/M$63*100000</f>
        <v>52.74560387948174</v>
      </c>
      <c r="N38" s="31"/>
      <c r="AS38" s="2"/>
    </row>
    <row r="39" spans="2:13" ht="15" customHeight="1">
      <c r="B39" s="62"/>
      <c r="C39" s="63"/>
      <c r="D39" s="25"/>
      <c r="E39" s="25"/>
      <c r="F39" s="25"/>
      <c r="G39" s="25"/>
      <c r="H39" s="43"/>
      <c r="I39" s="25"/>
      <c r="J39" s="25"/>
      <c r="K39" s="25"/>
      <c r="L39" s="25"/>
      <c r="M39" s="25"/>
    </row>
    <row r="40" spans="2:3" ht="15" customHeight="1">
      <c r="B40" s="24"/>
      <c r="C40" s="22"/>
    </row>
    <row r="41" spans="2:13" ht="15" customHeight="1">
      <c r="B41" s="24"/>
      <c r="C41" s="22"/>
      <c r="D41" s="36" t="s">
        <v>63</v>
      </c>
      <c r="E41" s="37"/>
      <c r="F41" s="37"/>
      <c r="G41" s="37"/>
      <c r="H41" s="37"/>
      <c r="I41" s="37"/>
      <c r="J41" s="37"/>
      <c r="K41" s="37"/>
      <c r="L41" s="37"/>
      <c r="M41" s="37"/>
    </row>
    <row r="42" spans="2:3" ht="15" customHeight="1">
      <c r="B42" s="24"/>
      <c r="C42" s="22"/>
    </row>
    <row r="43" spans="1:13" ht="15.75" customHeight="1">
      <c r="A43" s="60" t="s">
        <v>5</v>
      </c>
      <c r="B43" s="60"/>
      <c r="C43" s="61"/>
      <c r="D43" s="25">
        <v>1.3</v>
      </c>
      <c r="E43" s="25">
        <v>1.2</v>
      </c>
      <c r="F43" s="25">
        <v>1.1</v>
      </c>
      <c r="G43" s="25">
        <v>1.1</v>
      </c>
      <c r="H43" s="25">
        <v>0.9728497882046269</v>
      </c>
      <c r="I43" s="50">
        <v>0.9</v>
      </c>
      <c r="J43" s="50">
        <v>0.9378726074678381</v>
      </c>
      <c r="K43" s="50">
        <f>K$63/K9/1000</f>
        <v>0</v>
      </c>
      <c r="L43" s="50">
        <f>L$63/L9/1000</f>
        <v>0.9140298003072197</v>
      </c>
      <c r="M43" s="50">
        <f>M$63/M9/1000</f>
        <v>0.7303365305469178</v>
      </c>
    </row>
    <row r="44" spans="1:13" ht="15.75" customHeight="1">
      <c r="A44" s="60" t="s">
        <v>6</v>
      </c>
      <c r="B44" s="60"/>
      <c r="C44" s="61"/>
      <c r="D44" s="25">
        <v>10.6</v>
      </c>
      <c r="E44" s="25">
        <v>11.1</v>
      </c>
      <c r="F44" s="25">
        <v>11</v>
      </c>
      <c r="G44" s="25">
        <v>12.8</v>
      </c>
      <c r="H44" s="25">
        <v>13.88686511627907</v>
      </c>
      <c r="I44" s="50">
        <v>14.7</v>
      </c>
      <c r="J44" s="50">
        <v>14.651960784313726</v>
      </c>
      <c r="K44" s="50">
        <f>K$63/K10/1000</f>
        <v>0</v>
      </c>
      <c r="L44" s="50">
        <f>L$63/L10/1000</f>
        <v>14.801825870646766</v>
      </c>
      <c r="M44" s="50">
        <f aca="true" t="shared" si="2" ref="M44:M54">M$63/M10/1000</f>
        <v>14.286927652912892</v>
      </c>
    </row>
    <row r="45" spans="2:13" ht="15.75" customHeight="1">
      <c r="B45" s="62" t="s">
        <v>8</v>
      </c>
      <c r="C45" s="63"/>
      <c r="D45" s="25">
        <v>102.3</v>
      </c>
      <c r="E45" s="25">
        <v>113.3</v>
      </c>
      <c r="F45" s="25">
        <v>109.4</v>
      </c>
      <c r="G45" s="25">
        <v>123.2</v>
      </c>
      <c r="H45" s="25">
        <v>129.812</v>
      </c>
      <c r="I45" s="50">
        <v>124.6</v>
      </c>
      <c r="J45" s="50">
        <v>129.95652173913044</v>
      </c>
      <c r="K45" s="50">
        <f>K$63/K11/1000</f>
        <v>0</v>
      </c>
      <c r="L45" s="50">
        <f>L$63/L11/1000</f>
        <v>148.75835</v>
      </c>
      <c r="M45" s="50">
        <f t="shared" si="2"/>
        <v>119.18656156716419</v>
      </c>
    </row>
    <row r="46" spans="2:13" ht="15.75" customHeight="1">
      <c r="B46" s="62" t="s">
        <v>24</v>
      </c>
      <c r="C46" s="63"/>
      <c r="D46" s="25">
        <v>2558.6</v>
      </c>
      <c r="E46" s="25">
        <v>2718</v>
      </c>
      <c r="F46" s="25">
        <v>0</v>
      </c>
      <c r="G46" s="25">
        <v>0</v>
      </c>
      <c r="H46" s="25">
        <v>0</v>
      </c>
      <c r="I46" s="25" t="s">
        <v>42</v>
      </c>
      <c r="J46" s="50">
        <v>0</v>
      </c>
      <c r="K46" s="50">
        <v>0</v>
      </c>
      <c r="L46" s="50">
        <v>0</v>
      </c>
      <c r="M46" s="50">
        <f>M$63/M12/1000</f>
        <v>127767.994</v>
      </c>
    </row>
    <row r="47" spans="2:13" ht="15.75" customHeight="1">
      <c r="B47" s="62" t="s">
        <v>9</v>
      </c>
      <c r="C47" s="63"/>
      <c r="D47" s="25">
        <v>11.8</v>
      </c>
      <c r="E47" s="25">
        <v>12.4</v>
      </c>
      <c r="F47" s="25">
        <v>12.2</v>
      </c>
      <c r="G47" s="25">
        <v>14.3</v>
      </c>
      <c r="H47" s="25">
        <v>15.550395833333335</v>
      </c>
      <c r="I47" s="50">
        <v>16.7</v>
      </c>
      <c r="J47" s="50">
        <v>16.513812154696133</v>
      </c>
      <c r="K47" s="50">
        <f>K$63/K13/1000</f>
        <v>0</v>
      </c>
      <c r="L47" s="50">
        <f>L$63/L13/1000</f>
        <v>16.43738674033149</v>
      </c>
      <c r="M47" s="50">
        <f t="shared" si="2"/>
        <v>16.23481499364676</v>
      </c>
    </row>
    <row r="48" spans="2:13" ht="15.75" customHeight="1">
      <c r="B48" s="69" t="s">
        <v>59</v>
      </c>
      <c r="C48" s="70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.75" customHeight="1">
      <c r="A49" s="14"/>
      <c r="B49" s="62" t="s">
        <v>49</v>
      </c>
      <c r="C49" s="63"/>
      <c r="D49" s="25" t="s">
        <v>21</v>
      </c>
      <c r="E49" s="25" t="s">
        <v>21</v>
      </c>
      <c r="F49" s="25" t="s">
        <v>21</v>
      </c>
      <c r="G49" s="25" t="s">
        <v>21</v>
      </c>
      <c r="H49" s="25">
        <v>2985.676</v>
      </c>
      <c r="I49" s="50">
        <v>2991</v>
      </c>
      <c r="J49" s="50">
        <v>2989</v>
      </c>
      <c r="K49" s="50">
        <f aca="true" t="shared" si="3" ref="K49:L55">K$63/K15/1000</f>
        <v>0</v>
      </c>
      <c r="L49" s="50">
        <f t="shared" si="3"/>
        <v>991.7223333333334</v>
      </c>
      <c r="M49" s="50">
        <f t="shared" si="2"/>
        <v>946.4295851851851</v>
      </c>
    </row>
    <row r="50" spans="1:13" ht="15.75" customHeight="1">
      <c r="A50" s="14"/>
      <c r="B50" s="72" t="s">
        <v>50</v>
      </c>
      <c r="C50" s="73"/>
      <c r="D50" s="25" t="s">
        <v>21</v>
      </c>
      <c r="E50" s="25" t="s">
        <v>21</v>
      </c>
      <c r="F50" s="25" t="s">
        <v>21</v>
      </c>
      <c r="G50" s="25" t="s">
        <v>21</v>
      </c>
      <c r="H50" s="25">
        <v>44.56232835820896</v>
      </c>
      <c r="I50" s="50">
        <v>34.8</v>
      </c>
      <c r="J50" s="50">
        <v>32.84615384615385</v>
      </c>
      <c r="K50" s="50">
        <f t="shared" si="3"/>
        <v>0</v>
      </c>
      <c r="L50" s="50">
        <f t="shared" si="3"/>
        <v>32.338771739130436</v>
      </c>
      <c r="M50" s="50">
        <f>M$63/M16/1000</f>
        <v>30.11265472543012</v>
      </c>
    </row>
    <row r="51" spans="1:13" ht="15.75" customHeight="1">
      <c r="A51" s="71" t="s">
        <v>16</v>
      </c>
      <c r="B51" s="71"/>
      <c r="C51" s="61"/>
      <c r="D51" s="25">
        <v>2.3</v>
      </c>
      <c r="E51" s="25">
        <v>2.3</v>
      </c>
      <c r="F51" s="25">
        <v>2.3</v>
      </c>
      <c r="G51" s="25">
        <v>2.1</v>
      </c>
      <c r="H51" s="25">
        <v>1.918814910025707</v>
      </c>
      <c r="I51" s="50">
        <v>1.8</v>
      </c>
      <c r="J51" s="50">
        <v>1.8292533659730723</v>
      </c>
      <c r="K51" s="50">
        <f t="shared" si="3"/>
        <v>0</v>
      </c>
      <c r="L51" s="50">
        <f t="shared" si="3"/>
        <v>1.754225825471698</v>
      </c>
      <c r="M51" s="50">
        <f t="shared" si="2"/>
        <v>1.2957031711101419</v>
      </c>
    </row>
    <row r="52" spans="1:13" ht="15.75" customHeight="1">
      <c r="A52" s="48"/>
      <c r="B52" s="62" t="s">
        <v>60</v>
      </c>
      <c r="C52" s="63"/>
      <c r="D52" s="25">
        <v>4.8</v>
      </c>
      <c r="E52" s="25">
        <v>5.8</v>
      </c>
      <c r="F52" s="25">
        <v>6.7</v>
      </c>
      <c r="G52" s="25">
        <v>7.6</v>
      </c>
      <c r="H52" s="25">
        <v>9.04750303030303</v>
      </c>
      <c r="I52" s="50">
        <v>10.8</v>
      </c>
      <c r="J52" s="50">
        <v>11.452107279693486</v>
      </c>
      <c r="K52" s="50">
        <f t="shared" si="3"/>
        <v>0</v>
      </c>
      <c r="L52" s="50">
        <f t="shared" si="3"/>
        <v>12.553447257383967</v>
      </c>
      <c r="M52" s="50">
        <f t="shared" si="2"/>
        <v>9.936848187898583</v>
      </c>
    </row>
    <row r="53" spans="1:13" ht="28.5" customHeight="1">
      <c r="A53" s="48"/>
      <c r="B53" s="67" t="s">
        <v>51</v>
      </c>
      <c r="C53" s="68"/>
      <c r="D53" s="25" t="s">
        <v>21</v>
      </c>
      <c r="E53" s="25" t="s">
        <v>21</v>
      </c>
      <c r="F53" s="25" t="s">
        <v>21</v>
      </c>
      <c r="G53" s="25" t="s">
        <v>21</v>
      </c>
      <c r="H53" s="25">
        <v>85.30502857142856</v>
      </c>
      <c r="I53" s="50">
        <v>88</v>
      </c>
      <c r="J53" s="50">
        <v>83.02777777777779</v>
      </c>
      <c r="K53" s="50">
        <f t="shared" si="3"/>
        <v>0</v>
      </c>
      <c r="L53" s="50">
        <f t="shared" si="3"/>
        <v>92.97396875</v>
      </c>
      <c r="M53" s="50">
        <f t="shared" si="2"/>
        <v>58.85213910640258</v>
      </c>
    </row>
    <row r="54" spans="1:13" ht="15.75" customHeight="1">
      <c r="A54" s="48"/>
      <c r="B54" s="62" t="s">
        <v>61</v>
      </c>
      <c r="C54" s="63"/>
      <c r="D54" s="25">
        <v>4.3</v>
      </c>
      <c r="E54" s="25">
        <v>3.9</v>
      </c>
      <c r="F54" s="25">
        <v>3.5</v>
      </c>
      <c r="G54" s="25">
        <v>2.9</v>
      </c>
      <c r="H54" s="25">
        <v>2.4352985318107665</v>
      </c>
      <c r="I54" s="50">
        <v>2.2</v>
      </c>
      <c r="J54" s="50">
        <v>2.176984705025492</v>
      </c>
      <c r="K54" s="50">
        <f t="shared" si="3"/>
        <v>0</v>
      </c>
      <c r="L54" s="50">
        <f t="shared" si="3"/>
        <v>2.039182316655243</v>
      </c>
      <c r="M54" s="50">
        <f t="shared" si="2"/>
        <v>1.4899883849751023</v>
      </c>
    </row>
    <row r="55" spans="1:13" ht="15.75" customHeight="1">
      <c r="A55" s="71" t="s">
        <v>18</v>
      </c>
      <c r="B55" s="71"/>
      <c r="C55" s="61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50">
        <v>2.2</v>
      </c>
      <c r="J55" s="50">
        <v>2.2157153446997775</v>
      </c>
      <c r="K55" s="50">
        <f t="shared" si="3"/>
        <v>0</v>
      </c>
      <c r="L55" s="50">
        <f t="shared" si="3"/>
        <v>2.1908446244477173</v>
      </c>
      <c r="M55" s="50">
        <f>M$63/M21/1000</f>
        <v>1.8958925985280153</v>
      </c>
    </row>
    <row r="56" spans="1:13" ht="15" customHeight="1" thickBot="1">
      <c r="A56" s="9"/>
      <c r="B56" s="29"/>
      <c r="C56" s="23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45" s="48" customFormat="1" ht="6" customHeight="1">
      <c r="B57" s="24"/>
      <c r="C57" s="24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</row>
    <row r="58" spans="1:45" s="30" customFormat="1" ht="15" customHeight="1">
      <c r="A58" s="59" t="s">
        <v>25</v>
      </c>
      <c r="B58" s="59"/>
      <c r="C58" s="38" t="s">
        <v>26</v>
      </c>
      <c r="D58" s="38"/>
      <c r="E58" s="38"/>
      <c r="F58" s="38"/>
      <c r="G58" s="38"/>
      <c r="H58" s="38"/>
      <c r="I58" s="38"/>
      <c r="J58" s="52"/>
      <c r="K58" s="52"/>
      <c r="L58" s="52"/>
      <c r="M58" s="38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s="30" customFormat="1" ht="15" customHeight="1">
      <c r="A59" s="17"/>
      <c r="B59" s="44"/>
      <c r="C59" s="38" t="s">
        <v>53</v>
      </c>
      <c r="D59" s="38"/>
      <c r="E59" s="38"/>
      <c r="F59" s="38"/>
      <c r="G59" s="38"/>
      <c r="H59" s="38"/>
      <c r="I59" s="38"/>
      <c r="J59" s="52"/>
      <c r="K59" s="52"/>
      <c r="L59" s="52"/>
      <c r="M59" s="38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s="30" customFormat="1" ht="15" customHeight="1">
      <c r="A60" s="17"/>
      <c r="B60" s="16"/>
      <c r="C60" s="53" t="s">
        <v>28</v>
      </c>
      <c r="D60" s="53"/>
      <c r="E60" s="53"/>
      <c r="F60" s="53"/>
      <c r="G60" s="53"/>
      <c r="H60" s="53"/>
      <c r="I60" s="53"/>
      <c r="J60" s="52"/>
      <c r="K60" s="52"/>
      <c r="L60" s="52"/>
      <c r="M60" s="38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3:13" ht="15" customHeight="1">
      <c r="C61" s="30"/>
      <c r="D61" s="30"/>
      <c r="E61" s="30"/>
      <c r="F61" s="30"/>
      <c r="G61" s="30"/>
      <c r="H61" s="30"/>
      <c r="I61" s="30"/>
      <c r="J61" s="52"/>
      <c r="K61" s="52"/>
      <c r="L61" s="52"/>
      <c r="M61" s="38"/>
    </row>
    <row r="62" spans="3:13" ht="14.25" customHeight="1">
      <c r="C62" s="53"/>
      <c r="D62" s="53"/>
      <c r="E62" s="53"/>
      <c r="F62" s="53"/>
      <c r="G62" s="53"/>
      <c r="H62" s="53"/>
      <c r="I62" s="53"/>
      <c r="J62" s="53"/>
      <c r="K62" s="52"/>
      <c r="L62" s="52"/>
      <c r="M62" s="38"/>
    </row>
    <row r="63" spans="9:45" ht="13.5">
      <c r="I63" s="39"/>
      <c r="J63" s="42"/>
      <c r="K63" s="42"/>
      <c r="L63" s="42">
        <v>2975167</v>
      </c>
      <c r="M63" s="39">
        <v>127767994</v>
      </c>
      <c r="N63" s="31"/>
      <c r="AS63" s="2"/>
    </row>
  </sheetData>
  <mergeCells count="43">
    <mergeCell ref="A21:C21"/>
    <mergeCell ref="A34:C34"/>
    <mergeCell ref="B35:C35"/>
    <mergeCell ref="A58:B58"/>
    <mergeCell ref="A43:C43"/>
    <mergeCell ref="A44:C44"/>
    <mergeCell ref="B45:C45"/>
    <mergeCell ref="B37:C37"/>
    <mergeCell ref="A38:C38"/>
    <mergeCell ref="A27:C27"/>
    <mergeCell ref="A9:C9"/>
    <mergeCell ref="A10:C10"/>
    <mergeCell ref="B11:C11"/>
    <mergeCell ref="B18:C18"/>
    <mergeCell ref="A17:C17"/>
    <mergeCell ref="B12:C12"/>
    <mergeCell ref="B13:C13"/>
    <mergeCell ref="B14:C14"/>
    <mergeCell ref="B16:C16"/>
    <mergeCell ref="B28:C28"/>
    <mergeCell ref="B30:C30"/>
    <mergeCell ref="B39:C39"/>
    <mergeCell ref="B33:C33"/>
    <mergeCell ref="A55:C55"/>
    <mergeCell ref="B19:C19"/>
    <mergeCell ref="B20:C20"/>
    <mergeCell ref="B29:C29"/>
    <mergeCell ref="A51:C51"/>
    <mergeCell ref="B46:C46"/>
    <mergeCell ref="B47:C47"/>
    <mergeCell ref="B48:C48"/>
    <mergeCell ref="B49:C49"/>
    <mergeCell ref="B50:C50"/>
    <mergeCell ref="K3:M3"/>
    <mergeCell ref="B52:C52"/>
    <mergeCell ref="B53:C53"/>
    <mergeCell ref="B54:C54"/>
    <mergeCell ref="B22:C22"/>
    <mergeCell ref="A26:C26"/>
    <mergeCell ref="B32:C32"/>
    <mergeCell ref="B15:C15"/>
    <mergeCell ref="B31:C31"/>
    <mergeCell ref="B36:C36"/>
  </mergeCells>
  <printOptions/>
  <pageMargins left="0.5905511811023623" right="0.5905511811023623" top="0.5905511811023623" bottom="0.5905511811023623" header="0.31496062992125984" footer="0.3937007874015748"/>
  <pageSetup firstPageNumber="224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2008-06-03T09:28:58Z</cp:lastPrinted>
  <dcterms:created xsi:type="dcterms:W3CDTF">1998-10-19T06:52:01Z</dcterms:created>
  <dcterms:modified xsi:type="dcterms:W3CDTF">2008-06-03T09:28:59Z</dcterms:modified>
  <cp:category/>
  <cp:version/>
  <cp:contentType/>
  <cp:contentStatus/>
</cp:coreProperties>
</file>