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がん対策\30_精度管理（精度管理調査・受診率・精検受診率）\04_調査結果公表（HP）\R2調査（R3公表）\②R2検診実績\"/>
    </mc:Choice>
  </mc:AlternateContent>
  <bookViews>
    <workbookView xWindow="0" yWindow="0" windowWidth="20490" windowHeight="7530"/>
  </bookViews>
  <sheets>
    <sheet name="R2" sheetId="1" r:id="rId1"/>
  </sheets>
  <definedNames>
    <definedName name="_xlnm._FilterDatabase" localSheetId="0" hidden="1">'R2'!$A$5:$AK$5</definedName>
    <definedName name="_xlnm.Print_Area" localSheetId="0">'R2'!$A$1:$W$212</definedName>
  </definedNames>
  <calcPr calcId="162913"/>
</workbook>
</file>

<file path=xl/calcChain.xml><?xml version="1.0" encoding="utf-8"?>
<calcChain xmlns="http://schemas.openxmlformats.org/spreadsheetml/2006/main">
  <c r="J208" i="1" l="1"/>
  <c r="J207" i="1"/>
  <c r="H207" i="1"/>
  <c r="D207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G206" i="1"/>
  <c r="E206" i="1"/>
  <c r="C206" i="1"/>
  <c r="B206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I204" i="1"/>
  <c r="G204" i="1"/>
  <c r="J204" i="1" s="1"/>
  <c r="E204" i="1"/>
  <c r="C204" i="1"/>
  <c r="B204" i="1"/>
  <c r="H204" i="1" s="1"/>
  <c r="J203" i="1"/>
  <c r="H203" i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H202" i="1"/>
  <c r="G202" i="1"/>
  <c r="E202" i="1"/>
  <c r="C202" i="1"/>
  <c r="D202" i="1" s="1"/>
  <c r="B202" i="1"/>
  <c r="J201" i="1"/>
  <c r="H201" i="1"/>
  <c r="D201" i="1"/>
  <c r="J200" i="1"/>
  <c r="H200" i="1"/>
  <c r="D200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G199" i="1"/>
  <c r="J199" i="1" s="1"/>
  <c r="E199" i="1"/>
  <c r="C199" i="1"/>
  <c r="B199" i="1"/>
  <c r="J198" i="1"/>
  <c r="H198" i="1"/>
  <c r="D198" i="1"/>
  <c r="J197" i="1"/>
  <c r="H197" i="1"/>
  <c r="D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E196" i="1"/>
  <c r="D196" i="1"/>
  <c r="C196" i="1"/>
  <c r="B196" i="1"/>
  <c r="J195" i="1"/>
  <c r="H195" i="1"/>
  <c r="D195" i="1"/>
  <c r="J194" i="1"/>
  <c r="I194" i="1"/>
  <c r="I206" i="1" s="1"/>
  <c r="J206" i="1" s="1"/>
  <c r="H194" i="1"/>
  <c r="D194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G193" i="1"/>
  <c r="J193" i="1" s="1"/>
  <c r="E193" i="1"/>
  <c r="C193" i="1"/>
  <c r="B193" i="1"/>
  <c r="J192" i="1"/>
  <c r="H192" i="1"/>
  <c r="D192" i="1"/>
  <c r="J191" i="1"/>
  <c r="H191" i="1"/>
  <c r="D191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G190" i="1"/>
  <c r="J190" i="1" s="1"/>
  <c r="E190" i="1"/>
  <c r="C190" i="1"/>
  <c r="B190" i="1"/>
  <c r="J189" i="1"/>
  <c r="H189" i="1"/>
  <c r="D189" i="1"/>
  <c r="J188" i="1"/>
  <c r="H188" i="1"/>
  <c r="D188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I187" i="1"/>
  <c r="G187" i="1"/>
  <c r="J187" i="1" s="1"/>
  <c r="E187" i="1"/>
  <c r="C187" i="1"/>
  <c r="B187" i="1"/>
  <c r="J186" i="1"/>
  <c r="H186" i="1"/>
  <c r="D186" i="1"/>
  <c r="D185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I184" i="1"/>
  <c r="G184" i="1"/>
  <c r="E184" i="1"/>
  <c r="C184" i="1"/>
  <c r="B184" i="1"/>
  <c r="D184" i="1" s="1"/>
  <c r="D183" i="1"/>
  <c r="J182" i="1"/>
  <c r="H182" i="1"/>
  <c r="D182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I181" i="1"/>
  <c r="G181" i="1"/>
  <c r="J181" i="1" s="1"/>
  <c r="E181" i="1"/>
  <c r="C181" i="1"/>
  <c r="B181" i="1"/>
  <c r="J180" i="1"/>
  <c r="H180" i="1"/>
  <c r="D180" i="1"/>
  <c r="J179" i="1"/>
  <c r="H179" i="1"/>
  <c r="D179" i="1"/>
  <c r="W178" i="1"/>
  <c r="V178" i="1"/>
  <c r="U178" i="1"/>
  <c r="T178" i="1"/>
  <c r="T205" i="1" s="1"/>
  <c r="S178" i="1"/>
  <c r="R178" i="1"/>
  <c r="R205" i="1" s="1"/>
  <c r="Q178" i="1"/>
  <c r="P178" i="1"/>
  <c r="O178" i="1"/>
  <c r="N178" i="1"/>
  <c r="N205" i="1" s="1"/>
  <c r="M178" i="1"/>
  <c r="L178" i="1"/>
  <c r="K178" i="1"/>
  <c r="I178" i="1"/>
  <c r="G178" i="1"/>
  <c r="H178" i="1" s="1"/>
  <c r="E178" i="1"/>
  <c r="C178" i="1"/>
  <c r="B178" i="1"/>
  <c r="D178" i="1" s="1"/>
  <c r="J177" i="1"/>
  <c r="H177" i="1"/>
  <c r="D177" i="1"/>
  <c r="K205" i="1" l="1"/>
  <c r="W205" i="1"/>
  <c r="U205" i="1"/>
  <c r="L205" i="1"/>
  <c r="P205" i="1"/>
  <c r="H199" i="1"/>
  <c r="D204" i="1"/>
  <c r="O205" i="1"/>
  <c r="Q205" i="1"/>
  <c r="V205" i="1"/>
  <c r="H181" i="1"/>
  <c r="D193" i="1"/>
  <c r="D199" i="1"/>
  <c r="H206" i="1"/>
  <c r="S205" i="1"/>
  <c r="M205" i="1"/>
  <c r="J178" i="1"/>
  <c r="E205" i="1"/>
  <c r="C205" i="1"/>
  <c r="B205" i="1"/>
  <c r="D205" i="1" s="1"/>
  <c r="D190" i="1"/>
  <c r="D206" i="1"/>
  <c r="D187" i="1"/>
  <c r="H190" i="1"/>
  <c r="H193" i="1"/>
  <c r="I205" i="1"/>
  <c r="G205" i="1"/>
  <c r="D181" i="1"/>
  <c r="H187" i="1"/>
  <c r="E163" i="1"/>
  <c r="E165" i="1"/>
  <c r="E132" i="1"/>
  <c r="E150" i="1"/>
  <c r="J205" i="1" l="1"/>
  <c r="H205" i="1"/>
  <c r="F12" i="1" l="1"/>
  <c r="F14" i="1"/>
  <c r="B9" i="1"/>
  <c r="C9" i="1"/>
  <c r="D9" i="1" s="1"/>
  <c r="E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V165" i="1"/>
  <c r="V15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E108" i="1"/>
  <c r="C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B27" i="1"/>
  <c r="C27" i="1"/>
  <c r="E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U27" i="1"/>
  <c r="V27" i="1"/>
  <c r="T27" i="1"/>
  <c r="B78" i="1"/>
  <c r="C78" i="1"/>
  <c r="D78" i="1" s="1"/>
  <c r="E78" i="1"/>
  <c r="F78" i="1" s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U78" i="1"/>
  <c r="V78" i="1"/>
  <c r="T78" i="1"/>
  <c r="F108" i="1" l="1"/>
  <c r="F9" i="1"/>
  <c r="F27" i="1"/>
  <c r="D27" i="1"/>
  <c r="E32" i="1" l="1"/>
  <c r="E30" i="1"/>
  <c r="C32" i="1"/>
  <c r="C30" i="1"/>
  <c r="B32" i="1"/>
  <c r="B30" i="1"/>
  <c r="B89" i="1"/>
  <c r="B87" i="1"/>
  <c r="B108" i="1" s="1"/>
  <c r="D108" i="1" s="1"/>
  <c r="J113" i="1"/>
  <c r="E111" i="1"/>
  <c r="E120" i="1" s="1"/>
  <c r="F120" i="1" s="1"/>
  <c r="E113" i="1"/>
  <c r="C113" i="1"/>
  <c r="C111" i="1"/>
  <c r="C120" i="1" s="1"/>
  <c r="B113" i="1"/>
  <c r="B111" i="1"/>
  <c r="B120" i="1" s="1"/>
  <c r="F30" i="1" l="1"/>
  <c r="D30" i="1"/>
  <c r="D120" i="1"/>
  <c r="W107" i="1"/>
  <c r="W9" i="1"/>
  <c r="D12" i="1"/>
  <c r="W12" i="1"/>
  <c r="B13" i="1"/>
  <c r="C13" i="1"/>
  <c r="E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D14" i="1"/>
  <c r="W14" i="1"/>
  <c r="C94" i="1"/>
  <c r="F13" i="1" l="1"/>
  <c r="W13" i="1"/>
  <c r="D1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G163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G112" i="1"/>
  <c r="V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G76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G7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G40" i="1"/>
  <c r="J37" i="1"/>
  <c r="K37" i="1"/>
  <c r="L37" i="1"/>
  <c r="M37" i="1"/>
  <c r="O37" i="1"/>
  <c r="P37" i="1"/>
  <c r="Q37" i="1"/>
  <c r="R37" i="1"/>
  <c r="S37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E37" i="1"/>
  <c r="B37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G62" i="1"/>
  <c r="G60" i="1"/>
  <c r="B62" i="1"/>
  <c r="E62" i="1"/>
  <c r="E60" i="1"/>
  <c r="C62" i="1"/>
  <c r="C60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G58" i="1"/>
  <c r="H55" i="1"/>
  <c r="I55" i="1"/>
  <c r="J55" i="1"/>
  <c r="K55" i="1"/>
  <c r="L55" i="1"/>
  <c r="M55" i="1"/>
  <c r="N55" i="1"/>
  <c r="O55" i="1"/>
  <c r="P55" i="1"/>
  <c r="Q55" i="1"/>
  <c r="R55" i="1"/>
  <c r="S55" i="1"/>
  <c r="G55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G52" i="1"/>
  <c r="E58" i="1"/>
  <c r="E55" i="1"/>
  <c r="E52" i="1"/>
  <c r="C58" i="1"/>
  <c r="C55" i="1"/>
  <c r="C52" i="1"/>
  <c r="B52" i="1"/>
  <c r="G61" i="1" l="1"/>
  <c r="V61" i="1"/>
  <c r="R61" i="1"/>
  <c r="N61" i="1"/>
  <c r="J61" i="1"/>
  <c r="S61" i="1"/>
  <c r="O61" i="1"/>
  <c r="T61" i="1"/>
  <c r="P61" i="1"/>
  <c r="L61" i="1"/>
  <c r="H61" i="1"/>
  <c r="E61" i="1"/>
  <c r="K61" i="1"/>
  <c r="C61" i="1"/>
  <c r="U61" i="1"/>
  <c r="Q61" i="1"/>
  <c r="M61" i="1"/>
  <c r="I61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G150" i="1"/>
  <c r="C150" i="1"/>
  <c r="B150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G165" i="1"/>
  <c r="C165" i="1"/>
  <c r="B165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G132" i="1"/>
  <c r="B132" i="1"/>
  <c r="C132" i="1"/>
  <c r="C163" i="1"/>
  <c r="B163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G160" i="1"/>
  <c r="E160" i="1"/>
  <c r="C160" i="1"/>
  <c r="B160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G154" i="1"/>
  <c r="E154" i="1"/>
  <c r="C154" i="1"/>
  <c r="B154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G148" i="1"/>
  <c r="E148" i="1"/>
  <c r="C148" i="1"/>
  <c r="B148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G157" i="1"/>
  <c r="E157" i="1"/>
  <c r="C157" i="1"/>
  <c r="B157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G130" i="1"/>
  <c r="E130" i="1"/>
  <c r="C130" i="1"/>
  <c r="B130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G145" i="1"/>
  <c r="E145" i="1"/>
  <c r="C145" i="1"/>
  <c r="B145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G142" i="1"/>
  <c r="E142" i="1"/>
  <c r="C142" i="1"/>
  <c r="B142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G139" i="1"/>
  <c r="E139" i="1"/>
  <c r="C139" i="1"/>
  <c r="B139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G136" i="1"/>
  <c r="E136" i="1"/>
  <c r="C136" i="1"/>
  <c r="B136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G127" i="1"/>
  <c r="E127" i="1"/>
  <c r="C127" i="1"/>
  <c r="B127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G124" i="1"/>
  <c r="E124" i="1"/>
  <c r="C124" i="1"/>
  <c r="B124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G97" i="1"/>
  <c r="E97" i="1"/>
  <c r="C97" i="1"/>
  <c r="B97" i="1"/>
  <c r="E106" i="1"/>
  <c r="C106" i="1"/>
  <c r="B106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G118" i="1"/>
  <c r="E118" i="1"/>
  <c r="C118" i="1"/>
  <c r="B118" i="1"/>
  <c r="H115" i="1"/>
  <c r="I115" i="1"/>
  <c r="I121" i="1" s="1"/>
  <c r="J115" i="1"/>
  <c r="J121" i="1" s="1"/>
  <c r="K115" i="1"/>
  <c r="K121" i="1" s="1"/>
  <c r="L115" i="1"/>
  <c r="M115" i="1"/>
  <c r="M121" i="1" s="1"/>
  <c r="N115" i="1"/>
  <c r="N121" i="1" s="1"/>
  <c r="O115" i="1"/>
  <c r="O121" i="1" s="1"/>
  <c r="P115" i="1"/>
  <c r="Q115" i="1"/>
  <c r="Q121" i="1" s="1"/>
  <c r="R115" i="1"/>
  <c r="R121" i="1" s="1"/>
  <c r="S115" i="1"/>
  <c r="S121" i="1" s="1"/>
  <c r="T115" i="1"/>
  <c r="U115" i="1"/>
  <c r="U121" i="1" s="1"/>
  <c r="V115" i="1"/>
  <c r="V121" i="1" s="1"/>
  <c r="G115" i="1"/>
  <c r="G121" i="1" s="1"/>
  <c r="E115" i="1"/>
  <c r="C115" i="1"/>
  <c r="B115" i="1"/>
  <c r="E112" i="1"/>
  <c r="C112" i="1"/>
  <c r="B112" i="1"/>
  <c r="B121" i="1" s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G100" i="1"/>
  <c r="E100" i="1"/>
  <c r="C100" i="1"/>
  <c r="B100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G88" i="1"/>
  <c r="E88" i="1"/>
  <c r="C88" i="1"/>
  <c r="B88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G82" i="1"/>
  <c r="E82" i="1"/>
  <c r="C82" i="1"/>
  <c r="B82" i="1"/>
  <c r="E76" i="1"/>
  <c r="C76" i="1"/>
  <c r="B76" i="1"/>
  <c r="G73" i="1"/>
  <c r="E73" i="1"/>
  <c r="C73" i="1"/>
  <c r="B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E70" i="1"/>
  <c r="C70" i="1"/>
  <c r="B70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G67" i="1"/>
  <c r="E67" i="1"/>
  <c r="C67" i="1"/>
  <c r="B67" i="1"/>
  <c r="H64" i="1"/>
  <c r="H79" i="1" s="1"/>
  <c r="I64" i="1"/>
  <c r="J64" i="1"/>
  <c r="J79" i="1" s="1"/>
  <c r="K64" i="1"/>
  <c r="L64" i="1"/>
  <c r="L79" i="1" s="1"/>
  <c r="M64" i="1"/>
  <c r="N64" i="1"/>
  <c r="N79" i="1" s="1"/>
  <c r="O64" i="1"/>
  <c r="P64" i="1"/>
  <c r="P79" i="1" s="1"/>
  <c r="Q64" i="1"/>
  <c r="R64" i="1"/>
  <c r="R79" i="1" s="1"/>
  <c r="S64" i="1"/>
  <c r="T64" i="1"/>
  <c r="T79" i="1" s="1"/>
  <c r="U64" i="1"/>
  <c r="V64" i="1"/>
  <c r="V79" i="1" s="1"/>
  <c r="G64" i="1"/>
  <c r="G79" i="1" s="1"/>
  <c r="E64" i="1"/>
  <c r="C64" i="1"/>
  <c r="B64" i="1"/>
  <c r="B79" i="1" s="1"/>
  <c r="B80" i="1" s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G48" i="1"/>
  <c r="E48" i="1"/>
  <c r="C48" i="1"/>
  <c r="B48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G46" i="1"/>
  <c r="E46" i="1"/>
  <c r="C46" i="1"/>
  <c r="B46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G43" i="1"/>
  <c r="E43" i="1"/>
  <c r="C43" i="1"/>
  <c r="B43" i="1"/>
  <c r="E40" i="1"/>
  <c r="C40" i="1"/>
  <c r="B40" i="1"/>
  <c r="G34" i="1"/>
  <c r="E34" i="1"/>
  <c r="C34" i="1"/>
  <c r="B34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G31" i="1"/>
  <c r="E31" i="1"/>
  <c r="C31" i="1"/>
  <c r="B31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G25" i="1"/>
  <c r="E25" i="1"/>
  <c r="C25" i="1"/>
  <c r="B25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G22" i="1"/>
  <c r="E22" i="1"/>
  <c r="C22" i="1"/>
  <c r="B22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G19" i="1"/>
  <c r="E19" i="1"/>
  <c r="C19" i="1"/>
  <c r="B19" i="1"/>
  <c r="H16" i="1"/>
  <c r="I16" i="1"/>
  <c r="J16" i="1"/>
  <c r="K16" i="1"/>
  <c r="K28" i="1" s="1"/>
  <c r="L16" i="1"/>
  <c r="M16" i="1"/>
  <c r="N16" i="1"/>
  <c r="O16" i="1"/>
  <c r="O28" i="1" s="1"/>
  <c r="P16" i="1"/>
  <c r="Q16" i="1"/>
  <c r="R16" i="1"/>
  <c r="S16" i="1"/>
  <c r="S28" i="1" s="1"/>
  <c r="T16" i="1"/>
  <c r="U16" i="1"/>
  <c r="V16" i="1"/>
  <c r="G16" i="1"/>
  <c r="G28" i="1" s="1"/>
  <c r="E16" i="1"/>
  <c r="C16" i="1"/>
  <c r="B16" i="1"/>
  <c r="H7" i="1"/>
  <c r="H10" i="1" s="1"/>
  <c r="H11" i="1" s="1"/>
  <c r="I7" i="1"/>
  <c r="I10" i="1" s="1"/>
  <c r="I11" i="1" s="1"/>
  <c r="J7" i="1"/>
  <c r="J10" i="1" s="1"/>
  <c r="J11" i="1" s="1"/>
  <c r="K7" i="1"/>
  <c r="K10" i="1" s="1"/>
  <c r="K11" i="1" s="1"/>
  <c r="L7" i="1"/>
  <c r="L10" i="1" s="1"/>
  <c r="L11" i="1" s="1"/>
  <c r="M7" i="1"/>
  <c r="M10" i="1" s="1"/>
  <c r="M11" i="1" s="1"/>
  <c r="N7" i="1"/>
  <c r="N10" i="1" s="1"/>
  <c r="N11" i="1" s="1"/>
  <c r="O7" i="1"/>
  <c r="O10" i="1" s="1"/>
  <c r="O11" i="1" s="1"/>
  <c r="P7" i="1"/>
  <c r="P10" i="1" s="1"/>
  <c r="P11" i="1" s="1"/>
  <c r="Q7" i="1"/>
  <c r="Q10" i="1" s="1"/>
  <c r="Q11" i="1" s="1"/>
  <c r="R7" i="1"/>
  <c r="R10" i="1" s="1"/>
  <c r="R11" i="1" s="1"/>
  <c r="S7" i="1"/>
  <c r="S10" i="1" s="1"/>
  <c r="S11" i="1" s="1"/>
  <c r="T7" i="1"/>
  <c r="T10" i="1" s="1"/>
  <c r="U7" i="1"/>
  <c r="U10" i="1" s="1"/>
  <c r="U11" i="1" s="1"/>
  <c r="V7" i="1"/>
  <c r="V10" i="1" s="1"/>
  <c r="V11" i="1" s="1"/>
  <c r="G7" i="1"/>
  <c r="G10" i="1" s="1"/>
  <c r="G11" i="1" s="1"/>
  <c r="E7" i="1"/>
  <c r="E10" i="1" s="1"/>
  <c r="F15" i="1"/>
  <c r="F18" i="1"/>
  <c r="F21" i="1"/>
  <c r="F24" i="1"/>
  <c r="F33" i="1"/>
  <c r="F36" i="1"/>
  <c r="F39" i="1"/>
  <c r="F42" i="1"/>
  <c r="F45" i="1"/>
  <c r="F51" i="1"/>
  <c r="F52" i="1"/>
  <c r="F53" i="1"/>
  <c r="F54" i="1"/>
  <c r="F55" i="1"/>
  <c r="F56" i="1"/>
  <c r="F57" i="1"/>
  <c r="F58" i="1"/>
  <c r="F59" i="1"/>
  <c r="F60" i="1"/>
  <c r="F63" i="1"/>
  <c r="F66" i="1"/>
  <c r="F69" i="1"/>
  <c r="F72" i="1"/>
  <c r="F75" i="1"/>
  <c r="F81" i="1"/>
  <c r="F84" i="1"/>
  <c r="F87" i="1"/>
  <c r="F90" i="1"/>
  <c r="F99" i="1"/>
  <c r="F102" i="1"/>
  <c r="F111" i="1"/>
  <c r="F114" i="1"/>
  <c r="F117" i="1"/>
  <c r="F105" i="1"/>
  <c r="F96" i="1"/>
  <c r="F123" i="1"/>
  <c r="F126" i="1"/>
  <c r="F135" i="1"/>
  <c r="F138" i="1"/>
  <c r="F141" i="1"/>
  <c r="F144" i="1"/>
  <c r="F129" i="1"/>
  <c r="F156" i="1"/>
  <c r="F147" i="1"/>
  <c r="F153" i="1"/>
  <c r="F159" i="1"/>
  <c r="F162" i="1"/>
  <c r="D15" i="1"/>
  <c r="D18" i="1"/>
  <c r="D21" i="1"/>
  <c r="D24" i="1"/>
  <c r="D33" i="1"/>
  <c r="D36" i="1"/>
  <c r="D39" i="1"/>
  <c r="D42" i="1"/>
  <c r="D45" i="1"/>
  <c r="D51" i="1"/>
  <c r="D52" i="1"/>
  <c r="D54" i="1"/>
  <c r="D57" i="1"/>
  <c r="D63" i="1"/>
  <c r="D66" i="1"/>
  <c r="D69" i="1"/>
  <c r="D72" i="1"/>
  <c r="D75" i="1"/>
  <c r="D81" i="1"/>
  <c r="D84" i="1"/>
  <c r="D87" i="1"/>
  <c r="D90" i="1"/>
  <c r="D99" i="1"/>
  <c r="D102" i="1"/>
  <c r="D111" i="1"/>
  <c r="D114" i="1"/>
  <c r="D117" i="1"/>
  <c r="D105" i="1"/>
  <c r="D96" i="1"/>
  <c r="D123" i="1"/>
  <c r="D126" i="1"/>
  <c r="D135" i="1"/>
  <c r="D138" i="1"/>
  <c r="D141" i="1"/>
  <c r="D144" i="1"/>
  <c r="D129" i="1"/>
  <c r="D156" i="1"/>
  <c r="D147" i="1"/>
  <c r="D153" i="1"/>
  <c r="D159" i="1"/>
  <c r="D162" i="1"/>
  <c r="D8" i="1"/>
  <c r="C7" i="1"/>
  <c r="C10" i="1" s="1"/>
  <c r="B7" i="1"/>
  <c r="B10" i="1" s="1"/>
  <c r="B11" i="1" s="1"/>
  <c r="V28" i="1" l="1"/>
  <c r="R28" i="1"/>
  <c r="N28" i="1"/>
  <c r="J28" i="1"/>
  <c r="C28" i="1"/>
  <c r="C79" i="1"/>
  <c r="U79" i="1"/>
  <c r="Q79" i="1"/>
  <c r="M79" i="1"/>
  <c r="I79" i="1"/>
  <c r="C121" i="1"/>
  <c r="T121" i="1"/>
  <c r="P121" i="1"/>
  <c r="L121" i="1"/>
  <c r="H121" i="1"/>
  <c r="U28" i="1"/>
  <c r="E79" i="1"/>
  <c r="E121" i="1"/>
  <c r="F121" i="1" s="1"/>
  <c r="D130" i="1"/>
  <c r="E28" i="1"/>
  <c r="F28" i="1" s="1"/>
  <c r="T28" i="1"/>
  <c r="T29" i="1" s="1"/>
  <c r="P28" i="1"/>
  <c r="L28" i="1"/>
  <c r="H28" i="1"/>
  <c r="T168" i="1"/>
  <c r="S79" i="1"/>
  <c r="O79" i="1"/>
  <c r="K79" i="1"/>
  <c r="D79" i="1"/>
  <c r="C80" i="1"/>
  <c r="D80" i="1" s="1"/>
  <c r="D121" i="1"/>
  <c r="Q28" i="1"/>
  <c r="M28" i="1"/>
  <c r="I28" i="1"/>
  <c r="F79" i="1"/>
  <c r="E80" i="1"/>
  <c r="F80" i="1" s="1"/>
  <c r="D10" i="1"/>
  <c r="C11" i="1"/>
  <c r="D11" i="1" s="1"/>
  <c r="F10" i="1"/>
  <c r="E11" i="1"/>
  <c r="F11" i="1" s="1"/>
  <c r="T11" i="1"/>
  <c r="W11" i="1" s="1"/>
  <c r="W10" i="1"/>
  <c r="B28" i="1"/>
  <c r="E166" i="1"/>
  <c r="E167" i="1" s="1"/>
  <c r="F61" i="1"/>
  <c r="D28" i="1"/>
  <c r="D154" i="1"/>
  <c r="D148" i="1"/>
  <c r="D160" i="1"/>
  <c r="B151" i="1"/>
  <c r="V151" i="1"/>
  <c r="R151" i="1"/>
  <c r="N151" i="1"/>
  <c r="J151" i="1"/>
  <c r="T151" i="1"/>
  <c r="P151" i="1"/>
  <c r="L151" i="1"/>
  <c r="H151" i="1"/>
  <c r="D157" i="1"/>
  <c r="D163" i="1"/>
  <c r="E151" i="1"/>
  <c r="E152" i="1" s="1"/>
  <c r="G151" i="1"/>
  <c r="S151" i="1"/>
  <c r="O151" i="1"/>
  <c r="K151" i="1"/>
  <c r="C151" i="1"/>
  <c r="U151" i="1"/>
  <c r="Q151" i="1"/>
  <c r="M151" i="1"/>
  <c r="I151" i="1"/>
  <c r="F40" i="1"/>
  <c r="F43" i="1"/>
  <c r="F46" i="1"/>
  <c r="F82" i="1"/>
  <c r="C133" i="1"/>
  <c r="C134" i="1" s="1"/>
  <c r="V166" i="1"/>
  <c r="T166" i="1"/>
  <c r="R166" i="1"/>
  <c r="P166" i="1"/>
  <c r="N166" i="1"/>
  <c r="L166" i="1"/>
  <c r="J166" i="1"/>
  <c r="H166" i="1"/>
  <c r="C166" i="1"/>
  <c r="B166" i="1"/>
  <c r="U166" i="1"/>
  <c r="S166" i="1"/>
  <c r="Q166" i="1"/>
  <c r="O166" i="1"/>
  <c r="M166" i="1"/>
  <c r="K166" i="1"/>
  <c r="I166" i="1"/>
  <c r="D16" i="1"/>
  <c r="D19" i="1"/>
  <c r="D22" i="1"/>
  <c r="D25" i="1"/>
  <c r="D34" i="1"/>
  <c r="D40" i="1"/>
  <c r="D43" i="1"/>
  <c r="D46" i="1"/>
  <c r="D64" i="1"/>
  <c r="F64" i="1"/>
  <c r="F67" i="1"/>
  <c r="D70" i="1"/>
  <c r="F70" i="1"/>
  <c r="D73" i="1"/>
  <c r="F73" i="1"/>
  <c r="D76" i="1"/>
  <c r="F76" i="1"/>
  <c r="D88" i="1"/>
  <c r="F88" i="1"/>
  <c r="F100" i="1"/>
  <c r="D112" i="1"/>
  <c r="F112" i="1"/>
  <c r="D115" i="1"/>
  <c r="F115" i="1"/>
  <c r="F118" i="1"/>
  <c r="D106" i="1"/>
  <c r="F106" i="1"/>
  <c r="F97" i="1"/>
  <c r="D124" i="1"/>
  <c r="F124" i="1"/>
  <c r="V133" i="1"/>
  <c r="T133" i="1"/>
  <c r="R133" i="1"/>
  <c r="P133" i="1"/>
  <c r="N133" i="1"/>
  <c r="L133" i="1"/>
  <c r="J133" i="1"/>
  <c r="H133" i="1"/>
  <c r="F127" i="1"/>
  <c r="G133" i="1"/>
  <c r="U133" i="1"/>
  <c r="S133" i="1"/>
  <c r="Q133" i="1"/>
  <c r="O133" i="1"/>
  <c r="M133" i="1"/>
  <c r="K133" i="1"/>
  <c r="I133" i="1"/>
  <c r="D136" i="1"/>
  <c r="F136" i="1"/>
  <c r="F139" i="1"/>
  <c r="D142" i="1"/>
  <c r="F142" i="1"/>
  <c r="F145" i="1"/>
  <c r="F130" i="1"/>
  <c r="F157" i="1"/>
  <c r="F148" i="1"/>
  <c r="F154" i="1"/>
  <c r="F160" i="1"/>
  <c r="F163" i="1"/>
  <c r="G134" i="1"/>
  <c r="E133" i="1"/>
  <c r="D82" i="1"/>
  <c r="B133" i="1"/>
  <c r="F31" i="1"/>
  <c r="D31" i="1"/>
  <c r="B49" i="1"/>
  <c r="E49" i="1"/>
  <c r="D139" i="1"/>
  <c r="D127" i="1"/>
  <c r="D97" i="1"/>
  <c r="D118" i="1"/>
  <c r="D100" i="1"/>
  <c r="D67" i="1"/>
  <c r="F7" i="1"/>
  <c r="F16" i="1"/>
  <c r="F19" i="1"/>
  <c r="F22" i="1"/>
  <c r="F25" i="1"/>
  <c r="H167" i="1" l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F164" i="1"/>
  <c r="F161" i="1"/>
  <c r="F155" i="1"/>
  <c r="G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F128" i="1"/>
  <c r="F125" i="1"/>
  <c r="C168" i="1"/>
  <c r="F107" i="1"/>
  <c r="F116" i="1"/>
  <c r="F113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U168" i="1"/>
  <c r="V168" i="1"/>
  <c r="G80" i="1"/>
  <c r="F77" i="1"/>
  <c r="F74" i="1"/>
  <c r="F71" i="1"/>
  <c r="B60" i="1"/>
  <c r="D53" i="1"/>
  <c r="F47" i="1"/>
  <c r="E50" i="1"/>
  <c r="B50" i="1"/>
  <c r="F35" i="1"/>
  <c r="F32" i="1"/>
  <c r="D32" i="1"/>
  <c r="E168" i="1" l="1"/>
  <c r="B168" i="1"/>
  <c r="G168" i="1"/>
  <c r="S80" i="1"/>
  <c r="O80" i="1"/>
  <c r="K80" i="1"/>
  <c r="V80" i="1"/>
  <c r="R80" i="1"/>
  <c r="N80" i="1"/>
  <c r="J80" i="1"/>
  <c r="U80" i="1"/>
  <c r="Q80" i="1"/>
  <c r="M80" i="1"/>
  <c r="I80" i="1"/>
  <c r="T80" i="1"/>
  <c r="P80" i="1"/>
  <c r="L80" i="1"/>
  <c r="H80" i="1"/>
  <c r="F133" i="1"/>
  <c r="F166" i="1"/>
  <c r="D158" i="1"/>
  <c r="D146" i="1"/>
  <c r="D140" i="1"/>
  <c r="H152" i="1"/>
  <c r="F98" i="1"/>
  <c r="F119" i="1"/>
  <c r="D101" i="1"/>
  <c r="D65" i="1"/>
  <c r="F41" i="1"/>
  <c r="D44" i="1"/>
  <c r="F48" i="1"/>
  <c r="D68" i="1"/>
  <c r="D83" i="1"/>
  <c r="D89" i="1"/>
  <c r="E122" i="1"/>
  <c r="E134" i="1"/>
  <c r="F132" i="1"/>
  <c r="D137" i="1"/>
  <c r="D143" i="1"/>
  <c r="C152" i="1"/>
  <c r="F152" i="1" s="1"/>
  <c r="D150" i="1"/>
  <c r="D151" i="1"/>
  <c r="D131" i="1"/>
  <c r="D149" i="1"/>
  <c r="F165" i="1"/>
  <c r="D35" i="1"/>
  <c r="D41" i="1"/>
  <c r="F44" i="1"/>
  <c r="D47" i="1"/>
  <c r="D48" i="1"/>
  <c r="D60" i="1"/>
  <c r="F62" i="1"/>
  <c r="F65" i="1"/>
  <c r="F68" i="1"/>
  <c r="D71" i="1"/>
  <c r="D74" i="1"/>
  <c r="D77" i="1"/>
  <c r="F83" i="1"/>
  <c r="F89" i="1"/>
  <c r="F101" i="1"/>
  <c r="D113" i="1"/>
  <c r="D116" i="1"/>
  <c r="D119" i="1"/>
  <c r="D107" i="1"/>
  <c r="D98" i="1"/>
  <c r="C122" i="1"/>
  <c r="D125" i="1"/>
  <c r="D128" i="1"/>
  <c r="D132" i="1"/>
  <c r="D133" i="1"/>
  <c r="F137" i="1"/>
  <c r="F140" i="1"/>
  <c r="F143" i="1"/>
  <c r="B152" i="1"/>
  <c r="W152" i="1" s="1"/>
  <c r="F150" i="1"/>
  <c r="F151" i="1"/>
  <c r="F146" i="1"/>
  <c r="F131" i="1"/>
  <c r="F158" i="1"/>
  <c r="F149" i="1"/>
  <c r="D155" i="1"/>
  <c r="D161" i="1"/>
  <c r="D164" i="1"/>
  <c r="C167" i="1"/>
  <c r="D165" i="1"/>
  <c r="D166" i="1"/>
  <c r="B134" i="1"/>
  <c r="W134" i="1" s="1"/>
  <c r="B122" i="1"/>
  <c r="B167" i="1"/>
  <c r="W167" i="1" s="1"/>
  <c r="W7" i="1"/>
  <c r="W15" i="1"/>
  <c r="W16" i="1"/>
  <c r="W18" i="1"/>
  <c r="W19" i="1"/>
  <c r="W21" i="1"/>
  <c r="W22" i="1"/>
  <c r="W24" i="1"/>
  <c r="W30" i="1"/>
  <c r="W31" i="1"/>
  <c r="W32" i="1"/>
  <c r="W33" i="1"/>
  <c r="W34" i="1"/>
  <c r="W35" i="1"/>
  <c r="W36" i="1"/>
  <c r="W39" i="1"/>
  <c r="W40" i="1"/>
  <c r="W41" i="1"/>
  <c r="W42" i="1"/>
  <c r="W43" i="1"/>
  <c r="W44" i="1"/>
  <c r="W45" i="1"/>
  <c r="W46" i="1"/>
  <c r="W47" i="1"/>
  <c r="W48" i="1"/>
  <c r="W51" i="1"/>
  <c r="W52" i="1"/>
  <c r="W53" i="1"/>
  <c r="W54" i="1"/>
  <c r="W57" i="1"/>
  <c r="W60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1" i="1"/>
  <c r="W82" i="1"/>
  <c r="W83" i="1"/>
  <c r="W84" i="1"/>
  <c r="W87" i="1"/>
  <c r="W88" i="1"/>
  <c r="W89" i="1"/>
  <c r="W90" i="1"/>
  <c r="W99" i="1"/>
  <c r="W100" i="1"/>
  <c r="W101" i="1"/>
  <c r="W102" i="1"/>
  <c r="W108" i="1"/>
  <c r="W111" i="1"/>
  <c r="W112" i="1"/>
  <c r="W113" i="1"/>
  <c r="W114" i="1"/>
  <c r="W115" i="1"/>
  <c r="W116" i="1"/>
  <c r="W117" i="1"/>
  <c r="W118" i="1"/>
  <c r="W119" i="1"/>
  <c r="W105" i="1"/>
  <c r="W96" i="1"/>
  <c r="W97" i="1"/>
  <c r="W98" i="1"/>
  <c r="W120" i="1"/>
  <c r="W123" i="1"/>
  <c r="W124" i="1"/>
  <c r="W125" i="1"/>
  <c r="W126" i="1"/>
  <c r="W127" i="1"/>
  <c r="W128" i="1"/>
  <c r="W132" i="1"/>
  <c r="W133" i="1"/>
  <c r="W135" i="1"/>
  <c r="W136" i="1"/>
  <c r="W137" i="1"/>
  <c r="W138" i="1"/>
  <c r="W139" i="1"/>
  <c r="W140" i="1"/>
  <c r="W141" i="1"/>
  <c r="W142" i="1"/>
  <c r="W143" i="1"/>
  <c r="W150" i="1"/>
  <c r="W151" i="1"/>
  <c r="W144" i="1"/>
  <c r="W146" i="1"/>
  <c r="W129" i="1"/>
  <c r="W130" i="1"/>
  <c r="W131" i="1"/>
  <c r="W156" i="1"/>
  <c r="W157" i="1"/>
  <c r="W158" i="1"/>
  <c r="W147" i="1"/>
  <c r="W148" i="1"/>
  <c r="W149" i="1"/>
  <c r="W153" i="1"/>
  <c r="W154" i="1"/>
  <c r="W155" i="1"/>
  <c r="W159" i="1"/>
  <c r="W160" i="1"/>
  <c r="W161" i="1"/>
  <c r="W162" i="1"/>
  <c r="W163" i="1"/>
  <c r="W164" i="1"/>
  <c r="W165" i="1"/>
  <c r="W166" i="1"/>
  <c r="W6" i="1"/>
  <c r="F26" i="1"/>
  <c r="D26" i="1"/>
  <c r="F23" i="1"/>
  <c r="F20" i="1"/>
  <c r="D20" i="1"/>
  <c r="F17" i="1"/>
  <c r="F8" i="1"/>
  <c r="W8" i="1"/>
  <c r="D7" i="1"/>
  <c r="F122" i="1" l="1"/>
  <c r="D122" i="1"/>
  <c r="W80" i="1"/>
  <c r="D167" i="1"/>
  <c r="D134" i="1"/>
  <c r="F167" i="1"/>
  <c r="D152" i="1"/>
  <c r="F134" i="1"/>
  <c r="W26" i="1"/>
  <c r="W25" i="1" s="1"/>
  <c r="W23" i="1"/>
  <c r="D23" i="1"/>
  <c r="W20" i="1"/>
  <c r="W17" i="1"/>
  <c r="D17" i="1"/>
  <c r="B29" i="1"/>
  <c r="V29" i="1"/>
  <c r="W27" i="1"/>
  <c r="R29" i="1"/>
  <c r="P29" i="1"/>
  <c r="N29" i="1"/>
  <c r="L29" i="1"/>
  <c r="J29" i="1"/>
  <c r="H29" i="1"/>
  <c r="W28" i="1"/>
  <c r="U29" i="1"/>
  <c r="S29" i="1"/>
  <c r="Q29" i="1"/>
  <c r="O29" i="1"/>
  <c r="M29" i="1"/>
  <c r="K29" i="1"/>
  <c r="I29" i="1"/>
  <c r="G29" i="1"/>
  <c r="E29" i="1"/>
  <c r="C29" i="1"/>
  <c r="F6" i="1"/>
  <c r="D6" i="1"/>
  <c r="F29" i="1" l="1"/>
  <c r="W29" i="1"/>
  <c r="D29" i="1"/>
  <c r="D168" i="1"/>
  <c r="F168" i="1"/>
  <c r="W168" i="1"/>
  <c r="F34" i="1" l="1"/>
  <c r="D145" i="1"/>
  <c r="W145" i="1"/>
  <c r="G166" i="1" l="1"/>
  <c r="G167" i="1" s="1"/>
  <c r="D56" i="1"/>
  <c r="W56" i="1"/>
  <c r="B55" i="1"/>
  <c r="D55" i="1" s="1"/>
  <c r="D59" i="1"/>
  <c r="W59" i="1"/>
  <c r="W62" i="1"/>
  <c r="B58" i="1"/>
  <c r="W58" i="1" s="1"/>
  <c r="D62" i="1"/>
  <c r="B61" i="1" l="1"/>
  <c r="D61" i="1" s="1"/>
  <c r="D58" i="1"/>
  <c r="W55" i="1"/>
  <c r="F38" i="1"/>
  <c r="D38" i="1"/>
  <c r="C37" i="1"/>
  <c r="D37" i="1" s="1"/>
  <c r="C50" i="1"/>
  <c r="W61" i="1" l="1"/>
  <c r="F50" i="1"/>
  <c r="D50" i="1"/>
  <c r="F37" i="1"/>
  <c r="C49" i="1"/>
  <c r="J50" i="1"/>
  <c r="J49" i="1"/>
  <c r="K50" i="1"/>
  <c r="K49" i="1"/>
  <c r="L50" i="1"/>
  <c r="L49" i="1"/>
  <c r="M50" i="1"/>
  <c r="M49" i="1"/>
  <c r="O50" i="1"/>
  <c r="O49" i="1"/>
  <c r="P50" i="1"/>
  <c r="P49" i="1"/>
  <c r="Q49" i="1"/>
  <c r="Q50" i="1"/>
  <c r="R50" i="1"/>
  <c r="R49" i="1"/>
  <c r="S50" i="1"/>
  <c r="S49" i="1"/>
  <c r="B85" i="1"/>
  <c r="D86" i="1"/>
  <c r="C85" i="1"/>
  <c r="F86" i="1"/>
  <c r="E85" i="1"/>
  <c r="D49" i="1" l="1"/>
  <c r="F49" i="1"/>
  <c r="D85" i="1"/>
  <c r="F85" i="1"/>
  <c r="G85" i="1"/>
  <c r="H85" i="1"/>
  <c r="J85" i="1"/>
  <c r="K85" i="1"/>
  <c r="L85" i="1"/>
  <c r="M85" i="1"/>
  <c r="O85" i="1"/>
  <c r="Q85" i="1"/>
  <c r="R85" i="1"/>
  <c r="S85" i="1"/>
  <c r="W86" i="1"/>
  <c r="T85" i="1"/>
  <c r="U85" i="1"/>
  <c r="V85" i="1"/>
  <c r="B91" i="1"/>
  <c r="D92" i="1"/>
  <c r="C91" i="1"/>
  <c r="F92" i="1"/>
  <c r="E91" i="1"/>
  <c r="G91" i="1"/>
  <c r="J91" i="1"/>
  <c r="K91" i="1"/>
  <c r="L91" i="1"/>
  <c r="M91" i="1"/>
  <c r="N91" i="1"/>
  <c r="O91" i="1"/>
  <c r="Q91" i="1"/>
  <c r="S91" i="1"/>
  <c r="W92" i="1"/>
  <c r="T91" i="1"/>
  <c r="W85" i="1" l="1"/>
  <c r="F91" i="1"/>
  <c r="D91" i="1"/>
  <c r="W91" i="1"/>
  <c r="U91" i="1"/>
  <c r="V91" i="1"/>
  <c r="P91" i="1"/>
  <c r="R91" i="1"/>
  <c r="N85" i="1"/>
  <c r="P85" i="1"/>
  <c r="H91" i="1"/>
  <c r="I91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E103" i="1"/>
  <c r="E109" i="1" s="1"/>
  <c r="E110" i="1" l="1"/>
  <c r="E169" i="1"/>
  <c r="E170" i="1" l="1"/>
  <c r="F104" i="1"/>
  <c r="C103" i="1"/>
  <c r="C109" i="1" s="1"/>
  <c r="C169" i="1" l="1"/>
  <c r="F169" i="1" s="1"/>
  <c r="F109" i="1"/>
  <c r="C110" i="1"/>
  <c r="F103" i="1"/>
  <c r="C170" i="1" l="1"/>
  <c r="F170" i="1" s="1"/>
  <c r="F110" i="1"/>
  <c r="W104" i="1"/>
  <c r="D104" i="1"/>
  <c r="B103" i="1"/>
  <c r="W103" i="1" l="1"/>
  <c r="B109" i="1"/>
  <c r="D109" i="1" s="1"/>
  <c r="D103" i="1"/>
  <c r="B169" i="1" l="1"/>
  <c r="B110" i="1"/>
  <c r="I85" i="1"/>
  <c r="I109" i="1" s="1"/>
  <c r="G106" i="1"/>
  <c r="G122" i="1" s="1"/>
  <c r="H106" i="1"/>
  <c r="I106" i="1"/>
  <c r="I122" i="1" s="1"/>
  <c r="J106" i="1"/>
  <c r="J109" i="1" s="1"/>
  <c r="J110" i="1" s="1"/>
  <c r="K106" i="1"/>
  <c r="K109" i="1" s="1"/>
  <c r="K110" i="1" s="1"/>
  <c r="L106" i="1"/>
  <c r="L109" i="1" s="1"/>
  <c r="L110" i="1" s="1"/>
  <c r="M106" i="1"/>
  <c r="M109" i="1" s="1"/>
  <c r="M110" i="1" s="1"/>
  <c r="N106" i="1"/>
  <c r="O106" i="1"/>
  <c r="O109" i="1" s="1"/>
  <c r="O110" i="1" s="1"/>
  <c r="P106" i="1"/>
  <c r="P109" i="1" s="1"/>
  <c r="P110" i="1" s="1"/>
  <c r="Q106" i="1"/>
  <c r="Q109" i="1" s="1"/>
  <c r="Q110" i="1" s="1"/>
  <c r="R106" i="1"/>
  <c r="R109" i="1" s="1"/>
  <c r="R110" i="1" s="1"/>
  <c r="S106" i="1"/>
  <c r="S109" i="1" s="1"/>
  <c r="S110" i="1" s="1"/>
  <c r="T106" i="1"/>
  <c r="T109" i="1" s="1"/>
  <c r="T110" i="1" s="1"/>
  <c r="N122" i="1" l="1"/>
  <c r="N109" i="1"/>
  <c r="N110" i="1" s="1"/>
  <c r="W109" i="1"/>
  <c r="H122" i="1"/>
  <c r="H109" i="1"/>
  <c r="H110" i="1" s="1"/>
  <c r="B170" i="1"/>
  <c r="D110" i="1"/>
  <c r="S122" i="1"/>
  <c r="S169" i="1"/>
  <c r="S170" i="1" s="1"/>
  <c r="R122" i="1"/>
  <c r="R169" i="1"/>
  <c r="R170" i="1" s="1"/>
  <c r="Q122" i="1"/>
  <c r="Q169" i="1"/>
  <c r="Q170" i="1" s="1"/>
  <c r="P122" i="1"/>
  <c r="P169" i="1"/>
  <c r="P170" i="1" s="1"/>
  <c r="O122" i="1"/>
  <c r="O169" i="1"/>
  <c r="O170" i="1" s="1"/>
  <c r="M122" i="1"/>
  <c r="M169" i="1"/>
  <c r="M170" i="1" s="1"/>
  <c r="L122" i="1"/>
  <c r="L169" i="1"/>
  <c r="L170" i="1" s="1"/>
  <c r="K122" i="1"/>
  <c r="K169" i="1"/>
  <c r="K170" i="1" s="1"/>
  <c r="J122" i="1"/>
  <c r="J169" i="1"/>
  <c r="J170" i="1" s="1"/>
  <c r="I110" i="1"/>
  <c r="I169" i="1"/>
  <c r="I170" i="1" s="1"/>
  <c r="D169" i="1"/>
  <c r="W110" i="1"/>
  <c r="W121" i="1"/>
  <c r="W106" i="1"/>
  <c r="T122" i="1"/>
  <c r="W122" i="1" s="1"/>
  <c r="U106" i="1"/>
  <c r="V106" i="1"/>
  <c r="G103" i="1"/>
  <c r="N50" i="1"/>
  <c r="N37" i="1"/>
  <c r="N49" i="1" s="1"/>
  <c r="N169" i="1" s="1"/>
  <c r="N170" i="1" s="1"/>
  <c r="G50" i="1"/>
  <c r="G37" i="1"/>
  <c r="G49" i="1" s="1"/>
  <c r="H50" i="1"/>
  <c r="H37" i="1"/>
  <c r="H49" i="1" s="1"/>
  <c r="H169" i="1" s="1"/>
  <c r="H170" i="1" s="1"/>
  <c r="I37" i="1"/>
  <c r="I49" i="1" s="1"/>
  <c r="I50" i="1"/>
  <c r="V50" i="1"/>
  <c r="V49" i="1"/>
  <c r="V37" i="1"/>
  <c r="U37" i="1"/>
  <c r="U49" i="1" s="1"/>
  <c r="U50" i="1"/>
  <c r="W38" i="1"/>
  <c r="T50" i="1"/>
  <c r="W50" i="1"/>
  <c r="T37" i="1"/>
  <c r="G109" i="1" l="1"/>
  <c r="G110" i="1" s="1"/>
  <c r="G170" i="1" s="1"/>
  <c r="G169" i="1"/>
  <c r="V122" i="1"/>
  <c r="V109" i="1"/>
  <c r="V110" i="1" s="1"/>
  <c r="U122" i="1"/>
  <c r="U109" i="1"/>
  <c r="U110" i="1" s="1"/>
  <c r="W37" i="1"/>
  <c r="T49" i="1"/>
  <c r="T169" i="1" s="1"/>
  <c r="D170" i="1"/>
  <c r="V169" i="1" l="1"/>
  <c r="V170" i="1" s="1"/>
  <c r="U169" i="1"/>
  <c r="U170" i="1" s="1"/>
  <c r="T170" i="1"/>
  <c r="W170" i="1" s="1"/>
  <c r="W169" i="1"/>
  <c r="W49" i="1"/>
</calcChain>
</file>

<file path=xl/sharedStrings.xml><?xml version="1.0" encoding="utf-8"?>
<sst xmlns="http://schemas.openxmlformats.org/spreadsheetml/2006/main" count="145" uniqueCount="118">
  <si>
    <t>　　　　　区分　　　　　　　　　　市町村名</t>
    <rPh sb="5" eb="7">
      <t>クブン</t>
    </rPh>
    <rPh sb="17" eb="20">
      <t>シチョウソン</t>
    </rPh>
    <rPh sb="20" eb="21">
      <t>メイ</t>
    </rPh>
    <phoneticPr fontId="2"/>
  </si>
  <si>
    <t>精　　密　　検　　査　　結　　果　　内　　訳</t>
    <rPh sb="0" eb="1">
      <t>セイ</t>
    </rPh>
    <rPh sb="3" eb="4">
      <t>ミツ</t>
    </rPh>
    <rPh sb="6" eb="7">
      <t>ケン</t>
    </rPh>
    <rPh sb="9" eb="10">
      <t>ジャ</t>
    </rPh>
    <rPh sb="12" eb="13">
      <t>ケツ</t>
    </rPh>
    <rPh sb="15" eb="16">
      <t>カ</t>
    </rPh>
    <rPh sb="18" eb="19">
      <t>ウチ</t>
    </rPh>
    <rPh sb="21" eb="22">
      <t>ヤク</t>
    </rPh>
    <phoneticPr fontId="2"/>
  </si>
  <si>
    <t>総　計</t>
    <rPh sb="0" eb="1">
      <t>ソウ</t>
    </rPh>
    <rPh sb="2" eb="3">
      <t>ケイ</t>
    </rPh>
    <phoneticPr fontId="2"/>
  </si>
  <si>
    <t>その他の　　　疾　　  患</t>
    <rPh sb="2" eb="3">
      <t>タ</t>
    </rPh>
    <rPh sb="7" eb="8">
      <t>ヤマイ</t>
    </rPh>
    <rPh sb="12" eb="13">
      <t>ワズラ</t>
    </rPh>
    <phoneticPr fontId="2"/>
  </si>
  <si>
    <t>A</t>
    <phoneticPr fontId="2"/>
  </si>
  <si>
    <t>B</t>
    <phoneticPr fontId="2"/>
  </si>
  <si>
    <t>B/A</t>
    <phoneticPr fontId="2"/>
  </si>
  <si>
    <t>検　 診　　　　　　人　 員　　　　　　</t>
    <rPh sb="0" eb="1">
      <t>ケン</t>
    </rPh>
    <rPh sb="3" eb="4">
      <t>ミ</t>
    </rPh>
    <rPh sb="10" eb="11">
      <t>ヒト</t>
    </rPh>
    <rPh sb="13" eb="14">
      <t>イン</t>
    </rPh>
    <phoneticPr fontId="2"/>
  </si>
  <si>
    <t>C</t>
    <phoneticPr fontId="2"/>
  </si>
  <si>
    <t>精密検査　　　　受  診 者　　　　</t>
    <rPh sb="0" eb="1">
      <t>セイ</t>
    </rPh>
    <rPh sb="1" eb="2">
      <t>ミツ</t>
    </rPh>
    <rPh sb="2" eb="3">
      <t>ケン</t>
    </rPh>
    <rPh sb="3" eb="4">
      <t>ジャ</t>
    </rPh>
    <rPh sb="8" eb="9">
      <t>ウケ</t>
    </rPh>
    <rPh sb="11" eb="12">
      <t>ミ</t>
    </rPh>
    <rPh sb="13" eb="14">
      <t>モノ</t>
    </rPh>
    <phoneticPr fontId="2"/>
  </si>
  <si>
    <t>C/B</t>
    <phoneticPr fontId="2"/>
  </si>
  <si>
    <t>D</t>
    <phoneticPr fontId="2"/>
  </si>
  <si>
    <t>D/A</t>
    <phoneticPr fontId="2"/>
  </si>
  <si>
    <t>要精密　　　　　検　 査　　　　</t>
    <rPh sb="0" eb="1">
      <t>ヨウ</t>
    </rPh>
    <rPh sb="1" eb="3">
      <t>セイミツ</t>
    </rPh>
    <rPh sb="8" eb="9">
      <t>ケン</t>
    </rPh>
    <rPh sb="11" eb="12">
      <t>ジャ</t>
    </rPh>
    <phoneticPr fontId="2"/>
  </si>
  <si>
    <t>要　 精　　　　　検　 率　　　</t>
    <rPh sb="0" eb="1">
      <t>ヨウ</t>
    </rPh>
    <rPh sb="3" eb="4">
      <t>セイ</t>
    </rPh>
    <rPh sb="9" eb="10">
      <t>ケン</t>
    </rPh>
    <rPh sb="12" eb="13">
      <t>リツ</t>
    </rPh>
    <phoneticPr fontId="2"/>
  </si>
  <si>
    <t>精　 検　　　　　受診率　　　</t>
    <rPh sb="0" eb="1">
      <t>セイ</t>
    </rPh>
    <rPh sb="3" eb="4">
      <t>ケン</t>
    </rPh>
    <rPh sb="9" eb="12">
      <t>ジュシンリツ</t>
    </rPh>
    <phoneticPr fontId="2"/>
  </si>
  <si>
    <t>報　 告　　　　　胃がん</t>
    <rPh sb="0" eb="1">
      <t>ホウ</t>
    </rPh>
    <rPh sb="3" eb="4">
      <t>コク</t>
    </rPh>
    <rPh sb="9" eb="10">
      <t>イ</t>
    </rPh>
    <phoneticPr fontId="2"/>
  </si>
  <si>
    <t>異　 常　　　　　な　 し</t>
    <rPh sb="0" eb="1">
      <t>イ</t>
    </rPh>
    <rPh sb="3" eb="4">
      <t>ツネ</t>
    </rPh>
    <phoneticPr fontId="2"/>
  </si>
  <si>
    <t>確　 定　　　　　が　 ん　　　　　</t>
    <rPh sb="0" eb="1">
      <t>アキラ</t>
    </rPh>
    <rPh sb="3" eb="4">
      <t>サダム</t>
    </rPh>
    <phoneticPr fontId="2"/>
  </si>
  <si>
    <t>が　 ん　　　　　発見率</t>
    <rPh sb="9" eb="12">
      <t>ハッケンリツ</t>
    </rPh>
    <phoneticPr fontId="2"/>
  </si>
  <si>
    <t>水戸市</t>
  </si>
  <si>
    <t>笠間市</t>
  </si>
  <si>
    <t>茨城町</t>
  </si>
  <si>
    <t>常陸太田市</t>
  </si>
  <si>
    <t>大子町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</si>
  <si>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</si>
  <si>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</si>
  <si>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</si>
  <si>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</si>
  <si>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</si>
  <si>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</si>
  <si>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</si>
  <si>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</si>
  <si>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</si>
  <si>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</si>
  <si>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</si>
  <si>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</si>
  <si>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</si>
  <si>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つくば市</t>
  </si>
  <si>
    <t>結城市</t>
  </si>
  <si>
    <t>八千代町</t>
  </si>
  <si>
    <t>古河市</t>
  </si>
  <si>
    <t>五霞町</t>
  </si>
  <si>
    <t>境町</t>
  </si>
  <si>
    <t>下妻市</t>
    <phoneticPr fontId="2"/>
  </si>
  <si>
    <t>潮来市</t>
    <rPh sb="0" eb="2">
      <t>イタコ</t>
    </rPh>
    <rPh sb="2" eb="3">
      <t>シ</t>
    </rPh>
    <phoneticPr fontId="2"/>
  </si>
  <si>
    <t>守谷市</t>
    <rPh sb="2" eb="3">
      <t>シ</t>
    </rPh>
    <phoneticPr fontId="2"/>
  </si>
  <si>
    <t>※上段は新規受診者，中段は経年受診者，下段は受診者総数。</t>
    <rPh sb="10" eb="12">
      <t>チュウダン</t>
    </rPh>
    <rPh sb="13" eb="15">
      <t>ケイネン</t>
    </rPh>
    <rPh sb="15" eb="17">
      <t>ジュシン</t>
    </rPh>
    <rPh sb="17" eb="18">
      <t>シャ</t>
    </rPh>
    <rPh sb="19" eb="21">
      <t>ゲダン</t>
    </rPh>
    <rPh sb="22" eb="24">
      <t>ジュシン</t>
    </rPh>
    <rPh sb="24" eb="25">
      <t>シャ</t>
    </rPh>
    <rPh sb="25" eb="27">
      <t>ソウスウ</t>
    </rPh>
    <phoneticPr fontId="2"/>
  </si>
  <si>
    <t>那珂市</t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</si>
  <si>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</si>
  <si>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</si>
  <si>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坂東市</t>
    <rPh sb="0" eb="2">
      <t>バンドウ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</si>
  <si>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2"/>
  </si>
  <si>
    <t>日立保健所　　　管内</t>
    <rPh sb="0" eb="2">
      <t>ヒタチ</t>
    </rPh>
    <rPh sb="2" eb="5">
      <t>ホケンジョ</t>
    </rPh>
    <rPh sb="8" eb="10">
      <t>カンナイ</t>
    </rPh>
    <phoneticPr fontId="2"/>
  </si>
  <si>
    <t>土浦保健所　　　管内</t>
    <rPh sb="0" eb="2">
      <t>ツチウラ</t>
    </rPh>
    <rPh sb="2" eb="5">
      <t>ホケンジョ</t>
    </rPh>
    <rPh sb="8" eb="10">
      <t>カンナイ</t>
    </rPh>
    <phoneticPr fontId="2"/>
  </si>
  <si>
    <t>胃潰瘍</t>
    <rPh sb="0" eb="3">
      <t>イカイヨウ</t>
    </rPh>
    <phoneticPr fontId="2"/>
  </si>
  <si>
    <t>胃ポリープ</t>
    <rPh sb="0" eb="1">
      <t>イ</t>
    </rPh>
    <phoneticPr fontId="2"/>
  </si>
  <si>
    <t>小美玉市</t>
    <rPh sb="0" eb="1">
      <t>ショウ</t>
    </rPh>
    <rPh sb="1" eb="2">
      <t>ビ</t>
    </rPh>
    <rPh sb="2" eb="3">
      <t>タマ</t>
    </rPh>
    <rPh sb="3" eb="4">
      <t>シ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</si>
  <si>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</si>
  <si>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大洗町</t>
    <rPh sb="0" eb="3">
      <t>オオアライマチ</t>
    </rPh>
    <phoneticPr fontId="2"/>
  </si>
  <si>
    <t>行方市</t>
    <rPh sb="0" eb="2">
      <t>ナメカタ</t>
    </rPh>
    <rPh sb="2" eb="3">
      <t>シ</t>
    </rPh>
    <phoneticPr fontId="2"/>
  </si>
  <si>
    <t>鉾田市</t>
    <rPh sb="2" eb="3">
      <t>シ</t>
    </rPh>
    <phoneticPr fontId="2"/>
  </si>
  <si>
    <t>神栖市</t>
    <rPh sb="2" eb="3">
      <t>シ</t>
    </rPh>
    <phoneticPr fontId="2"/>
  </si>
  <si>
    <t>つくばみらい市</t>
    <rPh sb="6" eb="7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</si>
  <si>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</si>
  <si>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</si>
  <si>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常総市</t>
    <rPh sb="0" eb="2">
      <t>ジョウソウ</t>
    </rPh>
    <rPh sb="2" eb="3">
      <t>シ</t>
    </rPh>
    <phoneticPr fontId="2"/>
  </si>
  <si>
    <t>常陸大宮市</t>
    <rPh sb="0" eb="5">
      <t>ヒタチオオミヤシ</t>
    </rPh>
    <phoneticPr fontId="2"/>
  </si>
  <si>
    <t>(合計)</t>
    <rPh sb="1" eb="3">
      <t>ゴウケイ</t>
    </rPh>
    <phoneticPr fontId="2"/>
  </si>
  <si>
    <t>早期がん
（再掲）</t>
    <rPh sb="0" eb="2">
      <t>ソウキ</t>
    </rPh>
    <rPh sb="6" eb="8">
      <t>サイケイ</t>
    </rPh>
    <phoneticPr fontId="2"/>
  </si>
  <si>
    <t>粘膜内がん
（再掲）</t>
    <rPh sb="0" eb="2">
      <t>ネンマク</t>
    </rPh>
    <rPh sb="2" eb="3">
      <t>ナイ</t>
    </rPh>
    <rPh sb="7" eb="9">
      <t>サイケイ</t>
    </rPh>
    <phoneticPr fontId="2"/>
  </si>
  <si>
    <t>牛久市</t>
    <rPh sb="0" eb="3">
      <t>ウシクシ</t>
    </rPh>
    <phoneticPr fontId="2"/>
  </si>
  <si>
    <t>再検
受診率</t>
    <rPh sb="0" eb="2">
      <t>サイケン</t>
    </rPh>
    <rPh sb="3" eb="5">
      <t>ジュシン</t>
    </rPh>
    <rPh sb="5" eb="6">
      <t>リツ</t>
    </rPh>
    <phoneticPr fontId="2"/>
  </si>
  <si>
    <t>再検
受診者数</t>
    <rPh sb="0" eb="1">
      <t>サイ</t>
    </rPh>
    <rPh sb="1" eb="2">
      <t>ケン</t>
    </rPh>
    <rPh sb="3" eb="6">
      <t>ジュシンシャ</t>
    </rPh>
    <rPh sb="6" eb="7">
      <t>スウ</t>
    </rPh>
    <phoneticPr fontId="2"/>
  </si>
  <si>
    <t>E</t>
    <phoneticPr fontId="2"/>
  </si>
  <si>
    <t>E/D</t>
    <phoneticPr fontId="2"/>
  </si>
  <si>
    <t>食道がん</t>
    <rPh sb="0" eb="2">
      <t>ショクドウ</t>
    </rPh>
    <phoneticPr fontId="2"/>
  </si>
  <si>
    <t>その他の
悪性病変</t>
    <rPh sb="2" eb="3">
      <t>タ</t>
    </rPh>
    <rPh sb="5" eb="7">
      <t>アクセイ</t>
    </rPh>
    <rPh sb="7" eb="9">
      <t>ビョウヘン</t>
    </rPh>
    <phoneticPr fontId="2"/>
  </si>
  <si>
    <t>萎縮性
胃炎</t>
    <rPh sb="0" eb="3">
      <t>イシュクセイ</t>
    </rPh>
    <rPh sb="4" eb="6">
      <t>イエン</t>
    </rPh>
    <phoneticPr fontId="2"/>
  </si>
  <si>
    <t>十二指腸
潰瘍</t>
    <rPh sb="0" eb="4">
      <t>ジュウニシチョウ</t>
    </rPh>
    <rPh sb="5" eb="7">
      <t>カイヨウ</t>
    </rPh>
    <phoneticPr fontId="2"/>
  </si>
  <si>
    <t>食堂裂孔
ヘルニア</t>
    <rPh sb="0" eb="2">
      <t>ショクドウ</t>
    </rPh>
    <rPh sb="2" eb="4">
      <t>レッコウ</t>
    </rPh>
    <phoneticPr fontId="2"/>
  </si>
  <si>
    <t>粘膜下
腫瘍</t>
    <rPh sb="0" eb="3">
      <t>ネンマクカ</t>
    </rPh>
    <rPh sb="4" eb="6">
      <t>シュヨウ</t>
    </rPh>
    <phoneticPr fontId="2"/>
  </si>
  <si>
    <t>逆流性
食道炎</t>
    <rPh sb="0" eb="3">
      <t>ギャクリュウセイ</t>
    </rPh>
    <rPh sb="4" eb="7">
      <t>ショクドウエン</t>
    </rPh>
    <phoneticPr fontId="2"/>
  </si>
  <si>
    <t>要再検
者数</t>
    <rPh sb="0" eb="1">
      <t>ヨウ</t>
    </rPh>
    <rPh sb="1" eb="2">
      <t>サイ</t>
    </rPh>
    <rPh sb="2" eb="3">
      <t>ケン</t>
    </rPh>
    <rPh sb="4" eb="5">
      <t>シャ</t>
    </rPh>
    <rPh sb="5" eb="6">
      <t>スウ</t>
    </rPh>
    <phoneticPr fontId="2"/>
  </si>
  <si>
    <t>精密検査　　　　受診者　　　　</t>
    <rPh sb="0" eb="1">
      <t>セイ</t>
    </rPh>
    <rPh sb="1" eb="2">
      <t>ミツ</t>
    </rPh>
    <rPh sb="2" eb="3">
      <t>ケン</t>
    </rPh>
    <rPh sb="3" eb="4">
      <t>ジャ</t>
    </rPh>
    <rPh sb="8" eb="9">
      <t>ウケ</t>
    </rPh>
    <rPh sb="9" eb="10">
      <t>ミ</t>
    </rPh>
    <rPh sb="10" eb="11">
      <t>モノ</t>
    </rPh>
    <phoneticPr fontId="2"/>
  </si>
  <si>
    <t>胃炎
（萎縮性
以外）</t>
    <rPh sb="0" eb="2">
      <t>イエン</t>
    </rPh>
    <rPh sb="4" eb="7">
      <t>イシュクセイ</t>
    </rPh>
    <rPh sb="8" eb="10">
      <t>イガイ</t>
    </rPh>
    <phoneticPr fontId="2"/>
  </si>
  <si>
    <t>その他の　　　疾患</t>
    <rPh sb="2" eb="3">
      <t>タ</t>
    </rPh>
    <rPh sb="7" eb="8">
      <t>ヤマイ</t>
    </rPh>
    <rPh sb="8" eb="9">
      <t>ワズラ</t>
    </rPh>
    <phoneticPr fontId="2"/>
  </si>
  <si>
    <t>異常なし</t>
    <rPh sb="0" eb="1">
      <t>イ</t>
    </rPh>
    <rPh sb="1" eb="2">
      <t>ツネ</t>
    </rPh>
    <phoneticPr fontId="2"/>
  </si>
  <si>
    <t xml:space="preserve"> (新規)</t>
    <rPh sb="2" eb="4">
      <t>シンキ</t>
    </rPh>
    <phoneticPr fontId="2"/>
  </si>
  <si>
    <t>　　合計　　  (経年)</t>
    <rPh sb="2" eb="4">
      <t>ゴウケイ</t>
    </rPh>
    <rPh sb="9" eb="11">
      <t>ケイネン</t>
    </rPh>
    <phoneticPr fontId="2"/>
  </si>
  <si>
    <t>胃
ポリープ</t>
    <rPh sb="0" eb="1">
      <t>イ</t>
    </rPh>
    <phoneticPr fontId="2"/>
  </si>
  <si>
    <t>要再
検率</t>
    <rPh sb="0" eb="1">
      <t>ヨウ</t>
    </rPh>
    <rPh sb="1" eb="2">
      <t>サイ</t>
    </rPh>
    <rPh sb="3" eb="4">
      <t>ケン</t>
    </rPh>
    <rPh sb="4" eb="5">
      <t>リツ</t>
    </rPh>
    <phoneticPr fontId="2"/>
  </si>
  <si>
    <t>食道裂孔
ヘルニア</t>
    <rPh sb="0" eb="4">
      <t>ショクドウレッコウ</t>
    </rPh>
    <phoneticPr fontId="2"/>
  </si>
  <si>
    <t>粘膜下
腫瘍</t>
    <rPh sb="0" eb="2">
      <t>ネンマク</t>
    </rPh>
    <rPh sb="2" eb="3">
      <t>シタ</t>
    </rPh>
    <rPh sb="4" eb="6">
      <t>シュヨウ</t>
    </rPh>
    <phoneticPr fontId="2"/>
  </si>
  <si>
    <t>胃　炎
（萎縮性
以外）</t>
    <rPh sb="0" eb="1">
      <t>イ</t>
    </rPh>
    <rPh sb="2" eb="3">
      <t>ホノオ</t>
    </rPh>
    <rPh sb="5" eb="8">
      <t>イシュクセイ</t>
    </rPh>
    <rPh sb="9" eb="11">
      <t>イガイ</t>
    </rPh>
    <phoneticPr fontId="2"/>
  </si>
  <si>
    <t>龍ケ崎市</t>
    <rPh sb="0" eb="4">
      <t>リュウガサキシ</t>
    </rPh>
    <phoneticPr fontId="2"/>
  </si>
  <si>
    <t>茨城町</t>
    <rPh sb="0" eb="3">
      <t>イバラキマチ</t>
    </rPh>
    <phoneticPr fontId="2"/>
  </si>
  <si>
    <t>　　　　　　　　区分　　　　　　　　　　市町村名</t>
    <rPh sb="8" eb="10">
      <t>クブン</t>
    </rPh>
    <rPh sb="20" eb="23">
      <t>シチョウソン</t>
    </rPh>
    <rPh sb="23" eb="24">
      <t>メイ</t>
    </rPh>
    <phoneticPr fontId="2"/>
  </si>
  <si>
    <t>食道
がん</t>
    <rPh sb="0" eb="2">
      <t>ショクドウ</t>
    </rPh>
    <phoneticPr fontId="2"/>
  </si>
  <si>
    <t>つくば市</t>
    <rPh sb="3" eb="4">
      <t>シ</t>
    </rPh>
    <phoneticPr fontId="2"/>
  </si>
  <si>
    <t>ひ た ち な か 市</t>
    <phoneticPr fontId="2"/>
  </si>
  <si>
    <t>潮 来 保 健 所　　　管　　　 　　　内</t>
    <rPh sb="0" eb="1">
      <t>シオ</t>
    </rPh>
    <rPh sb="2" eb="3">
      <t>コ</t>
    </rPh>
    <rPh sb="4" eb="5">
      <t>タモツ</t>
    </rPh>
    <rPh sb="6" eb="7">
      <t>ケン</t>
    </rPh>
    <rPh sb="8" eb="9">
      <t>トコロ</t>
    </rPh>
    <rPh sb="12" eb="13">
      <t>カン</t>
    </rPh>
    <rPh sb="20" eb="21">
      <t>ウチ</t>
    </rPh>
    <phoneticPr fontId="2"/>
  </si>
  <si>
    <t>竜ヶ崎保健所　　管　内</t>
    <rPh sb="0" eb="3">
      <t>リュウガサキ</t>
    </rPh>
    <rPh sb="3" eb="6">
      <t>ホケンジョ</t>
    </rPh>
    <rPh sb="8" eb="9">
      <t>カン</t>
    </rPh>
    <rPh sb="10" eb="11">
      <t>ウチ</t>
    </rPh>
    <phoneticPr fontId="2"/>
  </si>
  <si>
    <t>つくば保健所　　管内</t>
    <rPh sb="3" eb="6">
      <t>ホケンジョ</t>
    </rPh>
    <rPh sb="8" eb="10">
      <t>カンナイ</t>
    </rPh>
    <phoneticPr fontId="2"/>
  </si>
  <si>
    <t>筑西保健所　　　管内</t>
    <rPh sb="0" eb="1">
      <t>チク</t>
    </rPh>
    <rPh sb="1" eb="2">
      <t>ニシ</t>
    </rPh>
    <rPh sb="2" eb="5">
      <t>ホケンジョ</t>
    </rPh>
    <rPh sb="8" eb="10">
      <t>カンナイ</t>
    </rPh>
    <phoneticPr fontId="2"/>
  </si>
  <si>
    <t>古河保健所　　　管内</t>
    <rPh sb="0" eb="2">
      <t>コガ</t>
    </rPh>
    <rPh sb="2" eb="5">
      <t>ホケンジョ</t>
    </rPh>
    <rPh sb="8" eb="10">
      <t>カンナイ</t>
    </rPh>
    <phoneticPr fontId="2"/>
  </si>
  <si>
    <t>令和２年度胃がん検診実績【市町村・保健所別（エックス線）】</t>
    <rPh sb="0" eb="2">
      <t>レイワ</t>
    </rPh>
    <rPh sb="3" eb="5">
      <t>ネンド</t>
    </rPh>
    <rPh sb="5" eb="6">
      <t>イ</t>
    </rPh>
    <rPh sb="8" eb="10">
      <t>ケンシン</t>
    </rPh>
    <rPh sb="10" eb="12">
      <t>ジッセキ</t>
    </rPh>
    <rPh sb="13" eb="16">
      <t>シチョウソン</t>
    </rPh>
    <rPh sb="17" eb="20">
      <t>ホケンジョ</t>
    </rPh>
    <rPh sb="20" eb="21">
      <t>ベツ</t>
    </rPh>
    <rPh sb="26" eb="27">
      <t>セン</t>
    </rPh>
    <phoneticPr fontId="2"/>
  </si>
  <si>
    <t>令和２年度胃がん検診実績【市町村別（内視鏡）】</t>
    <rPh sb="0" eb="2">
      <t>レイワ</t>
    </rPh>
    <rPh sb="13" eb="16">
      <t>シチョウソン</t>
    </rPh>
    <rPh sb="16" eb="17">
      <t>ベツ</t>
    </rPh>
    <rPh sb="18" eb="21">
      <t>ナイシキョウ</t>
    </rPh>
    <phoneticPr fontId="2"/>
  </si>
  <si>
    <t>日立市</t>
    <rPh sb="0" eb="2">
      <t>ヒタチ</t>
    </rPh>
    <rPh sb="2" eb="3">
      <t>シ</t>
    </rPh>
    <phoneticPr fontId="2"/>
  </si>
  <si>
    <t>笠間市</t>
    <rPh sb="0" eb="2">
      <t>カサマ</t>
    </rPh>
    <rPh sb="2" eb="3">
      <t>シ</t>
    </rPh>
    <phoneticPr fontId="2"/>
  </si>
  <si>
    <t>R1年度　(新規)</t>
    <rPh sb="2" eb="3">
      <t>ネン</t>
    </rPh>
    <rPh sb="3" eb="4">
      <t>ド</t>
    </rPh>
    <rPh sb="6" eb="8">
      <t>シンキ</t>
    </rPh>
    <phoneticPr fontId="2"/>
  </si>
  <si>
    <t>ひたちなか　　　　　　　保健所管内</t>
    <rPh sb="12" eb="15">
      <t>ホケンジョ</t>
    </rPh>
    <rPh sb="15" eb="17">
      <t>カンナイ</t>
    </rPh>
    <phoneticPr fontId="2"/>
  </si>
  <si>
    <t>水戸市保健所</t>
    <rPh sb="3" eb="6">
      <t>ホケンショ</t>
    </rPh>
    <phoneticPr fontId="2"/>
  </si>
  <si>
    <t>中央保健所　　　 管　　　　内</t>
    <rPh sb="0" eb="2">
      <t>チュウオウ</t>
    </rPh>
    <rPh sb="2" eb="5">
      <t>ホケンジョ</t>
    </rPh>
    <rPh sb="9" eb="10">
      <t>カン</t>
    </rPh>
    <rPh sb="14" eb="15">
      <t>ウチ</t>
    </rPh>
    <phoneticPr fontId="2"/>
  </si>
  <si>
    <t>東海村</t>
    <phoneticPr fontId="2"/>
  </si>
  <si>
    <t>\\</t>
    <phoneticPr fontId="2"/>
  </si>
  <si>
    <t xml:space="preserve">0 </t>
    <phoneticPr fontId="2"/>
  </si>
  <si>
    <t>H30年度　(新規)</t>
    <rPh sb="3" eb="4">
      <t>ネン</t>
    </rPh>
    <rPh sb="4" eb="5">
      <t>ド</t>
    </rPh>
    <rPh sb="7" eb="9">
      <t>シンキ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</si>
</sst>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9" formatCode="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</cellStyleXfs>
  <cellXfs count="142">
    <xf numFmtId="0" fontId="0" fillId="0" borderId="0" xfId="0"/>
    <xf numFmtId="177" fontId="0" fillId="2" borderId="5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9" xfId="0" applyBorder="1" applyAlignment="1"/>
    <xf numFmtId="0" fontId="0" fillId="0" borderId="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77" fontId="0" fillId="0" borderId="10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2" borderId="10" xfId="0" applyNumberForma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4" fillId="0" borderId="9" xfId="0" applyFont="1" applyBorder="1" applyAlignment="1">
      <alignment horizontal="left" vertical="center"/>
    </xf>
    <xf numFmtId="177" fontId="0" fillId="2" borderId="12" xfId="0" applyNumberFormat="1" applyFill="1" applyBorder="1" applyAlignment="1">
      <alignment vertical="center"/>
    </xf>
    <xf numFmtId="0" fontId="0" fillId="0" borderId="9" xfId="0" applyFill="1" applyBorder="1" applyAlignment="1"/>
    <xf numFmtId="0" fontId="0" fillId="0" borderId="0" xfId="0" applyFill="1"/>
    <xf numFmtId="0" fontId="0" fillId="0" borderId="2" xfId="0" applyFill="1" applyBorder="1" applyAlignment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177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0" fontId="0" fillId="0" borderId="3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8" xfId="0" applyFill="1" applyBorder="1" applyAlignment="1">
      <alignment horizontal="center" wrapText="1"/>
    </xf>
    <xf numFmtId="176" fontId="0" fillId="0" borderId="13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 wrapText="1"/>
    </xf>
    <xf numFmtId="176" fontId="0" fillId="5" borderId="3" xfId="0" applyNumberFormat="1" applyFill="1" applyBorder="1" applyAlignment="1">
      <alignment vertical="center"/>
    </xf>
    <xf numFmtId="176" fontId="0" fillId="5" borderId="10" xfId="0" applyNumberFormat="1" applyFill="1" applyBorder="1" applyAlignment="1">
      <alignment vertical="center"/>
    </xf>
    <xf numFmtId="176" fontId="0" fillId="5" borderId="7" xfId="0" applyNumberFormat="1" applyFill="1" applyBorder="1" applyAlignment="1">
      <alignment vertical="center"/>
    </xf>
    <xf numFmtId="176" fontId="0" fillId="5" borderId="5" xfId="0" applyNumberFormat="1" applyFill="1" applyBorder="1" applyAlignment="1">
      <alignment vertical="center"/>
    </xf>
    <xf numFmtId="176" fontId="0" fillId="5" borderId="11" xfId="0" applyNumberFormat="1" applyFill="1" applyBorder="1" applyAlignment="1">
      <alignment vertical="center"/>
    </xf>
    <xf numFmtId="0" fontId="0" fillId="5" borderId="0" xfId="0" applyFill="1"/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/>
    <xf numFmtId="10" fontId="0" fillId="0" borderId="13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7" fontId="0" fillId="5" borderId="3" xfId="0" applyNumberFormat="1" applyFill="1" applyBorder="1" applyAlignment="1">
      <alignment vertical="center"/>
    </xf>
    <xf numFmtId="10" fontId="0" fillId="5" borderId="3" xfId="0" applyNumberFormat="1" applyFill="1" applyBorder="1" applyAlignment="1">
      <alignment vertical="center"/>
    </xf>
    <xf numFmtId="177" fontId="0" fillId="5" borderId="10" xfId="0" applyNumberFormat="1" applyFill="1" applyBorder="1" applyAlignment="1">
      <alignment vertical="center"/>
    </xf>
    <xf numFmtId="10" fontId="0" fillId="5" borderId="10" xfId="0" applyNumberFormat="1" applyFill="1" applyBorder="1" applyAlignment="1">
      <alignment vertical="center"/>
    </xf>
    <xf numFmtId="177" fontId="0" fillId="5" borderId="5" xfId="0" applyNumberFormat="1" applyFill="1" applyBorder="1" applyAlignment="1">
      <alignment vertical="center"/>
    </xf>
    <xf numFmtId="10" fontId="0" fillId="5" borderId="5" xfId="0" applyNumberFormat="1" applyFill="1" applyBorder="1" applyAlignment="1">
      <alignment vertical="center"/>
    </xf>
    <xf numFmtId="177" fontId="0" fillId="5" borderId="7" xfId="0" applyNumberFormat="1" applyFill="1" applyBorder="1" applyAlignment="1">
      <alignment vertical="center"/>
    </xf>
    <xf numFmtId="10" fontId="0" fillId="5" borderId="7" xfId="0" applyNumberFormat="1" applyFill="1" applyBorder="1" applyAlignment="1">
      <alignment vertical="center"/>
    </xf>
    <xf numFmtId="177" fontId="0" fillId="5" borderId="11" xfId="0" applyNumberFormat="1" applyFill="1" applyBorder="1" applyAlignment="1">
      <alignment vertical="center"/>
    </xf>
    <xf numFmtId="10" fontId="0" fillId="5" borderId="11" xfId="0" applyNumberFormat="1" applyFill="1" applyBorder="1" applyAlignment="1">
      <alignment vertical="center"/>
    </xf>
    <xf numFmtId="177" fontId="0" fillId="3" borderId="5" xfId="0" applyNumberFormat="1" applyFill="1" applyBorder="1" applyAlignment="1">
      <alignment vertical="center"/>
    </xf>
    <xf numFmtId="177" fontId="0" fillId="0" borderId="3" xfId="2" applyNumberFormat="1" applyFont="1" applyBorder="1" applyAlignment="1">
      <alignment vertical="center"/>
    </xf>
    <xf numFmtId="177" fontId="0" fillId="0" borderId="13" xfId="2" applyNumberFormat="1" applyFont="1" applyBorder="1" applyAlignment="1">
      <alignment vertical="center"/>
    </xf>
    <xf numFmtId="177" fontId="0" fillId="0" borderId="10" xfId="2" applyNumberFormat="1" applyFont="1" applyBorder="1" applyAlignment="1">
      <alignment vertical="center"/>
    </xf>
    <xf numFmtId="177" fontId="0" fillId="3" borderId="12" xfId="2" applyNumberFormat="1" applyFont="1" applyFill="1" applyBorder="1" applyAlignment="1">
      <alignment vertical="center"/>
    </xf>
    <xf numFmtId="177" fontId="0" fillId="3" borderId="5" xfId="2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77" fontId="0" fillId="0" borderId="13" xfId="0" applyNumberFormat="1" applyFill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3" xfId="2" applyNumberFormat="1" applyFont="1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79" fontId="0" fillId="0" borderId="3" xfId="0" applyNumberFormat="1" applyBorder="1" applyAlignment="1">
      <alignment vertical="center"/>
    </xf>
    <xf numFmtId="179" fontId="0" fillId="0" borderId="3" xfId="0" applyNumberForma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2" borderId="10" xfId="0" applyNumberFormat="1" applyFill="1" applyBorder="1" applyAlignment="1">
      <alignment vertical="center"/>
    </xf>
    <xf numFmtId="179" fontId="0" fillId="2" borderId="4" xfId="0" applyNumberFormat="1" applyFill="1" applyBorder="1" applyAlignment="1">
      <alignment vertical="center"/>
    </xf>
    <xf numFmtId="179" fontId="0" fillId="3" borderId="5" xfId="0" applyNumberFormat="1" applyFill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179" fontId="0" fillId="2" borderId="5" xfId="0" applyNumberFormat="1" applyFill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0" fillId="3" borderId="18" xfId="0" applyNumberFormat="1" applyFill="1" applyBorder="1" applyAlignment="1">
      <alignment vertical="center"/>
    </xf>
    <xf numFmtId="179" fontId="0" fillId="3" borderId="12" xfId="0" applyNumberFormat="1" applyFill="1" applyBorder="1" applyAlignment="1">
      <alignment vertical="center"/>
    </xf>
    <xf numFmtId="179" fontId="0" fillId="2" borderId="18" xfId="0" applyNumberFormat="1" applyFill="1" applyBorder="1" applyAlignment="1">
      <alignment vertical="center"/>
    </xf>
    <xf numFmtId="179" fontId="0" fillId="0" borderId="13" xfId="1" applyNumberFormat="1" applyFont="1" applyBorder="1"/>
    <xf numFmtId="179" fontId="0" fillId="0" borderId="10" xfId="1" applyNumberFormat="1" applyFont="1" applyBorder="1"/>
    <xf numFmtId="179" fontId="6" fillId="0" borderId="10" xfId="1" applyNumberFormat="1" applyFont="1" applyBorder="1"/>
    <xf numFmtId="179" fontId="6" fillId="0" borderId="10" xfId="1" applyNumberFormat="1" applyFont="1" applyBorder="1" applyAlignment="1">
      <alignment vertical="center" wrapText="1"/>
    </xf>
    <xf numFmtId="179" fontId="0" fillId="3" borderId="5" xfId="1" applyNumberFormat="1" applyFont="1" applyFill="1" applyBorder="1"/>
    <xf numFmtId="0" fontId="0" fillId="5" borderId="6" xfId="0" applyFill="1" applyBorder="1" applyAlignment="1">
      <alignment horizontal="distributed" vertical="center"/>
    </xf>
    <xf numFmtId="0" fontId="0" fillId="5" borderId="4" xfId="0" applyFill="1" applyBorder="1" applyAlignment="1">
      <alignment horizontal="distributed" vertical="center"/>
    </xf>
    <xf numFmtId="0" fontId="0" fillId="5" borderId="2" xfId="0" applyFill="1" applyBorder="1" applyAlignment="1">
      <alignment horizontal="distributed" vertical="center"/>
    </xf>
    <xf numFmtId="0" fontId="7" fillId="0" borderId="0" xfId="3" applyFill="1"/>
    <xf numFmtId="176" fontId="0" fillId="0" borderId="3" xfId="0" quotePrefix="1" applyNumberFormat="1" applyFill="1" applyBorder="1" applyAlignment="1">
      <alignment horizontal="right" vertical="center"/>
    </xf>
    <xf numFmtId="176" fontId="0" fillId="0" borderId="5" xfId="0" quotePrefix="1" applyNumberFormat="1" applyFill="1" applyBorder="1" applyAlignment="1">
      <alignment horizontal="right" vertical="center"/>
    </xf>
    <xf numFmtId="176" fontId="0" fillId="0" borderId="10" xfId="0" quotePrefix="1" applyNumberForma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distributed" wrapText="1"/>
    </xf>
    <xf numFmtId="0" fontId="0" fillId="0" borderId="23" xfId="0" applyFill="1" applyBorder="1" applyAlignment="1">
      <alignment vertical="distributed" wrapText="1"/>
    </xf>
    <xf numFmtId="0" fontId="0" fillId="0" borderId="24" xfId="0" applyFill="1" applyBorder="1" applyAlignment="1">
      <alignment vertical="distributed" wrapText="1"/>
    </xf>
    <xf numFmtId="0" fontId="0" fillId="5" borderId="21" xfId="0" applyFill="1" applyBorder="1" applyAlignment="1">
      <alignment horizontal="distributed" vertical="center"/>
    </xf>
    <xf numFmtId="0" fontId="0" fillId="5" borderId="6" xfId="0" applyFill="1" applyBorder="1" applyAlignment="1">
      <alignment horizontal="distributed" vertical="center"/>
    </xf>
    <xf numFmtId="0" fontId="0" fillId="5" borderId="4" xfId="0" applyFill="1" applyBorder="1" applyAlignment="1">
      <alignment horizontal="distributed" vertical="center"/>
    </xf>
    <xf numFmtId="0" fontId="0" fillId="5" borderId="2" xfId="0" applyFill="1" applyBorder="1" applyAlignment="1">
      <alignment horizontal="distributed" vertical="center" wrapText="1"/>
    </xf>
    <xf numFmtId="0" fontId="0" fillId="5" borderId="6" xfId="0" applyFill="1" applyBorder="1" applyAlignment="1">
      <alignment horizontal="distributed" vertical="center" wrapText="1"/>
    </xf>
    <xf numFmtId="0" fontId="0" fillId="5" borderId="18" xfId="0" applyFill="1" applyBorder="1" applyAlignment="1">
      <alignment horizontal="distributed" vertical="center" wrapText="1"/>
    </xf>
    <xf numFmtId="0" fontId="0" fillId="5" borderId="4" xfId="0" applyFill="1" applyBorder="1" applyAlignment="1">
      <alignment horizontal="distributed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vertical="distributed" wrapText="1"/>
    </xf>
    <xf numFmtId="0" fontId="3" fillId="4" borderId="23" xfId="0" applyFont="1" applyFill="1" applyBorder="1" applyAlignment="1">
      <alignment vertical="distributed" wrapText="1"/>
    </xf>
    <xf numFmtId="0" fontId="3" fillId="4" borderId="24" xfId="0" applyFont="1" applyFill="1" applyBorder="1" applyAlignment="1">
      <alignment vertical="distributed" wrapText="1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923"/>
  <sheetViews>
    <sheetView showZeros="0" tabSelected="1" view="pageBreakPreview" zoomScale="80" zoomScaleNormal="80" zoomScaleSheetLayoutView="80" workbookViewId="0">
      <selection activeCell="C26" sqref="C26"/>
    </sheetView>
  </sheetViews>
  <sheetFormatPr defaultRowHeight="13.5" x14ac:dyDescent="0.15"/>
  <cols>
    <col min="1" max="1" width="14.125" style="13" customWidth="1"/>
    <col min="2" max="6" width="8.625" style="13" customWidth="1"/>
    <col min="7" max="19" width="7.5" style="13" customWidth="1"/>
    <col min="20" max="23" width="8.625" style="13" customWidth="1"/>
    <col min="24" max="16384" width="9" style="13"/>
  </cols>
  <sheetData>
    <row r="1" spans="1:23" ht="24.95" customHeight="1" x14ac:dyDescent="0.15">
      <c r="A1" s="25" t="s">
        <v>106</v>
      </c>
      <c r="B1" s="12"/>
      <c r="C1" s="12"/>
      <c r="D1" s="12"/>
      <c r="E1" s="12"/>
      <c r="N1" s="13" t="s">
        <v>47</v>
      </c>
      <c r="T1" s="37"/>
      <c r="U1" s="37"/>
      <c r="V1" s="37"/>
      <c r="W1" s="38"/>
    </row>
    <row r="2" spans="1:23" ht="16.5" customHeight="1" x14ac:dyDescent="0.15">
      <c r="A2" s="119" t="s">
        <v>0</v>
      </c>
      <c r="B2" s="26"/>
      <c r="C2" s="14"/>
      <c r="D2" s="14"/>
      <c r="E2" s="14"/>
      <c r="F2" s="14"/>
      <c r="G2" s="115" t="s">
        <v>1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  <c r="T2" s="27"/>
      <c r="U2" s="47"/>
      <c r="V2" s="48"/>
      <c r="W2" s="28"/>
    </row>
    <row r="3" spans="1:23" ht="13.5" customHeight="1" x14ac:dyDescent="0.15">
      <c r="A3" s="120"/>
      <c r="B3" s="108" t="s">
        <v>7</v>
      </c>
      <c r="C3" s="108" t="s">
        <v>13</v>
      </c>
      <c r="D3" s="108" t="s">
        <v>14</v>
      </c>
      <c r="E3" s="105" t="s">
        <v>9</v>
      </c>
      <c r="F3" s="108" t="s">
        <v>15</v>
      </c>
      <c r="G3" s="106" t="s">
        <v>16</v>
      </c>
      <c r="H3" s="106" t="s">
        <v>76</v>
      </c>
      <c r="I3" s="106" t="s">
        <v>77</v>
      </c>
      <c r="J3" s="106" t="s">
        <v>55</v>
      </c>
      <c r="K3" s="118" t="s">
        <v>56</v>
      </c>
      <c r="L3" s="106" t="s">
        <v>78</v>
      </c>
      <c r="M3" s="106" t="s">
        <v>94</v>
      </c>
      <c r="N3" s="106" t="s">
        <v>79</v>
      </c>
      <c r="O3" s="106" t="s">
        <v>92</v>
      </c>
      <c r="P3" s="106" t="s">
        <v>93</v>
      </c>
      <c r="Q3" s="106" t="s">
        <v>82</v>
      </c>
      <c r="R3" s="106" t="s">
        <v>3</v>
      </c>
      <c r="S3" s="106" t="s">
        <v>17</v>
      </c>
      <c r="T3" s="109" t="s">
        <v>18</v>
      </c>
      <c r="U3" s="112" t="s">
        <v>69</v>
      </c>
      <c r="V3" s="40"/>
      <c r="W3" s="108" t="s">
        <v>19</v>
      </c>
    </row>
    <row r="4" spans="1:23" ht="20.100000000000001" customHeight="1" x14ac:dyDescent="0.15">
      <c r="A4" s="120"/>
      <c r="B4" s="108"/>
      <c r="C4" s="108"/>
      <c r="D4" s="114"/>
      <c r="E4" s="105"/>
      <c r="F4" s="108"/>
      <c r="G4" s="107"/>
      <c r="H4" s="107"/>
      <c r="I4" s="107"/>
      <c r="J4" s="107"/>
      <c r="K4" s="110"/>
      <c r="L4" s="107"/>
      <c r="M4" s="107"/>
      <c r="N4" s="107"/>
      <c r="O4" s="107"/>
      <c r="P4" s="107"/>
      <c r="Q4" s="107"/>
      <c r="R4" s="107"/>
      <c r="S4" s="107"/>
      <c r="T4" s="109"/>
      <c r="U4" s="109"/>
      <c r="V4" s="110" t="s">
        <v>70</v>
      </c>
      <c r="W4" s="108"/>
    </row>
    <row r="5" spans="1:23" ht="16.5" customHeight="1" x14ac:dyDescent="0.15">
      <c r="A5" s="121"/>
      <c r="B5" s="16" t="s">
        <v>4</v>
      </c>
      <c r="C5" s="16" t="s">
        <v>5</v>
      </c>
      <c r="D5" s="15" t="s">
        <v>6</v>
      </c>
      <c r="E5" s="16" t="s">
        <v>8</v>
      </c>
      <c r="F5" s="16" t="s">
        <v>10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9" t="s">
        <v>11</v>
      </c>
      <c r="U5" s="113"/>
      <c r="V5" s="111"/>
      <c r="W5" s="16" t="s">
        <v>12</v>
      </c>
    </row>
    <row r="6" spans="1:23" ht="15" customHeight="1" x14ac:dyDescent="0.15">
      <c r="A6" s="4"/>
      <c r="B6" s="2">
        <v>279</v>
      </c>
      <c r="C6" s="2">
        <v>31</v>
      </c>
      <c r="D6" s="19">
        <f t="shared" ref="D6:D11" si="0">C6/B6</f>
        <v>0.1111111111111111</v>
      </c>
      <c r="E6" s="2">
        <v>27</v>
      </c>
      <c r="F6" s="19">
        <f>E6/C6</f>
        <v>0.87096774193548387</v>
      </c>
      <c r="G6" s="2"/>
      <c r="H6" s="2"/>
      <c r="I6" s="2"/>
      <c r="J6" s="2">
        <v>4</v>
      </c>
      <c r="K6" s="2">
        <v>3</v>
      </c>
      <c r="L6" s="2">
        <v>15</v>
      </c>
      <c r="M6" s="2">
        <v>3</v>
      </c>
      <c r="N6" s="2"/>
      <c r="O6" s="2"/>
      <c r="P6" s="2"/>
      <c r="Q6" s="2"/>
      <c r="R6" s="2"/>
      <c r="S6" s="2">
        <v>2</v>
      </c>
      <c r="T6" s="2"/>
      <c r="U6" s="2"/>
      <c r="V6" s="2"/>
      <c r="W6" s="20">
        <f t="shared" ref="W6:W37" si="1">T6/B6</f>
        <v>0</v>
      </c>
    </row>
    <row r="7" spans="1:23" ht="15" customHeight="1" x14ac:dyDescent="0.15">
      <c r="A7" s="9" t="s">
        <v>20</v>
      </c>
      <c r="B7" s="18">
        <f>B8-B6</f>
        <v>320</v>
      </c>
      <c r="C7" s="18">
        <f>C8-C6</f>
        <v>22</v>
      </c>
      <c r="D7" s="17">
        <f t="shared" si="0"/>
        <v>6.8750000000000006E-2</v>
      </c>
      <c r="E7" s="18">
        <f>E8-E6</f>
        <v>18</v>
      </c>
      <c r="F7" s="17">
        <f t="shared" ref="F7:F68" si="2">E7/C7</f>
        <v>0.81818181818181823</v>
      </c>
      <c r="G7" s="18">
        <f>G8-G6</f>
        <v>1</v>
      </c>
      <c r="H7" s="18">
        <f t="shared" ref="H7:V7" si="3">H8-H6</f>
        <v>0</v>
      </c>
      <c r="I7" s="18">
        <f t="shared" si="3"/>
        <v>1</v>
      </c>
      <c r="J7" s="18">
        <f t="shared" si="3"/>
        <v>1</v>
      </c>
      <c r="K7" s="18">
        <f t="shared" si="3"/>
        <v>2</v>
      </c>
      <c r="L7" s="18">
        <f t="shared" si="3"/>
        <v>10</v>
      </c>
      <c r="M7" s="18">
        <f t="shared" si="3"/>
        <v>2</v>
      </c>
      <c r="N7" s="18">
        <f t="shared" si="3"/>
        <v>0</v>
      </c>
      <c r="O7" s="18">
        <f t="shared" si="3"/>
        <v>0</v>
      </c>
      <c r="P7" s="18">
        <f t="shared" si="3"/>
        <v>0</v>
      </c>
      <c r="Q7" s="18">
        <f t="shared" si="3"/>
        <v>0</v>
      </c>
      <c r="R7" s="18">
        <f t="shared" si="3"/>
        <v>0</v>
      </c>
      <c r="S7" s="18">
        <f t="shared" si="3"/>
        <v>1</v>
      </c>
      <c r="T7" s="18">
        <f t="shared" si="3"/>
        <v>1</v>
      </c>
      <c r="U7" s="18">
        <f t="shared" si="3"/>
        <v>1</v>
      </c>
      <c r="V7" s="18">
        <f t="shared" si="3"/>
        <v>1</v>
      </c>
      <c r="W7" s="21">
        <f t="shared" si="1"/>
        <v>3.1250000000000002E-3</v>
      </c>
    </row>
    <row r="8" spans="1:23" ht="15" customHeight="1" x14ac:dyDescent="0.15">
      <c r="A8" s="5"/>
      <c r="B8" s="22">
        <v>599</v>
      </c>
      <c r="C8" s="22">
        <v>53</v>
      </c>
      <c r="D8" s="23">
        <f t="shared" si="0"/>
        <v>8.8480801335559259E-2</v>
      </c>
      <c r="E8" s="22">
        <v>45</v>
      </c>
      <c r="F8" s="23">
        <f t="shared" si="2"/>
        <v>0.84905660377358494</v>
      </c>
      <c r="G8" s="22">
        <v>1</v>
      </c>
      <c r="H8" s="22"/>
      <c r="I8" s="22">
        <v>1</v>
      </c>
      <c r="J8" s="22">
        <v>5</v>
      </c>
      <c r="K8" s="22">
        <v>5</v>
      </c>
      <c r="L8" s="22">
        <v>25</v>
      </c>
      <c r="M8" s="22">
        <v>5</v>
      </c>
      <c r="N8" s="22"/>
      <c r="O8" s="22"/>
      <c r="P8" s="22"/>
      <c r="Q8" s="22"/>
      <c r="R8" s="22"/>
      <c r="S8" s="22">
        <v>3</v>
      </c>
      <c r="T8" s="22">
        <v>1</v>
      </c>
      <c r="U8" s="22">
        <v>1</v>
      </c>
      <c r="V8" s="22">
        <v>1</v>
      </c>
      <c r="W8" s="24">
        <f t="shared" si="1"/>
        <v>1.6694490818030051E-3</v>
      </c>
    </row>
    <row r="9" spans="1:23" ht="15" customHeight="1" x14ac:dyDescent="0.15">
      <c r="A9" s="100"/>
      <c r="B9" s="41">
        <f t="shared" ref="B9:U9" si="4">B6</f>
        <v>279</v>
      </c>
      <c r="C9" s="41">
        <f t="shared" si="4"/>
        <v>31</v>
      </c>
      <c r="D9" s="52">
        <f t="shared" si="0"/>
        <v>0.1111111111111111</v>
      </c>
      <c r="E9" s="41">
        <f t="shared" si="4"/>
        <v>27</v>
      </c>
      <c r="F9" s="52">
        <f t="shared" si="2"/>
        <v>0.87096774193548387</v>
      </c>
      <c r="G9" s="41">
        <f t="shared" si="4"/>
        <v>0</v>
      </c>
      <c r="H9" s="41">
        <f t="shared" si="4"/>
        <v>0</v>
      </c>
      <c r="I9" s="41">
        <f t="shared" si="4"/>
        <v>0</v>
      </c>
      <c r="J9" s="41">
        <f t="shared" si="4"/>
        <v>4</v>
      </c>
      <c r="K9" s="41">
        <f t="shared" si="4"/>
        <v>3</v>
      </c>
      <c r="L9" s="41">
        <f t="shared" si="4"/>
        <v>15</v>
      </c>
      <c r="M9" s="41">
        <f t="shared" si="4"/>
        <v>3</v>
      </c>
      <c r="N9" s="41">
        <f t="shared" si="4"/>
        <v>0</v>
      </c>
      <c r="O9" s="41">
        <f t="shared" si="4"/>
        <v>0</v>
      </c>
      <c r="P9" s="41">
        <f t="shared" si="4"/>
        <v>0</v>
      </c>
      <c r="Q9" s="41">
        <f t="shared" si="4"/>
        <v>0</v>
      </c>
      <c r="R9" s="41">
        <f t="shared" si="4"/>
        <v>0</v>
      </c>
      <c r="S9" s="41">
        <f t="shared" si="4"/>
        <v>2</v>
      </c>
      <c r="T9" s="41">
        <f t="shared" si="4"/>
        <v>0</v>
      </c>
      <c r="U9" s="41">
        <f t="shared" si="4"/>
        <v>0</v>
      </c>
      <c r="V9" s="41">
        <f>V6</f>
        <v>0</v>
      </c>
      <c r="W9" s="53">
        <f t="shared" ref="W9:W11" si="5">T9/B9</f>
        <v>0</v>
      </c>
    </row>
    <row r="10" spans="1:23" ht="15" customHeight="1" x14ac:dyDescent="0.15">
      <c r="A10" s="98" t="s">
        <v>112</v>
      </c>
      <c r="B10" s="42">
        <f t="shared" ref="B10:U10" si="6">B7</f>
        <v>320</v>
      </c>
      <c r="C10" s="42">
        <f t="shared" si="6"/>
        <v>22</v>
      </c>
      <c r="D10" s="54">
        <f t="shared" si="0"/>
        <v>6.8750000000000006E-2</v>
      </c>
      <c r="E10" s="42">
        <f t="shared" si="6"/>
        <v>18</v>
      </c>
      <c r="F10" s="54">
        <f t="shared" si="2"/>
        <v>0.81818181818181823</v>
      </c>
      <c r="G10" s="42">
        <f t="shared" si="6"/>
        <v>1</v>
      </c>
      <c r="H10" s="42">
        <f t="shared" si="6"/>
        <v>0</v>
      </c>
      <c r="I10" s="42">
        <f t="shared" si="6"/>
        <v>1</v>
      </c>
      <c r="J10" s="42">
        <f t="shared" si="6"/>
        <v>1</v>
      </c>
      <c r="K10" s="42">
        <f t="shared" si="6"/>
        <v>2</v>
      </c>
      <c r="L10" s="42">
        <f t="shared" si="6"/>
        <v>10</v>
      </c>
      <c r="M10" s="42">
        <f t="shared" si="6"/>
        <v>2</v>
      </c>
      <c r="N10" s="42">
        <f t="shared" si="6"/>
        <v>0</v>
      </c>
      <c r="O10" s="42">
        <f t="shared" si="6"/>
        <v>0</v>
      </c>
      <c r="P10" s="42">
        <f t="shared" si="6"/>
        <v>0</v>
      </c>
      <c r="Q10" s="42">
        <f t="shared" si="6"/>
        <v>0</v>
      </c>
      <c r="R10" s="42">
        <f t="shared" si="6"/>
        <v>0</v>
      </c>
      <c r="S10" s="42">
        <f t="shared" si="6"/>
        <v>1</v>
      </c>
      <c r="T10" s="42">
        <f t="shared" si="6"/>
        <v>1</v>
      </c>
      <c r="U10" s="42">
        <f t="shared" si="6"/>
        <v>1</v>
      </c>
      <c r="V10" s="42">
        <f>V7</f>
        <v>1</v>
      </c>
      <c r="W10" s="55">
        <f t="shared" si="5"/>
        <v>3.1250000000000002E-3</v>
      </c>
    </row>
    <row r="11" spans="1:23" ht="15" customHeight="1" x14ac:dyDescent="0.15">
      <c r="A11" s="99"/>
      <c r="B11" s="44">
        <f t="shared" ref="B11:U11" si="7">SUM(B9:B10)</f>
        <v>599</v>
      </c>
      <c r="C11" s="44">
        <f t="shared" si="7"/>
        <v>53</v>
      </c>
      <c r="D11" s="56">
        <f t="shared" si="0"/>
        <v>8.8480801335559259E-2</v>
      </c>
      <c r="E11" s="44">
        <f>SUM(E9:E10)</f>
        <v>45</v>
      </c>
      <c r="F11" s="56">
        <f t="shared" si="2"/>
        <v>0.84905660377358494</v>
      </c>
      <c r="G11" s="44">
        <f t="shared" si="7"/>
        <v>1</v>
      </c>
      <c r="H11" s="44">
        <f t="shared" si="7"/>
        <v>0</v>
      </c>
      <c r="I11" s="44">
        <f t="shared" si="7"/>
        <v>1</v>
      </c>
      <c r="J11" s="44">
        <f t="shared" si="7"/>
        <v>5</v>
      </c>
      <c r="K11" s="44">
        <f t="shared" si="7"/>
        <v>5</v>
      </c>
      <c r="L11" s="44">
        <f t="shared" si="7"/>
        <v>25</v>
      </c>
      <c r="M11" s="44">
        <f t="shared" si="7"/>
        <v>5</v>
      </c>
      <c r="N11" s="44">
        <f t="shared" si="7"/>
        <v>0</v>
      </c>
      <c r="O11" s="44">
        <f t="shared" si="7"/>
        <v>0</v>
      </c>
      <c r="P11" s="44">
        <f t="shared" si="7"/>
        <v>0</v>
      </c>
      <c r="Q11" s="44">
        <f t="shared" si="7"/>
        <v>0</v>
      </c>
      <c r="R11" s="44">
        <f t="shared" si="7"/>
        <v>0</v>
      </c>
      <c r="S11" s="44">
        <f t="shared" si="7"/>
        <v>3</v>
      </c>
      <c r="T11" s="44">
        <f t="shared" si="7"/>
        <v>1</v>
      </c>
      <c r="U11" s="44">
        <f t="shared" si="7"/>
        <v>1</v>
      </c>
      <c r="V11" s="44">
        <f>SUM(V9:V10)</f>
        <v>1</v>
      </c>
      <c r="W11" s="57">
        <f t="shared" si="5"/>
        <v>1.6694490818030051E-3</v>
      </c>
    </row>
    <row r="12" spans="1:23" ht="15" customHeight="1" x14ac:dyDescent="0.15">
      <c r="A12" s="4"/>
      <c r="B12" s="2">
        <v>145</v>
      </c>
      <c r="C12" s="2">
        <v>8</v>
      </c>
      <c r="D12" s="19">
        <f t="shared" ref="D12:D69" si="8">C12/B12</f>
        <v>5.5172413793103448E-2</v>
      </c>
      <c r="E12" s="2">
        <v>8</v>
      </c>
      <c r="F12" s="19">
        <f t="shared" si="2"/>
        <v>1</v>
      </c>
      <c r="G12" s="2"/>
      <c r="H12" s="2"/>
      <c r="I12" s="2"/>
      <c r="J12" s="2">
        <v>2</v>
      </c>
      <c r="K12" s="2">
        <v>1</v>
      </c>
      <c r="L12" s="2">
        <v>4</v>
      </c>
      <c r="M12" s="2">
        <v>1</v>
      </c>
      <c r="N12" s="2"/>
      <c r="O12" s="2"/>
      <c r="P12" s="2"/>
      <c r="Q12" s="2"/>
      <c r="R12" s="2"/>
      <c r="S12" s="2"/>
      <c r="T12" s="2"/>
      <c r="U12" s="2"/>
      <c r="V12" s="2"/>
      <c r="W12" s="20">
        <f t="shared" si="1"/>
        <v>0</v>
      </c>
    </row>
    <row r="13" spans="1:23" ht="15" customHeight="1" x14ac:dyDescent="0.15">
      <c r="A13" s="9" t="s">
        <v>21</v>
      </c>
      <c r="B13" s="18">
        <f>B14-B12</f>
        <v>499</v>
      </c>
      <c r="C13" s="18">
        <f>C14-C12</f>
        <v>27</v>
      </c>
      <c r="D13" s="17">
        <f t="shared" si="8"/>
        <v>5.410821643286573E-2</v>
      </c>
      <c r="E13" s="18">
        <f>E14-E12</f>
        <v>23</v>
      </c>
      <c r="F13" s="17">
        <f t="shared" si="2"/>
        <v>0.85185185185185186</v>
      </c>
      <c r="G13" s="18">
        <f>G14-G12</f>
        <v>1</v>
      </c>
      <c r="H13" s="18">
        <f t="shared" ref="H13:V13" si="9">H14-H12</f>
        <v>0</v>
      </c>
      <c r="I13" s="18">
        <f t="shared" si="9"/>
        <v>0</v>
      </c>
      <c r="J13" s="18">
        <f t="shared" si="9"/>
        <v>0</v>
      </c>
      <c r="K13" s="18">
        <f t="shared" si="9"/>
        <v>2</v>
      </c>
      <c r="L13" s="18">
        <f t="shared" si="9"/>
        <v>15</v>
      </c>
      <c r="M13" s="18">
        <f t="shared" si="9"/>
        <v>3</v>
      </c>
      <c r="N13" s="18">
        <f t="shared" si="9"/>
        <v>1</v>
      </c>
      <c r="O13" s="18">
        <f t="shared" si="9"/>
        <v>0</v>
      </c>
      <c r="P13" s="18">
        <f t="shared" si="9"/>
        <v>0</v>
      </c>
      <c r="Q13" s="18">
        <f t="shared" si="9"/>
        <v>1</v>
      </c>
      <c r="R13" s="18">
        <f t="shared" si="9"/>
        <v>0</v>
      </c>
      <c r="S13" s="18">
        <f t="shared" si="9"/>
        <v>0</v>
      </c>
      <c r="T13" s="18">
        <f t="shared" si="9"/>
        <v>1</v>
      </c>
      <c r="U13" s="18">
        <f t="shared" si="9"/>
        <v>1</v>
      </c>
      <c r="V13" s="18">
        <f t="shared" si="9"/>
        <v>1</v>
      </c>
      <c r="W13" s="21">
        <f t="shared" si="1"/>
        <v>2.004008016032064E-3</v>
      </c>
    </row>
    <row r="14" spans="1:23" ht="15" customHeight="1" x14ac:dyDescent="0.15">
      <c r="A14" s="5"/>
      <c r="B14" s="22">
        <v>644</v>
      </c>
      <c r="C14" s="22">
        <v>35</v>
      </c>
      <c r="D14" s="23">
        <f t="shared" si="8"/>
        <v>5.434782608695652E-2</v>
      </c>
      <c r="E14" s="22">
        <v>31</v>
      </c>
      <c r="F14" s="23">
        <f t="shared" si="2"/>
        <v>0.88571428571428568</v>
      </c>
      <c r="G14" s="22">
        <v>1</v>
      </c>
      <c r="H14" s="22"/>
      <c r="I14" s="22"/>
      <c r="J14" s="22">
        <v>2</v>
      </c>
      <c r="K14" s="22">
        <v>3</v>
      </c>
      <c r="L14" s="22">
        <v>19</v>
      </c>
      <c r="M14" s="22">
        <v>4</v>
      </c>
      <c r="N14" s="22">
        <v>1</v>
      </c>
      <c r="O14" s="22"/>
      <c r="P14" s="22"/>
      <c r="Q14" s="22">
        <v>1</v>
      </c>
      <c r="R14" s="22"/>
      <c r="S14" s="22"/>
      <c r="T14" s="22">
        <v>1</v>
      </c>
      <c r="U14" s="22">
        <v>1</v>
      </c>
      <c r="V14" s="22">
        <v>1</v>
      </c>
      <c r="W14" s="24">
        <f t="shared" si="1"/>
        <v>1.5527950310559005E-3</v>
      </c>
    </row>
    <row r="15" spans="1:23" ht="15" customHeight="1" x14ac:dyDescent="0.15">
      <c r="A15" s="4"/>
      <c r="B15" s="2">
        <v>253</v>
      </c>
      <c r="C15" s="2">
        <v>21</v>
      </c>
      <c r="D15" s="19">
        <f t="shared" si="8"/>
        <v>8.3003952569169967E-2</v>
      </c>
      <c r="E15" s="2">
        <v>12</v>
      </c>
      <c r="F15" s="19">
        <f t="shared" si="2"/>
        <v>0.5714285714285714</v>
      </c>
      <c r="G15" s="2"/>
      <c r="H15" s="2"/>
      <c r="I15" s="2"/>
      <c r="J15" s="2">
        <v>1</v>
      </c>
      <c r="K15" s="2">
        <v>2</v>
      </c>
      <c r="L15" s="2">
        <v>7</v>
      </c>
      <c r="M15" s="2">
        <v>1</v>
      </c>
      <c r="N15" s="2"/>
      <c r="O15" s="2"/>
      <c r="P15" s="2"/>
      <c r="Q15" s="2"/>
      <c r="R15" s="2">
        <v>1</v>
      </c>
      <c r="S15" s="2"/>
      <c r="T15" s="2"/>
      <c r="U15" s="2"/>
      <c r="V15" s="2"/>
      <c r="W15" s="20">
        <f t="shared" si="1"/>
        <v>0</v>
      </c>
    </row>
    <row r="16" spans="1:23" ht="15" customHeight="1" x14ac:dyDescent="0.15">
      <c r="A16" s="9" t="s">
        <v>57</v>
      </c>
      <c r="B16" s="18">
        <f>B17-B15</f>
        <v>1038</v>
      </c>
      <c r="C16" s="18">
        <f>C17-C15</f>
        <v>68</v>
      </c>
      <c r="D16" s="17">
        <f t="shared" si="8"/>
        <v>6.5510597302504817E-2</v>
      </c>
      <c r="E16" s="18">
        <f>E17-E15</f>
        <v>47</v>
      </c>
      <c r="F16" s="17">
        <f t="shared" si="2"/>
        <v>0.69117647058823528</v>
      </c>
      <c r="G16" s="18">
        <f>G17-G15</f>
        <v>0</v>
      </c>
      <c r="H16" s="18">
        <f t="shared" ref="H16:V16" si="10">H17-H15</f>
        <v>0</v>
      </c>
      <c r="I16" s="18">
        <f t="shared" si="10"/>
        <v>0</v>
      </c>
      <c r="J16" s="18">
        <f t="shared" si="10"/>
        <v>3</v>
      </c>
      <c r="K16" s="18">
        <f t="shared" si="10"/>
        <v>3</v>
      </c>
      <c r="L16" s="18">
        <f t="shared" si="10"/>
        <v>28</v>
      </c>
      <c r="M16" s="18">
        <f t="shared" si="10"/>
        <v>9</v>
      </c>
      <c r="N16" s="18">
        <f t="shared" si="10"/>
        <v>0</v>
      </c>
      <c r="O16" s="18">
        <f t="shared" si="10"/>
        <v>1</v>
      </c>
      <c r="P16" s="18">
        <f t="shared" si="10"/>
        <v>1</v>
      </c>
      <c r="Q16" s="18">
        <f t="shared" si="10"/>
        <v>0</v>
      </c>
      <c r="R16" s="18">
        <f t="shared" si="10"/>
        <v>0</v>
      </c>
      <c r="S16" s="18">
        <f t="shared" si="10"/>
        <v>2</v>
      </c>
      <c r="T16" s="18">
        <f t="shared" si="10"/>
        <v>0</v>
      </c>
      <c r="U16" s="18">
        <f t="shared" si="10"/>
        <v>0</v>
      </c>
      <c r="V16" s="18">
        <f t="shared" si="10"/>
        <v>0</v>
      </c>
      <c r="W16" s="21">
        <f t="shared" si="1"/>
        <v>0</v>
      </c>
    </row>
    <row r="17" spans="1:37" ht="15" customHeight="1" x14ac:dyDescent="0.15">
      <c r="A17" s="5"/>
      <c r="B17" s="22">
        <v>1291</v>
      </c>
      <c r="C17" s="22">
        <v>89</v>
      </c>
      <c r="D17" s="23">
        <f t="shared" si="8"/>
        <v>6.8938807126258717E-2</v>
      </c>
      <c r="E17" s="22">
        <v>59</v>
      </c>
      <c r="F17" s="23">
        <f t="shared" si="2"/>
        <v>0.6629213483146067</v>
      </c>
      <c r="G17" s="22"/>
      <c r="H17" s="22"/>
      <c r="I17" s="22"/>
      <c r="J17" s="22">
        <v>4</v>
      </c>
      <c r="K17" s="22">
        <v>5</v>
      </c>
      <c r="L17" s="22">
        <v>35</v>
      </c>
      <c r="M17" s="22">
        <v>10</v>
      </c>
      <c r="N17" s="22"/>
      <c r="O17" s="22">
        <v>1</v>
      </c>
      <c r="P17" s="22">
        <v>1</v>
      </c>
      <c r="Q17" s="22"/>
      <c r="R17" s="22">
        <v>1</v>
      </c>
      <c r="S17" s="22">
        <v>2</v>
      </c>
      <c r="T17" s="22"/>
      <c r="U17" s="22"/>
      <c r="V17" s="22"/>
      <c r="W17" s="24">
        <f t="shared" si="1"/>
        <v>0</v>
      </c>
    </row>
    <row r="18" spans="1:37" ht="15" customHeight="1" x14ac:dyDescent="0.15">
      <c r="A18" s="4"/>
      <c r="B18" s="2">
        <v>202</v>
      </c>
      <c r="C18" s="2">
        <v>20</v>
      </c>
      <c r="D18" s="19">
        <f t="shared" si="8"/>
        <v>9.9009900990099015E-2</v>
      </c>
      <c r="E18" s="2">
        <v>16</v>
      </c>
      <c r="F18" s="19">
        <f t="shared" si="2"/>
        <v>0.8</v>
      </c>
      <c r="G18" s="2"/>
      <c r="H18" s="2"/>
      <c r="I18" s="2"/>
      <c r="J18" s="2"/>
      <c r="K18" s="2">
        <v>1</v>
      </c>
      <c r="L18" s="2">
        <v>11</v>
      </c>
      <c r="M18" s="2">
        <v>1</v>
      </c>
      <c r="N18" s="2"/>
      <c r="O18" s="2">
        <v>1</v>
      </c>
      <c r="P18" s="2"/>
      <c r="Q18" s="2">
        <v>1</v>
      </c>
      <c r="R18" s="2">
        <v>1</v>
      </c>
      <c r="S18" s="2"/>
      <c r="T18" s="2"/>
      <c r="U18" s="2"/>
      <c r="V18" s="2"/>
      <c r="W18" s="20">
        <f t="shared" si="1"/>
        <v>0</v>
      </c>
    </row>
    <row r="19" spans="1:37" ht="15" customHeight="1" x14ac:dyDescent="0.15">
      <c r="A19" s="9" t="s">
        <v>22</v>
      </c>
      <c r="B19" s="18">
        <f>B20-B18</f>
        <v>391</v>
      </c>
      <c r="C19" s="18">
        <f>C20-C18</f>
        <v>13</v>
      </c>
      <c r="D19" s="17">
        <f t="shared" si="8"/>
        <v>3.3248081841432228E-2</v>
      </c>
      <c r="E19" s="18">
        <f>E20-E18</f>
        <v>9</v>
      </c>
      <c r="F19" s="17">
        <f t="shared" si="2"/>
        <v>0.69230769230769229</v>
      </c>
      <c r="G19" s="18">
        <f>G20-G18</f>
        <v>0</v>
      </c>
      <c r="H19" s="18">
        <f t="shared" ref="H19:V19" si="11">H20-H18</f>
        <v>0</v>
      </c>
      <c r="I19" s="18">
        <f t="shared" si="11"/>
        <v>0</v>
      </c>
      <c r="J19" s="18">
        <f t="shared" si="11"/>
        <v>1</v>
      </c>
      <c r="K19" s="18">
        <f t="shared" si="11"/>
        <v>0</v>
      </c>
      <c r="L19" s="18">
        <f t="shared" si="11"/>
        <v>7</v>
      </c>
      <c r="M19" s="18">
        <f t="shared" si="11"/>
        <v>0</v>
      </c>
      <c r="N19" s="18">
        <f t="shared" si="11"/>
        <v>0</v>
      </c>
      <c r="O19" s="18">
        <f t="shared" si="11"/>
        <v>1</v>
      </c>
      <c r="P19" s="18">
        <f t="shared" si="11"/>
        <v>0</v>
      </c>
      <c r="Q19" s="18">
        <f t="shared" si="11"/>
        <v>0</v>
      </c>
      <c r="R19" s="18">
        <f t="shared" si="11"/>
        <v>0</v>
      </c>
      <c r="S19" s="18">
        <f t="shared" si="11"/>
        <v>0</v>
      </c>
      <c r="T19" s="18">
        <f t="shared" si="11"/>
        <v>0</v>
      </c>
      <c r="U19" s="18">
        <f t="shared" si="11"/>
        <v>0</v>
      </c>
      <c r="V19" s="18">
        <f t="shared" si="11"/>
        <v>0</v>
      </c>
      <c r="W19" s="21">
        <f t="shared" si="1"/>
        <v>0</v>
      </c>
    </row>
    <row r="20" spans="1:37" ht="15" customHeight="1" x14ac:dyDescent="0.15">
      <c r="A20" s="5"/>
      <c r="B20" s="22">
        <v>593</v>
      </c>
      <c r="C20" s="22">
        <v>33</v>
      </c>
      <c r="D20" s="23">
        <f t="shared" si="8"/>
        <v>5.5649241146711638E-2</v>
      </c>
      <c r="E20" s="22">
        <v>25</v>
      </c>
      <c r="F20" s="23">
        <f t="shared" si="2"/>
        <v>0.75757575757575757</v>
      </c>
      <c r="G20" s="22"/>
      <c r="H20" s="22"/>
      <c r="I20" s="22"/>
      <c r="J20" s="22">
        <v>1</v>
      </c>
      <c r="K20" s="22">
        <v>1</v>
      </c>
      <c r="L20" s="22">
        <v>18</v>
      </c>
      <c r="M20" s="22">
        <v>1</v>
      </c>
      <c r="N20" s="22"/>
      <c r="O20" s="22">
        <v>2</v>
      </c>
      <c r="P20" s="22"/>
      <c r="Q20" s="22">
        <v>1</v>
      </c>
      <c r="R20" s="22">
        <v>1</v>
      </c>
      <c r="S20" s="22"/>
      <c r="T20" s="22"/>
      <c r="U20" s="22"/>
      <c r="V20" s="22"/>
      <c r="W20" s="24">
        <f t="shared" si="1"/>
        <v>0</v>
      </c>
    </row>
    <row r="21" spans="1:37" ht="15" customHeight="1" x14ac:dyDescent="0.15">
      <c r="A21" s="4"/>
      <c r="B21" s="30">
        <v>48</v>
      </c>
      <c r="C21" s="30">
        <v>4</v>
      </c>
      <c r="D21" s="73">
        <f t="shared" si="8"/>
        <v>8.3333333333333329E-2</v>
      </c>
      <c r="E21" s="30">
        <v>2</v>
      </c>
      <c r="F21" s="73">
        <f t="shared" si="2"/>
        <v>0.5</v>
      </c>
      <c r="G21" s="30"/>
      <c r="H21" s="30"/>
      <c r="I21" s="30"/>
      <c r="J21" s="30"/>
      <c r="K21" s="30"/>
      <c r="L21" s="30">
        <v>2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50">
        <f t="shared" si="1"/>
        <v>0</v>
      </c>
    </row>
    <row r="22" spans="1:37" ht="15" customHeight="1" x14ac:dyDescent="0.15">
      <c r="A22" s="9" t="s">
        <v>59</v>
      </c>
      <c r="B22" s="18">
        <f>B23-B21</f>
        <v>235</v>
      </c>
      <c r="C22" s="18">
        <f>C23-C21</f>
        <v>16</v>
      </c>
      <c r="D22" s="17">
        <f t="shared" si="8"/>
        <v>6.8085106382978725E-2</v>
      </c>
      <c r="E22" s="18">
        <f>E23-E21</f>
        <v>14</v>
      </c>
      <c r="F22" s="17">
        <f t="shared" si="2"/>
        <v>0.875</v>
      </c>
      <c r="G22" s="18">
        <f>G23-G21</f>
        <v>0</v>
      </c>
      <c r="H22" s="18">
        <f t="shared" ref="H22:V22" si="12">H23-H21</f>
        <v>0</v>
      </c>
      <c r="I22" s="18">
        <f t="shared" si="12"/>
        <v>0</v>
      </c>
      <c r="J22" s="18">
        <f t="shared" si="12"/>
        <v>0</v>
      </c>
      <c r="K22" s="18">
        <f t="shared" si="12"/>
        <v>0</v>
      </c>
      <c r="L22" s="18">
        <f t="shared" si="12"/>
        <v>9</v>
      </c>
      <c r="M22" s="18">
        <f t="shared" si="12"/>
        <v>2</v>
      </c>
      <c r="N22" s="18">
        <f t="shared" si="12"/>
        <v>0</v>
      </c>
      <c r="O22" s="18">
        <f t="shared" si="12"/>
        <v>0</v>
      </c>
      <c r="P22" s="18">
        <f t="shared" si="12"/>
        <v>0</v>
      </c>
      <c r="Q22" s="18">
        <f t="shared" si="12"/>
        <v>0</v>
      </c>
      <c r="R22" s="18">
        <f t="shared" si="12"/>
        <v>0</v>
      </c>
      <c r="S22" s="18">
        <f t="shared" si="12"/>
        <v>3</v>
      </c>
      <c r="T22" s="18">
        <f t="shared" si="12"/>
        <v>0</v>
      </c>
      <c r="U22" s="18">
        <f t="shared" si="12"/>
        <v>0</v>
      </c>
      <c r="V22" s="18">
        <f t="shared" si="12"/>
        <v>0</v>
      </c>
      <c r="W22" s="21">
        <f t="shared" si="1"/>
        <v>0</v>
      </c>
    </row>
    <row r="23" spans="1:37" ht="15" customHeight="1" x14ac:dyDescent="0.15">
      <c r="A23" s="5"/>
      <c r="B23" s="22">
        <v>283</v>
      </c>
      <c r="C23" s="22">
        <v>20</v>
      </c>
      <c r="D23" s="23">
        <f t="shared" si="8"/>
        <v>7.0671378091872794E-2</v>
      </c>
      <c r="E23" s="22">
        <v>16</v>
      </c>
      <c r="F23" s="23">
        <f t="shared" si="2"/>
        <v>0.8</v>
      </c>
      <c r="G23" s="22"/>
      <c r="H23" s="22"/>
      <c r="I23" s="22"/>
      <c r="J23" s="22"/>
      <c r="K23" s="22"/>
      <c r="L23" s="22">
        <v>11</v>
      </c>
      <c r="M23" s="22">
        <v>2</v>
      </c>
      <c r="N23" s="22"/>
      <c r="O23" s="22"/>
      <c r="P23" s="22"/>
      <c r="Q23" s="22"/>
      <c r="R23" s="22"/>
      <c r="S23" s="22">
        <v>3</v>
      </c>
      <c r="T23" s="22"/>
      <c r="U23" s="22"/>
      <c r="V23" s="22"/>
      <c r="W23" s="24">
        <f t="shared" si="1"/>
        <v>0</v>
      </c>
    </row>
    <row r="24" spans="1:37" ht="15" customHeight="1" x14ac:dyDescent="0.15">
      <c r="A24" s="4"/>
      <c r="B24" s="2">
        <v>111</v>
      </c>
      <c r="C24" s="2">
        <v>10</v>
      </c>
      <c r="D24" s="19">
        <f t="shared" si="8"/>
        <v>9.0090090090090086E-2</v>
      </c>
      <c r="E24" s="2">
        <v>9</v>
      </c>
      <c r="F24" s="19">
        <f t="shared" si="2"/>
        <v>0.9</v>
      </c>
      <c r="G24" s="2"/>
      <c r="H24" s="2"/>
      <c r="I24" s="2"/>
      <c r="J24" s="2">
        <v>1</v>
      </c>
      <c r="K24" s="2">
        <v>1</v>
      </c>
      <c r="L24" s="2">
        <v>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50">
        <f t="shared" si="1"/>
        <v>0</v>
      </c>
    </row>
    <row r="25" spans="1:37" ht="15" customHeight="1" x14ac:dyDescent="0.15">
      <c r="A25" s="9" t="s">
        <v>58</v>
      </c>
      <c r="B25" s="18">
        <f>B26-B24</f>
        <v>527</v>
      </c>
      <c r="C25" s="18">
        <f>C26-C24</f>
        <v>34</v>
      </c>
      <c r="D25" s="17">
        <f t="shared" si="8"/>
        <v>6.4516129032258063E-2</v>
      </c>
      <c r="E25" s="18">
        <f>E26-E24</f>
        <v>33</v>
      </c>
      <c r="F25" s="17">
        <f t="shared" si="2"/>
        <v>0.97058823529411764</v>
      </c>
      <c r="G25" s="18">
        <f>G26-G24</f>
        <v>0</v>
      </c>
      <c r="H25" s="18">
        <f t="shared" ref="H25:W25" si="13">H26-H24</f>
        <v>0</v>
      </c>
      <c r="I25" s="18">
        <f t="shared" si="13"/>
        <v>0</v>
      </c>
      <c r="J25" s="18">
        <f t="shared" si="13"/>
        <v>2</v>
      </c>
      <c r="K25" s="18">
        <f t="shared" si="13"/>
        <v>4</v>
      </c>
      <c r="L25" s="18">
        <f t="shared" si="13"/>
        <v>22</v>
      </c>
      <c r="M25" s="18">
        <f t="shared" si="13"/>
        <v>1</v>
      </c>
      <c r="N25" s="18">
        <f t="shared" si="13"/>
        <v>0</v>
      </c>
      <c r="O25" s="18">
        <f t="shared" si="13"/>
        <v>3</v>
      </c>
      <c r="P25" s="18">
        <f t="shared" si="13"/>
        <v>0</v>
      </c>
      <c r="Q25" s="18">
        <f t="shared" si="13"/>
        <v>0</v>
      </c>
      <c r="R25" s="18">
        <f t="shared" si="13"/>
        <v>0</v>
      </c>
      <c r="S25" s="18">
        <f t="shared" si="13"/>
        <v>1</v>
      </c>
      <c r="T25" s="18">
        <f t="shared" si="13"/>
        <v>0</v>
      </c>
      <c r="U25" s="18">
        <f t="shared" si="13"/>
        <v>0</v>
      </c>
      <c r="V25" s="18">
        <f t="shared" si="13"/>
        <v>0</v>
      </c>
      <c r="W25" s="21">
        <f t="shared" si="13"/>
        <v>0</v>
      </c>
    </row>
    <row r="26" spans="1:37" ht="15" customHeight="1" x14ac:dyDescent="0.15">
      <c r="A26" s="5"/>
      <c r="B26" s="22">
        <v>638</v>
      </c>
      <c r="C26" s="22">
        <v>44</v>
      </c>
      <c r="D26" s="23">
        <f t="shared" si="8"/>
        <v>6.8965517241379309E-2</v>
      </c>
      <c r="E26" s="22">
        <v>42</v>
      </c>
      <c r="F26" s="23">
        <f t="shared" si="2"/>
        <v>0.95454545454545459</v>
      </c>
      <c r="G26" s="22"/>
      <c r="H26" s="22"/>
      <c r="I26" s="22"/>
      <c r="J26" s="22">
        <v>3</v>
      </c>
      <c r="K26" s="22">
        <v>5</v>
      </c>
      <c r="L26" s="22">
        <v>29</v>
      </c>
      <c r="M26" s="22">
        <v>1</v>
      </c>
      <c r="N26" s="22"/>
      <c r="O26" s="22">
        <v>3</v>
      </c>
      <c r="P26" s="22"/>
      <c r="Q26" s="22"/>
      <c r="R26" s="22"/>
      <c r="S26" s="22">
        <v>1</v>
      </c>
      <c r="T26" s="22"/>
      <c r="U26" s="22"/>
      <c r="V26" s="22"/>
      <c r="W26" s="24">
        <f t="shared" si="1"/>
        <v>0</v>
      </c>
    </row>
    <row r="27" spans="1:37" s="46" customFormat="1" ht="15" customHeight="1" x14ac:dyDescent="0.15">
      <c r="A27" s="125" t="s">
        <v>113</v>
      </c>
      <c r="B27" s="41">
        <f t="shared" ref="B27:S27" si="14">SUM(B12,B15,B18,B21,B24)</f>
        <v>759</v>
      </c>
      <c r="C27" s="41">
        <f t="shared" si="14"/>
        <v>63</v>
      </c>
      <c r="D27" s="52">
        <f t="shared" si="8"/>
        <v>8.3003952569169967E-2</v>
      </c>
      <c r="E27" s="41">
        <f t="shared" si="14"/>
        <v>47</v>
      </c>
      <c r="F27" s="52">
        <f t="shared" si="2"/>
        <v>0.74603174603174605</v>
      </c>
      <c r="G27" s="41">
        <f t="shared" si="14"/>
        <v>0</v>
      </c>
      <c r="H27" s="41">
        <f t="shared" si="14"/>
        <v>0</v>
      </c>
      <c r="I27" s="41">
        <f t="shared" si="14"/>
        <v>0</v>
      </c>
      <c r="J27" s="41">
        <f t="shared" si="14"/>
        <v>4</v>
      </c>
      <c r="K27" s="41">
        <f t="shared" si="14"/>
        <v>5</v>
      </c>
      <c r="L27" s="41">
        <f t="shared" si="14"/>
        <v>31</v>
      </c>
      <c r="M27" s="41">
        <f t="shared" si="14"/>
        <v>3</v>
      </c>
      <c r="N27" s="41">
        <f t="shared" si="14"/>
        <v>0</v>
      </c>
      <c r="O27" s="41">
        <f t="shared" si="14"/>
        <v>1</v>
      </c>
      <c r="P27" s="41">
        <f t="shared" si="14"/>
        <v>0</v>
      </c>
      <c r="Q27" s="41">
        <f t="shared" si="14"/>
        <v>1</v>
      </c>
      <c r="R27" s="41">
        <f t="shared" si="14"/>
        <v>2</v>
      </c>
      <c r="S27" s="41">
        <f t="shared" si="14"/>
        <v>0</v>
      </c>
      <c r="T27" s="41">
        <f>SUM(T12,T15,T18,T21,T24)</f>
        <v>0</v>
      </c>
      <c r="U27" s="41">
        <f t="shared" ref="U27:V27" si="15">SUM(U12,U15,U18,U21,U24)</f>
        <v>0</v>
      </c>
      <c r="V27" s="41">
        <f t="shared" si="15"/>
        <v>0</v>
      </c>
      <c r="W27" s="53">
        <f t="shared" si="1"/>
        <v>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s="46" customFormat="1" ht="15" customHeight="1" x14ac:dyDescent="0.15">
      <c r="A28" s="123"/>
      <c r="B28" s="42">
        <f t="shared" ref="B28:C28" si="16">SUM(B13,B16,B19,B22,B25)</f>
        <v>2690</v>
      </c>
      <c r="C28" s="42">
        <f t="shared" si="16"/>
        <v>158</v>
      </c>
      <c r="D28" s="54">
        <f t="shared" si="8"/>
        <v>5.8736059479553904E-2</v>
      </c>
      <c r="E28" s="42">
        <f>SUM(E13,E16,E19,E22,E25)</f>
        <v>126</v>
      </c>
      <c r="F28" s="54">
        <f t="shared" si="2"/>
        <v>0.79746835443037978</v>
      </c>
      <c r="G28" s="42">
        <f t="shared" ref="G28:S28" si="17">SUM(G13,G16,G19,G22,G25)</f>
        <v>1</v>
      </c>
      <c r="H28" s="42">
        <f t="shared" si="17"/>
        <v>0</v>
      </c>
      <c r="I28" s="42">
        <f t="shared" si="17"/>
        <v>0</v>
      </c>
      <c r="J28" s="42">
        <f t="shared" si="17"/>
        <v>6</v>
      </c>
      <c r="K28" s="42">
        <f t="shared" si="17"/>
        <v>9</v>
      </c>
      <c r="L28" s="42">
        <f t="shared" si="17"/>
        <v>81</v>
      </c>
      <c r="M28" s="42">
        <f t="shared" si="17"/>
        <v>15</v>
      </c>
      <c r="N28" s="42">
        <f t="shared" si="17"/>
        <v>1</v>
      </c>
      <c r="O28" s="42">
        <f t="shared" si="17"/>
        <v>5</v>
      </c>
      <c r="P28" s="42">
        <f t="shared" si="17"/>
        <v>1</v>
      </c>
      <c r="Q28" s="42">
        <f t="shared" si="17"/>
        <v>1</v>
      </c>
      <c r="R28" s="42">
        <f t="shared" si="17"/>
        <v>0</v>
      </c>
      <c r="S28" s="42">
        <f t="shared" si="17"/>
        <v>6</v>
      </c>
      <c r="T28" s="42">
        <f>SUM(T13,T16,T19,T22,T25)</f>
        <v>1</v>
      </c>
      <c r="U28" s="42">
        <f t="shared" ref="U28:V28" si="18">SUM(U13,U16,U19,U22,U25)</f>
        <v>1</v>
      </c>
      <c r="V28" s="42">
        <f t="shared" si="18"/>
        <v>1</v>
      </c>
      <c r="W28" s="55">
        <f t="shared" si="1"/>
        <v>3.7174721189591077E-4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s="46" customFormat="1" ht="15" customHeight="1" x14ac:dyDescent="0.15">
      <c r="A29" s="124"/>
      <c r="B29" s="44">
        <f t="shared" ref="B29:V29" si="19">SUM(B27:B28)</f>
        <v>3449</v>
      </c>
      <c r="C29" s="44">
        <f t="shared" si="19"/>
        <v>221</v>
      </c>
      <c r="D29" s="56">
        <f t="shared" si="8"/>
        <v>6.4076543925775581E-2</v>
      </c>
      <c r="E29" s="44">
        <f t="shared" si="19"/>
        <v>173</v>
      </c>
      <c r="F29" s="56">
        <f t="shared" si="2"/>
        <v>0.78280542986425339</v>
      </c>
      <c r="G29" s="44">
        <f t="shared" si="19"/>
        <v>1</v>
      </c>
      <c r="H29" s="44">
        <f t="shared" si="19"/>
        <v>0</v>
      </c>
      <c r="I29" s="44">
        <f t="shared" si="19"/>
        <v>0</v>
      </c>
      <c r="J29" s="44">
        <f t="shared" si="19"/>
        <v>10</v>
      </c>
      <c r="K29" s="44">
        <f t="shared" si="19"/>
        <v>14</v>
      </c>
      <c r="L29" s="44">
        <f t="shared" si="19"/>
        <v>112</v>
      </c>
      <c r="M29" s="44">
        <f t="shared" si="19"/>
        <v>18</v>
      </c>
      <c r="N29" s="44">
        <f t="shared" si="19"/>
        <v>1</v>
      </c>
      <c r="O29" s="44">
        <f t="shared" si="19"/>
        <v>6</v>
      </c>
      <c r="P29" s="44">
        <f t="shared" si="19"/>
        <v>1</v>
      </c>
      <c r="Q29" s="44">
        <f t="shared" si="19"/>
        <v>2</v>
      </c>
      <c r="R29" s="44">
        <f t="shared" si="19"/>
        <v>2</v>
      </c>
      <c r="S29" s="44">
        <f t="shared" si="19"/>
        <v>6</v>
      </c>
      <c r="T29" s="44">
        <f>SUM(T27:T28)</f>
        <v>1</v>
      </c>
      <c r="U29" s="44">
        <f t="shared" si="19"/>
        <v>1</v>
      </c>
      <c r="V29" s="44">
        <f t="shared" si="19"/>
        <v>1</v>
      </c>
      <c r="W29" s="57">
        <f t="shared" si="1"/>
        <v>2.8993911278631486E-4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5" customHeight="1" x14ac:dyDescent="0.15">
      <c r="A30" s="31"/>
      <c r="B30" s="2">
        <f>361+16</f>
        <v>377</v>
      </c>
      <c r="C30" s="2">
        <f>18+4</f>
        <v>22</v>
      </c>
      <c r="D30" s="19">
        <f t="shared" si="8"/>
        <v>5.8355437665782495E-2</v>
      </c>
      <c r="E30" s="2">
        <f>16+4</f>
        <v>20</v>
      </c>
      <c r="F30" s="19">
        <f t="shared" si="2"/>
        <v>0.90909090909090906</v>
      </c>
      <c r="G30" s="2">
        <v>1</v>
      </c>
      <c r="H30" s="2"/>
      <c r="I30" s="2"/>
      <c r="J30" s="2">
        <v>1</v>
      </c>
      <c r="K30" s="2">
        <v>3</v>
      </c>
      <c r="L30" s="2">
        <v>10</v>
      </c>
      <c r="M30" s="2">
        <v>1</v>
      </c>
      <c r="N30" s="2"/>
      <c r="O30" s="2"/>
      <c r="P30" s="2"/>
      <c r="Q30" s="2"/>
      <c r="R30" s="2">
        <v>2</v>
      </c>
      <c r="S30" s="2">
        <v>2</v>
      </c>
      <c r="T30" s="2">
        <v>1</v>
      </c>
      <c r="U30" s="2">
        <v>1</v>
      </c>
      <c r="V30" s="2">
        <v>1</v>
      </c>
      <c r="W30" s="20">
        <f t="shared" si="1"/>
        <v>2.6525198938992041E-3</v>
      </c>
    </row>
    <row r="31" spans="1:37" ht="15" customHeight="1" x14ac:dyDescent="0.15">
      <c r="A31" s="32" t="s">
        <v>100</v>
      </c>
      <c r="B31" s="18">
        <f>B32-B30</f>
        <v>1344</v>
      </c>
      <c r="C31" s="18">
        <f>C32-C30</f>
        <v>68</v>
      </c>
      <c r="D31" s="17">
        <f t="shared" si="8"/>
        <v>5.0595238095238096E-2</v>
      </c>
      <c r="E31" s="18">
        <f>E32-E30</f>
        <v>63</v>
      </c>
      <c r="F31" s="17">
        <f t="shared" si="2"/>
        <v>0.92647058823529416</v>
      </c>
      <c r="G31" s="18">
        <f>G32-G30</f>
        <v>1</v>
      </c>
      <c r="H31" s="18">
        <f t="shared" ref="H31:V31" si="20">H32-H30</f>
        <v>0</v>
      </c>
      <c r="I31" s="18">
        <f t="shared" si="20"/>
        <v>0</v>
      </c>
      <c r="J31" s="18">
        <f t="shared" si="20"/>
        <v>4</v>
      </c>
      <c r="K31" s="18">
        <f t="shared" si="20"/>
        <v>8</v>
      </c>
      <c r="L31" s="18">
        <f t="shared" si="20"/>
        <v>35</v>
      </c>
      <c r="M31" s="18">
        <f t="shared" si="20"/>
        <v>6</v>
      </c>
      <c r="N31" s="18">
        <f t="shared" si="20"/>
        <v>0</v>
      </c>
      <c r="O31" s="18">
        <f t="shared" si="20"/>
        <v>0</v>
      </c>
      <c r="P31" s="18">
        <f t="shared" si="20"/>
        <v>2</v>
      </c>
      <c r="Q31" s="18">
        <f t="shared" si="20"/>
        <v>0</v>
      </c>
      <c r="R31" s="18">
        <f t="shared" si="20"/>
        <v>0</v>
      </c>
      <c r="S31" s="18">
        <f t="shared" si="20"/>
        <v>7</v>
      </c>
      <c r="T31" s="18">
        <f t="shared" si="20"/>
        <v>1</v>
      </c>
      <c r="U31" s="18">
        <f t="shared" si="20"/>
        <v>1</v>
      </c>
      <c r="V31" s="18">
        <f t="shared" si="20"/>
        <v>0</v>
      </c>
      <c r="W31" s="21">
        <f t="shared" si="1"/>
        <v>7.4404761904761901E-4</v>
      </c>
    </row>
    <row r="32" spans="1:37" ht="15" customHeight="1" x14ac:dyDescent="0.15">
      <c r="A32" s="33"/>
      <c r="B32" s="22">
        <f>1679+42</f>
        <v>1721</v>
      </c>
      <c r="C32" s="22">
        <f>76+14</f>
        <v>90</v>
      </c>
      <c r="D32" s="23">
        <f t="shared" si="8"/>
        <v>5.2295177222545029E-2</v>
      </c>
      <c r="E32" s="22">
        <f>71+12</f>
        <v>83</v>
      </c>
      <c r="F32" s="23">
        <f t="shared" si="2"/>
        <v>0.92222222222222228</v>
      </c>
      <c r="G32" s="22">
        <v>2</v>
      </c>
      <c r="H32" s="22"/>
      <c r="I32" s="22"/>
      <c r="J32" s="22">
        <v>5</v>
      </c>
      <c r="K32" s="22">
        <v>11</v>
      </c>
      <c r="L32" s="22">
        <v>45</v>
      </c>
      <c r="M32" s="22">
        <v>7</v>
      </c>
      <c r="N32" s="22"/>
      <c r="O32" s="22"/>
      <c r="P32" s="22">
        <v>2</v>
      </c>
      <c r="Q32" s="22"/>
      <c r="R32" s="22">
        <v>2</v>
      </c>
      <c r="S32" s="22">
        <v>9</v>
      </c>
      <c r="T32" s="22">
        <v>2</v>
      </c>
      <c r="U32" s="22">
        <v>2</v>
      </c>
      <c r="V32" s="22">
        <v>1</v>
      </c>
      <c r="W32" s="24">
        <f t="shared" si="1"/>
        <v>1.1621150493898896E-3</v>
      </c>
    </row>
    <row r="33" spans="1:37" ht="15" customHeight="1" x14ac:dyDescent="0.15">
      <c r="A33" s="4"/>
      <c r="B33" s="30">
        <v>194</v>
      </c>
      <c r="C33" s="30">
        <v>11</v>
      </c>
      <c r="D33" s="73">
        <f t="shared" si="8"/>
        <v>5.6701030927835051E-2</v>
      </c>
      <c r="E33" s="30">
        <v>9</v>
      </c>
      <c r="F33" s="73">
        <f t="shared" si="2"/>
        <v>0.81818181818181823</v>
      </c>
      <c r="G33" s="30"/>
      <c r="H33" s="30"/>
      <c r="I33" s="30"/>
      <c r="J33" s="30">
        <v>2</v>
      </c>
      <c r="K33" s="30"/>
      <c r="L33" s="30">
        <v>4</v>
      </c>
      <c r="M33" s="30">
        <v>2</v>
      </c>
      <c r="N33" s="30"/>
      <c r="O33" s="30"/>
      <c r="P33" s="30"/>
      <c r="Q33" s="30"/>
      <c r="R33" s="30"/>
      <c r="S33" s="30">
        <v>1</v>
      </c>
      <c r="T33" s="30"/>
      <c r="U33" s="30"/>
      <c r="V33" s="30"/>
      <c r="W33" s="50">
        <f t="shared" si="1"/>
        <v>0</v>
      </c>
    </row>
    <row r="34" spans="1:37" ht="15" customHeight="1" x14ac:dyDescent="0.15">
      <c r="A34" s="9" t="s">
        <v>114</v>
      </c>
      <c r="B34" s="18">
        <f>B35-B33</f>
        <v>1855</v>
      </c>
      <c r="C34" s="18">
        <f>C35-C33</f>
        <v>109</v>
      </c>
      <c r="D34" s="17">
        <f t="shared" si="8"/>
        <v>5.8760107816711593E-2</v>
      </c>
      <c r="E34" s="18">
        <f>E35-E33</f>
        <v>82</v>
      </c>
      <c r="F34" s="17">
        <f t="shared" si="2"/>
        <v>0.75229357798165142</v>
      </c>
      <c r="G34" s="18">
        <f>G35-G33</f>
        <v>2</v>
      </c>
      <c r="H34" s="18">
        <f t="shared" ref="H34:V34" si="21">H35-H33</f>
        <v>0</v>
      </c>
      <c r="I34" s="18">
        <f t="shared" si="21"/>
        <v>0</v>
      </c>
      <c r="J34" s="18">
        <f t="shared" si="21"/>
        <v>5</v>
      </c>
      <c r="K34" s="18">
        <f t="shared" si="21"/>
        <v>6</v>
      </c>
      <c r="L34" s="18">
        <f t="shared" si="21"/>
        <v>46</v>
      </c>
      <c r="M34" s="18">
        <f t="shared" si="21"/>
        <v>8</v>
      </c>
      <c r="N34" s="18">
        <f t="shared" si="21"/>
        <v>0</v>
      </c>
      <c r="O34" s="18">
        <f t="shared" si="21"/>
        <v>3</v>
      </c>
      <c r="P34" s="18">
        <f t="shared" si="21"/>
        <v>1</v>
      </c>
      <c r="Q34" s="18">
        <f t="shared" si="21"/>
        <v>2</v>
      </c>
      <c r="R34" s="18">
        <f t="shared" si="21"/>
        <v>2</v>
      </c>
      <c r="S34" s="18">
        <f t="shared" si="21"/>
        <v>7</v>
      </c>
      <c r="T34" s="18">
        <f t="shared" si="21"/>
        <v>1</v>
      </c>
      <c r="U34" s="18">
        <f t="shared" si="21"/>
        <v>1</v>
      </c>
      <c r="V34" s="18">
        <f t="shared" si="21"/>
        <v>1</v>
      </c>
      <c r="W34" s="21">
        <f t="shared" si="1"/>
        <v>5.3908355795148253E-4</v>
      </c>
    </row>
    <row r="35" spans="1:37" ht="15" customHeight="1" x14ac:dyDescent="0.15">
      <c r="A35" s="5"/>
      <c r="B35" s="22">
        <v>2049</v>
      </c>
      <c r="C35" s="22">
        <v>120</v>
      </c>
      <c r="D35" s="23">
        <f t="shared" si="8"/>
        <v>5.8565153733528552E-2</v>
      </c>
      <c r="E35" s="22">
        <v>91</v>
      </c>
      <c r="F35" s="23">
        <f t="shared" si="2"/>
        <v>0.7583333333333333</v>
      </c>
      <c r="G35" s="22">
        <v>2</v>
      </c>
      <c r="H35" s="22"/>
      <c r="I35" s="22"/>
      <c r="J35" s="22">
        <v>7</v>
      </c>
      <c r="K35" s="22">
        <v>6</v>
      </c>
      <c r="L35" s="22">
        <v>50</v>
      </c>
      <c r="M35" s="22">
        <v>10</v>
      </c>
      <c r="N35" s="22"/>
      <c r="O35" s="22">
        <v>3</v>
      </c>
      <c r="P35" s="22">
        <v>1</v>
      </c>
      <c r="Q35" s="22">
        <v>2</v>
      </c>
      <c r="R35" s="22">
        <v>2</v>
      </c>
      <c r="S35" s="22">
        <v>8</v>
      </c>
      <c r="T35" s="22">
        <v>1</v>
      </c>
      <c r="U35" s="22">
        <v>1</v>
      </c>
      <c r="V35" s="22">
        <v>1</v>
      </c>
      <c r="W35" s="24">
        <f t="shared" si="1"/>
        <v>4.880429477794046E-4</v>
      </c>
    </row>
    <row r="36" spans="1:37" ht="15" customHeight="1" x14ac:dyDescent="0.15">
      <c r="A36" s="31"/>
      <c r="B36" s="34">
        <v>111</v>
      </c>
      <c r="C36" s="2">
        <v>12</v>
      </c>
      <c r="D36" s="19">
        <f t="shared" si="8"/>
        <v>0.10810810810810811</v>
      </c>
      <c r="E36" s="2">
        <v>11</v>
      </c>
      <c r="F36" s="19">
        <f t="shared" si="2"/>
        <v>0.91666666666666663</v>
      </c>
      <c r="G36" s="2"/>
      <c r="H36" s="2"/>
      <c r="I36" s="2"/>
      <c r="J36" s="2">
        <v>2</v>
      </c>
      <c r="K36" s="2">
        <v>1</v>
      </c>
      <c r="L36" s="2">
        <v>4</v>
      </c>
      <c r="M36" s="2">
        <v>2</v>
      </c>
      <c r="N36" s="2"/>
      <c r="O36" s="2"/>
      <c r="P36" s="2">
        <v>1</v>
      </c>
      <c r="Q36" s="2"/>
      <c r="R36" s="2">
        <v>1</v>
      </c>
      <c r="S36" s="2"/>
      <c r="T36" s="2"/>
      <c r="U36" s="2"/>
      <c r="V36" s="2"/>
      <c r="W36" s="20">
        <f t="shared" si="1"/>
        <v>0</v>
      </c>
    </row>
    <row r="37" spans="1:37" ht="15" customHeight="1" x14ac:dyDescent="0.15">
      <c r="A37" s="9" t="s">
        <v>23</v>
      </c>
      <c r="B37" s="35">
        <f>B38-B36</f>
        <v>1048</v>
      </c>
      <c r="C37" s="18">
        <f>C38-C36</f>
        <v>72</v>
      </c>
      <c r="D37" s="17">
        <f t="shared" si="8"/>
        <v>6.8702290076335881E-2</v>
      </c>
      <c r="E37" s="18">
        <f>E38-E36</f>
        <v>57</v>
      </c>
      <c r="F37" s="17">
        <f t="shared" si="2"/>
        <v>0.79166666666666663</v>
      </c>
      <c r="G37" s="18">
        <f>G38-G36</f>
        <v>1</v>
      </c>
      <c r="H37" s="18">
        <f t="shared" ref="H37:V37" si="22">H38-H36</f>
        <v>0</v>
      </c>
      <c r="I37" s="18">
        <f t="shared" si="22"/>
        <v>0</v>
      </c>
      <c r="J37" s="18">
        <f t="shared" si="22"/>
        <v>1</v>
      </c>
      <c r="K37" s="18">
        <f t="shared" si="22"/>
        <v>13</v>
      </c>
      <c r="L37" s="18">
        <f t="shared" si="22"/>
        <v>24</v>
      </c>
      <c r="M37" s="18">
        <f t="shared" si="22"/>
        <v>9</v>
      </c>
      <c r="N37" s="18">
        <f t="shared" si="22"/>
        <v>0</v>
      </c>
      <c r="O37" s="18">
        <f t="shared" si="22"/>
        <v>2</v>
      </c>
      <c r="P37" s="18">
        <f t="shared" si="22"/>
        <v>1</v>
      </c>
      <c r="Q37" s="18">
        <f t="shared" si="22"/>
        <v>2</v>
      </c>
      <c r="R37" s="18">
        <f t="shared" si="22"/>
        <v>2</v>
      </c>
      <c r="S37" s="18">
        <f t="shared" si="22"/>
        <v>2</v>
      </c>
      <c r="T37" s="18">
        <f t="shared" si="22"/>
        <v>1</v>
      </c>
      <c r="U37" s="18">
        <f t="shared" si="22"/>
        <v>0</v>
      </c>
      <c r="V37" s="18">
        <f t="shared" si="22"/>
        <v>0</v>
      </c>
      <c r="W37" s="21">
        <f t="shared" si="1"/>
        <v>9.5419847328244271E-4</v>
      </c>
    </row>
    <row r="38" spans="1:37" ht="15" customHeight="1" x14ac:dyDescent="0.15">
      <c r="A38" s="33"/>
      <c r="B38" s="51">
        <v>1159</v>
      </c>
      <c r="C38" s="22">
        <v>84</v>
      </c>
      <c r="D38" s="23">
        <f t="shared" si="8"/>
        <v>7.2476272648835202E-2</v>
      </c>
      <c r="E38" s="22">
        <v>68</v>
      </c>
      <c r="F38" s="23">
        <f t="shared" si="2"/>
        <v>0.80952380952380953</v>
      </c>
      <c r="G38" s="22">
        <v>1</v>
      </c>
      <c r="H38" s="22"/>
      <c r="I38" s="22"/>
      <c r="J38" s="22">
        <v>3</v>
      </c>
      <c r="K38" s="22">
        <v>14</v>
      </c>
      <c r="L38" s="22">
        <v>28</v>
      </c>
      <c r="M38" s="22">
        <v>11</v>
      </c>
      <c r="N38" s="22"/>
      <c r="O38" s="22">
        <v>2</v>
      </c>
      <c r="P38" s="22">
        <v>2</v>
      </c>
      <c r="Q38" s="22">
        <v>2</v>
      </c>
      <c r="R38" s="22">
        <v>3</v>
      </c>
      <c r="S38" s="22">
        <v>2</v>
      </c>
      <c r="T38" s="22">
        <v>1</v>
      </c>
      <c r="U38" s="22"/>
      <c r="V38" s="22"/>
      <c r="W38" s="24">
        <f t="shared" ref="W38:W68" si="23">T38/B38</f>
        <v>8.6281276962899055E-4</v>
      </c>
    </row>
    <row r="39" spans="1:37" ht="15" customHeight="1" x14ac:dyDescent="0.15">
      <c r="A39" s="31"/>
      <c r="B39" s="34">
        <v>140</v>
      </c>
      <c r="C39" s="2">
        <v>8</v>
      </c>
      <c r="D39" s="19">
        <f t="shared" si="8"/>
        <v>5.7142857142857141E-2</v>
      </c>
      <c r="E39" s="2">
        <v>6</v>
      </c>
      <c r="F39" s="19">
        <f t="shared" si="2"/>
        <v>0.75</v>
      </c>
      <c r="G39" s="2"/>
      <c r="H39" s="2"/>
      <c r="I39" s="2"/>
      <c r="J39" s="2"/>
      <c r="K39" s="2">
        <v>2</v>
      </c>
      <c r="L39" s="2">
        <v>3</v>
      </c>
      <c r="M39" s="2"/>
      <c r="N39" s="2"/>
      <c r="O39" s="2"/>
      <c r="P39" s="2"/>
      <c r="Q39" s="2"/>
      <c r="R39" s="2"/>
      <c r="S39" s="2">
        <v>1</v>
      </c>
      <c r="T39" s="2"/>
      <c r="U39" s="2"/>
      <c r="V39" s="2"/>
      <c r="W39" s="20">
        <f t="shared" si="23"/>
        <v>0</v>
      </c>
    </row>
    <row r="40" spans="1:37" ht="15" customHeight="1" x14ac:dyDescent="0.15">
      <c r="A40" s="9" t="s">
        <v>52</v>
      </c>
      <c r="B40" s="35">
        <f>B41-B39</f>
        <v>868</v>
      </c>
      <c r="C40" s="18">
        <f>C41-C39</f>
        <v>59</v>
      </c>
      <c r="D40" s="17">
        <f t="shared" si="8"/>
        <v>6.7972350230414744E-2</v>
      </c>
      <c r="E40" s="18">
        <f>E41-E39</f>
        <v>49</v>
      </c>
      <c r="F40" s="17">
        <f t="shared" si="2"/>
        <v>0.83050847457627119</v>
      </c>
      <c r="G40" s="18">
        <f>G41-G39</f>
        <v>0</v>
      </c>
      <c r="H40" s="18">
        <f t="shared" ref="H40:V40" si="24">H41-H39</f>
        <v>0</v>
      </c>
      <c r="I40" s="18">
        <f t="shared" si="24"/>
        <v>0</v>
      </c>
      <c r="J40" s="18">
        <f t="shared" si="24"/>
        <v>2</v>
      </c>
      <c r="K40" s="18">
        <f t="shared" si="24"/>
        <v>7</v>
      </c>
      <c r="L40" s="18">
        <f t="shared" si="24"/>
        <v>33</v>
      </c>
      <c r="M40" s="18">
        <f t="shared" si="24"/>
        <v>4</v>
      </c>
      <c r="N40" s="18">
        <f t="shared" si="24"/>
        <v>0</v>
      </c>
      <c r="O40" s="18">
        <f t="shared" si="24"/>
        <v>0</v>
      </c>
      <c r="P40" s="18">
        <f t="shared" si="24"/>
        <v>1</v>
      </c>
      <c r="Q40" s="18">
        <f t="shared" si="24"/>
        <v>0</v>
      </c>
      <c r="R40" s="18">
        <f t="shared" si="24"/>
        <v>1</v>
      </c>
      <c r="S40" s="18">
        <f t="shared" si="24"/>
        <v>1</v>
      </c>
      <c r="T40" s="18">
        <f t="shared" si="24"/>
        <v>0</v>
      </c>
      <c r="U40" s="18">
        <f t="shared" si="24"/>
        <v>0</v>
      </c>
      <c r="V40" s="18">
        <f t="shared" si="24"/>
        <v>0</v>
      </c>
      <c r="W40" s="21">
        <f t="shared" si="23"/>
        <v>0</v>
      </c>
    </row>
    <row r="41" spans="1:37" ht="15" customHeight="1" x14ac:dyDescent="0.15">
      <c r="A41" s="33"/>
      <c r="B41" s="51">
        <v>1008</v>
      </c>
      <c r="C41" s="22">
        <v>67</v>
      </c>
      <c r="D41" s="23">
        <f t="shared" si="8"/>
        <v>6.6468253968253968E-2</v>
      </c>
      <c r="E41" s="22">
        <v>55</v>
      </c>
      <c r="F41" s="23">
        <f t="shared" si="2"/>
        <v>0.82089552238805974</v>
      </c>
      <c r="G41" s="22"/>
      <c r="H41" s="22"/>
      <c r="I41" s="22"/>
      <c r="J41" s="22">
        <v>2</v>
      </c>
      <c r="K41" s="22">
        <v>9</v>
      </c>
      <c r="L41" s="22">
        <v>36</v>
      </c>
      <c r="M41" s="22">
        <v>4</v>
      </c>
      <c r="N41" s="22"/>
      <c r="O41" s="22"/>
      <c r="P41" s="22">
        <v>1</v>
      </c>
      <c r="Q41" s="22"/>
      <c r="R41" s="22">
        <v>1</v>
      </c>
      <c r="S41" s="22">
        <v>2</v>
      </c>
      <c r="T41" s="22"/>
      <c r="U41" s="22"/>
      <c r="V41" s="22"/>
      <c r="W41" s="24">
        <f t="shared" si="23"/>
        <v>0</v>
      </c>
    </row>
    <row r="42" spans="1:37" ht="15" customHeight="1" x14ac:dyDescent="0.15">
      <c r="A42" s="9"/>
      <c r="B42" s="2">
        <v>153</v>
      </c>
      <c r="C42" s="2">
        <v>8</v>
      </c>
      <c r="D42" s="19">
        <f t="shared" si="8"/>
        <v>5.2287581699346407E-2</v>
      </c>
      <c r="E42" s="2">
        <v>6</v>
      </c>
      <c r="F42" s="19">
        <f t="shared" si="2"/>
        <v>0.75</v>
      </c>
      <c r="G42" s="2"/>
      <c r="H42" s="2"/>
      <c r="I42" s="2"/>
      <c r="J42" s="2"/>
      <c r="K42" s="2"/>
      <c r="L42" s="2">
        <v>6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0">
        <f t="shared" si="23"/>
        <v>0</v>
      </c>
    </row>
    <row r="43" spans="1:37" ht="15" customHeight="1" x14ac:dyDescent="0.15">
      <c r="A43" s="9" t="s">
        <v>48</v>
      </c>
      <c r="B43" s="18">
        <f>B44-B42</f>
        <v>776</v>
      </c>
      <c r="C43" s="18">
        <f>C44-C42</f>
        <v>42</v>
      </c>
      <c r="D43" s="17">
        <f t="shared" si="8"/>
        <v>5.4123711340206188E-2</v>
      </c>
      <c r="E43" s="18">
        <f>E44-E42</f>
        <v>34</v>
      </c>
      <c r="F43" s="17">
        <f t="shared" si="2"/>
        <v>0.80952380952380953</v>
      </c>
      <c r="G43" s="18">
        <f>G44-G42</f>
        <v>1</v>
      </c>
      <c r="H43" s="18">
        <f t="shared" ref="H43:V43" si="25">H44-H42</f>
        <v>0</v>
      </c>
      <c r="I43" s="18">
        <f t="shared" si="25"/>
        <v>0</v>
      </c>
      <c r="J43" s="18">
        <f t="shared" si="25"/>
        <v>2</v>
      </c>
      <c r="K43" s="18">
        <f t="shared" si="25"/>
        <v>3</v>
      </c>
      <c r="L43" s="18">
        <f t="shared" si="25"/>
        <v>19</v>
      </c>
      <c r="M43" s="18">
        <f t="shared" si="25"/>
        <v>3</v>
      </c>
      <c r="N43" s="18">
        <f t="shared" si="25"/>
        <v>0</v>
      </c>
      <c r="O43" s="18">
        <f t="shared" si="25"/>
        <v>2</v>
      </c>
      <c r="P43" s="18">
        <f t="shared" si="25"/>
        <v>1</v>
      </c>
      <c r="Q43" s="18">
        <f t="shared" si="25"/>
        <v>1</v>
      </c>
      <c r="R43" s="18">
        <f t="shared" si="25"/>
        <v>0</v>
      </c>
      <c r="S43" s="18">
        <f t="shared" si="25"/>
        <v>2</v>
      </c>
      <c r="T43" s="18">
        <f t="shared" si="25"/>
        <v>1</v>
      </c>
      <c r="U43" s="18">
        <f t="shared" si="25"/>
        <v>0</v>
      </c>
      <c r="V43" s="18">
        <f t="shared" si="25"/>
        <v>0</v>
      </c>
      <c r="W43" s="21">
        <f t="shared" si="23"/>
        <v>1.288659793814433E-3</v>
      </c>
    </row>
    <row r="44" spans="1:37" ht="15" customHeight="1" x14ac:dyDescent="0.15">
      <c r="A44" s="5"/>
      <c r="B44" s="22">
        <v>929</v>
      </c>
      <c r="C44" s="22">
        <v>50</v>
      </c>
      <c r="D44" s="23">
        <f t="shared" si="8"/>
        <v>5.3821313240043057E-2</v>
      </c>
      <c r="E44" s="22">
        <v>40</v>
      </c>
      <c r="F44" s="23">
        <f t="shared" si="2"/>
        <v>0.8</v>
      </c>
      <c r="G44" s="22">
        <v>1</v>
      </c>
      <c r="H44" s="22"/>
      <c r="I44" s="22"/>
      <c r="J44" s="22">
        <v>2</v>
      </c>
      <c r="K44" s="22">
        <v>3</v>
      </c>
      <c r="L44" s="22">
        <v>25</v>
      </c>
      <c r="M44" s="22">
        <v>3</v>
      </c>
      <c r="N44" s="22"/>
      <c r="O44" s="22">
        <v>2</v>
      </c>
      <c r="P44" s="22">
        <v>1</v>
      </c>
      <c r="Q44" s="22">
        <v>1</v>
      </c>
      <c r="R44" s="22"/>
      <c r="S44" s="22">
        <v>2</v>
      </c>
      <c r="T44" s="22">
        <v>1</v>
      </c>
      <c r="U44" s="22"/>
      <c r="V44" s="22"/>
      <c r="W44" s="24">
        <f t="shared" si="23"/>
        <v>1.076426264800861E-3</v>
      </c>
    </row>
    <row r="45" spans="1:37" ht="15" customHeight="1" x14ac:dyDescent="0.15">
      <c r="A45" s="4"/>
      <c r="B45" s="2">
        <v>67</v>
      </c>
      <c r="C45" s="2">
        <v>5</v>
      </c>
      <c r="D45" s="19">
        <f t="shared" si="8"/>
        <v>7.4626865671641784E-2</v>
      </c>
      <c r="E45" s="2">
        <v>4</v>
      </c>
      <c r="F45" s="19">
        <f t="shared" si="2"/>
        <v>0.8</v>
      </c>
      <c r="G45" s="2"/>
      <c r="H45" s="2"/>
      <c r="I45" s="2"/>
      <c r="J45" s="2"/>
      <c r="K45" s="2"/>
      <c r="L45" s="2">
        <v>3</v>
      </c>
      <c r="M45" s="2">
        <v>1</v>
      </c>
      <c r="N45" s="2"/>
      <c r="O45" s="2"/>
      <c r="P45" s="2"/>
      <c r="Q45" s="2"/>
      <c r="R45" s="2"/>
      <c r="S45" s="2"/>
      <c r="T45" s="2"/>
      <c r="U45" s="2"/>
      <c r="V45" s="2"/>
      <c r="W45" s="20">
        <f t="shared" si="23"/>
        <v>0</v>
      </c>
    </row>
    <row r="46" spans="1:37" ht="15" customHeight="1" x14ac:dyDescent="0.15">
      <c r="A46" s="9" t="s">
        <v>24</v>
      </c>
      <c r="B46" s="18">
        <f>B47-B45</f>
        <v>221</v>
      </c>
      <c r="C46" s="18">
        <f>C47-C45</f>
        <v>8</v>
      </c>
      <c r="D46" s="17">
        <f t="shared" si="8"/>
        <v>3.6199095022624438E-2</v>
      </c>
      <c r="E46" s="18">
        <f>E47-E45</f>
        <v>7</v>
      </c>
      <c r="F46" s="17">
        <f t="shared" si="2"/>
        <v>0.875</v>
      </c>
      <c r="G46" s="18">
        <f>G47-G45</f>
        <v>1</v>
      </c>
      <c r="H46" s="18">
        <f t="shared" ref="H46:V46" si="26">H47-H45</f>
        <v>0</v>
      </c>
      <c r="I46" s="18">
        <f t="shared" si="26"/>
        <v>0</v>
      </c>
      <c r="J46" s="18">
        <f t="shared" si="26"/>
        <v>0</v>
      </c>
      <c r="K46" s="18">
        <f t="shared" si="26"/>
        <v>2</v>
      </c>
      <c r="L46" s="18">
        <f t="shared" si="26"/>
        <v>2</v>
      </c>
      <c r="M46" s="18">
        <f t="shared" si="26"/>
        <v>1</v>
      </c>
      <c r="N46" s="18">
        <f t="shared" si="26"/>
        <v>0</v>
      </c>
      <c r="O46" s="18">
        <f t="shared" si="26"/>
        <v>0</v>
      </c>
      <c r="P46" s="18">
        <f t="shared" si="26"/>
        <v>0</v>
      </c>
      <c r="Q46" s="18">
        <f t="shared" si="26"/>
        <v>0</v>
      </c>
      <c r="R46" s="18">
        <f t="shared" si="26"/>
        <v>0</v>
      </c>
      <c r="S46" s="18">
        <f t="shared" si="26"/>
        <v>1</v>
      </c>
      <c r="T46" s="18">
        <f t="shared" si="26"/>
        <v>1</v>
      </c>
      <c r="U46" s="18">
        <f t="shared" si="26"/>
        <v>1</v>
      </c>
      <c r="V46" s="18">
        <f t="shared" si="26"/>
        <v>1</v>
      </c>
      <c r="W46" s="21">
        <f t="shared" si="23"/>
        <v>4.5248868778280547E-3</v>
      </c>
    </row>
    <row r="47" spans="1:37" ht="15" customHeight="1" x14ac:dyDescent="0.15">
      <c r="A47" s="5"/>
      <c r="B47" s="22">
        <v>288</v>
      </c>
      <c r="C47" s="22">
        <v>13</v>
      </c>
      <c r="D47" s="23">
        <f t="shared" si="8"/>
        <v>4.5138888888888888E-2</v>
      </c>
      <c r="E47" s="22">
        <v>11</v>
      </c>
      <c r="F47" s="23">
        <f t="shared" si="2"/>
        <v>0.84615384615384615</v>
      </c>
      <c r="G47" s="22">
        <v>1</v>
      </c>
      <c r="H47" s="22"/>
      <c r="I47" s="22"/>
      <c r="J47" s="22"/>
      <c r="K47" s="22">
        <v>2</v>
      </c>
      <c r="L47" s="22">
        <v>5</v>
      </c>
      <c r="M47" s="22">
        <v>2</v>
      </c>
      <c r="N47" s="22"/>
      <c r="O47" s="22"/>
      <c r="P47" s="22"/>
      <c r="Q47" s="22"/>
      <c r="R47" s="22"/>
      <c r="S47" s="22">
        <v>1</v>
      </c>
      <c r="T47" s="22">
        <v>1</v>
      </c>
      <c r="U47" s="22">
        <v>1</v>
      </c>
      <c r="V47" s="22">
        <v>1</v>
      </c>
      <c r="W47" s="24">
        <f t="shared" si="23"/>
        <v>3.472222222222222E-3</v>
      </c>
    </row>
    <row r="48" spans="1:37" s="46" customFormat="1" ht="15" customHeight="1" x14ac:dyDescent="0.15">
      <c r="A48" s="125" t="s">
        <v>111</v>
      </c>
      <c r="B48" s="41">
        <f>SUM(B30,B33,B36,B39,B42,B45)</f>
        <v>1042</v>
      </c>
      <c r="C48" s="41">
        <f>SUM(C30,C33,C36,C39,C42,C45)</f>
        <v>66</v>
      </c>
      <c r="D48" s="52">
        <f t="shared" si="8"/>
        <v>6.3339731285988479E-2</v>
      </c>
      <c r="E48" s="41">
        <f>SUM(E30,E33,E36,E39,E42,E45)</f>
        <v>56</v>
      </c>
      <c r="F48" s="52">
        <f t="shared" si="2"/>
        <v>0.84848484848484851</v>
      </c>
      <c r="G48" s="41">
        <f>SUM(G30,G33,G36,G39,G42,G45)</f>
        <v>1</v>
      </c>
      <c r="H48" s="41">
        <f t="shared" ref="H48:V48" si="27">SUM(H30,H33,H36,H39,H42,H45)</f>
        <v>0</v>
      </c>
      <c r="I48" s="41">
        <f t="shared" si="27"/>
        <v>0</v>
      </c>
      <c r="J48" s="41">
        <f t="shared" si="27"/>
        <v>5</v>
      </c>
      <c r="K48" s="41">
        <f t="shared" si="27"/>
        <v>6</v>
      </c>
      <c r="L48" s="41">
        <f t="shared" si="27"/>
        <v>30</v>
      </c>
      <c r="M48" s="41">
        <f t="shared" si="27"/>
        <v>6</v>
      </c>
      <c r="N48" s="41">
        <f t="shared" si="27"/>
        <v>0</v>
      </c>
      <c r="O48" s="41">
        <f t="shared" si="27"/>
        <v>0</v>
      </c>
      <c r="P48" s="41">
        <f t="shared" si="27"/>
        <v>1</v>
      </c>
      <c r="Q48" s="41">
        <f t="shared" si="27"/>
        <v>0</v>
      </c>
      <c r="R48" s="41">
        <f t="shared" si="27"/>
        <v>3</v>
      </c>
      <c r="S48" s="41">
        <f t="shared" si="27"/>
        <v>4</v>
      </c>
      <c r="T48" s="41">
        <f t="shared" si="27"/>
        <v>1</v>
      </c>
      <c r="U48" s="41">
        <f t="shared" si="27"/>
        <v>1</v>
      </c>
      <c r="V48" s="41">
        <f t="shared" si="27"/>
        <v>1</v>
      </c>
      <c r="W48" s="53">
        <f t="shared" si="23"/>
        <v>9.5969289827255275E-4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46" customFormat="1" ht="15" customHeight="1" x14ac:dyDescent="0.15">
      <c r="A49" s="126"/>
      <c r="B49" s="42">
        <f>SUM(B31,B34,B37,B40,B43,B46)</f>
        <v>6112</v>
      </c>
      <c r="C49" s="42">
        <f>SUM(C31,C34,C37,C40,C43,C46)</f>
        <v>358</v>
      </c>
      <c r="D49" s="54">
        <f t="shared" si="8"/>
        <v>5.8573298429319375E-2</v>
      </c>
      <c r="E49" s="42">
        <f t="shared" ref="E49:E50" si="28">SUM(E31,E34,E37,E40,E43,E46)</f>
        <v>292</v>
      </c>
      <c r="F49" s="54">
        <f t="shared" si="2"/>
        <v>0.81564245810055869</v>
      </c>
      <c r="G49" s="42">
        <f t="shared" ref="G49:V50" si="29">SUM(G31,G34,G37,G40,G43,G46)</f>
        <v>6</v>
      </c>
      <c r="H49" s="42">
        <f t="shared" si="29"/>
        <v>0</v>
      </c>
      <c r="I49" s="42">
        <f t="shared" si="29"/>
        <v>0</v>
      </c>
      <c r="J49" s="42">
        <f t="shared" si="29"/>
        <v>14</v>
      </c>
      <c r="K49" s="42">
        <f t="shared" si="29"/>
        <v>39</v>
      </c>
      <c r="L49" s="42">
        <f t="shared" si="29"/>
        <v>159</v>
      </c>
      <c r="M49" s="42">
        <f t="shared" si="29"/>
        <v>31</v>
      </c>
      <c r="N49" s="42">
        <f t="shared" si="29"/>
        <v>0</v>
      </c>
      <c r="O49" s="42">
        <f t="shared" si="29"/>
        <v>7</v>
      </c>
      <c r="P49" s="42">
        <f t="shared" si="29"/>
        <v>6</v>
      </c>
      <c r="Q49" s="42">
        <f t="shared" si="29"/>
        <v>5</v>
      </c>
      <c r="R49" s="42">
        <f t="shared" si="29"/>
        <v>5</v>
      </c>
      <c r="S49" s="42">
        <f t="shared" si="29"/>
        <v>20</v>
      </c>
      <c r="T49" s="42">
        <f>SUM(T31,T34,T37,T40,T43,T46)</f>
        <v>5</v>
      </c>
      <c r="U49" s="42">
        <f t="shared" si="29"/>
        <v>3</v>
      </c>
      <c r="V49" s="42">
        <f t="shared" si="29"/>
        <v>2</v>
      </c>
      <c r="W49" s="55">
        <f t="shared" si="23"/>
        <v>8.1806282722513089E-4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46" customFormat="1" ht="15" customHeight="1" x14ac:dyDescent="0.15">
      <c r="A50" s="128"/>
      <c r="B50" s="44">
        <f t="shared" ref="B50" si="30">SUM(B32,B35,B38,B41,B44,B47)</f>
        <v>7154</v>
      </c>
      <c r="C50" s="44">
        <f>SUM(C32,C35,C38,C41,C44,C47)</f>
        <v>424</v>
      </c>
      <c r="D50" s="56">
        <f>C50/B50</f>
        <v>5.9267542633491752E-2</v>
      </c>
      <c r="E50" s="44">
        <f t="shared" si="28"/>
        <v>348</v>
      </c>
      <c r="F50" s="56">
        <f t="shared" si="2"/>
        <v>0.82075471698113212</v>
      </c>
      <c r="G50" s="44">
        <f t="shared" si="29"/>
        <v>7</v>
      </c>
      <c r="H50" s="44">
        <f t="shared" si="29"/>
        <v>0</v>
      </c>
      <c r="I50" s="44">
        <f t="shared" si="29"/>
        <v>0</v>
      </c>
      <c r="J50" s="44">
        <f t="shared" si="29"/>
        <v>19</v>
      </c>
      <c r="K50" s="44">
        <f t="shared" si="29"/>
        <v>45</v>
      </c>
      <c r="L50" s="44">
        <f t="shared" si="29"/>
        <v>189</v>
      </c>
      <c r="M50" s="44">
        <f t="shared" si="29"/>
        <v>37</v>
      </c>
      <c r="N50" s="44">
        <f t="shared" si="29"/>
        <v>0</v>
      </c>
      <c r="O50" s="44">
        <f t="shared" si="29"/>
        <v>7</v>
      </c>
      <c r="P50" s="44">
        <f t="shared" si="29"/>
        <v>7</v>
      </c>
      <c r="Q50" s="44">
        <f t="shared" si="29"/>
        <v>5</v>
      </c>
      <c r="R50" s="44">
        <f t="shared" si="29"/>
        <v>8</v>
      </c>
      <c r="S50" s="44">
        <f t="shared" si="29"/>
        <v>24</v>
      </c>
      <c r="T50" s="44">
        <f t="shared" si="29"/>
        <v>6</v>
      </c>
      <c r="U50" s="44">
        <f t="shared" si="29"/>
        <v>4</v>
      </c>
      <c r="V50" s="44">
        <f>SUM(V32,V35,V38,V41,V44,V47)</f>
        <v>3</v>
      </c>
      <c r="W50" s="57">
        <f t="shared" si="23"/>
        <v>8.3869164103997763E-4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15" customHeight="1" x14ac:dyDescent="0.15">
      <c r="A51" s="4"/>
      <c r="B51" s="2">
        <v>185</v>
      </c>
      <c r="C51" s="2">
        <v>25</v>
      </c>
      <c r="D51" s="19">
        <f t="shared" si="8"/>
        <v>0.13513513513513514</v>
      </c>
      <c r="E51" s="2">
        <v>15</v>
      </c>
      <c r="F51" s="19">
        <f t="shared" si="2"/>
        <v>0.6</v>
      </c>
      <c r="G51" s="2">
        <v>1</v>
      </c>
      <c r="H51" s="2"/>
      <c r="I51" s="2"/>
      <c r="J51" s="2"/>
      <c r="K51" s="2">
        <v>3</v>
      </c>
      <c r="L51" s="2">
        <v>6</v>
      </c>
      <c r="M51" s="2">
        <v>2</v>
      </c>
      <c r="N51" s="2"/>
      <c r="O51" s="2">
        <v>1</v>
      </c>
      <c r="P51" s="2">
        <v>1</v>
      </c>
      <c r="Q51" s="2"/>
      <c r="R51" s="2"/>
      <c r="S51" s="2">
        <v>1</v>
      </c>
      <c r="T51" s="2">
        <v>1</v>
      </c>
      <c r="U51" s="2"/>
      <c r="V51" s="2"/>
      <c r="W51" s="20">
        <f t="shared" si="23"/>
        <v>5.4054054054054057E-3</v>
      </c>
    </row>
    <row r="52" spans="1:37" ht="15" customHeight="1" x14ac:dyDescent="0.15">
      <c r="A52" s="9" t="s">
        <v>25</v>
      </c>
      <c r="B52" s="18">
        <f>B53-B51</f>
        <v>1107</v>
      </c>
      <c r="C52" s="18">
        <f>C53-C51</f>
        <v>92</v>
      </c>
      <c r="D52" s="17">
        <f t="shared" si="8"/>
        <v>8.3107497741644082E-2</v>
      </c>
      <c r="E52" s="18">
        <f>E53-E51</f>
        <v>78</v>
      </c>
      <c r="F52" s="17">
        <f t="shared" si="2"/>
        <v>0.84782608695652173</v>
      </c>
      <c r="G52" s="18">
        <f>G53-G51</f>
        <v>1</v>
      </c>
      <c r="H52" s="18">
        <f t="shared" ref="H52:V52" si="31">H53-H51</f>
        <v>0</v>
      </c>
      <c r="I52" s="18">
        <f t="shared" si="31"/>
        <v>0</v>
      </c>
      <c r="J52" s="18">
        <f t="shared" si="31"/>
        <v>4</v>
      </c>
      <c r="K52" s="18">
        <f t="shared" si="31"/>
        <v>15</v>
      </c>
      <c r="L52" s="18">
        <f t="shared" si="31"/>
        <v>43</v>
      </c>
      <c r="M52" s="18">
        <f t="shared" si="31"/>
        <v>7</v>
      </c>
      <c r="N52" s="18">
        <f t="shared" si="31"/>
        <v>0</v>
      </c>
      <c r="O52" s="18">
        <f t="shared" si="31"/>
        <v>2</v>
      </c>
      <c r="P52" s="18">
        <f t="shared" si="31"/>
        <v>1</v>
      </c>
      <c r="Q52" s="18">
        <f t="shared" si="31"/>
        <v>0</v>
      </c>
      <c r="R52" s="18">
        <f t="shared" si="31"/>
        <v>1</v>
      </c>
      <c r="S52" s="18">
        <f t="shared" si="31"/>
        <v>4</v>
      </c>
      <c r="T52" s="18">
        <f t="shared" si="31"/>
        <v>1</v>
      </c>
      <c r="U52" s="18">
        <f t="shared" si="31"/>
        <v>0</v>
      </c>
      <c r="V52" s="18">
        <f t="shared" si="31"/>
        <v>0</v>
      </c>
      <c r="W52" s="21">
        <f t="shared" si="23"/>
        <v>9.0334236675700087E-4</v>
      </c>
    </row>
    <row r="53" spans="1:37" ht="15" customHeight="1" x14ac:dyDescent="0.15">
      <c r="A53" s="5"/>
      <c r="B53" s="22">
        <v>1292</v>
      </c>
      <c r="C53" s="22">
        <v>117</v>
      </c>
      <c r="D53" s="23">
        <f t="shared" si="8"/>
        <v>9.055727554179567E-2</v>
      </c>
      <c r="E53" s="22">
        <v>93</v>
      </c>
      <c r="F53" s="23">
        <f t="shared" si="2"/>
        <v>0.79487179487179482</v>
      </c>
      <c r="G53" s="22">
        <v>2</v>
      </c>
      <c r="H53" s="22"/>
      <c r="I53" s="22"/>
      <c r="J53" s="22">
        <v>4</v>
      </c>
      <c r="K53" s="22">
        <v>18</v>
      </c>
      <c r="L53" s="22">
        <v>49</v>
      </c>
      <c r="M53" s="22">
        <v>9</v>
      </c>
      <c r="N53" s="22"/>
      <c r="O53" s="22">
        <v>3</v>
      </c>
      <c r="P53" s="22">
        <v>2</v>
      </c>
      <c r="Q53" s="22"/>
      <c r="R53" s="22">
        <v>1</v>
      </c>
      <c r="S53" s="22">
        <v>5</v>
      </c>
      <c r="T53" s="22">
        <v>2</v>
      </c>
      <c r="U53" s="22"/>
      <c r="V53" s="22"/>
      <c r="W53" s="24">
        <f t="shared" si="23"/>
        <v>1.5479876160990713E-3</v>
      </c>
    </row>
    <row r="54" spans="1:37" ht="15" customHeight="1" x14ac:dyDescent="0.15">
      <c r="A54" s="4"/>
      <c r="B54" s="2">
        <v>98</v>
      </c>
      <c r="C54" s="2">
        <v>12</v>
      </c>
      <c r="D54" s="19">
        <f t="shared" si="8"/>
        <v>0.12244897959183673</v>
      </c>
      <c r="E54" s="2">
        <v>8</v>
      </c>
      <c r="F54" s="19">
        <f t="shared" si="2"/>
        <v>0.66666666666666663</v>
      </c>
      <c r="G54" s="2"/>
      <c r="H54" s="2"/>
      <c r="I54" s="2"/>
      <c r="J54" s="2"/>
      <c r="K54" s="2"/>
      <c r="L54" s="2">
        <v>4</v>
      </c>
      <c r="M54" s="2">
        <v>2</v>
      </c>
      <c r="N54" s="2"/>
      <c r="O54" s="2"/>
      <c r="P54" s="2"/>
      <c r="Q54" s="2"/>
      <c r="R54" s="2"/>
      <c r="S54" s="2">
        <v>2</v>
      </c>
      <c r="T54" s="2"/>
      <c r="U54" s="2"/>
      <c r="V54" s="2"/>
      <c r="W54" s="20">
        <f t="shared" si="23"/>
        <v>0</v>
      </c>
    </row>
    <row r="55" spans="1:37" ht="15" customHeight="1" x14ac:dyDescent="0.15">
      <c r="A55" s="9" t="s">
        <v>26</v>
      </c>
      <c r="B55" s="18">
        <f>B56-B54</f>
        <v>349</v>
      </c>
      <c r="C55" s="18">
        <f>C56-C54</f>
        <v>26</v>
      </c>
      <c r="D55" s="17">
        <f t="shared" si="8"/>
        <v>7.4498567335243557E-2</v>
      </c>
      <c r="E55" s="18">
        <f>E56-E54</f>
        <v>19</v>
      </c>
      <c r="F55" s="17">
        <f t="shared" si="2"/>
        <v>0.73076923076923073</v>
      </c>
      <c r="G55" s="18">
        <f>G56-G54</f>
        <v>0</v>
      </c>
      <c r="H55" s="18">
        <f t="shared" ref="H55:S55" si="32">H56-H54</f>
        <v>0</v>
      </c>
      <c r="I55" s="18">
        <f t="shared" si="32"/>
        <v>0</v>
      </c>
      <c r="J55" s="18">
        <f t="shared" si="32"/>
        <v>2</v>
      </c>
      <c r="K55" s="18">
        <f t="shared" si="32"/>
        <v>4</v>
      </c>
      <c r="L55" s="18">
        <f t="shared" si="32"/>
        <v>9</v>
      </c>
      <c r="M55" s="18">
        <f t="shared" si="32"/>
        <v>4</v>
      </c>
      <c r="N55" s="18">
        <f t="shared" si="32"/>
        <v>0</v>
      </c>
      <c r="O55" s="18">
        <f t="shared" si="32"/>
        <v>0</v>
      </c>
      <c r="P55" s="18">
        <f t="shared" si="32"/>
        <v>0</v>
      </c>
      <c r="Q55" s="18">
        <f t="shared" si="32"/>
        <v>0</v>
      </c>
      <c r="R55" s="18">
        <f t="shared" si="32"/>
        <v>0</v>
      </c>
      <c r="S55" s="18">
        <f t="shared" si="32"/>
        <v>0</v>
      </c>
      <c r="T55" s="18"/>
      <c r="U55" s="18"/>
      <c r="V55" s="18"/>
      <c r="W55" s="21">
        <f t="shared" si="23"/>
        <v>0</v>
      </c>
    </row>
    <row r="56" spans="1:37" ht="15" customHeight="1" x14ac:dyDescent="0.15">
      <c r="A56" s="5"/>
      <c r="B56" s="22">
        <v>447</v>
      </c>
      <c r="C56" s="22">
        <v>38</v>
      </c>
      <c r="D56" s="23">
        <f t="shared" si="8"/>
        <v>8.5011185682326629E-2</v>
      </c>
      <c r="E56" s="22">
        <v>27</v>
      </c>
      <c r="F56" s="23">
        <f t="shared" si="2"/>
        <v>0.71052631578947367</v>
      </c>
      <c r="G56" s="22"/>
      <c r="H56" s="22"/>
      <c r="I56" s="22"/>
      <c r="J56" s="22">
        <v>2</v>
      </c>
      <c r="K56" s="22">
        <v>4</v>
      </c>
      <c r="L56" s="22">
        <v>13</v>
      </c>
      <c r="M56" s="22">
        <v>6</v>
      </c>
      <c r="N56" s="22"/>
      <c r="O56" s="22"/>
      <c r="P56" s="22"/>
      <c r="Q56" s="22"/>
      <c r="R56" s="22"/>
      <c r="S56" s="22">
        <v>2</v>
      </c>
      <c r="T56" s="22"/>
      <c r="U56" s="22"/>
      <c r="V56" s="22"/>
      <c r="W56" s="24">
        <f t="shared" si="23"/>
        <v>0</v>
      </c>
    </row>
    <row r="57" spans="1:37" ht="15" customHeight="1" x14ac:dyDescent="0.15">
      <c r="A57" s="4"/>
      <c r="B57" s="2">
        <v>105</v>
      </c>
      <c r="C57" s="2">
        <v>6</v>
      </c>
      <c r="D57" s="19">
        <f t="shared" si="8"/>
        <v>5.7142857142857141E-2</v>
      </c>
      <c r="E57" s="2">
        <v>5</v>
      </c>
      <c r="F57" s="19">
        <f t="shared" si="2"/>
        <v>0.83333333333333337</v>
      </c>
      <c r="G57" s="2"/>
      <c r="H57" s="2"/>
      <c r="I57" s="2"/>
      <c r="J57" s="2"/>
      <c r="K57" s="2"/>
      <c r="L57" s="2">
        <v>4</v>
      </c>
      <c r="M57" s="2"/>
      <c r="N57" s="2">
        <v>1</v>
      </c>
      <c r="O57" s="2"/>
      <c r="P57" s="2"/>
      <c r="Q57" s="2"/>
      <c r="R57" s="2"/>
      <c r="S57" s="2"/>
      <c r="T57" s="2"/>
      <c r="U57" s="2"/>
      <c r="V57" s="2"/>
      <c r="W57" s="20">
        <f t="shared" si="23"/>
        <v>0</v>
      </c>
    </row>
    <row r="58" spans="1:37" ht="15" customHeight="1" x14ac:dyDescent="0.15">
      <c r="A58" s="9" t="s">
        <v>27</v>
      </c>
      <c r="B58" s="18">
        <f>B59-B57</f>
        <v>322</v>
      </c>
      <c r="C58" s="18">
        <f>C59-C57</f>
        <v>28</v>
      </c>
      <c r="D58" s="17">
        <f t="shared" si="8"/>
        <v>8.6956521739130432E-2</v>
      </c>
      <c r="E58" s="18">
        <f>E59-E57</f>
        <v>17</v>
      </c>
      <c r="F58" s="17">
        <f t="shared" si="2"/>
        <v>0.6071428571428571</v>
      </c>
      <c r="G58" s="18">
        <f>G59-G57</f>
        <v>0</v>
      </c>
      <c r="H58" s="18">
        <f t="shared" ref="H58:V58" si="33">H59-H57</f>
        <v>0</v>
      </c>
      <c r="I58" s="18">
        <f t="shared" si="33"/>
        <v>0</v>
      </c>
      <c r="J58" s="18">
        <f t="shared" si="33"/>
        <v>1</v>
      </c>
      <c r="K58" s="18">
        <f t="shared" si="33"/>
        <v>0</v>
      </c>
      <c r="L58" s="18">
        <f t="shared" si="33"/>
        <v>11</v>
      </c>
      <c r="M58" s="18">
        <f t="shared" si="33"/>
        <v>3</v>
      </c>
      <c r="N58" s="18">
        <f t="shared" si="33"/>
        <v>0</v>
      </c>
      <c r="O58" s="18">
        <f t="shared" si="33"/>
        <v>1</v>
      </c>
      <c r="P58" s="18">
        <f t="shared" si="33"/>
        <v>1</v>
      </c>
      <c r="Q58" s="18">
        <f t="shared" si="33"/>
        <v>0</v>
      </c>
      <c r="R58" s="18">
        <f t="shared" si="33"/>
        <v>0</v>
      </c>
      <c r="S58" s="18">
        <f t="shared" si="33"/>
        <v>0</v>
      </c>
      <c r="T58" s="18">
        <f t="shared" si="33"/>
        <v>0</v>
      </c>
      <c r="U58" s="18">
        <f t="shared" si="33"/>
        <v>0</v>
      </c>
      <c r="V58" s="18">
        <f t="shared" si="33"/>
        <v>0</v>
      </c>
      <c r="W58" s="21">
        <f t="shared" si="23"/>
        <v>0</v>
      </c>
    </row>
    <row r="59" spans="1:37" ht="15" customHeight="1" x14ac:dyDescent="0.15">
      <c r="A59" s="9"/>
      <c r="B59" s="22">
        <v>427</v>
      </c>
      <c r="C59" s="22">
        <v>34</v>
      </c>
      <c r="D59" s="23">
        <f t="shared" si="8"/>
        <v>7.9625292740046844E-2</v>
      </c>
      <c r="E59" s="22">
        <v>22</v>
      </c>
      <c r="F59" s="23">
        <f t="shared" si="2"/>
        <v>0.6470588235294118</v>
      </c>
      <c r="G59" s="22"/>
      <c r="H59" s="22"/>
      <c r="I59" s="22"/>
      <c r="J59" s="22">
        <v>1</v>
      </c>
      <c r="K59" s="22"/>
      <c r="L59" s="22">
        <v>15</v>
      </c>
      <c r="M59" s="22">
        <v>3</v>
      </c>
      <c r="N59" s="22">
        <v>1</v>
      </c>
      <c r="O59" s="22">
        <v>1</v>
      </c>
      <c r="P59" s="22">
        <v>1</v>
      </c>
      <c r="Q59" s="22"/>
      <c r="R59" s="22"/>
      <c r="S59" s="22"/>
      <c r="T59" s="22"/>
      <c r="U59" s="22"/>
      <c r="V59" s="22"/>
      <c r="W59" s="24">
        <f t="shared" si="23"/>
        <v>0</v>
      </c>
    </row>
    <row r="60" spans="1:37" s="46" customFormat="1" ht="15" customHeight="1" x14ac:dyDescent="0.15">
      <c r="A60" s="125" t="s">
        <v>53</v>
      </c>
      <c r="B60" s="41">
        <f>SUM(B51,B54,B57)</f>
        <v>388</v>
      </c>
      <c r="C60" s="41">
        <f>SUM(C51,C54,C57)</f>
        <v>43</v>
      </c>
      <c r="D60" s="52">
        <f t="shared" si="8"/>
        <v>0.11082474226804123</v>
      </c>
      <c r="E60" s="41">
        <f>SUM(E51,E54,E57)</f>
        <v>28</v>
      </c>
      <c r="F60" s="52">
        <f t="shared" si="2"/>
        <v>0.65116279069767447</v>
      </c>
      <c r="G60" s="41">
        <f>SUM(G51,G54,G57)</f>
        <v>1</v>
      </c>
      <c r="H60" s="41">
        <f t="shared" ref="H60:V60" si="34">SUM(H51,H54,H57)</f>
        <v>0</v>
      </c>
      <c r="I60" s="41">
        <f t="shared" si="34"/>
        <v>0</v>
      </c>
      <c r="J60" s="41">
        <f t="shared" si="34"/>
        <v>0</v>
      </c>
      <c r="K60" s="41">
        <f t="shared" si="34"/>
        <v>3</v>
      </c>
      <c r="L60" s="41">
        <f t="shared" si="34"/>
        <v>14</v>
      </c>
      <c r="M60" s="41">
        <f t="shared" si="34"/>
        <v>4</v>
      </c>
      <c r="N60" s="41">
        <f t="shared" si="34"/>
        <v>1</v>
      </c>
      <c r="O60" s="41">
        <f t="shared" si="34"/>
        <v>1</v>
      </c>
      <c r="P60" s="41">
        <f t="shared" si="34"/>
        <v>1</v>
      </c>
      <c r="Q60" s="41">
        <f t="shared" si="34"/>
        <v>0</v>
      </c>
      <c r="R60" s="41">
        <f t="shared" si="34"/>
        <v>0</v>
      </c>
      <c r="S60" s="41">
        <f t="shared" si="34"/>
        <v>3</v>
      </c>
      <c r="T60" s="41">
        <f t="shared" si="34"/>
        <v>1</v>
      </c>
      <c r="U60" s="41">
        <f t="shared" si="34"/>
        <v>0</v>
      </c>
      <c r="V60" s="41">
        <f t="shared" si="34"/>
        <v>0</v>
      </c>
      <c r="W60" s="53">
        <f t="shared" si="23"/>
        <v>2.5773195876288659E-3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46" customFormat="1" ht="15" customHeight="1" x14ac:dyDescent="0.15">
      <c r="A61" s="126"/>
      <c r="B61" s="42">
        <f>SUM(B52,B55,B58)</f>
        <v>1778</v>
      </c>
      <c r="C61" s="42">
        <f t="shared" ref="C61:C62" si="35">SUM(C52,C55,C58)</f>
        <v>146</v>
      </c>
      <c r="D61" s="54">
        <f t="shared" si="8"/>
        <v>8.211473565804274E-2</v>
      </c>
      <c r="E61" s="42">
        <f t="shared" ref="E61:E62" si="36">SUM(E52,E55,E58)</f>
        <v>114</v>
      </c>
      <c r="F61" s="54">
        <f t="shared" si="2"/>
        <v>0.78082191780821919</v>
      </c>
      <c r="G61" s="42">
        <f t="shared" ref="G61:V62" si="37">SUM(G52,G55,G58)</f>
        <v>1</v>
      </c>
      <c r="H61" s="42">
        <f t="shared" si="37"/>
        <v>0</v>
      </c>
      <c r="I61" s="42">
        <f t="shared" si="37"/>
        <v>0</v>
      </c>
      <c r="J61" s="42">
        <f t="shared" si="37"/>
        <v>7</v>
      </c>
      <c r="K61" s="42">
        <f t="shared" si="37"/>
        <v>19</v>
      </c>
      <c r="L61" s="42">
        <f t="shared" si="37"/>
        <v>63</v>
      </c>
      <c r="M61" s="42">
        <f t="shared" si="37"/>
        <v>14</v>
      </c>
      <c r="N61" s="42">
        <f t="shared" si="37"/>
        <v>0</v>
      </c>
      <c r="O61" s="42">
        <f t="shared" si="37"/>
        <v>3</v>
      </c>
      <c r="P61" s="42">
        <f t="shared" si="37"/>
        <v>2</v>
      </c>
      <c r="Q61" s="42">
        <f t="shared" si="37"/>
        <v>0</v>
      </c>
      <c r="R61" s="42">
        <f t="shared" si="37"/>
        <v>1</v>
      </c>
      <c r="S61" s="42">
        <f t="shared" si="37"/>
        <v>4</v>
      </c>
      <c r="T61" s="42">
        <f t="shared" si="37"/>
        <v>1</v>
      </c>
      <c r="U61" s="42">
        <f t="shared" si="37"/>
        <v>0</v>
      </c>
      <c r="V61" s="42">
        <f t="shared" si="37"/>
        <v>0</v>
      </c>
      <c r="W61" s="55">
        <f t="shared" si="23"/>
        <v>5.6242969628796406E-4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46" customFormat="1" ht="15" customHeight="1" x14ac:dyDescent="0.15">
      <c r="A62" s="128"/>
      <c r="B62" s="44">
        <f>SUM(B53,B56,B59)</f>
        <v>2166</v>
      </c>
      <c r="C62" s="44">
        <f t="shared" si="35"/>
        <v>189</v>
      </c>
      <c r="D62" s="56">
        <f t="shared" si="8"/>
        <v>8.7257617728531855E-2</v>
      </c>
      <c r="E62" s="44">
        <f t="shared" si="36"/>
        <v>142</v>
      </c>
      <c r="F62" s="56">
        <f t="shared" si="2"/>
        <v>0.75132275132275128</v>
      </c>
      <c r="G62" s="44">
        <f t="shared" si="37"/>
        <v>2</v>
      </c>
      <c r="H62" s="44">
        <f t="shared" si="37"/>
        <v>0</v>
      </c>
      <c r="I62" s="44">
        <f t="shared" si="37"/>
        <v>0</v>
      </c>
      <c r="J62" s="44">
        <f t="shared" si="37"/>
        <v>7</v>
      </c>
      <c r="K62" s="44">
        <f t="shared" si="37"/>
        <v>22</v>
      </c>
      <c r="L62" s="44">
        <f t="shared" si="37"/>
        <v>77</v>
      </c>
      <c r="M62" s="44">
        <f t="shared" si="37"/>
        <v>18</v>
      </c>
      <c r="N62" s="44">
        <f t="shared" si="37"/>
        <v>1</v>
      </c>
      <c r="O62" s="44">
        <f t="shared" si="37"/>
        <v>4</v>
      </c>
      <c r="P62" s="44">
        <f t="shared" si="37"/>
        <v>3</v>
      </c>
      <c r="Q62" s="44">
        <f t="shared" si="37"/>
        <v>0</v>
      </c>
      <c r="R62" s="44">
        <f t="shared" si="37"/>
        <v>1</v>
      </c>
      <c r="S62" s="44">
        <f t="shared" si="37"/>
        <v>7</v>
      </c>
      <c r="T62" s="44">
        <f t="shared" si="37"/>
        <v>2</v>
      </c>
      <c r="U62" s="44">
        <f t="shared" si="37"/>
        <v>0</v>
      </c>
      <c r="V62" s="44">
        <f t="shared" si="37"/>
        <v>0</v>
      </c>
      <c r="W62" s="57">
        <f t="shared" si="23"/>
        <v>9.2336103416435823E-4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5" customHeight="1" x14ac:dyDescent="0.15">
      <c r="A63" s="4"/>
      <c r="B63" s="2">
        <v>71</v>
      </c>
      <c r="C63" s="2">
        <v>5</v>
      </c>
      <c r="D63" s="19">
        <f t="shared" si="8"/>
        <v>7.0422535211267609E-2</v>
      </c>
      <c r="E63" s="2">
        <v>5</v>
      </c>
      <c r="F63" s="19">
        <f t="shared" si="2"/>
        <v>1</v>
      </c>
      <c r="G63" s="2"/>
      <c r="H63" s="2"/>
      <c r="I63" s="2"/>
      <c r="J63" s="2">
        <v>2</v>
      </c>
      <c r="K63" s="2"/>
      <c r="L63" s="2">
        <v>2</v>
      </c>
      <c r="M63" s="2"/>
      <c r="N63" s="2">
        <v>1</v>
      </c>
      <c r="O63" s="2"/>
      <c r="P63" s="2"/>
      <c r="Q63" s="2"/>
      <c r="R63" s="2"/>
      <c r="S63" s="2"/>
      <c r="T63" s="2"/>
      <c r="U63" s="2"/>
      <c r="V63" s="2"/>
      <c r="W63" s="20">
        <f t="shared" si="23"/>
        <v>0</v>
      </c>
    </row>
    <row r="64" spans="1:37" ht="15" customHeight="1" x14ac:dyDescent="0.15">
      <c r="A64" s="9" t="s">
        <v>60</v>
      </c>
      <c r="B64" s="18">
        <f>B65-B63</f>
        <v>434</v>
      </c>
      <c r="C64" s="18">
        <f>C65-C63</f>
        <v>38</v>
      </c>
      <c r="D64" s="17">
        <f t="shared" si="8"/>
        <v>8.755760368663594E-2</v>
      </c>
      <c r="E64" s="18">
        <f>E65-E63</f>
        <v>33</v>
      </c>
      <c r="F64" s="17">
        <f t="shared" si="2"/>
        <v>0.86842105263157898</v>
      </c>
      <c r="G64" s="18">
        <f>G65-G63</f>
        <v>1</v>
      </c>
      <c r="H64" s="18">
        <f t="shared" ref="H64:V64" si="38">H65-H63</f>
        <v>0</v>
      </c>
      <c r="I64" s="18">
        <f t="shared" si="38"/>
        <v>0</v>
      </c>
      <c r="J64" s="18">
        <f t="shared" si="38"/>
        <v>0</v>
      </c>
      <c r="K64" s="18">
        <f t="shared" si="38"/>
        <v>7</v>
      </c>
      <c r="L64" s="18">
        <f t="shared" si="38"/>
        <v>16</v>
      </c>
      <c r="M64" s="18">
        <f t="shared" si="38"/>
        <v>4</v>
      </c>
      <c r="N64" s="18">
        <f t="shared" si="38"/>
        <v>0</v>
      </c>
      <c r="O64" s="18">
        <f t="shared" si="38"/>
        <v>1</v>
      </c>
      <c r="P64" s="18">
        <f t="shared" si="38"/>
        <v>0</v>
      </c>
      <c r="Q64" s="18">
        <f t="shared" si="38"/>
        <v>0</v>
      </c>
      <c r="R64" s="18">
        <f t="shared" si="38"/>
        <v>1</v>
      </c>
      <c r="S64" s="18">
        <f t="shared" si="38"/>
        <v>3</v>
      </c>
      <c r="T64" s="18">
        <f t="shared" si="38"/>
        <v>1</v>
      </c>
      <c r="U64" s="18">
        <f t="shared" si="38"/>
        <v>1</v>
      </c>
      <c r="V64" s="18">
        <f t="shared" si="38"/>
        <v>1</v>
      </c>
      <c r="W64" s="21">
        <f t="shared" si="23"/>
        <v>2.304147465437788E-3</v>
      </c>
    </row>
    <row r="65" spans="1:37" ht="15" customHeight="1" x14ac:dyDescent="0.15">
      <c r="A65" s="5"/>
      <c r="B65" s="22">
        <v>505</v>
      </c>
      <c r="C65" s="22">
        <v>43</v>
      </c>
      <c r="D65" s="23">
        <f t="shared" si="8"/>
        <v>8.5148514851485155E-2</v>
      </c>
      <c r="E65" s="22">
        <v>38</v>
      </c>
      <c r="F65" s="23">
        <f t="shared" si="2"/>
        <v>0.88372093023255816</v>
      </c>
      <c r="G65" s="22">
        <v>1</v>
      </c>
      <c r="H65" s="22"/>
      <c r="I65" s="22"/>
      <c r="J65" s="22">
        <v>2</v>
      </c>
      <c r="K65" s="22">
        <v>7</v>
      </c>
      <c r="L65" s="22">
        <v>18</v>
      </c>
      <c r="M65" s="22">
        <v>4</v>
      </c>
      <c r="N65" s="22">
        <v>1</v>
      </c>
      <c r="O65" s="22">
        <v>1</v>
      </c>
      <c r="P65" s="22"/>
      <c r="Q65" s="22"/>
      <c r="R65" s="22">
        <v>1</v>
      </c>
      <c r="S65" s="22">
        <v>3</v>
      </c>
      <c r="T65" s="22">
        <v>1</v>
      </c>
      <c r="U65" s="22">
        <v>1</v>
      </c>
      <c r="V65" s="22">
        <v>1</v>
      </c>
      <c r="W65" s="24">
        <f t="shared" si="23"/>
        <v>1.9801980198019802E-3</v>
      </c>
    </row>
    <row r="66" spans="1:37" ht="15" customHeight="1" x14ac:dyDescent="0.15">
      <c r="A66" s="4"/>
      <c r="B66" s="2">
        <v>246</v>
      </c>
      <c r="C66" s="2">
        <v>25</v>
      </c>
      <c r="D66" s="19">
        <f t="shared" si="8"/>
        <v>0.1016260162601626</v>
      </c>
      <c r="E66" s="2">
        <v>18</v>
      </c>
      <c r="F66" s="19">
        <f t="shared" si="2"/>
        <v>0.72</v>
      </c>
      <c r="G66" s="2">
        <v>2</v>
      </c>
      <c r="H66" s="2"/>
      <c r="I66" s="2"/>
      <c r="J66" s="2">
        <v>1</v>
      </c>
      <c r="K66" s="2"/>
      <c r="L66" s="2">
        <v>14</v>
      </c>
      <c r="M66" s="2"/>
      <c r="N66" s="2"/>
      <c r="O66" s="2">
        <v>1</v>
      </c>
      <c r="P66" s="2"/>
      <c r="Q66" s="2"/>
      <c r="R66" s="2"/>
      <c r="S66" s="2"/>
      <c r="T66" s="2">
        <v>2</v>
      </c>
      <c r="U66" s="2">
        <v>2</v>
      </c>
      <c r="V66" s="2"/>
      <c r="W66" s="20">
        <f t="shared" si="23"/>
        <v>8.130081300813009E-3</v>
      </c>
    </row>
    <row r="67" spans="1:37" ht="15" customHeight="1" x14ac:dyDescent="0.15">
      <c r="A67" s="9" t="s">
        <v>61</v>
      </c>
      <c r="B67" s="18">
        <f>B68-B66</f>
        <v>1574</v>
      </c>
      <c r="C67" s="18">
        <f>C68-C66</f>
        <v>109</v>
      </c>
      <c r="D67" s="17">
        <f t="shared" si="8"/>
        <v>6.9250317662007621E-2</v>
      </c>
      <c r="E67" s="18">
        <f>E68-E66</f>
        <v>78</v>
      </c>
      <c r="F67" s="17">
        <f t="shared" si="2"/>
        <v>0.7155963302752294</v>
      </c>
      <c r="G67" s="18">
        <f>G68-G66</f>
        <v>1</v>
      </c>
      <c r="H67" s="18">
        <f t="shared" ref="H67:V67" si="39">H68-H66</f>
        <v>0</v>
      </c>
      <c r="I67" s="18">
        <f t="shared" si="39"/>
        <v>0</v>
      </c>
      <c r="J67" s="18">
        <f t="shared" si="39"/>
        <v>5</v>
      </c>
      <c r="K67" s="18">
        <f t="shared" si="39"/>
        <v>12</v>
      </c>
      <c r="L67" s="18">
        <f t="shared" si="39"/>
        <v>45</v>
      </c>
      <c r="M67" s="18">
        <f t="shared" si="39"/>
        <v>3</v>
      </c>
      <c r="N67" s="18">
        <f t="shared" si="39"/>
        <v>1</v>
      </c>
      <c r="O67" s="18">
        <f t="shared" si="39"/>
        <v>0</v>
      </c>
      <c r="P67" s="18">
        <f t="shared" si="39"/>
        <v>2</v>
      </c>
      <c r="Q67" s="18">
        <f t="shared" si="39"/>
        <v>1</v>
      </c>
      <c r="R67" s="18">
        <f t="shared" si="39"/>
        <v>0</v>
      </c>
      <c r="S67" s="18">
        <f t="shared" si="39"/>
        <v>8</v>
      </c>
      <c r="T67" s="18">
        <f t="shared" si="39"/>
        <v>1</v>
      </c>
      <c r="U67" s="18">
        <f t="shared" si="39"/>
        <v>1</v>
      </c>
      <c r="V67" s="18">
        <f t="shared" si="39"/>
        <v>1</v>
      </c>
      <c r="W67" s="21">
        <f t="shared" si="23"/>
        <v>6.3532401524777639E-4</v>
      </c>
    </row>
    <row r="68" spans="1:37" ht="15" customHeight="1" x14ac:dyDescent="0.15">
      <c r="A68" s="5"/>
      <c r="B68" s="22">
        <v>1820</v>
      </c>
      <c r="C68" s="22">
        <v>134</v>
      </c>
      <c r="D68" s="23">
        <f t="shared" si="8"/>
        <v>7.3626373626373628E-2</v>
      </c>
      <c r="E68" s="22">
        <v>96</v>
      </c>
      <c r="F68" s="23">
        <f t="shared" si="2"/>
        <v>0.71641791044776115</v>
      </c>
      <c r="G68" s="22">
        <v>3</v>
      </c>
      <c r="H68" s="22"/>
      <c r="I68" s="22"/>
      <c r="J68" s="22">
        <v>6</v>
      </c>
      <c r="K68" s="22">
        <v>12</v>
      </c>
      <c r="L68" s="22">
        <v>59</v>
      </c>
      <c r="M68" s="22">
        <v>3</v>
      </c>
      <c r="N68" s="22">
        <v>1</v>
      </c>
      <c r="O68" s="22">
        <v>1</v>
      </c>
      <c r="P68" s="22">
        <v>2</v>
      </c>
      <c r="Q68" s="22">
        <v>1</v>
      </c>
      <c r="R68" s="22"/>
      <c r="S68" s="22">
        <v>8</v>
      </c>
      <c r="T68" s="22">
        <v>3</v>
      </c>
      <c r="U68" s="22">
        <v>3</v>
      </c>
      <c r="V68" s="22">
        <v>1</v>
      </c>
      <c r="W68" s="24">
        <f t="shared" si="23"/>
        <v>1.6483516483516484E-3</v>
      </c>
    </row>
    <row r="69" spans="1:37" ht="15" customHeight="1" x14ac:dyDescent="0.15">
      <c r="A69" s="4"/>
      <c r="B69" s="2">
        <v>121</v>
      </c>
      <c r="C69" s="2">
        <v>14</v>
      </c>
      <c r="D69" s="19">
        <f t="shared" si="8"/>
        <v>0.11570247933884298</v>
      </c>
      <c r="E69" s="2">
        <v>11</v>
      </c>
      <c r="F69" s="19">
        <f t="shared" ref="F69:F134" si="40">E69/C69</f>
        <v>0.7857142857142857</v>
      </c>
      <c r="G69" s="2">
        <v>1</v>
      </c>
      <c r="H69" s="2"/>
      <c r="I69" s="2"/>
      <c r="J69" s="2">
        <v>1</v>
      </c>
      <c r="K69" s="2">
        <v>2</v>
      </c>
      <c r="L69" s="2">
        <v>7</v>
      </c>
      <c r="M69" s="2"/>
      <c r="N69" s="2"/>
      <c r="O69" s="2"/>
      <c r="P69" s="2"/>
      <c r="Q69" s="2"/>
      <c r="R69" s="2"/>
      <c r="S69" s="2"/>
      <c r="T69" s="2">
        <v>1</v>
      </c>
      <c r="U69" s="2">
        <v>1</v>
      </c>
      <c r="V69" s="2"/>
      <c r="W69" s="20">
        <f t="shared" ref="W69:W101" si="41">T69/B69</f>
        <v>8.2644628099173556E-3</v>
      </c>
    </row>
    <row r="70" spans="1:37" ht="15" customHeight="1" x14ac:dyDescent="0.15">
      <c r="A70" s="9" t="s">
        <v>28</v>
      </c>
      <c r="B70" s="18">
        <f>B71-B69</f>
        <v>726</v>
      </c>
      <c r="C70" s="18">
        <f>C71-C69</f>
        <v>43</v>
      </c>
      <c r="D70" s="17">
        <f t="shared" ref="D70:D136" si="42">C70/B70</f>
        <v>5.9228650137741048E-2</v>
      </c>
      <c r="E70" s="18">
        <f>E71-E69</f>
        <v>36</v>
      </c>
      <c r="F70" s="17">
        <f t="shared" si="40"/>
        <v>0.83720930232558144</v>
      </c>
      <c r="G70" s="18">
        <f>G71-G69</f>
        <v>1</v>
      </c>
      <c r="H70" s="18">
        <f t="shared" ref="H70:V70" si="43">H71-H69</f>
        <v>0</v>
      </c>
      <c r="I70" s="18">
        <f t="shared" si="43"/>
        <v>0</v>
      </c>
      <c r="J70" s="18">
        <f t="shared" si="43"/>
        <v>3</v>
      </c>
      <c r="K70" s="18">
        <f t="shared" si="43"/>
        <v>8</v>
      </c>
      <c r="L70" s="18">
        <f t="shared" si="43"/>
        <v>16</v>
      </c>
      <c r="M70" s="18">
        <f t="shared" si="43"/>
        <v>5</v>
      </c>
      <c r="N70" s="18">
        <f t="shared" si="43"/>
        <v>0</v>
      </c>
      <c r="O70" s="18">
        <f t="shared" si="43"/>
        <v>0</v>
      </c>
      <c r="P70" s="18">
        <f t="shared" si="43"/>
        <v>0</v>
      </c>
      <c r="Q70" s="18">
        <f t="shared" si="43"/>
        <v>1</v>
      </c>
      <c r="R70" s="18">
        <f t="shared" si="43"/>
        <v>0</v>
      </c>
      <c r="S70" s="18">
        <f t="shared" si="43"/>
        <v>2</v>
      </c>
      <c r="T70" s="18">
        <f t="shared" si="43"/>
        <v>1</v>
      </c>
      <c r="U70" s="18">
        <f t="shared" si="43"/>
        <v>1</v>
      </c>
      <c r="V70" s="18">
        <f t="shared" si="43"/>
        <v>1</v>
      </c>
      <c r="W70" s="21">
        <f t="shared" si="41"/>
        <v>1.3774104683195593E-3</v>
      </c>
    </row>
    <row r="71" spans="1:37" ht="15" customHeight="1" x14ac:dyDescent="0.15">
      <c r="A71" s="5"/>
      <c r="B71" s="22">
        <v>847</v>
      </c>
      <c r="C71" s="22">
        <v>57</v>
      </c>
      <c r="D71" s="23">
        <f t="shared" si="42"/>
        <v>6.7296340023612747E-2</v>
      </c>
      <c r="E71" s="22">
        <v>47</v>
      </c>
      <c r="F71" s="23">
        <f t="shared" si="40"/>
        <v>0.82456140350877194</v>
      </c>
      <c r="G71" s="22">
        <v>2</v>
      </c>
      <c r="H71" s="22"/>
      <c r="I71" s="22"/>
      <c r="J71" s="22">
        <v>4</v>
      </c>
      <c r="K71" s="22">
        <v>10</v>
      </c>
      <c r="L71" s="22">
        <v>23</v>
      </c>
      <c r="M71" s="22">
        <v>5</v>
      </c>
      <c r="N71" s="22"/>
      <c r="O71" s="22"/>
      <c r="P71" s="22"/>
      <c r="Q71" s="22">
        <v>1</v>
      </c>
      <c r="R71" s="22"/>
      <c r="S71" s="22">
        <v>2</v>
      </c>
      <c r="T71" s="22">
        <v>2</v>
      </c>
      <c r="U71" s="22">
        <v>2</v>
      </c>
      <c r="V71" s="22">
        <v>1</v>
      </c>
      <c r="W71" s="24">
        <f t="shared" si="41"/>
        <v>2.3612750885478157E-3</v>
      </c>
    </row>
    <row r="72" spans="1:37" ht="15" customHeight="1" x14ac:dyDescent="0.15">
      <c r="A72" s="4"/>
      <c r="B72" s="2">
        <v>157</v>
      </c>
      <c r="C72" s="2">
        <v>10</v>
      </c>
      <c r="D72" s="19">
        <f t="shared" si="42"/>
        <v>6.3694267515923567E-2</v>
      </c>
      <c r="E72" s="2">
        <v>7</v>
      </c>
      <c r="F72" s="19">
        <f t="shared" si="40"/>
        <v>0.7</v>
      </c>
      <c r="G72" s="2"/>
      <c r="H72" s="2"/>
      <c r="I72" s="2"/>
      <c r="J72" s="2">
        <v>2</v>
      </c>
      <c r="K72" s="2">
        <v>1</v>
      </c>
      <c r="L72" s="2">
        <v>3</v>
      </c>
      <c r="M72" s="2">
        <v>1</v>
      </c>
      <c r="N72" s="2"/>
      <c r="O72" s="2"/>
      <c r="P72" s="2"/>
      <c r="Q72" s="2"/>
      <c r="R72" s="2"/>
      <c r="S72" s="2"/>
      <c r="T72" s="2"/>
      <c r="U72" s="2"/>
      <c r="V72" s="2"/>
      <c r="W72" s="20">
        <f t="shared" si="41"/>
        <v>0</v>
      </c>
    </row>
    <row r="73" spans="1:37" ht="15" customHeight="1" x14ac:dyDescent="0.15">
      <c r="A73" s="9" t="s">
        <v>45</v>
      </c>
      <c r="B73" s="18">
        <f>B74-B72</f>
        <v>504</v>
      </c>
      <c r="C73" s="18">
        <f>C74-C72</f>
        <v>27</v>
      </c>
      <c r="D73" s="17">
        <f t="shared" si="42"/>
        <v>5.3571428571428568E-2</v>
      </c>
      <c r="E73" s="18">
        <f>E74-E72</f>
        <v>25</v>
      </c>
      <c r="F73" s="17">
        <f t="shared" si="40"/>
        <v>0.92592592592592593</v>
      </c>
      <c r="G73" s="18">
        <f>G74-G72</f>
        <v>0</v>
      </c>
      <c r="H73" s="18">
        <f t="shared" ref="H73:V73" si="44">H74-H72</f>
        <v>0</v>
      </c>
      <c r="I73" s="18">
        <f t="shared" si="44"/>
        <v>0</v>
      </c>
      <c r="J73" s="18">
        <f t="shared" si="44"/>
        <v>0</v>
      </c>
      <c r="K73" s="18">
        <f t="shared" si="44"/>
        <v>1</v>
      </c>
      <c r="L73" s="18">
        <f t="shared" si="44"/>
        <v>18</v>
      </c>
      <c r="M73" s="18">
        <f t="shared" si="44"/>
        <v>1</v>
      </c>
      <c r="N73" s="18">
        <f t="shared" si="44"/>
        <v>2</v>
      </c>
      <c r="O73" s="18">
        <f t="shared" si="44"/>
        <v>1</v>
      </c>
      <c r="P73" s="18">
        <f t="shared" si="44"/>
        <v>0</v>
      </c>
      <c r="Q73" s="18">
        <f t="shared" si="44"/>
        <v>0</v>
      </c>
      <c r="R73" s="18">
        <f t="shared" si="44"/>
        <v>1</v>
      </c>
      <c r="S73" s="18">
        <f t="shared" si="44"/>
        <v>1</v>
      </c>
      <c r="T73" s="18">
        <f t="shared" si="44"/>
        <v>0</v>
      </c>
      <c r="U73" s="18">
        <f t="shared" si="44"/>
        <v>0</v>
      </c>
      <c r="V73" s="18">
        <f t="shared" si="44"/>
        <v>0</v>
      </c>
      <c r="W73" s="21">
        <f t="shared" si="41"/>
        <v>0</v>
      </c>
    </row>
    <row r="74" spans="1:37" ht="15" customHeight="1" x14ac:dyDescent="0.15">
      <c r="A74" s="5"/>
      <c r="B74" s="22">
        <v>661</v>
      </c>
      <c r="C74" s="22">
        <v>37</v>
      </c>
      <c r="D74" s="23">
        <f t="shared" si="42"/>
        <v>5.5975794251134643E-2</v>
      </c>
      <c r="E74" s="22">
        <v>32</v>
      </c>
      <c r="F74" s="23">
        <f t="shared" si="40"/>
        <v>0.86486486486486491</v>
      </c>
      <c r="G74" s="22"/>
      <c r="H74" s="22"/>
      <c r="I74" s="22"/>
      <c r="J74" s="22">
        <v>2</v>
      </c>
      <c r="K74" s="22">
        <v>2</v>
      </c>
      <c r="L74" s="22">
        <v>21</v>
      </c>
      <c r="M74" s="22">
        <v>2</v>
      </c>
      <c r="N74" s="22">
        <v>2</v>
      </c>
      <c r="O74" s="22">
        <v>1</v>
      </c>
      <c r="P74" s="22"/>
      <c r="Q74" s="22"/>
      <c r="R74" s="22">
        <v>1</v>
      </c>
      <c r="S74" s="22">
        <v>1</v>
      </c>
      <c r="T74" s="22"/>
      <c r="U74" s="22"/>
      <c r="V74" s="22"/>
      <c r="W74" s="24">
        <f t="shared" si="41"/>
        <v>0</v>
      </c>
    </row>
    <row r="75" spans="1:37" ht="15" customHeight="1" x14ac:dyDescent="0.15">
      <c r="A75" s="4"/>
      <c r="B75" s="2">
        <v>300</v>
      </c>
      <c r="C75" s="2">
        <v>23</v>
      </c>
      <c r="D75" s="19">
        <f t="shared" si="42"/>
        <v>7.6666666666666661E-2</v>
      </c>
      <c r="E75" s="2">
        <v>18</v>
      </c>
      <c r="F75" s="19">
        <f t="shared" si="40"/>
        <v>0.78260869565217395</v>
      </c>
      <c r="G75" s="2"/>
      <c r="H75" s="2"/>
      <c r="I75" s="2"/>
      <c r="J75" s="2">
        <v>3</v>
      </c>
      <c r="K75" s="2">
        <v>2</v>
      </c>
      <c r="L75" s="2">
        <v>10</v>
      </c>
      <c r="M75" s="2">
        <v>1</v>
      </c>
      <c r="N75" s="2"/>
      <c r="O75" s="2"/>
      <c r="P75" s="2"/>
      <c r="Q75" s="2">
        <v>1</v>
      </c>
      <c r="R75" s="2"/>
      <c r="S75" s="2">
        <v>1</v>
      </c>
      <c r="T75" s="2"/>
      <c r="U75" s="2"/>
      <c r="V75" s="2"/>
      <c r="W75" s="20">
        <f t="shared" si="41"/>
        <v>0</v>
      </c>
    </row>
    <row r="76" spans="1:37" ht="15" customHeight="1" x14ac:dyDescent="0.15">
      <c r="A76" s="9" t="s">
        <v>62</v>
      </c>
      <c r="B76" s="18">
        <f>B77-B75</f>
        <v>1233</v>
      </c>
      <c r="C76" s="18">
        <f>C77-C75</f>
        <v>69</v>
      </c>
      <c r="D76" s="17">
        <f t="shared" si="42"/>
        <v>5.5961070559610707E-2</v>
      </c>
      <c r="E76" s="18">
        <f>E77-E75</f>
        <v>56</v>
      </c>
      <c r="F76" s="17">
        <f t="shared" si="40"/>
        <v>0.81159420289855078</v>
      </c>
      <c r="G76" s="18">
        <f>G77-G75</f>
        <v>2</v>
      </c>
      <c r="H76" s="18">
        <f t="shared" ref="H76:U76" si="45">H77-H75</f>
        <v>0</v>
      </c>
      <c r="I76" s="18">
        <f t="shared" si="45"/>
        <v>0</v>
      </c>
      <c r="J76" s="18">
        <f t="shared" si="45"/>
        <v>5</v>
      </c>
      <c r="K76" s="18">
        <f t="shared" si="45"/>
        <v>2</v>
      </c>
      <c r="L76" s="18">
        <f t="shared" si="45"/>
        <v>33</v>
      </c>
      <c r="M76" s="18">
        <f t="shared" si="45"/>
        <v>8</v>
      </c>
      <c r="N76" s="18">
        <f t="shared" si="45"/>
        <v>0</v>
      </c>
      <c r="O76" s="18">
        <f t="shared" si="45"/>
        <v>0</v>
      </c>
      <c r="P76" s="18">
        <f t="shared" si="45"/>
        <v>1</v>
      </c>
      <c r="Q76" s="18">
        <f t="shared" si="45"/>
        <v>1</v>
      </c>
      <c r="R76" s="18">
        <f t="shared" si="45"/>
        <v>1</v>
      </c>
      <c r="S76" s="18">
        <f t="shared" si="45"/>
        <v>3</v>
      </c>
      <c r="T76" s="18">
        <f t="shared" si="45"/>
        <v>1</v>
      </c>
      <c r="U76" s="18">
        <f t="shared" si="45"/>
        <v>0</v>
      </c>
      <c r="V76" s="18">
        <f>V77-V75</f>
        <v>0</v>
      </c>
      <c r="W76" s="21">
        <f t="shared" si="41"/>
        <v>8.110300081103001E-4</v>
      </c>
    </row>
    <row r="77" spans="1:37" ht="15" customHeight="1" x14ac:dyDescent="0.15">
      <c r="A77" s="5"/>
      <c r="B77" s="22">
        <v>1533</v>
      </c>
      <c r="C77" s="22">
        <v>92</v>
      </c>
      <c r="D77" s="23">
        <f t="shared" si="42"/>
        <v>6.0013046314416174E-2</v>
      </c>
      <c r="E77" s="22">
        <v>74</v>
      </c>
      <c r="F77" s="23">
        <f t="shared" si="40"/>
        <v>0.80434782608695654</v>
      </c>
      <c r="G77" s="22">
        <v>2</v>
      </c>
      <c r="H77" s="22"/>
      <c r="I77" s="22"/>
      <c r="J77" s="22">
        <v>8</v>
      </c>
      <c r="K77" s="22">
        <v>4</v>
      </c>
      <c r="L77" s="22">
        <v>43</v>
      </c>
      <c r="M77" s="22">
        <v>9</v>
      </c>
      <c r="N77" s="22"/>
      <c r="O77" s="22"/>
      <c r="P77" s="22">
        <v>1</v>
      </c>
      <c r="Q77" s="22">
        <v>2</v>
      </c>
      <c r="R77" s="22">
        <v>1</v>
      </c>
      <c r="S77" s="22">
        <v>4</v>
      </c>
      <c r="T77" s="22">
        <v>1</v>
      </c>
      <c r="U77" s="22"/>
      <c r="V77" s="22"/>
      <c r="W77" s="24">
        <f t="shared" si="41"/>
        <v>6.5231572080887146E-4</v>
      </c>
    </row>
    <row r="78" spans="1:37" s="46" customFormat="1" ht="15" customHeight="1" x14ac:dyDescent="0.15">
      <c r="A78" s="129" t="s">
        <v>101</v>
      </c>
      <c r="B78" s="41">
        <f t="shared" ref="B78:E78" si="46">SUM(B63,B66,B69,B72,B75)</f>
        <v>895</v>
      </c>
      <c r="C78" s="41">
        <f t="shared" si="46"/>
        <v>77</v>
      </c>
      <c r="D78" s="52">
        <f t="shared" si="42"/>
        <v>8.6033519553072632E-2</v>
      </c>
      <c r="E78" s="41">
        <f t="shared" si="46"/>
        <v>59</v>
      </c>
      <c r="F78" s="52">
        <f t="shared" si="40"/>
        <v>0.76623376623376627</v>
      </c>
      <c r="G78" s="41">
        <f t="shared" ref="G78:S78" si="47">SUM(G63,G66,G69,G72,G75)</f>
        <v>3</v>
      </c>
      <c r="H78" s="41">
        <f t="shared" si="47"/>
        <v>0</v>
      </c>
      <c r="I78" s="41">
        <f t="shared" si="47"/>
        <v>0</v>
      </c>
      <c r="J78" s="41">
        <f t="shared" si="47"/>
        <v>9</v>
      </c>
      <c r="K78" s="41">
        <f t="shared" si="47"/>
        <v>5</v>
      </c>
      <c r="L78" s="41">
        <f t="shared" si="47"/>
        <v>36</v>
      </c>
      <c r="M78" s="41">
        <f t="shared" si="47"/>
        <v>2</v>
      </c>
      <c r="N78" s="41">
        <f t="shared" si="47"/>
        <v>1</v>
      </c>
      <c r="O78" s="41">
        <f t="shared" si="47"/>
        <v>1</v>
      </c>
      <c r="P78" s="41">
        <f t="shared" si="47"/>
        <v>0</v>
      </c>
      <c r="Q78" s="41">
        <f t="shared" si="47"/>
        <v>1</v>
      </c>
      <c r="R78" s="41">
        <f t="shared" si="47"/>
        <v>0</v>
      </c>
      <c r="S78" s="41">
        <f t="shared" si="47"/>
        <v>1</v>
      </c>
      <c r="T78" s="41">
        <f>SUM(T63,T66,T69,T72,T75)</f>
        <v>3</v>
      </c>
      <c r="U78" s="41">
        <f t="shared" ref="U78:V78" si="48">SUM(U63,U66,U69,U72,U75)</f>
        <v>3</v>
      </c>
      <c r="V78" s="41">
        <f t="shared" si="48"/>
        <v>0</v>
      </c>
      <c r="W78" s="53">
        <f t="shared" si="41"/>
        <v>3.3519553072625698E-3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s="46" customFormat="1" ht="15" customHeight="1" x14ac:dyDescent="0.15">
      <c r="A79" s="130"/>
      <c r="B79" s="42">
        <f t="shared" ref="B79:E79" si="49">SUM(B64,B67,B70,B73,B76)</f>
        <v>4471</v>
      </c>
      <c r="C79" s="42">
        <f t="shared" si="49"/>
        <v>286</v>
      </c>
      <c r="D79" s="54">
        <f t="shared" si="42"/>
        <v>6.3967792440169979E-2</v>
      </c>
      <c r="E79" s="42">
        <f t="shared" si="49"/>
        <v>228</v>
      </c>
      <c r="F79" s="54">
        <f t="shared" si="40"/>
        <v>0.79720279720279719</v>
      </c>
      <c r="G79" s="42">
        <f t="shared" ref="G79:S79" si="50">SUM(G64,G67,G70,G73,G76)</f>
        <v>5</v>
      </c>
      <c r="H79" s="42">
        <f t="shared" si="50"/>
        <v>0</v>
      </c>
      <c r="I79" s="42">
        <f t="shared" si="50"/>
        <v>0</v>
      </c>
      <c r="J79" s="42">
        <f t="shared" si="50"/>
        <v>13</v>
      </c>
      <c r="K79" s="42">
        <f t="shared" si="50"/>
        <v>30</v>
      </c>
      <c r="L79" s="42">
        <f t="shared" si="50"/>
        <v>128</v>
      </c>
      <c r="M79" s="42">
        <f t="shared" si="50"/>
        <v>21</v>
      </c>
      <c r="N79" s="42">
        <f t="shared" si="50"/>
        <v>3</v>
      </c>
      <c r="O79" s="42">
        <f t="shared" si="50"/>
        <v>2</v>
      </c>
      <c r="P79" s="42">
        <f t="shared" si="50"/>
        <v>3</v>
      </c>
      <c r="Q79" s="42">
        <f t="shared" si="50"/>
        <v>3</v>
      </c>
      <c r="R79" s="42">
        <f t="shared" si="50"/>
        <v>3</v>
      </c>
      <c r="S79" s="42">
        <f t="shared" si="50"/>
        <v>17</v>
      </c>
      <c r="T79" s="42">
        <f>SUM(T64,T67,T70,T73,T76)</f>
        <v>4</v>
      </c>
      <c r="U79" s="42">
        <f t="shared" ref="U79:V79" si="51">SUM(U64,U67,U70,U73,U76)</f>
        <v>3</v>
      </c>
      <c r="V79" s="42">
        <f t="shared" si="51"/>
        <v>3</v>
      </c>
      <c r="W79" s="55">
        <f t="shared" si="41"/>
        <v>8.9465443972265709E-4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s="46" customFormat="1" ht="15" customHeight="1" x14ac:dyDescent="0.15">
      <c r="A80" s="131"/>
      <c r="B80" s="44">
        <f t="shared" ref="B80:V80" si="52">SUM(B78:B79)</f>
        <v>5366</v>
      </c>
      <c r="C80" s="44">
        <f t="shared" si="52"/>
        <v>363</v>
      </c>
      <c r="D80" s="56">
        <f t="shared" si="42"/>
        <v>6.7648155050316808E-2</v>
      </c>
      <c r="E80" s="44">
        <f t="shared" si="52"/>
        <v>287</v>
      </c>
      <c r="F80" s="56">
        <f t="shared" si="40"/>
        <v>0.79063360881542699</v>
      </c>
      <c r="G80" s="44">
        <f t="shared" si="52"/>
        <v>8</v>
      </c>
      <c r="H80" s="44">
        <f t="shared" si="52"/>
        <v>0</v>
      </c>
      <c r="I80" s="44">
        <f t="shared" si="52"/>
        <v>0</v>
      </c>
      <c r="J80" s="44">
        <f t="shared" si="52"/>
        <v>22</v>
      </c>
      <c r="K80" s="44">
        <f t="shared" si="52"/>
        <v>35</v>
      </c>
      <c r="L80" s="44">
        <f t="shared" si="52"/>
        <v>164</v>
      </c>
      <c r="M80" s="44">
        <f t="shared" si="52"/>
        <v>23</v>
      </c>
      <c r="N80" s="44">
        <f t="shared" si="52"/>
        <v>4</v>
      </c>
      <c r="O80" s="44">
        <f t="shared" si="52"/>
        <v>3</v>
      </c>
      <c r="P80" s="44">
        <f t="shared" si="52"/>
        <v>3</v>
      </c>
      <c r="Q80" s="44">
        <f t="shared" si="52"/>
        <v>4</v>
      </c>
      <c r="R80" s="44">
        <f t="shared" si="52"/>
        <v>3</v>
      </c>
      <c r="S80" s="44">
        <f t="shared" si="52"/>
        <v>18</v>
      </c>
      <c r="T80" s="44">
        <f t="shared" si="52"/>
        <v>7</v>
      </c>
      <c r="U80" s="44">
        <f t="shared" si="52"/>
        <v>6</v>
      </c>
      <c r="V80" s="44">
        <f t="shared" si="52"/>
        <v>3</v>
      </c>
      <c r="W80" s="57">
        <f t="shared" si="41"/>
        <v>1.3045098770033544E-3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23" ht="15" customHeight="1" x14ac:dyDescent="0.15">
      <c r="A81" s="4"/>
      <c r="B81" s="2">
        <v>243</v>
      </c>
      <c r="C81" s="2">
        <v>27</v>
      </c>
      <c r="D81" s="19">
        <f t="shared" si="42"/>
        <v>0.1111111111111111</v>
      </c>
      <c r="E81" s="2">
        <v>22</v>
      </c>
      <c r="F81" s="19">
        <f t="shared" si="40"/>
        <v>0.81481481481481477</v>
      </c>
      <c r="G81" s="2"/>
      <c r="H81" s="2"/>
      <c r="I81" s="2"/>
      <c r="J81" s="2">
        <v>2</v>
      </c>
      <c r="K81" s="2">
        <v>2</v>
      </c>
      <c r="L81" s="2">
        <v>10</v>
      </c>
      <c r="M81" s="2">
        <v>3</v>
      </c>
      <c r="N81" s="2"/>
      <c r="O81" s="2">
        <v>1</v>
      </c>
      <c r="P81" s="2"/>
      <c r="Q81" s="2">
        <v>1</v>
      </c>
      <c r="R81" s="2">
        <v>1</v>
      </c>
      <c r="S81" s="2">
        <v>2</v>
      </c>
      <c r="T81" s="2"/>
      <c r="U81" s="2"/>
      <c r="V81" s="2"/>
      <c r="W81" s="20">
        <f t="shared" si="41"/>
        <v>0</v>
      </c>
    </row>
    <row r="82" spans="1:23" ht="15" customHeight="1" x14ac:dyDescent="0.15">
      <c r="A82" s="9" t="s">
        <v>29</v>
      </c>
      <c r="B82" s="18">
        <f>B83-B81</f>
        <v>747</v>
      </c>
      <c r="C82" s="18">
        <f>C83-C81</f>
        <v>49</v>
      </c>
      <c r="D82" s="17">
        <f t="shared" si="42"/>
        <v>6.5595716198125834E-2</v>
      </c>
      <c r="E82" s="18">
        <f>E83-E81</f>
        <v>42</v>
      </c>
      <c r="F82" s="17">
        <f t="shared" si="40"/>
        <v>0.8571428571428571</v>
      </c>
      <c r="G82" s="18">
        <f>G83-G81</f>
        <v>0</v>
      </c>
      <c r="H82" s="18">
        <f t="shared" ref="H82:V82" si="53">H83-H81</f>
        <v>0</v>
      </c>
      <c r="I82" s="18">
        <f t="shared" si="53"/>
        <v>0</v>
      </c>
      <c r="J82" s="18">
        <f t="shared" si="53"/>
        <v>1</v>
      </c>
      <c r="K82" s="18">
        <f t="shared" si="53"/>
        <v>5</v>
      </c>
      <c r="L82" s="18">
        <f t="shared" si="53"/>
        <v>27</v>
      </c>
      <c r="M82" s="18">
        <f t="shared" si="53"/>
        <v>1</v>
      </c>
      <c r="N82" s="18">
        <f t="shared" si="53"/>
        <v>0</v>
      </c>
      <c r="O82" s="18">
        <f t="shared" si="53"/>
        <v>1</v>
      </c>
      <c r="P82" s="18">
        <f t="shared" si="53"/>
        <v>0</v>
      </c>
      <c r="Q82" s="18">
        <f t="shared" si="53"/>
        <v>3</v>
      </c>
      <c r="R82" s="18">
        <f t="shared" si="53"/>
        <v>1</v>
      </c>
      <c r="S82" s="18">
        <f t="shared" si="53"/>
        <v>3</v>
      </c>
      <c r="T82" s="18">
        <f t="shared" si="53"/>
        <v>0</v>
      </c>
      <c r="U82" s="18">
        <f t="shared" si="53"/>
        <v>0</v>
      </c>
      <c r="V82" s="18">
        <f t="shared" si="53"/>
        <v>0</v>
      </c>
      <c r="W82" s="21">
        <f t="shared" si="41"/>
        <v>0</v>
      </c>
    </row>
    <row r="83" spans="1:23" ht="15" customHeight="1" x14ac:dyDescent="0.15">
      <c r="A83" s="5"/>
      <c r="B83" s="22">
        <v>990</v>
      </c>
      <c r="C83" s="22">
        <v>76</v>
      </c>
      <c r="D83" s="23">
        <f t="shared" si="42"/>
        <v>7.6767676767676762E-2</v>
      </c>
      <c r="E83" s="22">
        <v>64</v>
      </c>
      <c r="F83" s="23">
        <f t="shared" si="40"/>
        <v>0.84210526315789469</v>
      </c>
      <c r="G83" s="22"/>
      <c r="H83" s="22"/>
      <c r="I83" s="22"/>
      <c r="J83" s="22">
        <v>3</v>
      </c>
      <c r="K83" s="22">
        <v>7</v>
      </c>
      <c r="L83" s="22">
        <v>37</v>
      </c>
      <c r="M83" s="22">
        <v>4</v>
      </c>
      <c r="N83" s="22"/>
      <c r="O83" s="22">
        <v>2</v>
      </c>
      <c r="P83" s="22"/>
      <c r="Q83" s="22">
        <v>4</v>
      </c>
      <c r="R83" s="22">
        <v>2</v>
      </c>
      <c r="S83" s="22">
        <v>5</v>
      </c>
      <c r="T83" s="22"/>
      <c r="U83" s="22"/>
      <c r="V83" s="22"/>
      <c r="W83" s="24">
        <f t="shared" si="41"/>
        <v>0</v>
      </c>
    </row>
    <row r="84" spans="1:23" ht="15" customHeight="1" x14ac:dyDescent="0.15">
      <c r="A84" s="4"/>
      <c r="B84" s="2">
        <v>152</v>
      </c>
      <c r="C84" s="2">
        <v>11</v>
      </c>
      <c r="D84" s="19">
        <f t="shared" si="42"/>
        <v>7.2368421052631582E-2</v>
      </c>
      <c r="E84" s="2">
        <v>6</v>
      </c>
      <c r="F84" s="19">
        <f t="shared" si="40"/>
        <v>0.54545454545454541</v>
      </c>
      <c r="G84" s="2"/>
      <c r="H84" s="2"/>
      <c r="I84" s="2"/>
      <c r="J84" s="2">
        <v>1</v>
      </c>
      <c r="K84" s="2">
        <v>1</v>
      </c>
      <c r="L84" s="2">
        <v>2</v>
      </c>
      <c r="M84" s="2">
        <v>1</v>
      </c>
      <c r="N84" s="2"/>
      <c r="O84" s="2"/>
      <c r="P84" s="2"/>
      <c r="Q84" s="2"/>
      <c r="R84" s="2">
        <v>1</v>
      </c>
      <c r="S84" s="2"/>
      <c r="T84" s="2"/>
      <c r="U84" s="2"/>
      <c r="V84" s="2"/>
      <c r="W84" s="20">
        <f t="shared" si="41"/>
        <v>0</v>
      </c>
    </row>
    <row r="85" spans="1:23" ht="15" customHeight="1" x14ac:dyDescent="0.15">
      <c r="A85" s="9" t="s">
        <v>30</v>
      </c>
      <c r="B85" s="18">
        <f>B86-B84</f>
        <v>932</v>
      </c>
      <c r="C85" s="18">
        <f>C86-C84</f>
        <v>99</v>
      </c>
      <c r="D85" s="17">
        <f t="shared" si="42"/>
        <v>0.10622317596566523</v>
      </c>
      <c r="E85" s="18">
        <f>E86-E84</f>
        <v>85</v>
      </c>
      <c r="F85" s="17">
        <f t="shared" si="40"/>
        <v>0.85858585858585856</v>
      </c>
      <c r="G85" s="18">
        <f>G86-G84</f>
        <v>2</v>
      </c>
      <c r="H85" s="18">
        <f t="shared" ref="H85:V85" si="54">H86-H84</f>
        <v>1</v>
      </c>
      <c r="I85" s="18">
        <f t="shared" si="54"/>
        <v>0</v>
      </c>
      <c r="J85" s="18">
        <f t="shared" si="54"/>
        <v>8</v>
      </c>
      <c r="K85" s="18">
        <f t="shared" si="54"/>
        <v>17</v>
      </c>
      <c r="L85" s="18">
        <f t="shared" si="54"/>
        <v>41</v>
      </c>
      <c r="M85" s="18">
        <f t="shared" si="54"/>
        <v>7</v>
      </c>
      <c r="N85" s="18">
        <f t="shared" si="54"/>
        <v>0</v>
      </c>
      <c r="O85" s="18">
        <f t="shared" si="54"/>
        <v>3</v>
      </c>
      <c r="P85" s="18">
        <f t="shared" si="54"/>
        <v>0</v>
      </c>
      <c r="Q85" s="18">
        <f t="shared" si="54"/>
        <v>4</v>
      </c>
      <c r="R85" s="18">
        <f t="shared" si="54"/>
        <v>1</v>
      </c>
      <c r="S85" s="18">
        <f t="shared" si="54"/>
        <v>1</v>
      </c>
      <c r="T85" s="18">
        <f t="shared" si="54"/>
        <v>2</v>
      </c>
      <c r="U85" s="18">
        <f t="shared" si="54"/>
        <v>2</v>
      </c>
      <c r="V85" s="18">
        <f t="shared" si="54"/>
        <v>2</v>
      </c>
      <c r="W85" s="21">
        <f t="shared" si="41"/>
        <v>2.1459227467811159E-3</v>
      </c>
    </row>
    <row r="86" spans="1:23" ht="15" customHeight="1" x14ac:dyDescent="0.15">
      <c r="A86" s="5"/>
      <c r="B86" s="22">
        <v>1084</v>
      </c>
      <c r="C86" s="22">
        <v>110</v>
      </c>
      <c r="D86" s="23">
        <f t="shared" si="42"/>
        <v>0.1014760147601476</v>
      </c>
      <c r="E86" s="22">
        <v>91</v>
      </c>
      <c r="F86" s="23">
        <f t="shared" si="40"/>
        <v>0.82727272727272727</v>
      </c>
      <c r="G86" s="22">
        <v>2</v>
      </c>
      <c r="H86" s="22">
        <v>1</v>
      </c>
      <c r="I86" s="22"/>
      <c r="J86" s="22">
        <v>9</v>
      </c>
      <c r="K86" s="22">
        <v>18</v>
      </c>
      <c r="L86" s="22">
        <v>43</v>
      </c>
      <c r="M86" s="22">
        <v>8</v>
      </c>
      <c r="N86" s="22"/>
      <c r="O86" s="22">
        <v>3</v>
      </c>
      <c r="P86" s="22"/>
      <c r="Q86" s="22">
        <v>4</v>
      </c>
      <c r="R86" s="22">
        <v>2</v>
      </c>
      <c r="S86" s="22">
        <v>1</v>
      </c>
      <c r="T86" s="22">
        <v>2</v>
      </c>
      <c r="U86" s="22">
        <v>2</v>
      </c>
      <c r="V86" s="22">
        <v>2</v>
      </c>
      <c r="W86" s="24">
        <f t="shared" si="41"/>
        <v>1.8450184501845018E-3</v>
      </c>
    </row>
    <row r="87" spans="1:23" ht="15" customHeight="1" x14ac:dyDescent="0.15">
      <c r="A87" s="4"/>
      <c r="B87" s="2">
        <f>121+1</f>
        <v>122</v>
      </c>
      <c r="C87" s="2">
        <v>10</v>
      </c>
      <c r="D87" s="19">
        <f t="shared" si="42"/>
        <v>8.1967213114754092E-2</v>
      </c>
      <c r="E87" s="2">
        <v>8</v>
      </c>
      <c r="F87" s="19">
        <f t="shared" si="40"/>
        <v>0.8</v>
      </c>
      <c r="G87" s="2"/>
      <c r="H87" s="2"/>
      <c r="I87" s="2"/>
      <c r="J87" s="2">
        <v>4</v>
      </c>
      <c r="K87" s="2">
        <v>1</v>
      </c>
      <c r="L87" s="2">
        <v>2</v>
      </c>
      <c r="M87" s="2">
        <v>1</v>
      </c>
      <c r="N87" s="2"/>
      <c r="O87" s="2"/>
      <c r="P87" s="2"/>
      <c r="Q87" s="2"/>
      <c r="R87" s="2"/>
      <c r="S87" s="2"/>
      <c r="T87" s="2"/>
      <c r="U87" s="2"/>
      <c r="V87" s="2"/>
      <c r="W87" s="20">
        <f t="shared" si="41"/>
        <v>0</v>
      </c>
    </row>
    <row r="88" spans="1:23" ht="15" customHeight="1" x14ac:dyDescent="0.15">
      <c r="A88" s="9" t="s">
        <v>31</v>
      </c>
      <c r="B88" s="18">
        <f>B89-B87</f>
        <v>869</v>
      </c>
      <c r="C88" s="18">
        <f>C89-C87</f>
        <v>56</v>
      </c>
      <c r="D88" s="17">
        <f t="shared" si="42"/>
        <v>6.4441887226697359E-2</v>
      </c>
      <c r="E88" s="18">
        <f>E89-E87</f>
        <v>45</v>
      </c>
      <c r="F88" s="17">
        <f t="shared" si="40"/>
        <v>0.8035714285714286</v>
      </c>
      <c r="G88" s="18">
        <f>G89-G87</f>
        <v>1</v>
      </c>
      <c r="H88" s="18">
        <f t="shared" ref="H88:V88" si="55">H89-H87</f>
        <v>0</v>
      </c>
      <c r="I88" s="18">
        <f t="shared" si="55"/>
        <v>0</v>
      </c>
      <c r="J88" s="18">
        <f t="shared" si="55"/>
        <v>7</v>
      </c>
      <c r="K88" s="18">
        <f t="shared" si="55"/>
        <v>6</v>
      </c>
      <c r="L88" s="18">
        <f t="shared" si="55"/>
        <v>28</v>
      </c>
      <c r="M88" s="18">
        <f t="shared" si="55"/>
        <v>2</v>
      </c>
      <c r="N88" s="18">
        <f t="shared" si="55"/>
        <v>0</v>
      </c>
      <c r="O88" s="18">
        <f t="shared" si="55"/>
        <v>0</v>
      </c>
      <c r="P88" s="18">
        <f t="shared" si="55"/>
        <v>0</v>
      </c>
      <c r="Q88" s="18">
        <f t="shared" si="55"/>
        <v>0</v>
      </c>
      <c r="R88" s="18">
        <f t="shared" si="55"/>
        <v>0</v>
      </c>
      <c r="S88" s="18">
        <f t="shared" si="55"/>
        <v>1</v>
      </c>
      <c r="T88" s="18">
        <f t="shared" si="55"/>
        <v>1</v>
      </c>
      <c r="U88" s="18">
        <f t="shared" si="55"/>
        <v>0</v>
      </c>
      <c r="V88" s="18">
        <f t="shared" si="55"/>
        <v>0</v>
      </c>
      <c r="W88" s="21">
        <f t="shared" si="41"/>
        <v>1.1507479861910242E-3</v>
      </c>
    </row>
    <row r="89" spans="1:23" ht="15" customHeight="1" x14ac:dyDescent="0.15">
      <c r="A89" s="9"/>
      <c r="B89" s="22">
        <f>989+2</f>
        <v>991</v>
      </c>
      <c r="C89" s="22">
        <v>66</v>
      </c>
      <c r="D89" s="23">
        <f t="shared" si="42"/>
        <v>6.6599394550958632E-2</v>
      </c>
      <c r="E89" s="22">
        <v>53</v>
      </c>
      <c r="F89" s="23">
        <f t="shared" si="40"/>
        <v>0.80303030303030298</v>
      </c>
      <c r="G89" s="22">
        <v>1</v>
      </c>
      <c r="H89" s="22"/>
      <c r="I89" s="22"/>
      <c r="J89" s="22">
        <v>11</v>
      </c>
      <c r="K89" s="22">
        <v>7</v>
      </c>
      <c r="L89" s="22">
        <v>30</v>
      </c>
      <c r="M89" s="22">
        <v>3</v>
      </c>
      <c r="N89" s="22"/>
      <c r="O89" s="22"/>
      <c r="P89" s="22"/>
      <c r="Q89" s="22"/>
      <c r="R89" s="22"/>
      <c r="S89" s="22">
        <v>1</v>
      </c>
      <c r="T89" s="22">
        <v>1</v>
      </c>
      <c r="U89" s="22"/>
      <c r="V89" s="22"/>
      <c r="W89" s="24">
        <f t="shared" si="41"/>
        <v>1.0090817356205853E-3</v>
      </c>
    </row>
    <row r="90" spans="1:23" ht="15" customHeight="1" x14ac:dyDescent="0.15">
      <c r="A90" s="4"/>
      <c r="B90" s="2">
        <v>305</v>
      </c>
      <c r="C90" s="2">
        <v>24</v>
      </c>
      <c r="D90" s="19">
        <f t="shared" si="42"/>
        <v>7.8688524590163941E-2</v>
      </c>
      <c r="E90" s="2">
        <v>17</v>
      </c>
      <c r="F90" s="19">
        <f t="shared" si="40"/>
        <v>0.70833333333333337</v>
      </c>
      <c r="G90" s="2"/>
      <c r="H90" s="2"/>
      <c r="I90" s="2"/>
      <c r="J90" s="2"/>
      <c r="K90" s="2">
        <v>4</v>
      </c>
      <c r="L90" s="2">
        <v>10</v>
      </c>
      <c r="M90" s="2">
        <v>2</v>
      </c>
      <c r="N90" s="2"/>
      <c r="O90" s="2"/>
      <c r="P90" s="2"/>
      <c r="Q90" s="2"/>
      <c r="R90" s="2"/>
      <c r="S90" s="2"/>
      <c r="T90" s="2"/>
      <c r="U90" s="2"/>
      <c r="V90" s="2"/>
      <c r="W90" s="20">
        <f t="shared" si="41"/>
        <v>0</v>
      </c>
    </row>
    <row r="91" spans="1:23" ht="15" customHeight="1" x14ac:dyDescent="0.15">
      <c r="A91" s="9" t="s">
        <v>46</v>
      </c>
      <c r="B91" s="18">
        <f>B92-B90</f>
        <v>1086</v>
      </c>
      <c r="C91" s="18">
        <f>C92-C90</f>
        <v>101</v>
      </c>
      <c r="D91" s="17">
        <f t="shared" si="42"/>
        <v>9.3001841620626149E-2</v>
      </c>
      <c r="E91" s="18">
        <f>E92-E90</f>
        <v>83</v>
      </c>
      <c r="F91" s="17">
        <f t="shared" si="40"/>
        <v>0.82178217821782173</v>
      </c>
      <c r="G91" s="18">
        <f>G92-G90</f>
        <v>1</v>
      </c>
      <c r="H91" s="18">
        <f t="shared" ref="H91:V91" si="56">H92-H90</f>
        <v>0</v>
      </c>
      <c r="I91" s="18">
        <f t="shared" si="56"/>
        <v>0</v>
      </c>
      <c r="J91" s="18">
        <f t="shared" si="56"/>
        <v>3</v>
      </c>
      <c r="K91" s="18">
        <f t="shared" si="56"/>
        <v>15</v>
      </c>
      <c r="L91" s="18">
        <f t="shared" si="56"/>
        <v>43</v>
      </c>
      <c r="M91" s="18">
        <f t="shared" si="56"/>
        <v>10</v>
      </c>
      <c r="N91" s="18">
        <f t="shared" si="56"/>
        <v>1</v>
      </c>
      <c r="O91" s="18">
        <f t="shared" si="56"/>
        <v>2</v>
      </c>
      <c r="P91" s="18">
        <f t="shared" si="56"/>
        <v>0</v>
      </c>
      <c r="Q91" s="18">
        <f t="shared" si="56"/>
        <v>4</v>
      </c>
      <c r="R91" s="18">
        <f t="shared" si="56"/>
        <v>0</v>
      </c>
      <c r="S91" s="18">
        <f t="shared" si="56"/>
        <v>5</v>
      </c>
      <c r="T91" s="18">
        <f t="shared" si="56"/>
        <v>1</v>
      </c>
      <c r="U91" s="18">
        <f t="shared" si="56"/>
        <v>0</v>
      </c>
      <c r="V91" s="18">
        <f t="shared" si="56"/>
        <v>0</v>
      </c>
      <c r="W91" s="21">
        <f t="shared" si="41"/>
        <v>9.2081031307550648E-4</v>
      </c>
    </row>
    <row r="92" spans="1:23" ht="15" customHeight="1" x14ac:dyDescent="0.15">
      <c r="A92" s="5"/>
      <c r="B92" s="22">
        <v>1391</v>
      </c>
      <c r="C92" s="22">
        <v>125</v>
      </c>
      <c r="D92" s="23">
        <f t="shared" si="42"/>
        <v>8.986340762041696E-2</v>
      </c>
      <c r="E92" s="22">
        <v>100</v>
      </c>
      <c r="F92" s="23">
        <f t="shared" si="40"/>
        <v>0.8</v>
      </c>
      <c r="G92" s="22">
        <v>1</v>
      </c>
      <c r="H92" s="22"/>
      <c r="I92" s="22"/>
      <c r="J92" s="22">
        <v>3</v>
      </c>
      <c r="K92" s="22">
        <v>19</v>
      </c>
      <c r="L92" s="22">
        <v>53</v>
      </c>
      <c r="M92" s="22">
        <v>12</v>
      </c>
      <c r="N92" s="22">
        <v>1</v>
      </c>
      <c r="O92" s="22">
        <v>2</v>
      </c>
      <c r="P92" s="22"/>
      <c r="Q92" s="22">
        <v>4</v>
      </c>
      <c r="R92" s="22"/>
      <c r="S92" s="22">
        <v>5</v>
      </c>
      <c r="T92" s="22">
        <v>1</v>
      </c>
      <c r="U92" s="22"/>
      <c r="V92" s="22"/>
      <c r="W92" s="24">
        <f t="shared" si="41"/>
        <v>7.1890726096333576E-4</v>
      </c>
    </row>
    <row r="93" spans="1:23" ht="15" customHeight="1" x14ac:dyDescent="0.15">
      <c r="A93" s="4"/>
      <c r="B93" s="102" t="s">
        <v>116</v>
      </c>
      <c r="C93" s="2">
        <v>0</v>
      </c>
      <c r="D93" s="19"/>
      <c r="E93" s="2"/>
      <c r="F93" s="1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0"/>
    </row>
    <row r="94" spans="1:23" ht="15" customHeight="1" x14ac:dyDescent="0.15">
      <c r="A94" s="9" t="s">
        <v>49</v>
      </c>
      <c r="B94" s="104" t="s">
        <v>116</v>
      </c>
      <c r="C94" s="18">
        <f>C95-C93</f>
        <v>0</v>
      </c>
      <c r="D94" s="17"/>
      <c r="E94" s="18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21"/>
    </row>
    <row r="95" spans="1:23" ht="15" customHeight="1" x14ac:dyDescent="0.15">
      <c r="A95" s="5"/>
      <c r="B95" s="103" t="s">
        <v>116</v>
      </c>
      <c r="C95" s="22">
        <v>0</v>
      </c>
      <c r="D95" s="23"/>
      <c r="E95" s="22"/>
      <c r="F95" s="23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4"/>
    </row>
    <row r="96" spans="1:23" ht="15" customHeight="1" x14ac:dyDescent="0.15">
      <c r="A96" s="4"/>
      <c r="B96" s="2">
        <v>120</v>
      </c>
      <c r="C96" s="2">
        <v>13</v>
      </c>
      <c r="D96" s="19">
        <f>C96/B96</f>
        <v>0.10833333333333334</v>
      </c>
      <c r="E96" s="2">
        <v>11</v>
      </c>
      <c r="F96" s="19">
        <f>E96/C96</f>
        <v>0.84615384615384615</v>
      </c>
      <c r="G96" s="2">
        <v>1</v>
      </c>
      <c r="H96" s="2"/>
      <c r="I96" s="2"/>
      <c r="J96" s="2">
        <v>2</v>
      </c>
      <c r="K96" s="2"/>
      <c r="L96" s="2">
        <v>8</v>
      </c>
      <c r="M96" s="2"/>
      <c r="N96" s="2"/>
      <c r="O96" s="2"/>
      <c r="P96" s="2"/>
      <c r="Q96" s="2"/>
      <c r="R96" s="2"/>
      <c r="S96" s="2"/>
      <c r="T96" s="2">
        <v>1</v>
      </c>
      <c r="U96" s="2">
        <v>1</v>
      </c>
      <c r="V96" s="2"/>
      <c r="W96" s="20">
        <f>T96/B96</f>
        <v>8.3333333333333332E-3</v>
      </c>
    </row>
    <row r="97" spans="1:37" ht="15" customHeight="1" x14ac:dyDescent="0.15">
      <c r="A97" s="9" t="s">
        <v>37</v>
      </c>
      <c r="B97" s="18">
        <f>B98-B96</f>
        <v>553</v>
      </c>
      <c r="C97" s="18">
        <f>C98-C96</f>
        <v>39</v>
      </c>
      <c r="D97" s="17">
        <f>C97/B97</f>
        <v>7.0524412296564198E-2</v>
      </c>
      <c r="E97" s="18">
        <f>E98-E96</f>
        <v>30</v>
      </c>
      <c r="F97" s="17">
        <f>E97/C97</f>
        <v>0.76923076923076927</v>
      </c>
      <c r="G97" s="18">
        <f t="shared" ref="G97:V97" si="57">G98-G96</f>
        <v>2</v>
      </c>
      <c r="H97" s="18">
        <f t="shared" si="57"/>
        <v>0</v>
      </c>
      <c r="I97" s="18">
        <f t="shared" si="57"/>
        <v>0</v>
      </c>
      <c r="J97" s="18">
        <f t="shared" si="57"/>
        <v>3</v>
      </c>
      <c r="K97" s="18">
        <f t="shared" si="57"/>
        <v>2</v>
      </c>
      <c r="L97" s="18">
        <f t="shared" si="57"/>
        <v>14</v>
      </c>
      <c r="M97" s="18">
        <f t="shared" si="57"/>
        <v>5</v>
      </c>
      <c r="N97" s="18">
        <f t="shared" si="57"/>
        <v>0</v>
      </c>
      <c r="O97" s="18">
        <f t="shared" si="57"/>
        <v>0</v>
      </c>
      <c r="P97" s="18">
        <f t="shared" si="57"/>
        <v>0</v>
      </c>
      <c r="Q97" s="18">
        <f t="shared" si="57"/>
        <v>2</v>
      </c>
      <c r="R97" s="18">
        <f t="shared" si="57"/>
        <v>0</v>
      </c>
      <c r="S97" s="18">
        <f t="shared" si="57"/>
        <v>2</v>
      </c>
      <c r="T97" s="18">
        <f t="shared" si="57"/>
        <v>2</v>
      </c>
      <c r="U97" s="18">
        <f t="shared" si="57"/>
        <v>2</v>
      </c>
      <c r="V97" s="18">
        <f t="shared" si="57"/>
        <v>1</v>
      </c>
      <c r="W97" s="21">
        <f>T97/B97</f>
        <v>3.616636528028933E-3</v>
      </c>
    </row>
    <row r="98" spans="1:37" ht="15" customHeight="1" x14ac:dyDescent="0.15">
      <c r="A98" s="5"/>
      <c r="B98" s="22">
        <v>673</v>
      </c>
      <c r="C98" s="22">
        <v>52</v>
      </c>
      <c r="D98" s="23">
        <f>C98/B98</f>
        <v>7.7265973254086184E-2</v>
      </c>
      <c r="E98" s="22">
        <v>41</v>
      </c>
      <c r="F98" s="23">
        <f>E98/C98</f>
        <v>0.78846153846153844</v>
      </c>
      <c r="G98" s="22">
        <v>3</v>
      </c>
      <c r="H98" s="22"/>
      <c r="I98" s="22"/>
      <c r="J98" s="22">
        <v>5</v>
      </c>
      <c r="K98" s="22">
        <v>2</v>
      </c>
      <c r="L98" s="22">
        <v>22</v>
      </c>
      <c r="M98" s="22">
        <v>5</v>
      </c>
      <c r="N98" s="22"/>
      <c r="O98" s="22"/>
      <c r="P98" s="22"/>
      <c r="Q98" s="22">
        <v>2</v>
      </c>
      <c r="R98" s="22"/>
      <c r="S98" s="22">
        <v>2</v>
      </c>
      <c r="T98" s="22">
        <v>3</v>
      </c>
      <c r="U98" s="22">
        <v>3</v>
      </c>
      <c r="V98" s="22">
        <v>1</v>
      </c>
      <c r="W98" s="24">
        <f>T98/B98</f>
        <v>4.4576523031203564E-3</v>
      </c>
    </row>
    <row r="99" spans="1:37" ht="15" customHeight="1" x14ac:dyDescent="0.15">
      <c r="A99" s="4"/>
      <c r="B99" s="2">
        <v>20</v>
      </c>
      <c r="C99" s="2">
        <v>3</v>
      </c>
      <c r="D99" s="19">
        <f t="shared" si="42"/>
        <v>0.15</v>
      </c>
      <c r="E99" s="2">
        <v>2</v>
      </c>
      <c r="F99" s="19">
        <f t="shared" si="40"/>
        <v>0.66666666666666663</v>
      </c>
      <c r="G99" s="2"/>
      <c r="H99" s="2"/>
      <c r="I99" s="2"/>
      <c r="J99" s="2">
        <v>1</v>
      </c>
      <c r="K99" s="2"/>
      <c r="L99" s="2">
        <v>1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0">
        <f t="shared" si="41"/>
        <v>0</v>
      </c>
    </row>
    <row r="100" spans="1:37" ht="15" customHeight="1" x14ac:dyDescent="0.15">
      <c r="A100" s="9" t="s">
        <v>32</v>
      </c>
      <c r="B100" s="18">
        <f>B101-B99</f>
        <v>60</v>
      </c>
      <c r="C100" s="18">
        <f>C101-C99</f>
        <v>4</v>
      </c>
      <c r="D100" s="17">
        <f t="shared" si="42"/>
        <v>6.6666666666666666E-2</v>
      </c>
      <c r="E100" s="18">
        <f>E101-E99</f>
        <v>4</v>
      </c>
      <c r="F100" s="17">
        <f t="shared" si="40"/>
        <v>1</v>
      </c>
      <c r="G100" s="18">
        <f>G101-G99</f>
        <v>0</v>
      </c>
      <c r="H100" s="18">
        <f t="shared" ref="H100:V100" si="58">H101-H99</f>
        <v>0</v>
      </c>
      <c r="I100" s="18">
        <f t="shared" si="58"/>
        <v>0</v>
      </c>
      <c r="J100" s="18">
        <f t="shared" si="58"/>
        <v>1</v>
      </c>
      <c r="K100" s="18">
        <f t="shared" si="58"/>
        <v>0</v>
      </c>
      <c r="L100" s="18">
        <f t="shared" si="58"/>
        <v>2</v>
      </c>
      <c r="M100" s="18">
        <f t="shared" si="58"/>
        <v>0</v>
      </c>
      <c r="N100" s="18">
        <f t="shared" si="58"/>
        <v>0</v>
      </c>
      <c r="O100" s="18">
        <f t="shared" si="58"/>
        <v>0</v>
      </c>
      <c r="P100" s="18">
        <f t="shared" si="58"/>
        <v>1</v>
      </c>
      <c r="Q100" s="18">
        <f t="shared" si="58"/>
        <v>0</v>
      </c>
      <c r="R100" s="18">
        <f t="shared" si="58"/>
        <v>0</v>
      </c>
      <c r="S100" s="18">
        <f t="shared" si="58"/>
        <v>0</v>
      </c>
      <c r="T100" s="18">
        <f t="shared" si="58"/>
        <v>0</v>
      </c>
      <c r="U100" s="18">
        <f t="shared" si="58"/>
        <v>0</v>
      </c>
      <c r="V100" s="18">
        <f t="shared" si="58"/>
        <v>0</v>
      </c>
      <c r="W100" s="21">
        <f t="shared" si="41"/>
        <v>0</v>
      </c>
    </row>
    <row r="101" spans="1:37" ht="15" customHeight="1" x14ac:dyDescent="0.15">
      <c r="A101" s="5"/>
      <c r="B101" s="22">
        <v>80</v>
      </c>
      <c r="C101" s="22">
        <v>7</v>
      </c>
      <c r="D101" s="23">
        <f t="shared" si="42"/>
        <v>8.7499999999999994E-2</v>
      </c>
      <c r="E101" s="22">
        <v>6</v>
      </c>
      <c r="F101" s="23">
        <f t="shared" si="40"/>
        <v>0.8571428571428571</v>
      </c>
      <c r="G101" s="22"/>
      <c r="H101" s="22"/>
      <c r="I101" s="22"/>
      <c r="J101" s="22">
        <v>2</v>
      </c>
      <c r="K101" s="22"/>
      <c r="L101" s="22">
        <v>3</v>
      </c>
      <c r="M101" s="22"/>
      <c r="N101" s="22"/>
      <c r="O101" s="22"/>
      <c r="P101" s="22">
        <v>1</v>
      </c>
      <c r="Q101" s="22"/>
      <c r="R101" s="22"/>
      <c r="S101" s="22"/>
      <c r="T101" s="22"/>
      <c r="U101" s="22"/>
      <c r="V101" s="22"/>
      <c r="W101" s="24">
        <f t="shared" si="41"/>
        <v>0</v>
      </c>
    </row>
    <row r="102" spans="1:37" ht="15" customHeight="1" x14ac:dyDescent="0.15">
      <c r="A102" s="4"/>
      <c r="B102" s="2">
        <v>71</v>
      </c>
      <c r="C102" s="2">
        <v>6</v>
      </c>
      <c r="D102" s="19">
        <f t="shared" si="42"/>
        <v>8.4507042253521125E-2</v>
      </c>
      <c r="E102" s="2">
        <v>5</v>
      </c>
      <c r="F102" s="19">
        <f t="shared" si="40"/>
        <v>0.83333333333333337</v>
      </c>
      <c r="G102" s="2"/>
      <c r="H102" s="2"/>
      <c r="I102" s="2"/>
      <c r="J102" s="2"/>
      <c r="K102" s="2">
        <v>1</v>
      </c>
      <c r="L102" s="2">
        <v>3</v>
      </c>
      <c r="M102" s="2"/>
      <c r="N102" s="2">
        <v>1</v>
      </c>
      <c r="O102" s="2"/>
      <c r="P102" s="2"/>
      <c r="Q102" s="2"/>
      <c r="R102" s="2"/>
      <c r="S102" s="2"/>
      <c r="T102" s="2"/>
      <c r="U102" s="2"/>
      <c r="V102" s="2"/>
      <c r="W102" s="20">
        <f t="shared" ref="W102:W133" si="59">T102/B102</f>
        <v>0</v>
      </c>
    </row>
    <row r="103" spans="1:37" ht="15" customHeight="1" x14ac:dyDescent="0.15">
      <c r="A103" s="9" t="s">
        <v>33</v>
      </c>
      <c r="B103" s="18">
        <f>B104-B102</f>
        <v>158</v>
      </c>
      <c r="C103" s="18">
        <f>C104-C102</f>
        <v>20</v>
      </c>
      <c r="D103" s="17">
        <f t="shared" si="42"/>
        <v>0.12658227848101267</v>
      </c>
      <c r="E103" s="18">
        <f>E104-E102</f>
        <v>19</v>
      </c>
      <c r="F103" s="17">
        <f t="shared" si="40"/>
        <v>0.95</v>
      </c>
      <c r="G103" s="18">
        <f>G104-G102</f>
        <v>0</v>
      </c>
      <c r="H103" s="18">
        <f t="shared" ref="H103:V103" si="60">H104-H102</f>
        <v>0</v>
      </c>
      <c r="I103" s="18">
        <f t="shared" si="60"/>
        <v>0</v>
      </c>
      <c r="J103" s="18">
        <f t="shared" si="60"/>
        <v>0</v>
      </c>
      <c r="K103" s="18">
        <f t="shared" si="60"/>
        <v>2</v>
      </c>
      <c r="L103" s="18">
        <f t="shared" si="60"/>
        <v>13</v>
      </c>
      <c r="M103" s="18">
        <f t="shared" si="60"/>
        <v>2</v>
      </c>
      <c r="N103" s="18">
        <f t="shared" si="60"/>
        <v>0</v>
      </c>
      <c r="O103" s="18">
        <f t="shared" si="60"/>
        <v>1</v>
      </c>
      <c r="P103" s="18">
        <f t="shared" si="60"/>
        <v>1</v>
      </c>
      <c r="Q103" s="18">
        <f t="shared" si="60"/>
        <v>0</v>
      </c>
      <c r="R103" s="18">
        <f t="shared" si="60"/>
        <v>0</v>
      </c>
      <c r="S103" s="18">
        <f t="shared" si="60"/>
        <v>0</v>
      </c>
      <c r="T103" s="18">
        <f t="shared" si="60"/>
        <v>0</v>
      </c>
      <c r="U103" s="18">
        <f t="shared" si="60"/>
        <v>0</v>
      </c>
      <c r="V103" s="18">
        <f t="shared" si="60"/>
        <v>0</v>
      </c>
      <c r="W103" s="21">
        <f t="shared" si="59"/>
        <v>0</v>
      </c>
    </row>
    <row r="104" spans="1:37" ht="15" customHeight="1" x14ac:dyDescent="0.15">
      <c r="A104" s="5"/>
      <c r="B104" s="22">
        <v>229</v>
      </c>
      <c r="C104" s="22">
        <v>26</v>
      </c>
      <c r="D104" s="23">
        <f t="shared" si="42"/>
        <v>0.11353711790393013</v>
      </c>
      <c r="E104" s="22">
        <v>24</v>
      </c>
      <c r="F104" s="23">
        <f t="shared" si="40"/>
        <v>0.92307692307692313</v>
      </c>
      <c r="G104" s="22"/>
      <c r="H104" s="22"/>
      <c r="I104" s="22"/>
      <c r="J104" s="22"/>
      <c r="K104" s="22">
        <v>3</v>
      </c>
      <c r="L104" s="22">
        <v>16</v>
      </c>
      <c r="M104" s="22">
        <v>2</v>
      </c>
      <c r="N104" s="22">
        <v>1</v>
      </c>
      <c r="O104" s="22">
        <v>1</v>
      </c>
      <c r="P104" s="22">
        <v>1</v>
      </c>
      <c r="Q104" s="22"/>
      <c r="R104" s="22"/>
      <c r="S104" s="22"/>
      <c r="T104" s="22"/>
      <c r="U104" s="22"/>
      <c r="V104" s="22"/>
      <c r="W104" s="24">
        <f t="shared" si="59"/>
        <v>0</v>
      </c>
    </row>
    <row r="105" spans="1:37" ht="15" customHeight="1" x14ac:dyDescent="0.15">
      <c r="A105" s="4"/>
      <c r="B105" s="2">
        <v>35</v>
      </c>
      <c r="C105" s="2">
        <v>6</v>
      </c>
      <c r="D105" s="19">
        <f>C105/B105</f>
        <v>0.17142857142857143</v>
      </c>
      <c r="E105" s="2">
        <v>6</v>
      </c>
      <c r="F105" s="19">
        <f>E105/C105</f>
        <v>1</v>
      </c>
      <c r="G105" s="2"/>
      <c r="H105" s="2"/>
      <c r="I105" s="2"/>
      <c r="J105" s="2">
        <v>1</v>
      </c>
      <c r="K105" s="2"/>
      <c r="L105" s="2">
        <v>5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0">
        <f>T105/B105</f>
        <v>0</v>
      </c>
    </row>
    <row r="106" spans="1:37" ht="15" customHeight="1" x14ac:dyDescent="0.15">
      <c r="A106" s="9" t="s">
        <v>36</v>
      </c>
      <c r="B106" s="18">
        <f>B107-B105</f>
        <v>191</v>
      </c>
      <c r="C106" s="18">
        <f>C107-C105</f>
        <v>18</v>
      </c>
      <c r="D106" s="17">
        <f>C106/B106</f>
        <v>9.4240837696335081E-2</v>
      </c>
      <c r="E106" s="18">
        <f>E107-E105</f>
        <v>18</v>
      </c>
      <c r="F106" s="17">
        <f>E106/C106</f>
        <v>1</v>
      </c>
      <c r="G106" s="18">
        <f>G107-G105</f>
        <v>1</v>
      </c>
      <c r="H106" s="18">
        <f t="shared" ref="H106:V106" si="61">H107-H105</f>
        <v>0</v>
      </c>
      <c r="I106" s="18">
        <f t="shared" si="61"/>
        <v>0</v>
      </c>
      <c r="J106" s="18">
        <f t="shared" si="61"/>
        <v>0</v>
      </c>
      <c r="K106" s="18">
        <f t="shared" si="61"/>
        <v>0</v>
      </c>
      <c r="L106" s="18">
        <f t="shared" si="61"/>
        <v>13</v>
      </c>
      <c r="M106" s="18">
        <f t="shared" si="61"/>
        <v>3</v>
      </c>
      <c r="N106" s="18">
        <f t="shared" si="61"/>
        <v>0</v>
      </c>
      <c r="O106" s="18">
        <f t="shared" si="61"/>
        <v>0</v>
      </c>
      <c r="P106" s="18">
        <f t="shared" si="61"/>
        <v>0</v>
      </c>
      <c r="Q106" s="18">
        <f t="shared" si="61"/>
        <v>0</v>
      </c>
      <c r="R106" s="18">
        <f t="shared" si="61"/>
        <v>0</v>
      </c>
      <c r="S106" s="18">
        <f t="shared" si="61"/>
        <v>1</v>
      </c>
      <c r="T106" s="18">
        <f t="shared" si="61"/>
        <v>1</v>
      </c>
      <c r="U106" s="18">
        <f t="shared" si="61"/>
        <v>1</v>
      </c>
      <c r="V106" s="18">
        <f t="shared" si="61"/>
        <v>1</v>
      </c>
      <c r="W106" s="21">
        <f t="shared" ref="W106:W107" si="62">T106/B106</f>
        <v>5.235602094240838E-3</v>
      </c>
    </row>
    <row r="107" spans="1:37" ht="15" customHeight="1" x14ac:dyDescent="0.15">
      <c r="A107" s="5"/>
      <c r="B107" s="22">
        <v>226</v>
      </c>
      <c r="C107" s="22">
        <v>24</v>
      </c>
      <c r="D107" s="23">
        <f>C107/B107</f>
        <v>0.10619469026548672</v>
      </c>
      <c r="E107" s="22">
        <v>24</v>
      </c>
      <c r="F107" s="23">
        <f>E107/C107</f>
        <v>1</v>
      </c>
      <c r="G107" s="22">
        <v>1</v>
      </c>
      <c r="H107" s="22"/>
      <c r="I107" s="22"/>
      <c r="J107" s="22">
        <v>1</v>
      </c>
      <c r="K107" s="22"/>
      <c r="L107" s="22">
        <v>18</v>
      </c>
      <c r="M107" s="22">
        <v>3</v>
      </c>
      <c r="N107" s="22"/>
      <c r="O107" s="22"/>
      <c r="P107" s="22"/>
      <c r="Q107" s="22"/>
      <c r="R107" s="22"/>
      <c r="S107" s="22">
        <v>1</v>
      </c>
      <c r="T107" s="22">
        <v>1</v>
      </c>
      <c r="U107" s="22">
        <v>1</v>
      </c>
      <c r="V107" s="22">
        <v>1</v>
      </c>
      <c r="W107" s="24">
        <f t="shared" si="62"/>
        <v>4.4247787610619468E-3</v>
      </c>
    </row>
    <row r="108" spans="1:37" s="46" customFormat="1" ht="15" customHeight="1" x14ac:dyDescent="0.15">
      <c r="A108" s="125" t="s">
        <v>102</v>
      </c>
      <c r="B108" s="41">
        <f t="shared" ref="B108:U108" si="63">SUM(B81,B84,B87,B90,B93,B96,B99,B102,B105)</f>
        <v>1068</v>
      </c>
      <c r="C108" s="41">
        <f t="shared" si="63"/>
        <v>100</v>
      </c>
      <c r="D108" s="52">
        <f t="shared" ref="D108:D110" si="64">C108/B108</f>
        <v>9.3632958801498134E-2</v>
      </c>
      <c r="E108" s="41">
        <f t="shared" si="63"/>
        <v>77</v>
      </c>
      <c r="F108" s="52">
        <f t="shared" ref="F108:F110" si="65">E108/C108</f>
        <v>0.77</v>
      </c>
      <c r="G108" s="41">
        <f t="shared" si="63"/>
        <v>1</v>
      </c>
      <c r="H108" s="41">
        <f t="shared" si="63"/>
        <v>0</v>
      </c>
      <c r="I108" s="41">
        <f t="shared" si="63"/>
        <v>0</v>
      </c>
      <c r="J108" s="41">
        <f t="shared" si="63"/>
        <v>11</v>
      </c>
      <c r="K108" s="41">
        <f t="shared" si="63"/>
        <v>9</v>
      </c>
      <c r="L108" s="41">
        <f t="shared" si="63"/>
        <v>41</v>
      </c>
      <c r="M108" s="41">
        <f t="shared" si="63"/>
        <v>7</v>
      </c>
      <c r="N108" s="41">
        <f t="shared" si="63"/>
        <v>1</v>
      </c>
      <c r="O108" s="41">
        <f t="shared" si="63"/>
        <v>1</v>
      </c>
      <c r="P108" s="41">
        <f t="shared" si="63"/>
        <v>0</v>
      </c>
      <c r="Q108" s="41">
        <f t="shared" si="63"/>
        <v>1</v>
      </c>
      <c r="R108" s="41">
        <f t="shared" si="63"/>
        <v>2</v>
      </c>
      <c r="S108" s="41">
        <f t="shared" si="63"/>
        <v>2</v>
      </c>
      <c r="T108" s="41">
        <f t="shared" si="63"/>
        <v>1</v>
      </c>
      <c r="U108" s="41">
        <f t="shared" si="63"/>
        <v>1</v>
      </c>
      <c r="V108" s="41">
        <f>SUM(V81,V84,V87,V90,V93,V96,V99,V102,V105)</f>
        <v>0</v>
      </c>
      <c r="W108" s="53">
        <f t="shared" si="59"/>
        <v>9.3632958801498128E-4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s="46" customFormat="1" ht="15" customHeight="1" x14ac:dyDescent="0.15">
      <c r="A109" s="126"/>
      <c r="B109" s="42">
        <f t="shared" ref="B109:U109" si="66">SUM(B82,B85,B88,B91,B94,B97,B100,B103,B106)</f>
        <v>4596</v>
      </c>
      <c r="C109" s="42">
        <f t="shared" si="66"/>
        <v>386</v>
      </c>
      <c r="D109" s="54">
        <f t="shared" si="64"/>
        <v>8.3986074847693645E-2</v>
      </c>
      <c r="E109" s="42">
        <f t="shared" si="66"/>
        <v>326</v>
      </c>
      <c r="F109" s="54">
        <f t="shared" si="65"/>
        <v>0.84455958549222798</v>
      </c>
      <c r="G109" s="42">
        <f t="shared" si="66"/>
        <v>7</v>
      </c>
      <c r="H109" s="42">
        <f t="shared" si="66"/>
        <v>1</v>
      </c>
      <c r="I109" s="42">
        <f t="shared" si="66"/>
        <v>0</v>
      </c>
      <c r="J109" s="42">
        <f t="shared" si="66"/>
        <v>23</v>
      </c>
      <c r="K109" s="42">
        <f t="shared" si="66"/>
        <v>47</v>
      </c>
      <c r="L109" s="42">
        <f t="shared" si="66"/>
        <v>181</v>
      </c>
      <c r="M109" s="42">
        <f t="shared" si="66"/>
        <v>30</v>
      </c>
      <c r="N109" s="42">
        <f t="shared" si="66"/>
        <v>1</v>
      </c>
      <c r="O109" s="42">
        <f t="shared" si="66"/>
        <v>7</v>
      </c>
      <c r="P109" s="42">
        <f t="shared" si="66"/>
        <v>2</v>
      </c>
      <c r="Q109" s="42">
        <f t="shared" si="66"/>
        <v>13</v>
      </c>
      <c r="R109" s="42">
        <f t="shared" si="66"/>
        <v>2</v>
      </c>
      <c r="S109" s="42">
        <f t="shared" si="66"/>
        <v>13</v>
      </c>
      <c r="T109" s="42">
        <f t="shared" si="66"/>
        <v>7</v>
      </c>
      <c r="U109" s="42">
        <f t="shared" si="66"/>
        <v>5</v>
      </c>
      <c r="V109" s="42">
        <f>SUM(V82,V85,V88,V91,V94,V97,V100,V103,V106)</f>
        <v>4</v>
      </c>
      <c r="W109" s="55">
        <f t="shared" si="59"/>
        <v>1.5230635335073978E-3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s="46" customFormat="1" ht="15" customHeight="1" x14ac:dyDescent="0.15">
      <c r="A110" s="128"/>
      <c r="B110" s="44">
        <f t="shared" ref="B110:V110" si="67">SUM(B108:B109)</f>
        <v>5664</v>
      </c>
      <c r="C110" s="44">
        <f t="shared" si="67"/>
        <v>486</v>
      </c>
      <c r="D110" s="56">
        <f t="shared" si="64"/>
        <v>8.5805084745762705E-2</v>
      </c>
      <c r="E110" s="44">
        <f t="shared" si="67"/>
        <v>403</v>
      </c>
      <c r="F110" s="56">
        <f t="shared" si="65"/>
        <v>0.82921810699588472</v>
      </c>
      <c r="G110" s="44">
        <f t="shared" si="67"/>
        <v>8</v>
      </c>
      <c r="H110" s="44">
        <f t="shared" si="67"/>
        <v>1</v>
      </c>
      <c r="I110" s="44">
        <f t="shared" si="67"/>
        <v>0</v>
      </c>
      <c r="J110" s="44">
        <f t="shared" si="67"/>
        <v>34</v>
      </c>
      <c r="K110" s="44">
        <f t="shared" si="67"/>
        <v>56</v>
      </c>
      <c r="L110" s="44">
        <f t="shared" si="67"/>
        <v>222</v>
      </c>
      <c r="M110" s="44">
        <f t="shared" si="67"/>
        <v>37</v>
      </c>
      <c r="N110" s="44">
        <f t="shared" si="67"/>
        <v>2</v>
      </c>
      <c r="O110" s="44">
        <f t="shared" si="67"/>
        <v>8</v>
      </c>
      <c r="P110" s="44">
        <f t="shared" si="67"/>
        <v>2</v>
      </c>
      <c r="Q110" s="44">
        <f t="shared" si="67"/>
        <v>14</v>
      </c>
      <c r="R110" s="44">
        <f t="shared" si="67"/>
        <v>4</v>
      </c>
      <c r="S110" s="44">
        <f t="shared" si="67"/>
        <v>15</v>
      </c>
      <c r="T110" s="44">
        <f t="shared" si="67"/>
        <v>8</v>
      </c>
      <c r="U110" s="44">
        <f t="shared" si="67"/>
        <v>6</v>
      </c>
      <c r="V110" s="44">
        <f t="shared" si="67"/>
        <v>4</v>
      </c>
      <c r="W110" s="57">
        <f t="shared" si="59"/>
        <v>1.4124293785310734E-3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ht="15" customHeight="1" x14ac:dyDescent="0.15">
      <c r="A111" s="4"/>
      <c r="B111" s="2">
        <f>169+288</f>
        <v>457</v>
      </c>
      <c r="C111" s="2">
        <f>19+21</f>
        <v>40</v>
      </c>
      <c r="D111" s="19">
        <f t="shared" si="42"/>
        <v>8.7527352297592995E-2</v>
      </c>
      <c r="E111" s="2">
        <f>11+12</f>
        <v>23</v>
      </c>
      <c r="F111" s="19">
        <f t="shared" si="40"/>
        <v>0.57499999999999996</v>
      </c>
      <c r="G111" s="2"/>
      <c r="H111" s="2"/>
      <c r="I111" s="2"/>
      <c r="J111" s="2">
        <v>3</v>
      </c>
      <c r="K111" s="2">
        <v>5</v>
      </c>
      <c r="L111" s="2">
        <v>11</v>
      </c>
      <c r="M111" s="2"/>
      <c r="N111" s="2"/>
      <c r="O111" s="2"/>
      <c r="P111" s="2">
        <v>1</v>
      </c>
      <c r="Q111" s="2">
        <v>1</v>
      </c>
      <c r="R111" s="2"/>
      <c r="S111" s="2"/>
      <c r="T111" s="2"/>
      <c r="U111" s="2"/>
      <c r="V111" s="2"/>
      <c r="W111" s="20">
        <f t="shared" si="59"/>
        <v>0</v>
      </c>
    </row>
    <row r="112" spans="1:37" ht="15" customHeight="1" x14ac:dyDescent="0.15">
      <c r="A112" s="9" t="s">
        <v>34</v>
      </c>
      <c r="B112" s="18">
        <f>B113-B111</f>
        <v>1492</v>
      </c>
      <c r="C112" s="18">
        <f>C113-C111</f>
        <v>108</v>
      </c>
      <c r="D112" s="17">
        <f t="shared" si="42"/>
        <v>7.2386058981233251E-2</v>
      </c>
      <c r="E112" s="18">
        <f>E113-E111</f>
        <v>91</v>
      </c>
      <c r="F112" s="17">
        <f t="shared" si="40"/>
        <v>0.84259259259259256</v>
      </c>
      <c r="G112" s="18">
        <f>G113-G111</f>
        <v>0</v>
      </c>
      <c r="H112" s="18">
        <f t="shared" ref="H112:V112" si="68">H113-H111</f>
        <v>1</v>
      </c>
      <c r="I112" s="18">
        <f t="shared" si="68"/>
        <v>0</v>
      </c>
      <c r="J112" s="18">
        <f t="shared" si="68"/>
        <v>6</v>
      </c>
      <c r="K112" s="18">
        <f t="shared" si="68"/>
        <v>13</v>
      </c>
      <c r="L112" s="18">
        <f t="shared" si="68"/>
        <v>47</v>
      </c>
      <c r="M112" s="18">
        <f t="shared" si="68"/>
        <v>8</v>
      </c>
      <c r="N112" s="18">
        <f t="shared" si="68"/>
        <v>0</v>
      </c>
      <c r="O112" s="18">
        <f t="shared" si="68"/>
        <v>1</v>
      </c>
      <c r="P112" s="18">
        <f t="shared" si="68"/>
        <v>4</v>
      </c>
      <c r="Q112" s="18">
        <f t="shared" si="68"/>
        <v>2</v>
      </c>
      <c r="R112" s="18">
        <f t="shared" si="68"/>
        <v>4</v>
      </c>
      <c r="S112" s="18">
        <f t="shared" si="68"/>
        <v>7</v>
      </c>
      <c r="T112" s="18">
        <f t="shared" si="68"/>
        <v>0</v>
      </c>
      <c r="U112" s="18">
        <f t="shared" si="68"/>
        <v>0</v>
      </c>
      <c r="V112" s="18">
        <f t="shared" si="68"/>
        <v>0</v>
      </c>
      <c r="W112" s="21">
        <f t="shared" si="59"/>
        <v>0</v>
      </c>
    </row>
    <row r="113" spans="1:37" ht="15" customHeight="1" x14ac:dyDescent="0.15">
      <c r="A113" s="5"/>
      <c r="B113" s="22">
        <f>899+1050</f>
        <v>1949</v>
      </c>
      <c r="C113" s="22">
        <f>72+76</f>
        <v>148</v>
      </c>
      <c r="D113" s="23">
        <f t="shared" si="42"/>
        <v>7.5936377629553617E-2</v>
      </c>
      <c r="E113" s="22">
        <f>55+59</f>
        <v>114</v>
      </c>
      <c r="F113" s="23">
        <f t="shared" si="40"/>
        <v>0.77027027027027029</v>
      </c>
      <c r="G113" s="22"/>
      <c r="H113" s="22">
        <v>1</v>
      </c>
      <c r="I113" s="22"/>
      <c r="J113" s="22">
        <f>6+3</f>
        <v>9</v>
      </c>
      <c r="K113" s="22">
        <v>18</v>
      </c>
      <c r="L113" s="22">
        <v>58</v>
      </c>
      <c r="M113" s="22">
        <v>8</v>
      </c>
      <c r="N113" s="22"/>
      <c r="O113" s="22">
        <v>1</v>
      </c>
      <c r="P113" s="22">
        <v>5</v>
      </c>
      <c r="Q113" s="22">
        <v>3</v>
      </c>
      <c r="R113" s="22">
        <v>4</v>
      </c>
      <c r="S113" s="22">
        <v>7</v>
      </c>
      <c r="T113" s="22"/>
      <c r="U113" s="22"/>
      <c r="V113" s="22"/>
      <c r="W113" s="24">
        <f t="shared" si="59"/>
        <v>0</v>
      </c>
    </row>
    <row r="114" spans="1:37" ht="15" customHeight="1" x14ac:dyDescent="0.15">
      <c r="A114" s="4"/>
      <c r="B114" s="2">
        <v>102</v>
      </c>
      <c r="C114" s="2">
        <v>8</v>
      </c>
      <c r="D114" s="19">
        <f t="shared" si="42"/>
        <v>7.8431372549019607E-2</v>
      </c>
      <c r="E114" s="2">
        <v>8</v>
      </c>
      <c r="F114" s="19">
        <f t="shared" si="40"/>
        <v>1</v>
      </c>
      <c r="G114" s="2"/>
      <c r="H114" s="2"/>
      <c r="I114" s="2"/>
      <c r="J114" s="2">
        <v>1</v>
      </c>
      <c r="K114" s="2">
        <v>2</v>
      </c>
      <c r="L114" s="2">
        <v>2</v>
      </c>
      <c r="M114" s="2">
        <v>1</v>
      </c>
      <c r="N114" s="2"/>
      <c r="O114" s="2">
        <v>1</v>
      </c>
      <c r="P114" s="2"/>
      <c r="Q114" s="2"/>
      <c r="R114" s="2"/>
      <c r="S114" s="2">
        <v>1</v>
      </c>
      <c r="T114" s="2"/>
      <c r="U114" s="2"/>
      <c r="V114" s="2"/>
      <c r="W114" s="20">
        <f t="shared" si="59"/>
        <v>0</v>
      </c>
    </row>
    <row r="115" spans="1:37" ht="15" customHeight="1" x14ac:dyDescent="0.15">
      <c r="A115" s="9" t="s">
        <v>35</v>
      </c>
      <c r="B115" s="18">
        <f>B116-B114</f>
        <v>517</v>
      </c>
      <c r="C115" s="18">
        <f>C116-C114</f>
        <v>34</v>
      </c>
      <c r="D115" s="17">
        <f t="shared" si="42"/>
        <v>6.5764023210831718E-2</v>
      </c>
      <c r="E115" s="18">
        <f>E116-E114</f>
        <v>25</v>
      </c>
      <c r="F115" s="17">
        <f t="shared" si="40"/>
        <v>0.73529411764705888</v>
      </c>
      <c r="G115" s="18">
        <f>G116-G114</f>
        <v>0</v>
      </c>
      <c r="H115" s="18">
        <f t="shared" ref="H115:V115" si="69">H116-H114</f>
        <v>0</v>
      </c>
      <c r="I115" s="18">
        <f t="shared" si="69"/>
        <v>0</v>
      </c>
      <c r="J115" s="18">
        <f t="shared" si="69"/>
        <v>1</v>
      </c>
      <c r="K115" s="18">
        <f t="shared" si="69"/>
        <v>3</v>
      </c>
      <c r="L115" s="18">
        <f t="shared" si="69"/>
        <v>16</v>
      </c>
      <c r="M115" s="18">
        <f t="shared" si="69"/>
        <v>1</v>
      </c>
      <c r="N115" s="18">
        <f t="shared" si="69"/>
        <v>0</v>
      </c>
      <c r="O115" s="18">
        <f t="shared" si="69"/>
        <v>1</v>
      </c>
      <c r="P115" s="18">
        <f t="shared" si="69"/>
        <v>0</v>
      </c>
      <c r="Q115" s="18">
        <f t="shared" si="69"/>
        <v>1</v>
      </c>
      <c r="R115" s="18">
        <f t="shared" si="69"/>
        <v>0</v>
      </c>
      <c r="S115" s="18">
        <f t="shared" si="69"/>
        <v>2</v>
      </c>
      <c r="T115" s="18">
        <f t="shared" si="69"/>
        <v>0</v>
      </c>
      <c r="U115" s="18">
        <f t="shared" si="69"/>
        <v>0</v>
      </c>
      <c r="V115" s="18">
        <f t="shared" si="69"/>
        <v>0</v>
      </c>
      <c r="W115" s="21">
        <f t="shared" si="59"/>
        <v>0</v>
      </c>
    </row>
    <row r="116" spans="1:37" ht="15" customHeight="1" x14ac:dyDescent="0.15">
      <c r="A116" s="5"/>
      <c r="B116" s="22">
        <v>619</v>
      </c>
      <c r="C116" s="22">
        <v>42</v>
      </c>
      <c r="D116" s="23">
        <f t="shared" si="42"/>
        <v>6.7851373182552507E-2</v>
      </c>
      <c r="E116" s="22">
        <v>33</v>
      </c>
      <c r="F116" s="23">
        <f t="shared" si="40"/>
        <v>0.7857142857142857</v>
      </c>
      <c r="G116" s="22"/>
      <c r="H116" s="22"/>
      <c r="I116" s="22"/>
      <c r="J116" s="22">
        <v>2</v>
      </c>
      <c r="K116" s="22">
        <v>5</v>
      </c>
      <c r="L116" s="22">
        <v>18</v>
      </c>
      <c r="M116" s="22">
        <v>2</v>
      </c>
      <c r="N116" s="22"/>
      <c r="O116" s="22">
        <v>2</v>
      </c>
      <c r="P116" s="22"/>
      <c r="Q116" s="22">
        <v>1</v>
      </c>
      <c r="R116" s="22"/>
      <c r="S116" s="22">
        <v>3</v>
      </c>
      <c r="T116" s="22"/>
      <c r="U116" s="22"/>
      <c r="V116" s="22"/>
      <c r="W116" s="24">
        <f t="shared" si="59"/>
        <v>0</v>
      </c>
    </row>
    <row r="117" spans="1:37" ht="15" customHeight="1" x14ac:dyDescent="0.15">
      <c r="A117" s="4"/>
      <c r="B117" s="2">
        <v>86</v>
      </c>
      <c r="C117" s="2">
        <v>12</v>
      </c>
      <c r="D117" s="19">
        <f t="shared" si="42"/>
        <v>0.13953488372093023</v>
      </c>
      <c r="E117" s="2">
        <v>9</v>
      </c>
      <c r="F117" s="19">
        <f t="shared" si="40"/>
        <v>0.75</v>
      </c>
      <c r="G117" s="2"/>
      <c r="H117" s="2"/>
      <c r="I117" s="2"/>
      <c r="J117" s="2"/>
      <c r="K117" s="2">
        <v>3</v>
      </c>
      <c r="L117" s="2">
        <v>3</v>
      </c>
      <c r="M117" s="2">
        <v>2</v>
      </c>
      <c r="N117" s="2"/>
      <c r="O117" s="2"/>
      <c r="P117" s="2">
        <v>1</v>
      </c>
      <c r="Q117" s="2"/>
      <c r="R117" s="2"/>
      <c r="S117" s="2"/>
      <c r="T117" s="2"/>
      <c r="U117" s="2"/>
      <c r="V117" s="2"/>
      <c r="W117" s="20">
        <f t="shared" si="59"/>
        <v>0</v>
      </c>
    </row>
    <row r="118" spans="1:37" ht="15" customHeight="1" x14ac:dyDescent="0.15">
      <c r="A118" s="9" t="s">
        <v>50</v>
      </c>
      <c r="B118" s="18">
        <f>B119-B117</f>
        <v>313</v>
      </c>
      <c r="C118" s="18">
        <f>C119-C117</f>
        <v>29</v>
      </c>
      <c r="D118" s="17">
        <f t="shared" si="42"/>
        <v>9.2651757188498399E-2</v>
      </c>
      <c r="E118" s="18">
        <f>E119-E117</f>
        <v>24</v>
      </c>
      <c r="F118" s="17">
        <f t="shared" si="40"/>
        <v>0.82758620689655171</v>
      </c>
      <c r="G118" s="18">
        <f>G119-G117</f>
        <v>0</v>
      </c>
      <c r="H118" s="18">
        <f t="shared" ref="H118:V118" si="70">H119-H117</f>
        <v>0</v>
      </c>
      <c r="I118" s="18">
        <f t="shared" si="70"/>
        <v>0</v>
      </c>
      <c r="J118" s="18">
        <f t="shared" si="70"/>
        <v>1</v>
      </c>
      <c r="K118" s="18">
        <f t="shared" si="70"/>
        <v>6</v>
      </c>
      <c r="L118" s="18">
        <f t="shared" si="70"/>
        <v>16</v>
      </c>
      <c r="M118" s="18">
        <f t="shared" si="70"/>
        <v>0</v>
      </c>
      <c r="N118" s="18">
        <f t="shared" si="70"/>
        <v>0</v>
      </c>
      <c r="O118" s="18">
        <f t="shared" si="70"/>
        <v>1</v>
      </c>
      <c r="P118" s="18">
        <f t="shared" si="70"/>
        <v>0</v>
      </c>
      <c r="Q118" s="18">
        <f t="shared" si="70"/>
        <v>0</v>
      </c>
      <c r="R118" s="18">
        <f t="shared" si="70"/>
        <v>0</v>
      </c>
      <c r="S118" s="18">
        <f t="shared" si="70"/>
        <v>0</v>
      </c>
      <c r="T118" s="18">
        <f t="shared" si="70"/>
        <v>0</v>
      </c>
      <c r="U118" s="18">
        <f t="shared" si="70"/>
        <v>0</v>
      </c>
      <c r="V118" s="18">
        <f t="shared" si="70"/>
        <v>0</v>
      </c>
      <c r="W118" s="21">
        <f t="shared" si="59"/>
        <v>0</v>
      </c>
    </row>
    <row r="119" spans="1:37" ht="15" customHeight="1" x14ac:dyDescent="0.15">
      <c r="A119" s="5"/>
      <c r="B119" s="22">
        <v>399</v>
      </c>
      <c r="C119" s="22">
        <v>41</v>
      </c>
      <c r="D119" s="23">
        <f t="shared" si="42"/>
        <v>0.10275689223057644</v>
      </c>
      <c r="E119" s="22">
        <v>33</v>
      </c>
      <c r="F119" s="23">
        <f t="shared" si="40"/>
        <v>0.80487804878048785</v>
      </c>
      <c r="G119" s="22"/>
      <c r="H119" s="22"/>
      <c r="I119" s="22"/>
      <c r="J119" s="22">
        <v>1</v>
      </c>
      <c r="K119" s="22">
        <v>9</v>
      </c>
      <c r="L119" s="22">
        <v>19</v>
      </c>
      <c r="M119" s="22">
        <v>2</v>
      </c>
      <c r="N119" s="22"/>
      <c r="O119" s="22">
        <v>1</v>
      </c>
      <c r="P119" s="22">
        <v>1</v>
      </c>
      <c r="Q119" s="22"/>
      <c r="R119" s="22"/>
      <c r="S119" s="22"/>
      <c r="T119" s="22"/>
      <c r="U119" s="22"/>
      <c r="V119" s="22"/>
      <c r="W119" s="24">
        <f t="shared" si="59"/>
        <v>0</v>
      </c>
    </row>
    <row r="120" spans="1:37" s="46" customFormat="1" ht="15" customHeight="1" x14ac:dyDescent="0.15">
      <c r="A120" s="125" t="s">
        <v>54</v>
      </c>
      <c r="B120" s="41">
        <f t="shared" ref="B120:U120" si="71">SUM(B111,B114,B117)</f>
        <v>645</v>
      </c>
      <c r="C120" s="41">
        <f t="shared" si="71"/>
        <v>60</v>
      </c>
      <c r="D120" s="52">
        <f t="shared" si="42"/>
        <v>9.3023255813953487E-2</v>
      </c>
      <c r="E120" s="41">
        <f t="shared" si="71"/>
        <v>40</v>
      </c>
      <c r="F120" s="52">
        <f t="shared" si="40"/>
        <v>0.66666666666666663</v>
      </c>
      <c r="G120" s="41">
        <f t="shared" si="71"/>
        <v>0</v>
      </c>
      <c r="H120" s="41">
        <f t="shared" si="71"/>
        <v>0</v>
      </c>
      <c r="I120" s="41">
        <f t="shared" si="71"/>
        <v>0</v>
      </c>
      <c r="J120" s="41">
        <f t="shared" si="71"/>
        <v>4</v>
      </c>
      <c r="K120" s="41">
        <f t="shared" si="71"/>
        <v>10</v>
      </c>
      <c r="L120" s="41">
        <f t="shared" si="71"/>
        <v>16</v>
      </c>
      <c r="M120" s="41">
        <f t="shared" si="71"/>
        <v>3</v>
      </c>
      <c r="N120" s="41">
        <f t="shared" si="71"/>
        <v>0</v>
      </c>
      <c r="O120" s="41">
        <f t="shared" si="71"/>
        <v>1</v>
      </c>
      <c r="P120" s="41">
        <f t="shared" si="71"/>
        <v>2</v>
      </c>
      <c r="Q120" s="41">
        <f t="shared" si="71"/>
        <v>1</v>
      </c>
      <c r="R120" s="41">
        <f t="shared" si="71"/>
        <v>0</v>
      </c>
      <c r="S120" s="41">
        <f t="shared" si="71"/>
        <v>1</v>
      </c>
      <c r="T120" s="41">
        <f t="shared" si="71"/>
        <v>0</v>
      </c>
      <c r="U120" s="41">
        <f t="shared" si="71"/>
        <v>0</v>
      </c>
      <c r="V120" s="41">
        <f>SUM(V111,V114,V117)</f>
        <v>0</v>
      </c>
      <c r="W120" s="53">
        <f t="shared" si="59"/>
        <v>0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s="46" customFormat="1" ht="15" customHeight="1" x14ac:dyDescent="0.15">
      <c r="A121" s="126"/>
      <c r="B121" s="42">
        <f t="shared" ref="B121:U121" si="72">SUM(B112,B115,B118)</f>
        <v>2322</v>
      </c>
      <c r="C121" s="42">
        <f t="shared" si="72"/>
        <v>171</v>
      </c>
      <c r="D121" s="54">
        <f t="shared" si="42"/>
        <v>7.3643410852713184E-2</v>
      </c>
      <c r="E121" s="42">
        <f t="shared" si="72"/>
        <v>140</v>
      </c>
      <c r="F121" s="54">
        <f t="shared" si="40"/>
        <v>0.81871345029239762</v>
      </c>
      <c r="G121" s="42">
        <f t="shared" si="72"/>
        <v>0</v>
      </c>
      <c r="H121" s="42">
        <f t="shared" si="72"/>
        <v>1</v>
      </c>
      <c r="I121" s="42">
        <f t="shared" si="72"/>
        <v>0</v>
      </c>
      <c r="J121" s="42">
        <f t="shared" si="72"/>
        <v>8</v>
      </c>
      <c r="K121" s="42">
        <f t="shared" si="72"/>
        <v>22</v>
      </c>
      <c r="L121" s="42">
        <f t="shared" si="72"/>
        <v>79</v>
      </c>
      <c r="M121" s="42">
        <f t="shared" si="72"/>
        <v>9</v>
      </c>
      <c r="N121" s="42">
        <f t="shared" si="72"/>
        <v>0</v>
      </c>
      <c r="O121" s="42">
        <f t="shared" si="72"/>
        <v>3</v>
      </c>
      <c r="P121" s="42">
        <f t="shared" si="72"/>
        <v>4</v>
      </c>
      <c r="Q121" s="42">
        <f t="shared" si="72"/>
        <v>3</v>
      </c>
      <c r="R121" s="42">
        <f t="shared" si="72"/>
        <v>4</v>
      </c>
      <c r="S121" s="42">
        <f t="shared" si="72"/>
        <v>9</v>
      </c>
      <c r="T121" s="42">
        <f t="shared" si="72"/>
        <v>0</v>
      </c>
      <c r="U121" s="42">
        <f t="shared" si="72"/>
        <v>0</v>
      </c>
      <c r="V121" s="42">
        <f>SUM(V112,V115,V118)</f>
        <v>0</v>
      </c>
      <c r="W121" s="55">
        <f t="shared" si="59"/>
        <v>0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s="46" customFormat="1" ht="15" customHeight="1" x14ac:dyDescent="0.15">
      <c r="A122" s="128"/>
      <c r="B122" s="44">
        <f t="shared" ref="B122:V122" si="73">SUM(B120:B121)</f>
        <v>2967</v>
      </c>
      <c r="C122" s="44">
        <f t="shared" si="73"/>
        <v>231</v>
      </c>
      <c r="D122" s="56">
        <f t="shared" si="42"/>
        <v>7.785642062689585E-2</v>
      </c>
      <c r="E122" s="44">
        <f t="shared" si="73"/>
        <v>180</v>
      </c>
      <c r="F122" s="56">
        <f t="shared" si="40"/>
        <v>0.77922077922077926</v>
      </c>
      <c r="G122" s="44">
        <f t="shared" si="73"/>
        <v>0</v>
      </c>
      <c r="H122" s="44">
        <f t="shared" si="73"/>
        <v>1</v>
      </c>
      <c r="I122" s="44">
        <f t="shared" si="73"/>
        <v>0</v>
      </c>
      <c r="J122" s="44">
        <f t="shared" si="73"/>
        <v>12</v>
      </c>
      <c r="K122" s="44">
        <f t="shared" si="73"/>
        <v>32</v>
      </c>
      <c r="L122" s="44">
        <f t="shared" si="73"/>
        <v>95</v>
      </c>
      <c r="M122" s="44">
        <f t="shared" si="73"/>
        <v>12</v>
      </c>
      <c r="N122" s="44">
        <f t="shared" si="73"/>
        <v>0</v>
      </c>
      <c r="O122" s="44">
        <f t="shared" si="73"/>
        <v>4</v>
      </c>
      <c r="P122" s="44">
        <f t="shared" si="73"/>
        <v>6</v>
      </c>
      <c r="Q122" s="44">
        <f t="shared" si="73"/>
        <v>4</v>
      </c>
      <c r="R122" s="44">
        <f t="shared" si="73"/>
        <v>4</v>
      </c>
      <c r="S122" s="44">
        <f t="shared" si="73"/>
        <v>10</v>
      </c>
      <c r="T122" s="44">
        <f t="shared" si="73"/>
        <v>0</v>
      </c>
      <c r="U122" s="44">
        <f t="shared" si="73"/>
        <v>0</v>
      </c>
      <c r="V122" s="44">
        <f t="shared" si="73"/>
        <v>0</v>
      </c>
      <c r="W122" s="57">
        <f t="shared" si="59"/>
        <v>0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ht="15" customHeight="1" x14ac:dyDescent="0.15">
      <c r="A123" s="4"/>
      <c r="B123" s="2">
        <v>263</v>
      </c>
      <c r="C123" s="2">
        <v>18</v>
      </c>
      <c r="D123" s="19">
        <f t="shared" si="42"/>
        <v>6.8441064638783272E-2</v>
      </c>
      <c r="E123" s="2">
        <v>13</v>
      </c>
      <c r="F123" s="19">
        <f t="shared" si="40"/>
        <v>0.72222222222222221</v>
      </c>
      <c r="G123" s="2"/>
      <c r="H123" s="2"/>
      <c r="I123" s="2"/>
      <c r="J123" s="2">
        <v>2</v>
      </c>
      <c r="K123" s="2">
        <v>1</v>
      </c>
      <c r="L123" s="2">
        <v>7</v>
      </c>
      <c r="M123" s="2">
        <v>1</v>
      </c>
      <c r="N123" s="2"/>
      <c r="O123" s="2"/>
      <c r="P123" s="2">
        <v>1</v>
      </c>
      <c r="Q123" s="2"/>
      <c r="R123" s="2">
        <v>1</v>
      </c>
      <c r="S123" s="2"/>
      <c r="T123" s="2"/>
      <c r="U123" s="2"/>
      <c r="V123" s="2"/>
      <c r="W123" s="20">
        <f t="shared" si="59"/>
        <v>0</v>
      </c>
    </row>
    <row r="124" spans="1:37" ht="15" customHeight="1" x14ac:dyDescent="0.15">
      <c r="A124" s="9" t="s">
        <v>38</v>
      </c>
      <c r="B124" s="18">
        <f>B125-B123</f>
        <v>723</v>
      </c>
      <c r="C124" s="18">
        <f>C125-C123</f>
        <v>41</v>
      </c>
      <c r="D124" s="17">
        <f t="shared" si="42"/>
        <v>5.6708160442600276E-2</v>
      </c>
      <c r="E124" s="18">
        <f>E125-E123</f>
        <v>34</v>
      </c>
      <c r="F124" s="17">
        <f t="shared" si="40"/>
        <v>0.82926829268292679</v>
      </c>
      <c r="G124" s="18">
        <f>G125-G123</f>
        <v>0</v>
      </c>
      <c r="H124" s="18">
        <f t="shared" ref="H124:V124" si="74">H125-H123</f>
        <v>0</v>
      </c>
      <c r="I124" s="18">
        <f t="shared" si="74"/>
        <v>0</v>
      </c>
      <c r="J124" s="18">
        <f t="shared" si="74"/>
        <v>2</v>
      </c>
      <c r="K124" s="18">
        <f t="shared" si="74"/>
        <v>3</v>
      </c>
      <c r="L124" s="18">
        <f t="shared" si="74"/>
        <v>23</v>
      </c>
      <c r="M124" s="18">
        <f t="shared" si="74"/>
        <v>4</v>
      </c>
      <c r="N124" s="18">
        <f t="shared" si="74"/>
        <v>0</v>
      </c>
      <c r="O124" s="18">
        <f t="shared" si="74"/>
        <v>0</v>
      </c>
      <c r="P124" s="18">
        <f t="shared" si="74"/>
        <v>0</v>
      </c>
      <c r="Q124" s="18">
        <f t="shared" si="74"/>
        <v>1</v>
      </c>
      <c r="R124" s="18">
        <f t="shared" si="74"/>
        <v>1</v>
      </c>
      <c r="S124" s="18">
        <f t="shared" si="74"/>
        <v>0</v>
      </c>
      <c r="T124" s="18">
        <f t="shared" si="74"/>
        <v>0</v>
      </c>
      <c r="U124" s="18">
        <f t="shared" si="74"/>
        <v>0</v>
      </c>
      <c r="V124" s="18">
        <f t="shared" si="74"/>
        <v>0</v>
      </c>
      <c r="W124" s="21">
        <f t="shared" si="59"/>
        <v>0</v>
      </c>
    </row>
    <row r="125" spans="1:37" ht="15" customHeight="1" x14ac:dyDescent="0.15">
      <c r="A125" s="5"/>
      <c r="B125" s="22">
        <v>986</v>
      </c>
      <c r="C125" s="22">
        <v>59</v>
      </c>
      <c r="D125" s="23">
        <f t="shared" si="42"/>
        <v>5.9837728194726165E-2</v>
      </c>
      <c r="E125" s="22">
        <v>47</v>
      </c>
      <c r="F125" s="23">
        <f t="shared" si="40"/>
        <v>0.79661016949152541</v>
      </c>
      <c r="G125" s="22"/>
      <c r="H125" s="22"/>
      <c r="I125" s="22"/>
      <c r="J125" s="22">
        <v>4</v>
      </c>
      <c r="K125" s="22">
        <v>4</v>
      </c>
      <c r="L125" s="22">
        <v>30</v>
      </c>
      <c r="M125" s="22">
        <v>5</v>
      </c>
      <c r="N125" s="22"/>
      <c r="O125" s="22"/>
      <c r="P125" s="22">
        <v>1</v>
      </c>
      <c r="Q125" s="22">
        <v>1</v>
      </c>
      <c r="R125" s="22">
        <v>2</v>
      </c>
      <c r="S125" s="22"/>
      <c r="T125" s="22"/>
      <c r="U125" s="22"/>
      <c r="V125" s="22"/>
      <c r="W125" s="24">
        <f t="shared" si="59"/>
        <v>0</v>
      </c>
    </row>
    <row r="126" spans="1:37" ht="15" customHeight="1" x14ac:dyDescent="0.15">
      <c r="A126" s="4"/>
      <c r="B126" s="2">
        <v>127</v>
      </c>
      <c r="C126" s="2">
        <v>7</v>
      </c>
      <c r="D126" s="19">
        <f t="shared" si="42"/>
        <v>5.5118110236220472E-2</v>
      </c>
      <c r="E126" s="2">
        <v>6</v>
      </c>
      <c r="F126" s="19">
        <f t="shared" si="40"/>
        <v>0.8571428571428571</v>
      </c>
      <c r="G126" s="2"/>
      <c r="H126" s="2"/>
      <c r="I126" s="2"/>
      <c r="J126" s="2">
        <v>1</v>
      </c>
      <c r="K126" s="2">
        <v>2</v>
      </c>
      <c r="L126" s="2">
        <v>3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0">
        <f t="shared" si="59"/>
        <v>0</v>
      </c>
    </row>
    <row r="127" spans="1:37" ht="15" customHeight="1" x14ac:dyDescent="0.15">
      <c r="A127" s="9" t="s">
        <v>63</v>
      </c>
      <c r="B127" s="18">
        <f>B128-B126</f>
        <v>497</v>
      </c>
      <c r="C127" s="18">
        <f>C128-C126</f>
        <v>25</v>
      </c>
      <c r="D127" s="17">
        <f t="shared" si="42"/>
        <v>5.030181086519115E-2</v>
      </c>
      <c r="E127" s="18">
        <f>E128-E126</f>
        <v>23</v>
      </c>
      <c r="F127" s="17">
        <f t="shared" si="40"/>
        <v>0.92</v>
      </c>
      <c r="G127" s="18">
        <f>G128-G126</f>
        <v>0</v>
      </c>
      <c r="H127" s="18">
        <f t="shared" ref="H127:V127" si="75">H128-H126</f>
        <v>0</v>
      </c>
      <c r="I127" s="18">
        <f t="shared" si="75"/>
        <v>0</v>
      </c>
      <c r="J127" s="18">
        <f t="shared" si="75"/>
        <v>3</v>
      </c>
      <c r="K127" s="18">
        <f t="shared" si="75"/>
        <v>2</v>
      </c>
      <c r="L127" s="18">
        <f t="shared" si="75"/>
        <v>14</v>
      </c>
      <c r="M127" s="18">
        <f t="shared" si="75"/>
        <v>0</v>
      </c>
      <c r="N127" s="18">
        <f t="shared" si="75"/>
        <v>0</v>
      </c>
      <c r="O127" s="18">
        <f t="shared" si="75"/>
        <v>1</v>
      </c>
      <c r="P127" s="18">
        <f t="shared" si="75"/>
        <v>0</v>
      </c>
      <c r="Q127" s="18">
        <f t="shared" si="75"/>
        <v>3</v>
      </c>
      <c r="R127" s="18">
        <f t="shared" si="75"/>
        <v>0</v>
      </c>
      <c r="S127" s="18">
        <f t="shared" si="75"/>
        <v>0</v>
      </c>
      <c r="T127" s="18">
        <f t="shared" si="75"/>
        <v>0</v>
      </c>
      <c r="U127" s="18">
        <f t="shared" si="75"/>
        <v>0</v>
      </c>
      <c r="V127" s="18">
        <f t="shared" si="75"/>
        <v>0</v>
      </c>
      <c r="W127" s="21">
        <f t="shared" si="59"/>
        <v>0</v>
      </c>
    </row>
    <row r="128" spans="1:37" ht="15" customHeight="1" x14ac:dyDescent="0.15">
      <c r="A128" s="5"/>
      <c r="B128" s="22">
        <v>624</v>
      </c>
      <c r="C128" s="22">
        <v>32</v>
      </c>
      <c r="D128" s="23">
        <f t="shared" si="42"/>
        <v>5.128205128205128E-2</v>
      </c>
      <c r="E128" s="22">
        <v>29</v>
      </c>
      <c r="F128" s="23">
        <f t="shared" si="40"/>
        <v>0.90625</v>
      </c>
      <c r="G128" s="22"/>
      <c r="H128" s="22"/>
      <c r="I128" s="22"/>
      <c r="J128" s="22">
        <v>4</v>
      </c>
      <c r="K128" s="22">
        <v>4</v>
      </c>
      <c r="L128" s="22">
        <v>17</v>
      </c>
      <c r="M128" s="22"/>
      <c r="N128" s="22"/>
      <c r="O128" s="22">
        <v>1</v>
      </c>
      <c r="P128" s="22"/>
      <c r="Q128" s="22">
        <v>3</v>
      </c>
      <c r="R128" s="22"/>
      <c r="S128" s="22"/>
      <c r="T128" s="22"/>
      <c r="U128" s="22"/>
      <c r="V128" s="22"/>
      <c r="W128" s="24">
        <f t="shared" si="59"/>
        <v>0</v>
      </c>
    </row>
    <row r="129" spans="1:37" ht="15" customHeight="1" x14ac:dyDescent="0.15">
      <c r="A129" s="4"/>
      <c r="B129" s="2">
        <v>266</v>
      </c>
      <c r="C129" s="2">
        <v>24</v>
      </c>
      <c r="D129" s="19">
        <f>C129/B129</f>
        <v>9.0225563909774431E-2</v>
      </c>
      <c r="E129" s="2">
        <v>19</v>
      </c>
      <c r="F129" s="19">
        <f>E129/C129</f>
        <v>0.79166666666666663</v>
      </c>
      <c r="G129" s="2">
        <v>1</v>
      </c>
      <c r="H129" s="2"/>
      <c r="I129" s="2"/>
      <c r="J129" s="2">
        <v>2</v>
      </c>
      <c r="K129" s="2">
        <v>5</v>
      </c>
      <c r="L129" s="2">
        <v>11</v>
      </c>
      <c r="M129" s="2"/>
      <c r="N129" s="2"/>
      <c r="O129" s="2"/>
      <c r="P129" s="2"/>
      <c r="Q129" s="2"/>
      <c r="R129" s="2"/>
      <c r="S129" s="2"/>
      <c r="T129" s="2">
        <v>1</v>
      </c>
      <c r="U129" s="2">
        <v>1</v>
      </c>
      <c r="V129" s="2">
        <v>1</v>
      </c>
      <c r="W129" s="20">
        <f>T129/B129</f>
        <v>3.7593984962406013E-3</v>
      </c>
    </row>
    <row r="130" spans="1:37" ht="15" customHeight="1" x14ac:dyDescent="0.15">
      <c r="A130" s="9" t="s">
        <v>66</v>
      </c>
      <c r="B130" s="18">
        <f>B131-B129</f>
        <v>854</v>
      </c>
      <c r="C130" s="18">
        <f>C131-C129</f>
        <v>42</v>
      </c>
      <c r="D130" s="17">
        <f>C130/B130</f>
        <v>4.9180327868852458E-2</v>
      </c>
      <c r="E130" s="18">
        <f>E131-E129</f>
        <v>33</v>
      </c>
      <c r="F130" s="17">
        <f>E130/C130</f>
        <v>0.7857142857142857</v>
      </c>
      <c r="G130" s="18">
        <f>G131-G129</f>
        <v>0</v>
      </c>
      <c r="H130" s="18">
        <f t="shared" ref="H130:V130" si="76">H131-H129</f>
        <v>1</v>
      </c>
      <c r="I130" s="18">
        <f t="shared" si="76"/>
        <v>0</v>
      </c>
      <c r="J130" s="18">
        <f t="shared" si="76"/>
        <v>3</v>
      </c>
      <c r="K130" s="18">
        <f t="shared" si="76"/>
        <v>7</v>
      </c>
      <c r="L130" s="18">
        <f t="shared" si="76"/>
        <v>14</v>
      </c>
      <c r="M130" s="18">
        <f t="shared" si="76"/>
        <v>4</v>
      </c>
      <c r="N130" s="18">
        <f t="shared" si="76"/>
        <v>0</v>
      </c>
      <c r="O130" s="18">
        <f t="shared" si="76"/>
        <v>1</v>
      </c>
      <c r="P130" s="18">
        <f t="shared" si="76"/>
        <v>1</v>
      </c>
      <c r="Q130" s="18">
        <f t="shared" si="76"/>
        <v>1</v>
      </c>
      <c r="R130" s="18">
        <f t="shared" si="76"/>
        <v>1</v>
      </c>
      <c r="S130" s="18">
        <f t="shared" si="76"/>
        <v>0</v>
      </c>
      <c r="T130" s="18">
        <f t="shared" si="76"/>
        <v>0</v>
      </c>
      <c r="U130" s="18">
        <f t="shared" si="76"/>
        <v>0</v>
      </c>
      <c r="V130" s="18">
        <f t="shared" si="76"/>
        <v>0</v>
      </c>
      <c r="W130" s="21">
        <f>T130/B130</f>
        <v>0</v>
      </c>
    </row>
    <row r="131" spans="1:37" ht="15" customHeight="1" x14ac:dyDescent="0.15">
      <c r="A131" s="9"/>
      <c r="B131" s="22">
        <v>1120</v>
      </c>
      <c r="C131" s="22">
        <v>66</v>
      </c>
      <c r="D131" s="23">
        <f>C131/B131</f>
        <v>5.8928571428571427E-2</v>
      </c>
      <c r="E131" s="22">
        <v>52</v>
      </c>
      <c r="F131" s="23">
        <f>E131/C131</f>
        <v>0.78787878787878785</v>
      </c>
      <c r="G131" s="22">
        <v>1</v>
      </c>
      <c r="H131" s="22">
        <v>1</v>
      </c>
      <c r="I131" s="22"/>
      <c r="J131" s="22">
        <v>5</v>
      </c>
      <c r="K131" s="22">
        <v>12</v>
      </c>
      <c r="L131" s="22">
        <v>25</v>
      </c>
      <c r="M131" s="22">
        <v>4</v>
      </c>
      <c r="N131" s="22"/>
      <c r="O131" s="22">
        <v>1</v>
      </c>
      <c r="P131" s="22">
        <v>1</v>
      </c>
      <c r="Q131" s="22">
        <v>1</v>
      </c>
      <c r="R131" s="22">
        <v>1</v>
      </c>
      <c r="S131" s="22"/>
      <c r="T131" s="22">
        <v>1</v>
      </c>
      <c r="U131" s="22">
        <v>1</v>
      </c>
      <c r="V131" s="22">
        <v>1</v>
      </c>
      <c r="W131" s="24">
        <f>T131/B131</f>
        <v>8.9285714285714283E-4</v>
      </c>
    </row>
    <row r="132" spans="1:37" s="46" customFormat="1" ht="15" customHeight="1" x14ac:dyDescent="0.15">
      <c r="A132" s="125" t="s">
        <v>103</v>
      </c>
      <c r="B132" s="41">
        <f>SUM(B123,B126,B129)</f>
        <v>656</v>
      </c>
      <c r="C132" s="41">
        <f>SUM(C123,C126,C129)</f>
        <v>49</v>
      </c>
      <c r="D132" s="52">
        <f t="shared" si="42"/>
        <v>7.4695121951219509E-2</v>
      </c>
      <c r="E132" s="41">
        <f>SUM(E123,E126,E129)</f>
        <v>38</v>
      </c>
      <c r="F132" s="52">
        <f t="shared" si="40"/>
        <v>0.77551020408163263</v>
      </c>
      <c r="G132" s="41">
        <f>SUM(G123,G126,G129)</f>
        <v>1</v>
      </c>
      <c r="H132" s="41">
        <f t="shared" ref="H132:V132" si="77">SUM(H123,H126,H129)</f>
        <v>0</v>
      </c>
      <c r="I132" s="41">
        <f t="shared" si="77"/>
        <v>0</v>
      </c>
      <c r="J132" s="41">
        <f t="shared" si="77"/>
        <v>5</v>
      </c>
      <c r="K132" s="41">
        <f t="shared" si="77"/>
        <v>8</v>
      </c>
      <c r="L132" s="41">
        <f t="shared" si="77"/>
        <v>21</v>
      </c>
      <c r="M132" s="41">
        <f t="shared" si="77"/>
        <v>1</v>
      </c>
      <c r="N132" s="41">
        <f t="shared" si="77"/>
        <v>0</v>
      </c>
      <c r="O132" s="41">
        <f t="shared" si="77"/>
        <v>0</v>
      </c>
      <c r="P132" s="41">
        <f t="shared" si="77"/>
        <v>1</v>
      </c>
      <c r="Q132" s="41">
        <f t="shared" si="77"/>
        <v>0</v>
      </c>
      <c r="R132" s="41">
        <f t="shared" si="77"/>
        <v>1</v>
      </c>
      <c r="S132" s="41">
        <f t="shared" si="77"/>
        <v>0</v>
      </c>
      <c r="T132" s="41">
        <f t="shared" si="77"/>
        <v>1</v>
      </c>
      <c r="U132" s="41">
        <f t="shared" si="77"/>
        <v>1</v>
      </c>
      <c r="V132" s="41">
        <f t="shared" si="77"/>
        <v>1</v>
      </c>
      <c r="W132" s="53">
        <f t="shared" si="59"/>
        <v>1.5243902439024391E-3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s="46" customFormat="1" ht="15" customHeight="1" x14ac:dyDescent="0.15">
      <c r="A133" s="126"/>
      <c r="B133" s="42">
        <f>SUM(B124,B127,B130)</f>
        <v>2074</v>
      </c>
      <c r="C133" s="42">
        <f>SUM(C124,C127,C130)</f>
        <v>108</v>
      </c>
      <c r="D133" s="54">
        <f t="shared" si="42"/>
        <v>5.2073288331726135E-2</v>
      </c>
      <c r="E133" s="42">
        <f>SUM(E124,E127,E130)</f>
        <v>90</v>
      </c>
      <c r="F133" s="54">
        <f t="shared" si="40"/>
        <v>0.83333333333333337</v>
      </c>
      <c r="G133" s="42">
        <f>SUM(G124,G127,G130)</f>
        <v>0</v>
      </c>
      <c r="H133" s="42">
        <f t="shared" ref="H133:V133" si="78">SUM(H124,H127,H130)</f>
        <v>1</v>
      </c>
      <c r="I133" s="42">
        <f t="shared" si="78"/>
        <v>0</v>
      </c>
      <c r="J133" s="42">
        <f t="shared" si="78"/>
        <v>8</v>
      </c>
      <c r="K133" s="42">
        <f t="shared" si="78"/>
        <v>12</v>
      </c>
      <c r="L133" s="42">
        <f t="shared" si="78"/>
        <v>51</v>
      </c>
      <c r="M133" s="42">
        <f t="shared" si="78"/>
        <v>8</v>
      </c>
      <c r="N133" s="42">
        <f t="shared" si="78"/>
        <v>0</v>
      </c>
      <c r="O133" s="42">
        <f t="shared" si="78"/>
        <v>2</v>
      </c>
      <c r="P133" s="42">
        <f t="shared" si="78"/>
        <v>1</v>
      </c>
      <c r="Q133" s="42">
        <f t="shared" si="78"/>
        <v>5</v>
      </c>
      <c r="R133" s="42">
        <f t="shared" si="78"/>
        <v>2</v>
      </c>
      <c r="S133" s="42">
        <f t="shared" si="78"/>
        <v>0</v>
      </c>
      <c r="T133" s="42">
        <f t="shared" si="78"/>
        <v>0</v>
      </c>
      <c r="U133" s="42">
        <f t="shared" si="78"/>
        <v>0</v>
      </c>
      <c r="V133" s="42">
        <f t="shared" si="78"/>
        <v>0</v>
      </c>
      <c r="W133" s="55">
        <f t="shared" si="59"/>
        <v>0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:37" s="46" customFormat="1" ht="15" customHeight="1" x14ac:dyDescent="0.15">
      <c r="A134" s="128"/>
      <c r="B134" s="44">
        <f t="shared" ref="B134:V134" si="79">SUM(B132:B133)</f>
        <v>2730</v>
      </c>
      <c r="C134" s="44">
        <f>SUM(C132:C133)</f>
        <v>157</v>
      </c>
      <c r="D134" s="56">
        <f t="shared" si="42"/>
        <v>5.7509157509157506E-2</v>
      </c>
      <c r="E134" s="44">
        <f t="shared" si="79"/>
        <v>128</v>
      </c>
      <c r="F134" s="56">
        <f t="shared" si="40"/>
        <v>0.8152866242038217</v>
      </c>
      <c r="G134" s="44">
        <f>SUM(G132:G133)</f>
        <v>1</v>
      </c>
      <c r="H134" s="44">
        <f t="shared" si="79"/>
        <v>1</v>
      </c>
      <c r="I134" s="44">
        <f t="shared" si="79"/>
        <v>0</v>
      </c>
      <c r="J134" s="44">
        <f t="shared" si="79"/>
        <v>13</v>
      </c>
      <c r="K134" s="44">
        <f t="shared" si="79"/>
        <v>20</v>
      </c>
      <c r="L134" s="44">
        <f t="shared" si="79"/>
        <v>72</v>
      </c>
      <c r="M134" s="44">
        <f t="shared" si="79"/>
        <v>9</v>
      </c>
      <c r="N134" s="44">
        <f t="shared" si="79"/>
        <v>0</v>
      </c>
      <c r="O134" s="44">
        <f t="shared" si="79"/>
        <v>2</v>
      </c>
      <c r="P134" s="44">
        <f t="shared" si="79"/>
        <v>2</v>
      </c>
      <c r="Q134" s="44">
        <f t="shared" si="79"/>
        <v>5</v>
      </c>
      <c r="R134" s="44">
        <f t="shared" si="79"/>
        <v>3</v>
      </c>
      <c r="S134" s="44">
        <f t="shared" si="79"/>
        <v>0</v>
      </c>
      <c r="T134" s="44">
        <f t="shared" si="79"/>
        <v>1</v>
      </c>
      <c r="U134" s="44">
        <f t="shared" si="79"/>
        <v>1</v>
      </c>
      <c r="V134" s="44">
        <f t="shared" si="79"/>
        <v>1</v>
      </c>
      <c r="W134" s="57">
        <f t="shared" ref="W134:W159" si="80">T134/B134</f>
        <v>3.663003663003663E-4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:37" ht="15" customHeight="1" x14ac:dyDescent="0.15">
      <c r="A135" s="4"/>
      <c r="B135" s="2">
        <v>173</v>
      </c>
      <c r="C135" s="2">
        <v>10</v>
      </c>
      <c r="D135" s="19">
        <f t="shared" si="42"/>
        <v>5.7803468208092484E-2</v>
      </c>
      <c r="E135" s="2">
        <v>6</v>
      </c>
      <c r="F135" s="19">
        <f t="shared" ref="F135:F170" si="81">E135/C135</f>
        <v>0.6</v>
      </c>
      <c r="G135" s="2">
        <v>1</v>
      </c>
      <c r="H135" s="2"/>
      <c r="I135" s="2"/>
      <c r="J135" s="2"/>
      <c r="K135" s="2"/>
      <c r="L135" s="2">
        <v>5</v>
      </c>
      <c r="M135" s="2"/>
      <c r="N135" s="2"/>
      <c r="O135" s="2"/>
      <c r="P135" s="2"/>
      <c r="Q135" s="2"/>
      <c r="R135" s="2"/>
      <c r="S135" s="2"/>
      <c r="T135" s="2">
        <v>1</v>
      </c>
      <c r="U135" s="2">
        <v>1</v>
      </c>
      <c r="V135" s="2"/>
      <c r="W135" s="20">
        <f t="shared" si="80"/>
        <v>5.7803468208092483E-3</v>
      </c>
    </row>
    <row r="136" spans="1:37" ht="15" customHeight="1" x14ac:dyDescent="0.15">
      <c r="A136" s="9" t="s">
        <v>39</v>
      </c>
      <c r="B136" s="18">
        <f>B137-B135</f>
        <v>938</v>
      </c>
      <c r="C136" s="18">
        <f>C137-C135</f>
        <v>55</v>
      </c>
      <c r="D136" s="17">
        <f t="shared" si="42"/>
        <v>5.8635394456289978E-2</v>
      </c>
      <c r="E136" s="18">
        <f>E137-E135</f>
        <v>50</v>
      </c>
      <c r="F136" s="17">
        <f t="shared" si="81"/>
        <v>0.90909090909090906</v>
      </c>
      <c r="G136" s="18">
        <f>G137-G135</f>
        <v>0</v>
      </c>
      <c r="H136" s="18">
        <f t="shared" ref="H136:V136" si="82">H137-H135</f>
        <v>0</v>
      </c>
      <c r="I136" s="18">
        <f t="shared" si="82"/>
        <v>0</v>
      </c>
      <c r="J136" s="18">
        <f t="shared" si="82"/>
        <v>4</v>
      </c>
      <c r="K136" s="18">
        <f t="shared" si="82"/>
        <v>6</v>
      </c>
      <c r="L136" s="18">
        <f t="shared" si="82"/>
        <v>28</v>
      </c>
      <c r="M136" s="18">
        <f t="shared" si="82"/>
        <v>7</v>
      </c>
      <c r="N136" s="18">
        <f t="shared" si="82"/>
        <v>0</v>
      </c>
      <c r="O136" s="18">
        <f t="shared" si="82"/>
        <v>2</v>
      </c>
      <c r="P136" s="18">
        <f t="shared" si="82"/>
        <v>0</v>
      </c>
      <c r="Q136" s="18">
        <f t="shared" si="82"/>
        <v>1</v>
      </c>
      <c r="R136" s="18">
        <f t="shared" si="82"/>
        <v>0</v>
      </c>
      <c r="S136" s="18">
        <f t="shared" si="82"/>
        <v>2</v>
      </c>
      <c r="T136" s="18">
        <f t="shared" si="82"/>
        <v>0</v>
      </c>
      <c r="U136" s="18">
        <f t="shared" si="82"/>
        <v>0</v>
      </c>
      <c r="V136" s="18">
        <f t="shared" si="82"/>
        <v>0</v>
      </c>
      <c r="W136" s="21">
        <f t="shared" si="80"/>
        <v>0</v>
      </c>
    </row>
    <row r="137" spans="1:37" ht="15" customHeight="1" x14ac:dyDescent="0.15">
      <c r="A137" s="5"/>
      <c r="B137" s="22">
        <v>1111</v>
      </c>
      <c r="C137" s="22">
        <v>65</v>
      </c>
      <c r="D137" s="23">
        <f t="shared" ref="D137:D170" si="83">C137/B137</f>
        <v>5.8505850585058507E-2</v>
      </c>
      <c r="E137" s="22">
        <v>56</v>
      </c>
      <c r="F137" s="23">
        <f t="shared" si="81"/>
        <v>0.86153846153846159</v>
      </c>
      <c r="G137" s="22">
        <v>1</v>
      </c>
      <c r="H137" s="22"/>
      <c r="I137" s="22"/>
      <c r="J137" s="22">
        <v>4</v>
      </c>
      <c r="K137" s="22">
        <v>6</v>
      </c>
      <c r="L137" s="22">
        <v>33</v>
      </c>
      <c r="M137" s="22">
        <v>7</v>
      </c>
      <c r="N137" s="22"/>
      <c r="O137" s="22">
        <v>2</v>
      </c>
      <c r="P137" s="22"/>
      <c r="Q137" s="22">
        <v>1</v>
      </c>
      <c r="R137" s="22"/>
      <c r="S137" s="22">
        <v>2</v>
      </c>
      <c r="T137" s="22">
        <v>1</v>
      </c>
      <c r="U137" s="22">
        <v>1</v>
      </c>
      <c r="V137" s="22"/>
      <c r="W137" s="24">
        <f t="shared" si="80"/>
        <v>9.0009000900090005E-4</v>
      </c>
    </row>
    <row r="138" spans="1:37" ht="15" customHeight="1" x14ac:dyDescent="0.15">
      <c r="A138" s="4"/>
      <c r="B138" s="2">
        <v>98</v>
      </c>
      <c r="C138" s="2">
        <v>11</v>
      </c>
      <c r="D138" s="19">
        <f t="shared" si="83"/>
        <v>0.11224489795918367</v>
      </c>
      <c r="E138" s="2">
        <v>10</v>
      </c>
      <c r="F138" s="19">
        <f t="shared" si="81"/>
        <v>0.90909090909090906</v>
      </c>
      <c r="G138" s="2"/>
      <c r="H138" s="2"/>
      <c r="I138" s="2"/>
      <c r="J138" s="2"/>
      <c r="K138" s="2"/>
      <c r="L138" s="2">
        <v>7</v>
      </c>
      <c r="M138" s="2">
        <v>2</v>
      </c>
      <c r="N138" s="2"/>
      <c r="O138" s="2"/>
      <c r="P138" s="2"/>
      <c r="Q138" s="2"/>
      <c r="R138" s="2"/>
      <c r="S138" s="2">
        <v>1</v>
      </c>
      <c r="T138" s="2"/>
      <c r="U138" s="2"/>
      <c r="V138" s="2"/>
      <c r="W138" s="20">
        <f t="shared" si="80"/>
        <v>0</v>
      </c>
    </row>
    <row r="139" spans="1:37" ht="15" customHeight="1" x14ac:dyDescent="0.15">
      <c r="A139" s="9" t="s">
        <v>64</v>
      </c>
      <c r="B139" s="18">
        <f>B140-B138</f>
        <v>409</v>
      </c>
      <c r="C139" s="18">
        <f>C140-C138</f>
        <v>12</v>
      </c>
      <c r="D139" s="17">
        <f t="shared" si="83"/>
        <v>2.9339853300733496E-2</v>
      </c>
      <c r="E139" s="18">
        <f>E140-E138</f>
        <v>11</v>
      </c>
      <c r="F139" s="17">
        <f t="shared" si="81"/>
        <v>0.91666666666666663</v>
      </c>
      <c r="G139" s="18">
        <f>G140-G138</f>
        <v>0</v>
      </c>
      <c r="H139" s="18">
        <f t="shared" ref="H139:V139" si="84">H140-H138</f>
        <v>0</v>
      </c>
      <c r="I139" s="18">
        <f t="shared" si="84"/>
        <v>0</v>
      </c>
      <c r="J139" s="18">
        <f t="shared" si="84"/>
        <v>0</v>
      </c>
      <c r="K139" s="18">
        <f t="shared" si="84"/>
        <v>1</v>
      </c>
      <c r="L139" s="18">
        <f t="shared" si="84"/>
        <v>6</v>
      </c>
      <c r="M139" s="18">
        <f t="shared" si="84"/>
        <v>3</v>
      </c>
      <c r="N139" s="18">
        <f t="shared" si="84"/>
        <v>0</v>
      </c>
      <c r="O139" s="18">
        <f t="shared" si="84"/>
        <v>0</v>
      </c>
      <c r="P139" s="18">
        <f t="shared" si="84"/>
        <v>1</v>
      </c>
      <c r="Q139" s="18">
        <f t="shared" si="84"/>
        <v>0</v>
      </c>
      <c r="R139" s="18">
        <f t="shared" si="84"/>
        <v>0</v>
      </c>
      <c r="S139" s="18">
        <f t="shared" si="84"/>
        <v>0</v>
      </c>
      <c r="T139" s="18">
        <f t="shared" si="84"/>
        <v>0</v>
      </c>
      <c r="U139" s="18">
        <f t="shared" si="84"/>
        <v>0</v>
      </c>
      <c r="V139" s="18">
        <f t="shared" si="84"/>
        <v>0</v>
      </c>
      <c r="W139" s="21">
        <f t="shared" si="80"/>
        <v>0</v>
      </c>
    </row>
    <row r="140" spans="1:37" ht="15" customHeight="1" x14ac:dyDescent="0.15">
      <c r="A140" s="5"/>
      <c r="B140" s="22">
        <v>507</v>
      </c>
      <c r="C140" s="22">
        <v>23</v>
      </c>
      <c r="D140" s="23">
        <f t="shared" si="83"/>
        <v>4.5364891518737675E-2</v>
      </c>
      <c r="E140" s="22">
        <v>21</v>
      </c>
      <c r="F140" s="23">
        <f t="shared" si="81"/>
        <v>0.91304347826086951</v>
      </c>
      <c r="G140" s="22"/>
      <c r="H140" s="22"/>
      <c r="I140" s="22"/>
      <c r="J140" s="22"/>
      <c r="K140" s="22">
        <v>1</v>
      </c>
      <c r="L140" s="22">
        <v>13</v>
      </c>
      <c r="M140" s="22">
        <v>5</v>
      </c>
      <c r="N140" s="22"/>
      <c r="O140" s="22"/>
      <c r="P140" s="22">
        <v>1</v>
      </c>
      <c r="Q140" s="22"/>
      <c r="R140" s="22"/>
      <c r="S140" s="22">
        <v>1</v>
      </c>
      <c r="T140" s="22"/>
      <c r="U140" s="22"/>
      <c r="V140" s="22"/>
      <c r="W140" s="24">
        <f t="shared" si="80"/>
        <v>0</v>
      </c>
    </row>
    <row r="141" spans="1:37" ht="15" customHeight="1" x14ac:dyDescent="0.15">
      <c r="A141" s="4"/>
      <c r="B141" s="2">
        <v>174</v>
      </c>
      <c r="C141" s="2">
        <v>8</v>
      </c>
      <c r="D141" s="19">
        <f t="shared" si="83"/>
        <v>4.5977011494252873E-2</v>
      </c>
      <c r="E141" s="2">
        <v>5</v>
      </c>
      <c r="F141" s="19">
        <f t="shared" si="81"/>
        <v>0.625</v>
      </c>
      <c r="G141" s="2"/>
      <c r="H141" s="2"/>
      <c r="I141" s="2"/>
      <c r="J141" s="2">
        <v>1</v>
      </c>
      <c r="K141" s="2"/>
      <c r="L141" s="2">
        <v>2</v>
      </c>
      <c r="M141" s="2">
        <v>1</v>
      </c>
      <c r="N141" s="2"/>
      <c r="O141" s="2"/>
      <c r="P141" s="2"/>
      <c r="Q141" s="2">
        <v>1</v>
      </c>
      <c r="R141" s="2"/>
      <c r="S141" s="2"/>
      <c r="T141" s="2"/>
      <c r="U141" s="2"/>
      <c r="V141" s="2"/>
      <c r="W141" s="20">
        <f t="shared" si="80"/>
        <v>0</v>
      </c>
    </row>
    <row r="142" spans="1:37" ht="15" customHeight="1" x14ac:dyDescent="0.15">
      <c r="A142" s="9" t="s">
        <v>65</v>
      </c>
      <c r="B142" s="18">
        <f>B143-B141</f>
        <v>704</v>
      </c>
      <c r="C142" s="18">
        <f>C143-C141</f>
        <v>38</v>
      </c>
      <c r="D142" s="17">
        <f t="shared" si="83"/>
        <v>5.3977272727272728E-2</v>
      </c>
      <c r="E142" s="18">
        <f>E143-E141</f>
        <v>33</v>
      </c>
      <c r="F142" s="17">
        <f t="shared" si="81"/>
        <v>0.86842105263157898</v>
      </c>
      <c r="G142" s="18">
        <f>G143-G141</f>
        <v>3</v>
      </c>
      <c r="H142" s="18">
        <f t="shared" ref="H142:V142" si="85">H143-H141</f>
        <v>0</v>
      </c>
      <c r="I142" s="18">
        <f t="shared" si="85"/>
        <v>0</v>
      </c>
      <c r="J142" s="18">
        <f t="shared" si="85"/>
        <v>2</v>
      </c>
      <c r="K142" s="18">
        <f t="shared" si="85"/>
        <v>7</v>
      </c>
      <c r="L142" s="18">
        <f t="shared" si="85"/>
        <v>14</v>
      </c>
      <c r="M142" s="18">
        <f t="shared" si="85"/>
        <v>5</v>
      </c>
      <c r="N142" s="18">
        <f t="shared" si="85"/>
        <v>0</v>
      </c>
      <c r="O142" s="18">
        <f t="shared" si="85"/>
        <v>0</v>
      </c>
      <c r="P142" s="18">
        <f t="shared" si="85"/>
        <v>0</v>
      </c>
      <c r="Q142" s="18">
        <f t="shared" si="85"/>
        <v>0</v>
      </c>
      <c r="R142" s="18">
        <f t="shared" si="85"/>
        <v>1</v>
      </c>
      <c r="S142" s="18">
        <f t="shared" si="85"/>
        <v>1</v>
      </c>
      <c r="T142" s="18">
        <f t="shared" si="85"/>
        <v>3</v>
      </c>
      <c r="U142" s="18">
        <f t="shared" si="85"/>
        <v>2</v>
      </c>
      <c r="V142" s="18">
        <f t="shared" si="85"/>
        <v>2</v>
      </c>
      <c r="W142" s="21">
        <f t="shared" si="80"/>
        <v>4.261363636363636E-3</v>
      </c>
    </row>
    <row r="143" spans="1:37" ht="15" customHeight="1" x14ac:dyDescent="0.15">
      <c r="A143" s="5"/>
      <c r="B143" s="22">
        <v>878</v>
      </c>
      <c r="C143" s="22">
        <v>46</v>
      </c>
      <c r="D143" s="23">
        <f t="shared" si="83"/>
        <v>5.2391799544419138E-2</v>
      </c>
      <c r="E143" s="22">
        <v>38</v>
      </c>
      <c r="F143" s="23">
        <f t="shared" si="81"/>
        <v>0.82608695652173914</v>
      </c>
      <c r="G143" s="22">
        <v>3</v>
      </c>
      <c r="H143" s="22"/>
      <c r="I143" s="22"/>
      <c r="J143" s="22">
        <v>3</v>
      </c>
      <c r="K143" s="22">
        <v>7</v>
      </c>
      <c r="L143" s="22">
        <v>16</v>
      </c>
      <c r="M143" s="22">
        <v>6</v>
      </c>
      <c r="N143" s="22"/>
      <c r="O143" s="22"/>
      <c r="P143" s="22"/>
      <c r="Q143" s="22">
        <v>1</v>
      </c>
      <c r="R143" s="22">
        <v>1</v>
      </c>
      <c r="S143" s="22">
        <v>1</v>
      </c>
      <c r="T143" s="22">
        <v>3</v>
      </c>
      <c r="U143" s="22">
        <v>2</v>
      </c>
      <c r="V143" s="22">
        <v>2</v>
      </c>
      <c r="W143" s="24">
        <f t="shared" si="80"/>
        <v>3.4168564920273349E-3</v>
      </c>
    </row>
    <row r="144" spans="1:37" ht="15" customHeight="1" x14ac:dyDescent="0.15">
      <c r="A144" s="4"/>
      <c r="B144" s="2">
        <v>123</v>
      </c>
      <c r="C144" s="2">
        <v>12</v>
      </c>
      <c r="D144" s="19">
        <f t="shared" ref="D144:D149" si="86">C144/B144</f>
        <v>9.7560975609756101E-2</v>
      </c>
      <c r="E144" s="2">
        <v>10</v>
      </c>
      <c r="F144" s="19">
        <f t="shared" ref="F144:F149" si="87">E144/C144</f>
        <v>0.83333333333333337</v>
      </c>
      <c r="G144" s="2"/>
      <c r="H144" s="2"/>
      <c r="I144" s="2"/>
      <c r="J144" s="2">
        <v>2</v>
      </c>
      <c r="K144" s="2">
        <v>1</v>
      </c>
      <c r="L144" s="2">
        <v>4</v>
      </c>
      <c r="M144" s="2">
        <v>2</v>
      </c>
      <c r="N144" s="2"/>
      <c r="O144" s="2"/>
      <c r="P144" s="2">
        <v>1</v>
      </c>
      <c r="Q144" s="2"/>
      <c r="R144" s="2"/>
      <c r="S144" s="2"/>
      <c r="T144" s="2"/>
      <c r="U144" s="2"/>
      <c r="V144" s="2"/>
      <c r="W144" s="20">
        <f t="shared" ref="W144:W149" si="88">T144/B144</f>
        <v>0</v>
      </c>
    </row>
    <row r="145" spans="1:37" ht="15" customHeight="1" x14ac:dyDescent="0.15">
      <c r="A145" s="9" t="s">
        <v>44</v>
      </c>
      <c r="B145" s="18">
        <f>B146-B144</f>
        <v>648</v>
      </c>
      <c r="C145" s="18">
        <f>C146-C144</f>
        <v>45</v>
      </c>
      <c r="D145" s="17">
        <f t="shared" si="86"/>
        <v>6.9444444444444448E-2</v>
      </c>
      <c r="E145" s="18">
        <f>E146-E144</f>
        <v>45</v>
      </c>
      <c r="F145" s="17">
        <f t="shared" si="87"/>
        <v>1</v>
      </c>
      <c r="G145" s="18">
        <f>G146-G144</f>
        <v>1</v>
      </c>
      <c r="H145" s="18">
        <f t="shared" ref="H145:V145" si="89">H146-H144</f>
        <v>0</v>
      </c>
      <c r="I145" s="18">
        <f t="shared" si="89"/>
        <v>0</v>
      </c>
      <c r="J145" s="18">
        <f t="shared" si="89"/>
        <v>7</v>
      </c>
      <c r="K145" s="18">
        <f t="shared" si="89"/>
        <v>7</v>
      </c>
      <c r="L145" s="18">
        <f t="shared" si="89"/>
        <v>26</v>
      </c>
      <c r="M145" s="18">
        <f t="shared" si="89"/>
        <v>4</v>
      </c>
      <c r="N145" s="18">
        <f t="shared" si="89"/>
        <v>0</v>
      </c>
      <c r="O145" s="18">
        <f t="shared" si="89"/>
        <v>0</v>
      </c>
      <c r="P145" s="18">
        <f t="shared" si="89"/>
        <v>0</v>
      </c>
      <c r="Q145" s="18">
        <f t="shared" si="89"/>
        <v>0</v>
      </c>
      <c r="R145" s="18">
        <f t="shared" si="89"/>
        <v>0</v>
      </c>
      <c r="S145" s="18">
        <f t="shared" si="89"/>
        <v>0</v>
      </c>
      <c r="T145" s="18">
        <f t="shared" si="89"/>
        <v>1</v>
      </c>
      <c r="U145" s="18">
        <f t="shared" si="89"/>
        <v>1</v>
      </c>
      <c r="V145" s="18">
        <f t="shared" si="89"/>
        <v>1</v>
      </c>
      <c r="W145" s="21">
        <f t="shared" si="88"/>
        <v>1.5432098765432098E-3</v>
      </c>
    </row>
    <row r="146" spans="1:37" ht="15" customHeight="1" x14ac:dyDescent="0.15">
      <c r="A146" s="5"/>
      <c r="B146" s="22">
        <v>771</v>
      </c>
      <c r="C146" s="22">
        <v>57</v>
      </c>
      <c r="D146" s="23">
        <f t="shared" si="86"/>
        <v>7.3929961089494164E-2</v>
      </c>
      <c r="E146" s="22">
        <v>55</v>
      </c>
      <c r="F146" s="23">
        <f t="shared" si="87"/>
        <v>0.96491228070175439</v>
      </c>
      <c r="G146" s="22">
        <v>1</v>
      </c>
      <c r="H146" s="22"/>
      <c r="I146" s="22"/>
      <c r="J146" s="22">
        <v>9</v>
      </c>
      <c r="K146" s="22">
        <v>8</v>
      </c>
      <c r="L146" s="22">
        <v>30</v>
      </c>
      <c r="M146" s="22">
        <v>6</v>
      </c>
      <c r="N146" s="22"/>
      <c r="O146" s="22"/>
      <c r="P146" s="22">
        <v>1</v>
      </c>
      <c r="Q146" s="22"/>
      <c r="R146" s="22"/>
      <c r="S146" s="22"/>
      <c r="T146" s="22">
        <v>1</v>
      </c>
      <c r="U146" s="22">
        <v>1</v>
      </c>
      <c r="V146" s="22">
        <v>1</v>
      </c>
      <c r="W146" s="24">
        <f t="shared" si="88"/>
        <v>1.2970168612191958E-3</v>
      </c>
    </row>
    <row r="147" spans="1:37" ht="15" customHeight="1" x14ac:dyDescent="0.15">
      <c r="A147" s="4"/>
      <c r="B147" s="2">
        <v>42</v>
      </c>
      <c r="C147" s="2">
        <v>5</v>
      </c>
      <c r="D147" s="19">
        <f t="shared" si="86"/>
        <v>0.11904761904761904</v>
      </c>
      <c r="E147" s="2">
        <v>5</v>
      </c>
      <c r="F147" s="19">
        <f t="shared" si="87"/>
        <v>1</v>
      </c>
      <c r="G147" s="2">
        <v>1</v>
      </c>
      <c r="H147" s="2"/>
      <c r="I147" s="2"/>
      <c r="J147" s="2"/>
      <c r="K147" s="2">
        <v>3</v>
      </c>
      <c r="L147" s="2"/>
      <c r="M147" s="2"/>
      <c r="N147" s="2"/>
      <c r="O147" s="2"/>
      <c r="P147" s="2"/>
      <c r="Q147" s="2"/>
      <c r="R147" s="2">
        <v>1</v>
      </c>
      <c r="S147" s="2"/>
      <c r="T147" s="2">
        <v>1</v>
      </c>
      <c r="U147" s="2"/>
      <c r="V147" s="2"/>
      <c r="W147" s="20">
        <f t="shared" si="88"/>
        <v>2.3809523809523808E-2</v>
      </c>
    </row>
    <row r="148" spans="1:37" ht="15" customHeight="1" x14ac:dyDescent="0.15">
      <c r="A148" s="9" t="s">
        <v>40</v>
      </c>
      <c r="B148" s="18">
        <f>B149-B147</f>
        <v>224</v>
      </c>
      <c r="C148" s="18">
        <f>C149-C147</f>
        <v>8</v>
      </c>
      <c r="D148" s="17">
        <f t="shared" si="86"/>
        <v>3.5714285714285712E-2</v>
      </c>
      <c r="E148" s="18">
        <f>E149-E147</f>
        <v>7</v>
      </c>
      <c r="F148" s="17">
        <f t="shared" si="87"/>
        <v>0.875</v>
      </c>
      <c r="G148" s="18">
        <f>G149-G147</f>
        <v>0</v>
      </c>
      <c r="H148" s="18">
        <f t="shared" ref="H148:V148" si="90">H149-H147</f>
        <v>0</v>
      </c>
      <c r="I148" s="18">
        <f t="shared" si="90"/>
        <v>0</v>
      </c>
      <c r="J148" s="18">
        <f t="shared" si="90"/>
        <v>2</v>
      </c>
      <c r="K148" s="18">
        <f t="shared" si="90"/>
        <v>1</v>
      </c>
      <c r="L148" s="18">
        <f t="shared" si="90"/>
        <v>4</v>
      </c>
      <c r="M148" s="18">
        <f t="shared" si="90"/>
        <v>0</v>
      </c>
      <c r="N148" s="18">
        <f t="shared" si="90"/>
        <v>0</v>
      </c>
      <c r="O148" s="18">
        <f t="shared" si="90"/>
        <v>0</v>
      </c>
      <c r="P148" s="18">
        <f t="shared" si="90"/>
        <v>0</v>
      </c>
      <c r="Q148" s="18">
        <f t="shared" si="90"/>
        <v>0</v>
      </c>
      <c r="R148" s="18">
        <f t="shared" si="90"/>
        <v>0</v>
      </c>
      <c r="S148" s="18">
        <f t="shared" si="90"/>
        <v>0</v>
      </c>
      <c r="T148" s="18">
        <f t="shared" si="90"/>
        <v>0</v>
      </c>
      <c r="U148" s="18">
        <f t="shared" si="90"/>
        <v>0</v>
      </c>
      <c r="V148" s="18">
        <f t="shared" si="90"/>
        <v>0</v>
      </c>
      <c r="W148" s="21">
        <f t="shared" si="88"/>
        <v>0</v>
      </c>
    </row>
    <row r="149" spans="1:37" ht="15" customHeight="1" x14ac:dyDescent="0.15">
      <c r="A149" s="5"/>
      <c r="B149" s="22">
        <v>266</v>
      </c>
      <c r="C149" s="22">
        <v>13</v>
      </c>
      <c r="D149" s="23">
        <f t="shared" si="86"/>
        <v>4.8872180451127817E-2</v>
      </c>
      <c r="E149" s="22">
        <v>12</v>
      </c>
      <c r="F149" s="23">
        <f t="shared" si="87"/>
        <v>0.92307692307692313</v>
      </c>
      <c r="G149" s="22">
        <v>1</v>
      </c>
      <c r="H149" s="22"/>
      <c r="I149" s="22"/>
      <c r="J149" s="22">
        <v>2</v>
      </c>
      <c r="K149" s="22">
        <v>4</v>
      </c>
      <c r="L149" s="22">
        <v>4</v>
      </c>
      <c r="M149" s="22"/>
      <c r="N149" s="22"/>
      <c r="O149" s="22"/>
      <c r="P149" s="22"/>
      <c r="Q149" s="22"/>
      <c r="R149" s="22">
        <v>1</v>
      </c>
      <c r="S149" s="22"/>
      <c r="T149" s="22">
        <v>1</v>
      </c>
      <c r="U149" s="22"/>
      <c r="V149" s="22"/>
      <c r="W149" s="24">
        <f t="shared" si="88"/>
        <v>3.7593984962406013E-3</v>
      </c>
    </row>
    <row r="150" spans="1:37" s="46" customFormat="1" ht="15" customHeight="1" x14ac:dyDescent="0.15">
      <c r="A150" s="125" t="s">
        <v>104</v>
      </c>
      <c r="B150" s="41">
        <f>SUM(B135,B138,B141,B144,B147)</f>
        <v>610</v>
      </c>
      <c r="C150" s="41">
        <f>SUM(C135,C138,C141,C144,C147)</f>
        <v>46</v>
      </c>
      <c r="D150" s="52">
        <f t="shared" si="83"/>
        <v>7.5409836065573776E-2</v>
      </c>
      <c r="E150" s="41">
        <f>SUM(E135,E138,E141,E144,E147)</f>
        <v>36</v>
      </c>
      <c r="F150" s="52">
        <f t="shared" si="81"/>
        <v>0.78260869565217395</v>
      </c>
      <c r="G150" s="41">
        <f>SUM(G135,G138,G141,G144,G147)</f>
        <v>2</v>
      </c>
      <c r="H150" s="41">
        <f t="shared" ref="H150:U150" si="91">SUM(H135,H138,H141,H144,H147)</f>
        <v>0</v>
      </c>
      <c r="I150" s="41">
        <f t="shared" si="91"/>
        <v>0</v>
      </c>
      <c r="J150" s="41">
        <f t="shared" si="91"/>
        <v>3</v>
      </c>
      <c r="K150" s="41">
        <f t="shared" si="91"/>
        <v>4</v>
      </c>
      <c r="L150" s="41">
        <f t="shared" si="91"/>
        <v>18</v>
      </c>
      <c r="M150" s="41">
        <f t="shared" si="91"/>
        <v>5</v>
      </c>
      <c r="N150" s="41">
        <f t="shared" si="91"/>
        <v>0</v>
      </c>
      <c r="O150" s="41">
        <f t="shared" si="91"/>
        <v>0</v>
      </c>
      <c r="P150" s="41">
        <f t="shared" si="91"/>
        <v>1</v>
      </c>
      <c r="Q150" s="41">
        <f t="shared" si="91"/>
        <v>1</v>
      </c>
      <c r="R150" s="41">
        <f t="shared" si="91"/>
        <v>1</v>
      </c>
      <c r="S150" s="41">
        <f t="shared" si="91"/>
        <v>1</v>
      </c>
      <c r="T150" s="41">
        <f t="shared" si="91"/>
        <v>2</v>
      </c>
      <c r="U150" s="41">
        <f t="shared" si="91"/>
        <v>1</v>
      </c>
      <c r="V150" s="41">
        <f>SUM(V135,V138,V141,V144,V147)</f>
        <v>0</v>
      </c>
      <c r="W150" s="53">
        <f t="shared" si="80"/>
        <v>3.2786885245901639E-3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:37" s="46" customFormat="1" ht="15" customHeight="1" x14ac:dyDescent="0.15">
      <c r="A151" s="126"/>
      <c r="B151" s="42">
        <f>SUM(B136,B139,B142,B145,B148)</f>
        <v>2923</v>
      </c>
      <c r="C151" s="42">
        <f>SUM(C136,C139,C142,C145,C148)</f>
        <v>158</v>
      </c>
      <c r="D151" s="54">
        <f t="shared" si="83"/>
        <v>5.4054054054054057E-2</v>
      </c>
      <c r="E151" s="42">
        <f>SUM(E136,E139,E142,E145,E148)</f>
        <v>146</v>
      </c>
      <c r="F151" s="54">
        <f t="shared" si="81"/>
        <v>0.92405063291139244</v>
      </c>
      <c r="G151" s="42">
        <f>SUM(G136,G139,G142,G145,G148)</f>
        <v>4</v>
      </c>
      <c r="H151" s="42">
        <f t="shared" ref="H151:V151" si="92">SUM(H136,H139,H142,H145,H148)</f>
        <v>0</v>
      </c>
      <c r="I151" s="42">
        <f t="shared" si="92"/>
        <v>0</v>
      </c>
      <c r="J151" s="42">
        <f t="shared" si="92"/>
        <v>15</v>
      </c>
      <c r="K151" s="42">
        <f t="shared" si="92"/>
        <v>22</v>
      </c>
      <c r="L151" s="42">
        <f t="shared" si="92"/>
        <v>78</v>
      </c>
      <c r="M151" s="42">
        <f t="shared" si="92"/>
        <v>19</v>
      </c>
      <c r="N151" s="42">
        <f t="shared" si="92"/>
        <v>0</v>
      </c>
      <c r="O151" s="42">
        <f t="shared" si="92"/>
        <v>2</v>
      </c>
      <c r="P151" s="42">
        <f t="shared" si="92"/>
        <v>1</v>
      </c>
      <c r="Q151" s="42">
        <f t="shared" si="92"/>
        <v>1</v>
      </c>
      <c r="R151" s="42">
        <f t="shared" si="92"/>
        <v>1</v>
      </c>
      <c r="S151" s="42">
        <f t="shared" si="92"/>
        <v>3</v>
      </c>
      <c r="T151" s="42">
        <f t="shared" si="92"/>
        <v>4</v>
      </c>
      <c r="U151" s="42">
        <f t="shared" si="92"/>
        <v>3</v>
      </c>
      <c r="V151" s="42">
        <f t="shared" si="92"/>
        <v>3</v>
      </c>
      <c r="W151" s="55">
        <f t="shared" si="80"/>
        <v>1.3684570646595963E-3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1:37" s="46" customFormat="1" ht="15" customHeight="1" x14ac:dyDescent="0.15">
      <c r="A152" s="128"/>
      <c r="B152" s="44">
        <f t="shared" ref="B152:V152" si="93">SUM(B150:B151)</f>
        <v>3533</v>
      </c>
      <c r="C152" s="44">
        <f t="shared" si="93"/>
        <v>204</v>
      </c>
      <c r="D152" s="56">
        <f t="shared" si="83"/>
        <v>5.774129634871214E-2</v>
      </c>
      <c r="E152" s="44">
        <f>SUM(E150:E151)</f>
        <v>182</v>
      </c>
      <c r="F152" s="56">
        <f t="shared" si="81"/>
        <v>0.89215686274509809</v>
      </c>
      <c r="G152" s="44">
        <f t="shared" si="93"/>
        <v>6</v>
      </c>
      <c r="H152" s="44">
        <f t="shared" si="93"/>
        <v>0</v>
      </c>
      <c r="I152" s="44">
        <f t="shared" si="93"/>
        <v>0</v>
      </c>
      <c r="J152" s="44">
        <f t="shared" si="93"/>
        <v>18</v>
      </c>
      <c r="K152" s="44">
        <f t="shared" si="93"/>
        <v>26</v>
      </c>
      <c r="L152" s="44">
        <f t="shared" si="93"/>
        <v>96</v>
      </c>
      <c r="M152" s="44">
        <f t="shared" si="93"/>
        <v>24</v>
      </c>
      <c r="N152" s="44">
        <f t="shared" si="93"/>
        <v>0</v>
      </c>
      <c r="O152" s="44">
        <f t="shared" si="93"/>
        <v>2</v>
      </c>
      <c r="P152" s="44">
        <f t="shared" si="93"/>
        <v>2</v>
      </c>
      <c r="Q152" s="44">
        <f t="shared" si="93"/>
        <v>2</v>
      </c>
      <c r="R152" s="44">
        <f t="shared" si="93"/>
        <v>2</v>
      </c>
      <c r="S152" s="44">
        <f t="shared" si="93"/>
        <v>4</v>
      </c>
      <c r="T152" s="44">
        <f t="shared" si="93"/>
        <v>6</v>
      </c>
      <c r="U152" s="44">
        <f t="shared" si="93"/>
        <v>4</v>
      </c>
      <c r="V152" s="44">
        <f t="shared" si="93"/>
        <v>3</v>
      </c>
      <c r="W152" s="57">
        <f t="shared" si="80"/>
        <v>1.6982734220209455E-3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1:37" ht="15" customHeight="1" x14ac:dyDescent="0.15">
      <c r="A153" s="4"/>
      <c r="B153" s="2">
        <v>273</v>
      </c>
      <c r="C153" s="2">
        <v>20</v>
      </c>
      <c r="D153" s="19">
        <f t="shared" si="83"/>
        <v>7.3260073260073263E-2</v>
      </c>
      <c r="E153" s="2">
        <v>13</v>
      </c>
      <c r="F153" s="19">
        <f t="shared" si="81"/>
        <v>0.65</v>
      </c>
      <c r="G153" s="2"/>
      <c r="H153" s="2"/>
      <c r="I153" s="2"/>
      <c r="J153" s="2">
        <v>2</v>
      </c>
      <c r="K153" s="2">
        <v>3</v>
      </c>
      <c r="L153" s="2">
        <v>7</v>
      </c>
      <c r="M153" s="2"/>
      <c r="N153" s="2"/>
      <c r="O153" s="2"/>
      <c r="P153" s="2">
        <v>1</v>
      </c>
      <c r="Q153" s="2"/>
      <c r="R153" s="2"/>
      <c r="S153" s="2"/>
      <c r="T153" s="2"/>
      <c r="U153" s="2"/>
      <c r="V153" s="2"/>
      <c r="W153" s="20">
        <f t="shared" si="80"/>
        <v>0</v>
      </c>
    </row>
    <row r="154" spans="1:37" ht="15" customHeight="1" x14ac:dyDescent="0.15">
      <c r="A154" s="9" t="s">
        <v>41</v>
      </c>
      <c r="B154" s="18">
        <f>B155-B153</f>
        <v>1627</v>
      </c>
      <c r="C154" s="18">
        <f>C155-C153</f>
        <v>68</v>
      </c>
      <c r="D154" s="17">
        <f t="shared" si="83"/>
        <v>4.1794714197910261E-2</v>
      </c>
      <c r="E154" s="18">
        <f>E155-E153</f>
        <v>53</v>
      </c>
      <c r="F154" s="17">
        <f t="shared" si="81"/>
        <v>0.77941176470588236</v>
      </c>
      <c r="G154" s="18">
        <f>G155-G153</f>
        <v>0</v>
      </c>
      <c r="H154" s="18">
        <f t="shared" ref="H154:V154" si="94">H155-H153</f>
        <v>0</v>
      </c>
      <c r="I154" s="18">
        <f t="shared" si="94"/>
        <v>0</v>
      </c>
      <c r="J154" s="18">
        <f t="shared" si="94"/>
        <v>1</v>
      </c>
      <c r="K154" s="18">
        <f t="shared" si="94"/>
        <v>7</v>
      </c>
      <c r="L154" s="18">
        <f t="shared" si="94"/>
        <v>30</v>
      </c>
      <c r="M154" s="18">
        <f t="shared" si="94"/>
        <v>6</v>
      </c>
      <c r="N154" s="18">
        <f t="shared" si="94"/>
        <v>0</v>
      </c>
      <c r="O154" s="18">
        <f t="shared" si="94"/>
        <v>3</v>
      </c>
      <c r="P154" s="18">
        <f t="shared" si="94"/>
        <v>1</v>
      </c>
      <c r="Q154" s="18">
        <f t="shared" si="94"/>
        <v>2</v>
      </c>
      <c r="R154" s="18">
        <f t="shared" si="94"/>
        <v>2</v>
      </c>
      <c r="S154" s="18">
        <f t="shared" si="94"/>
        <v>1</v>
      </c>
      <c r="T154" s="18">
        <f t="shared" si="94"/>
        <v>0</v>
      </c>
      <c r="U154" s="18">
        <f t="shared" si="94"/>
        <v>0</v>
      </c>
      <c r="V154" s="18">
        <f t="shared" si="94"/>
        <v>0</v>
      </c>
      <c r="W154" s="21">
        <f t="shared" si="80"/>
        <v>0</v>
      </c>
    </row>
    <row r="155" spans="1:37" ht="15" customHeight="1" x14ac:dyDescent="0.15">
      <c r="A155" s="5"/>
      <c r="B155" s="22">
        <v>1900</v>
      </c>
      <c r="C155" s="22">
        <v>88</v>
      </c>
      <c r="D155" s="23">
        <f t="shared" si="83"/>
        <v>4.6315789473684213E-2</v>
      </c>
      <c r="E155" s="22">
        <v>66</v>
      </c>
      <c r="F155" s="23">
        <f t="shared" si="81"/>
        <v>0.75</v>
      </c>
      <c r="G155" s="22"/>
      <c r="H155" s="22"/>
      <c r="I155" s="22"/>
      <c r="J155" s="22">
        <v>3</v>
      </c>
      <c r="K155" s="22">
        <v>10</v>
      </c>
      <c r="L155" s="22">
        <v>37</v>
      </c>
      <c r="M155" s="22">
        <v>6</v>
      </c>
      <c r="N155" s="22"/>
      <c r="O155" s="22">
        <v>3</v>
      </c>
      <c r="P155" s="22">
        <v>2</v>
      </c>
      <c r="Q155" s="22">
        <v>2</v>
      </c>
      <c r="R155" s="22">
        <v>2</v>
      </c>
      <c r="S155" s="22">
        <v>1</v>
      </c>
      <c r="T155" s="22"/>
      <c r="U155" s="22"/>
      <c r="V155" s="22"/>
      <c r="W155" s="24">
        <f t="shared" si="80"/>
        <v>0</v>
      </c>
    </row>
    <row r="156" spans="1:37" ht="15" customHeight="1" x14ac:dyDescent="0.15">
      <c r="A156" s="4"/>
      <c r="B156" s="2">
        <v>144</v>
      </c>
      <c r="C156" s="2">
        <v>8</v>
      </c>
      <c r="D156" s="19">
        <f>C156/B156</f>
        <v>5.5555555555555552E-2</v>
      </c>
      <c r="E156" s="2">
        <v>7</v>
      </c>
      <c r="F156" s="19">
        <f>E156/C156</f>
        <v>0.875</v>
      </c>
      <c r="G156" s="2"/>
      <c r="H156" s="2"/>
      <c r="I156" s="2"/>
      <c r="J156" s="2">
        <v>1</v>
      </c>
      <c r="K156" s="2"/>
      <c r="L156" s="2">
        <v>2</v>
      </c>
      <c r="M156" s="2">
        <v>1</v>
      </c>
      <c r="N156" s="2"/>
      <c r="O156" s="2"/>
      <c r="P156" s="2">
        <v>1</v>
      </c>
      <c r="Q156" s="2">
        <v>1</v>
      </c>
      <c r="R156" s="2"/>
      <c r="S156" s="2">
        <v>1</v>
      </c>
      <c r="T156" s="2"/>
      <c r="U156" s="2"/>
      <c r="V156" s="2"/>
      <c r="W156" s="20">
        <f>T156/B156</f>
        <v>0</v>
      </c>
    </row>
    <row r="157" spans="1:37" ht="15" customHeight="1" x14ac:dyDescent="0.15">
      <c r="A157" s="9" t="s">
        <v>51</v>
      </c>
      <c r="B157" s="18">
        <f>B158-B156</f>
        <v>890</v>
      </c>
      <c r="C157" s="18">
        <f>C158-C156</f>
        <v>60</v>
      </c>
      <c r="D157" s="17">
        <f>C157/B157</f>
        <v>6.741573033707865E-2</v>
      </c>
      <c r="E157" s="18">
        <f>E158-E156</f>
        <v>41</v>
      </c>
      <c r="F157" s="17">
        <f>E157/C157</f>
        <v>0.68333333333333335</v>
      </c>
      <c r="G157" s="18">
        <f>G158-G156</f>
        <v>1</v>
      </c>
      <c r="H157" s="18">
        <f t="shared" ref="H157:V157" si="95">H158-H156</f>
        <v>0</v>
      </c>
      <c r="I157" s="18">
        <f t="shared" si="95"/>
        <v>0</v>
      </c>
      <c r="J157" s="18">
        <f t="shared" si="95"/>
        <v>6</v>
      </c>
      <c r="K157" s="18">
        <f t="shared" si="95"/>
        <v>5</v>
      </c>
      <c r="L157" s="18">
        <f t="shared" si="95"/>
        <v>13</v>
      </c>
      <c r="M157" s="18">
        <f t="shared" si="95"/>
        <v>7</v>
      </c>
      <c r="N157" s="18">
        <f t="shared" si="95"/>
        <v>1</v>
      </c>
      <c r="O157" s="18">
        <f t="shared" si="95"/>
        <v>1</v>
      </c>
      <c r="P157" s="18">
        <f t="shared" si="95"/>
        <v>2</v>
      </c>
      <c r="Q157" s="18">
        <f t="shared" si="95"/>
        <v>2</v>
      </c>
      <c r="R157" s="18">
        <f t="shared" si="95"/>
        <v>1</v>
      </c>
      <c r="S157" s="18">
        <f t="shared" si="95"/>
        <v>2</v>
      </c>
      <c r="T157" s="18">
        <f t="shared" si="95"/>
        <v>1</v>
      </c>
      <c r="U157" s="18">
        <f t="shared" si="95"/>
        <v>0</v>
      </c>
      <c r="V157" s="18">
        <f t="shared" si="95"/>
        <v>0</v>
      </c>
      <c r="W157" s="21">
        <f>T157/B157</f>
        <v>1.1235955056179776E-3</v>
      </c>
    </row>
    <row r="158" spans="1:37" ht="15" customHeight="1" x14ac:dyDescent="0.15">
      <c r="A158" s="5"/>
      <c r="B158" s="22">
        <v>1034</v>
      </c>
      <c r="C158" s="22">
        <v>68</v>
      </c>
      <c r="D158" s="23">
        <f>C158/B158</f>
        <v>6.5764023210831718E-2</v>
      </c>
      <c r="E158" s="22">
        <v>48</v>
      </c>
      <c r="F158" s="23">
        <f>E158/C158</f>
        <v>0.70588235294117652</v>
      </c>
      <c r="G158" s="22">
        <v>1</v>
      </c>
      <c r="H158" s="22"/>
      <c r="I158" s="22"/>
      <c r="J158" s="22">
        <v>7</v>
      </c>
      <c r="K158" s="22">
        <v>5</v>
      </c>
      <c r="L158" s="22">
        <v>15</v>
      </c>
      <c r="M158" s="22">
        <v>8</v>
      </c>
      <c r="N158" s="22">
        <v>1</v>
      </c>
      <c r="O158" s="22">
        <v>1</v>
      </c>
      <c r="P158" s="22">
        <v>3</v>
      </c>
      <c r="Q158" s="22">
        <v>3</v>
      </c>
      <c r="R158" s="22">
        <v>1</v>
      </c>
      <c r="S158" s="22">
        <v>3</v>
      </c>
      <c r="T158" s="22">
        <v>1</v>
      </c>
      <c r="U158" s="22"/>
      <c r="V158" s="22"/>
      <c r="W158" s="24">
        <f>T158/B158</f>
        <v>9.6711798839458415E-4</v>
      </c>
    </row>
    <row r="159" spans="1:37" ht="15" customHeight="1" x14ac:dyDescent="0.15">
      <c r="A159" s="4"/>
      <c r="B159" s="2">
        <v>31</v>
      </c>
      <c r="C159" s="2">
        <v>2</v>
      </c>
      <c r="D159" s="19">
        <f t="shared" si="83"/>
        <v>6.4516129032258063E-2</v>
      </c>
      <c r="E159" s="2">
        <v>1</v>
      </c>
      <c r="F159" s="19">
        <f t="shared" si="81"/>
        <v>0.5</v>
      </c>
      <c r="G159" s="2"/>
      <c r="H159" s="2"/>
      <c r="I159" s="2"/>
      <c r="J159" s="2">
        <v>1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0">
        <f t="shared" si="80"/>
        <v>0</v>
      </c>
    </row>
    <row r="160" spans="1:37" ht="15" customHeight="1" x14ac:dyDescent="0.15">
      <c r="A160" s="9" t="s">
        <v>42</v>
      </c>
      <c r="B160" s="18">
        <f>B161-B159</f>
        <v>247</v>
      </c>
      <c r="C160" s="18">
        <f>C161-C159</f>
        <v>19</v>
      </c>
      <c r="D160" s="17">
        <f t="shared" si="83"/>
        <v>7.6923076923076927E-2</v>
      </c>
      <c r="E160" s="18">
        <f>E161-E159</f>
        <v>15</v>
      </c>
      <c r="F160" s="17">
        <f t="shared" si="81"/>
        <v>0.78947368421052633</v>
      </c>
      <c r="G160" s="18">
        <f>G161-G159</f>
        <v>1</v>
      </c>
      <c r="H160" s="18">
        <f t="shared" ref="H160:V160" si="96">H161-H159</f>
        <v>0</v>
      </c>
      <c r="I160" s="18">
        <f t="shared" si="96"/>
        <v>0</v>
      </c>
      <c r="J160" s="18">
        <f t="shared" si="96"/>
        <v>2</v>
      </c>
      <c r="K160" s="18">
        <f t="shared" si="96"/>
        <v>2</v>
      </c>
      <c r="L160" s="18">
        <f t="shared" si="96"/>
        <v>3</v>
      </c>
      <c r="M160" s="18">
        <f t="shared" si="96"/>
        <v>5</v>
      </c>
      <c r="N160" s="18">
        <f t="shared" si="96"/>
        <v>0</v>
      </c>
      <c r="O160" s="18">
        <f t="shared" si="96"/>
        <v>0</v>
      </c>
      <c r="P160" s="18">
        <f t="shared" si="96"/>
        <v>0</v>
      </c>
      <c r="Q160" s="18">
        <f t="shared" si="96"/>
        <v>0</v>
      </c>
      <c r="R160" s="18">
        <f t="shared" si="96"/>
        <v>1</v>
      </c>
      <c r="S160" s="18">
        <f t="shared" si="96"/>
        <v>1</v>
      </c>
      <c r="T160" s="18">
        <f t="shared" si="96"/>
        <v>0</v>
      </c>
      <c r="U160" s="18">
        <f t="shared" si="96"/>
        <v>0</v>
      </c>
      <c r="V160" s="18">
        <f t="shared" si="96"/>
        <v>0</v>
      </c>
      <c r="W160" s="21">
        <f t="shared" ref="W160:W170" si="97">T160/B160</f>
        <v>0</v>
      </c>
    </row>
    <row r="161" spans="1:37" ht="15" customHeight="1" x14ac:dyDescent="0.15">
      <c r="A161" s="5"/>
      <c r="B161" s="22">
        <v>278</v>
      </c>
      <c r="C161" s="22">
        <v>21</v>
      </c>
      <c r="D161" s="23">
        <f t="shared" si="83"/>
        <v>7.5539568345323743E-2</v>
      </c>
      <c r="E161" s="22">
        <v>16</v>
      </c>
      <c r="F161" s="23">
        <f t="shared" si="81"/>
        <v>0.76190476190476186</v>
      </c>
      <c r="G161" s="22">
        <v>1</v>
      </c>
      <c r="H161" s="22"/>
      <c r="I161" s="22"/>
      <c r="J161" s="22">
        <v>3</v>
      </c>
      <c r="K161" s="22">
        <v>2</v>
      </c>
      <c r="L161" s="22">
        <v>3</v>
      </c>
      <c r="M161" s="22">
        <v>5</v>
      </c>
      <c r="N161" s="22"/>
      <c r="O161" s="22"/>
      <c r="P161" s="22"/>
      <c r="Q161" s="22"/>
      <c r="R161" s="22">
        <v>1</v>
      </c>
      <c r="S161" s="22">
        <v>1</v>
      </c>
      <c r="T161" s="22"/>
      <c r="U161" s="22"/>
      <c r="V161" s="22"/>
      <c r="W161" s="24">
        <f t="shared" si="97"/>
        <v>0</v>
      </c>
    </row>
    <row r="162" spans="1:37" ht="15" customHeight="1" x14ac:dyDescent="0.15">
      <c r="A162" s="4"/>
      <c r="B162" s="2">
        <v>139</v>
      </c>
      <c r="C162" s="2">
        <v>12</v>
      </c>
      <c r="D162" s="19">
        <f t="shared" si="83"/>
        <v>8.6330935251798566E-2</v>
      </c>
      <c r="E162" s="2">
        <v>8</v>
      </c>
      <c r="F162" s="19">
        <f t="shared" si="81"/>
        <v>0.66666666666666663</v>
      </c>
      <c r="G162" s="2">
        <v>1</v>
      </c>
      <c r="H162" s="2"/>
      <c r="I162" s="2"/>
      <c r="J162" s="2">
        <v>2</v>
      </c>
      <c r="K162" s="2">
        <v>1</v>
      </c>
      <c r="L162" s="2">
        <v>3</v>
      </c>
      <c r="M162" s="2"/>
      <c r="N162" s="2"/>
      <c r="O162" s="2"/>
      <c r="P162" s="2"/>
      <c r="Q162" s="2">
        <v>1</v>
      </c>
      <c r="R162" s="2"/>
      <c r="S162" s="2"/>
      <c r="T162" s="2">
        <v>1</v>
      </c>
      <c r="U162" s="2"/>
      <c r="V162" s="2"/>
      <c r="W162" s="20">
        <f t="shared" si="97"/>
        <v>7.1942446043165471E-3</v>
      </c>
    </row>
    <row r="163" spans="1:37" ht="15" customHeight="1" x14ac:dyDescent="0.15">
      <c r="A163" s="9" t="s">
        <v>43</v>
      </c>
      <c r="B163" s="18">
        <f>B164-B162</f>
        <v>568</v>
      </c>
      <c r="C163" s="18">
        <f>C164-C162</f>
        <v>18</v>
      </c>
      <c r="D163" s="17">
        <f t="shared" si="83"/>
        <v>3.1690140845070422E-2</v>
      </c>
      <c r="E163" s="18">
        <f>E164-E162</f>
        <v>16</v>
      </c>
      <c r="F163" s="17">
        <f t="shared" si="81"/>
        <v>0.88888888888888884</v>
      </c>
      <c r="G163" s="18">
        <f>G164-G162</f>
        <v>0</v>
      </c>
      <c r="H163" s="18">
        <f t="shared" ref="H163:V163" si="98">H164-H162</f>
        <v>0</v>
      </c>
      <c r="I163" s="18">
        <f t="shared" si="98"/>
        <v>0</v>
      </c>
      <c r="J163" s="18">
        <f t="shared" si="98"/>
        <v>1</v>
      </c>
      <c r="K163" s="18">
        <f t="shared" si="98"/>
        <v>2</v>
      </c>
      <c r="L163" s="18">
        <f t="shared" si="98"/>
        <v>9</v>
      </c>
      <c r="M163" s="18">
        <f t="shared" si="98"/>
        <v>1</v>
      </c>
      <c r="N163" s="18">
        <f t="shared" si="98"/>
        <v>0</v>
      </c>
      <c r="O163" s="18">
        <f t="shared" si="98"/>
        <v>0</v>
      </c>
      <c r="P163" s="18">
        <f t="shared" si="98"/>
        <v>1</v>
      </c>
      <c r="Q163" s="18">
        <f t="shared" si="98"/>
        <v>0</v>
      </c>
      <c r="R163" s="18">
        <f t="shared" si="98"/>
        <v>0</v>
      </c>
      <c r="S163" s="18">
        <f t="shared" si="98"/>
        <v>2</v>
      </c>
      <c r="T163" s="18">
        <f t="shared" si="98"/>
        <v>0</v>
      </c>
      <c r="U163" s="18">
        <f t="shared" si="98"/>
        <v>0</v>
      </c>
      <c r="V163" s="18">
        <f t="shared" si="98"/>
        <v>0</v>
      </c>
      <c r="W163" s="21">
        <f t="shared" si="97"/>
        <v>0</v>
      </c>
    </row>
    <row r="164" spans="1:37" ht="15" customHeight="1" x14ac:dyDescent="0.15">
      <c r="A164" s="9"/>
      <c r="B164" s="22">
        <v>707</v>
      </c>
      <c r="C164" s="22">
        <v>30</v>
      </c>
      <c r="D164" s="23">
        <f t="shared" si="83"/>
        <v>4.2432814710042434E-2</v>
      </c>
      <c r="E164" s="22">
        <v>24</v>
      </c>
      <c r="F164" s="23">
        <f t="shared" si="81"/>
        <v>0.8</v>
      </c>
      <c r="G164" s="22">
        <v>1</v>
      </c>
      <c r="H164" s="22"/>
      <c r="I164" s="22"/>
      <c r="J164" s="22">
        <v>3</v>
      </c>
      <c r="K164" s="22">
        <v>3</v>
      </c>
      <c r="L164" s="22">
        <v>12</v>
      </c>
      <c r="M164" s="22">
        <v>1</v>
      </c>
      <c r="N164" s="22"/>
      <c r="O164" s="22"/>
      <c r="P164" s="22">
        <v>1</v>
      </c>
      <c r="Q164" s="22">
        <v>1</v>
      </c>
      <c r="R164" s="22"/>
      <c r="S164" s="22">
        <v>2</v>
      </c>
      <c r="T164" s="22">
        <v>1</v>
      </c>
      <c r="U164" s="22"/>
      <c r="V164" s="22"/>
      <c r="W164" s="24">
        <f t="shared" si="97"/>
        <v>1.4144271570014145E-3</v>
      </c>
    </row>
    <row r="165" spans="1:37" s="46" customFormat="1" ht="15" customHeight="1" x14ac:dyDescent="0.15">
      <c r="A165" s="125" t="s">
        <v>105</v>
      </c>
      <c r="B165" s="41">
        <f>SUM(B153,B156,B159,B162)</f>
        <v>587</v>
      </c>
      <c r="C165" s="41">
        <f>SUM(C153,C156,C159,C162)</f>
        <v>42</v>
      </c>
      <c r="D165" s="52">
        <f t="shared" si="83"/>
        <v>7.1550255536626917E-2</v>
      </c>
      <c r="E165" s="41">
        <f>SUM(E153,E156,E159,E162)</f>
        <v>29</v>
      </c>
      <c r="F165" s="52">
        <f t="shared" si="81"/>
        <v>0.69047619047619047</v>
      </c>
      <c r="G165" s="41">
        <f>SUM(G153,G156,G159,G162)</f>
        <v>1</v>
      </c>
      <c r="H165" s="41">
        <f t="shared" ref="H165:U165" si="99">SUM(H153,H156,H159,H162)</f>
        <v>0</v>
      </c>
      <c r="I165" s="41">
        <f t="shared" si="99"/>
        <v>0</v>
      </c>
      <c r="J165" s="41">
        <f t="shared" si="99"/>
        <v>6</v>
      </c>
      <c r="K165" s="41">
        <f t="shared" si="99"/>
        <v>4</v>
      </c>
      <c r="L165" s="41">
        <f t="shared" si="99"/>
        <v>12</v>
      </c>
      <c r="M165" s="41">
        <f t="shared" si="99"/>
        <v>1</v>
      </c>
      <c r="N165" s="41">
        <f t="shared" si="99"/>
        <v>0</v>
      </c>
      <c r="O165" s="41">
        <f t="shared" si="99"/>
        <v>0</v>
      </c>
      <c r="P165" s="41">
        <f t="shared" si="99"/>
        <v>2</v>
      </c>
      <c r="Q165" s="41">
        <f t="shared" si="99"/>
        <v>2</v>
      </c>
      <c r="R165" s="41">
        <f t="shared" si="99"/>
        <v>0</v>
      </c>
      <c r="S165" s="41">
        <f t="shared" si="99"/>
        <v>1</v>
      </c>
      <c r="T165" s="41">
        <f t="shared" si="99"/>
        <v>1</v>
      </c>
      <c r="U165" s="41">
        <f t="shared" si="99"/>
        <v>0</v>
      </c>
      <c r="V165" s="41">
        <f>SUM(V153,V156,V159,V162)</f>
        <v>0</v>
      </c>
      <c r="W165" s="53">
        <f t="shared" si="97"/>
        <v>1.7035775127768314E-3</v>
      </c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1:37" s="46" customFormat="1" ht="15" customHeight="1" x14ac:dyDescent="0.15">
      <c r="A166" s="126"/>
      <c r="B166" s="42">
        <f>SUM(B154,B157,B160,B163)</f>
        <v>3332</v>
      </c>
      <c r="C166" s="42">
        <f>SUM(C154,C157,C160,C163)</f>
        <v>165</v>
      </c>
      <c r="D166" s="54">
        <f t="shared" si="83"/>
        <v>4.9519807923169269E-2</v>
      </c>
      <c r="E166" s="42">
        <f>SUM(E154,E157,E160,E163)</f>
        <v>125</v>
      </c>
      <c r="F166" s="54">
        <f t="shared" si="81"/>
        <v>0.75757575757575757</v>
      </c>
      <c r="G166" s="42">
        <f>SUM(G154,G157,G160,G163)</f>
        <v>2</v>
      </c>
      <c r="H166" s="42">
        <f t="shared" ref="H166:V166" si="100">SUM(H154,H157,H160,H163)</f>
        <v>0</v>
      </c>
      <c r="I166" s="42">
        <f t="shared" si="100"/>
        <v>0</v>
      </c>
      <c r="J166" s="42">
        <f t="shared" si="100"/>
        <v>10</v>
      </c>
      <c r="K166" s="42">
        <f t="shared" si="100"/>
        <v>16</v>
      </c>
      <c r="L166" s="42">
        <f t="shared" si="100"/>
        <v>55</v>
      </c>
      <c r="M166" s="42">
        <f t="shared" si="100"/>
        <v>19</v>
      </c>
      <c r="N166" s="42">
        <f t="shared" si="100"/>
        <v>1</v>
      </c>
      <c r="O166" s="42">
        <f t="shared" si="100"/>
        <v>4</v>
      </c>
      <c r="P166" s="42">
        <f t="shared" si="100"/>
        <v>4</v>
      </c>
      <c r="Q166" s="42">
        <f t="shared" si="100"/>
        <v>4</v>
      </c>
      <c r="R166" s="42">
        <f t="shared" si="100"/>
        <v>4</v>
      </c>
      <c r="S166" s="42">
        <f t="shared" si="100"/>
        <v>6</v>
      </c>
      <c r="T166" s="42">
        <f t="shared" si="100"/>
        <v>1</v>
      </c>
      <c r="U166" s="42">
        <f t="shared" si="100"/>
        <v>0</v>
      </c>
      <c r="V166" s="42">
        <f t="shared" si="100"/>
        <v>0</v>
      </c>
      <c r="W166" s="55">
        <f t="shared" si="97"/>
        <v>3.0012004801920766E-4</v>
      </c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1:37" s="46" customFormat="1" ht="15" customHeight="1" thickBot="1" x14ac:dyDescent="0.2">
      <c r="A167" s="127"/>
      <c r="B167" s="43">
        <f t="shared" ref="B167:V167" si="101">SUM(B165:B166)</f>
        <v>3919</v>
      </c>
      <c r="C167" s="43">
        <f t="shared" si="101"/>
        <v>207</v>
      </c>
      <c r="D167" s="58">
        <f t="shared" si="83"/>
        <v>5.2819596835927532E-2</v>
      </c>
      <c r="E167" s="43">
        <f>SUM(E165:E166)</f>
        <v>154</v>
      </c>
      <c r="F167" s="58">
        <f t="shared" si="81"/>
        <v>0.7439613526570048</v>
      </c>
      <c r="G167" s="43">
        <f t="shared" si="101"/>
        <v>3</v>
      </c>
      <c r="H167" s="43">
        <f t="shared" si="101"/>
        <v>0</v>
      </c>
      <c r="I167" s="43">
        <f t="shared" si="101"/>
        <v>0</v>
      </c>
      <c r="J167" s="43">
        <f t="shared" si="101"/>
        <v>16</v>
      </c>
      <c r="K167" s="43">
        <f t="shared" si="101"/>
        <v>20</v>
      </c>
      <c r="L167" s="43">
        <f t="shared" si="101"/>
        <v>67</v>
      </c>
      <c r="M167" s="43">
        <f t="shared" si="101"/>
        <v>20</v>
      </c>
      <c r="N167" s="43">
        <f t="shared" si="101"/>
        <v>1</v>
      </c>
      <c r="O167" s="43">
        <f t="shared" si="101"/>
        <v>4</v>
      </c>
      <c r="P167" s="43">
        <f t="shared" si="101"/>
        <v>6</v>
      </c>
      <c r="Q167" s="43">
        <f t="shared" si="101"/>
        <v>6</v>
      </c>
      <c r="R167" s="43">
        <f t="shared" si="101"/>
        <v>4</v>
      </c>
      <c r="S167" s="43">
        <f t="shared" si="101"/>
        <v>7</v>
      </c>
      <c r="T167" s="43">
        <f t="shared" si="101"/>
        <v>2</v>
      </c>
      <c r="U167" s="43">
        <f t="shared" si="101"/>
        <v>0</v>
      </c>
      <c r="V167" s="43">
        <f t="shared" si="101"/>
        <v>0</v>
      </c>
      <c r="W167" s="59">
        <f t="shared" si="97"/>
        <v>5.1033426894615971E-4</v>
      </c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1:37" s="46" customFormat="1" ht="15" customHeight="1" thickTop="1" x14ac:dyDescent="0.15">
      <c r="A168" s="122" t="s">
        <v>2</v>
      </c>
      <c r="B168" s="45">
        <f>SUM(B9,B27,B48,B60,B78,B108,B120,B132,B150,B165)</f>
        <v>6929</v>
      </c>
      <c r="C168" s="45">
        <f>SUM(C9,C27,C48,C60,C78,C108,C120,C132,C150,C165)</f>
        <v>577</v>
      </c>
      <c r="D168" s="60">
        <f t="shared" si="83"/>
        <v>8.3273199595901279E-2</v>
      </c>
      <c r="E168" s="45">
        <f>SUM(E9,E27,E48,E60,E78,E108,E120,E132,E150,E165)</f>
        <v>437</v>
      </c>
      <c r="F168" s="60">
        <f t="shared" si="81"/>
        <v>0.75736568457539</v>
      </c>
      <c r="G168" s="45">
        <f>SUM(G9,G27,G48,G60,G78,G108,G120,G132,G150,G165)</f>
        <v>10</v>
      </c>
      <c r="H168" s="45">
        <f t="shared" ref="H168:V168" si="102">SUM(H9,H27,H48,H60,H78,H108,H120,H132,H150,H165)</f>
        <v>0</v>
      </c>
      <c r="I168" s="45">
        <f t="shared" si="102"/>
        <v>0</v>
      </c>
      <c r="J168" s="45">
        <f t="shared" si="102"/>
        <v>51</v>
      </c>
      <c r="K168" s="45">
        <f t="shared" si="102"/>
        <v>57</v>
      </c>
      <c r="L168" s="45">
        <f t="shared" si="102"/>
        <v>234</v>
      </c>
      <c r="M168" s="45">
        <f t="shared" si="102"/>
        <v>35</v>
      </c>
      <c r="N168" s="45">
        <f t="shared" si="102"/>
        <v>3</v>
      </c>
      <c r="O168" s="45">
        <f t="shared" si="102"/>
        <v>5</v>
      </c>
      <c r="P168" s="45">
        <f t="shared" si="102"/>
        <v>8</v>
      </c>
      <c r="Q168" s="45">
        <f t="shared" si="102"/>
        <v>7</v>
      </c>
      <c r="R168" s="45">
        <f t="shared" si="102"/>
        <v>9</v>
      </c>
      <c r="S168" s="45">
        <f t="shared" si="102"/>
        <v>15</v>
      </c>
      <c r="T168" s="45">
        <f>SUM(T9,T27,T48,T60,T78,T108,T120,T132,T150,T165)</f>
        <v>10</v>
      </c>
      <c r="U168" s="45">
        <f t="shared" si="102"/>
        <v>7</v>
      </c>
      <c r="V168" s="45">
        <f t="shared" si="102"/>
        <v>2</v>
      </c>
      <c r="W168" s="61">
        <f t="shared" si="97"/>
        <v>1.443209698369173E-3</v>
      </c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1:37" s="46" customFormat="1" ht="15" customHeight="1" x14ac:dyDescent="0.15">
      <c r="A169" s="123"/>
      <c r="B169" s="42">
        <f t="shared" ref="B169:C170" si="103">SUM(B10,B28,B49,B61,B79,B109,B121,B133,B151,B166)</f>
        <v>30618</v>
      </c>
      <c r="C169" s="42">
        <f t="shared" si="103"/>
        <v>1958</v>
      </c>
      <c r="D169" s="54">
        <f t="shared" si="83"/>
        <v>6.3949310862891115E-2</v>
      </c>
      <c r="E169" s="42">
        <f t="shared" ref="E169" si="104">SUM(E10,E28,E49,E61,E79,E109,E121,E133,E151,E166)</f>
        <v>1605</v>
      </c>
      <c r="F169" s="54">
        <f t="shared" si="81"/>
        <v>0.81971399387129729</v>
      </c>
      <c r="G169" s="42">
        <f t="shared" ref="G169:V170" si="105">SUM(G10,G28,G49,G61,G79,G109,G121,G133,G151,G166)</f>
        <v>27</v>
      </c>
      <c r="H169" s="42">
        <f t="shared" si="105"/>
        <v>3</v>
      </c>
      <c r="I169" s="42">
        <f t="shared" si="105"/>
        <v>1</v>
      </c>
      <c r="J169" s="42">
        <f t="shared" si="105"/>
        <v>105</v>
      </c>
      <c r="K169" s="42">
        <f t="shared" si="105"/>
        <v>218</v>
      </c>
      <c r="L169" s="42">
        <f t="shared" si="105"/>
        <v>885</v>
      </c>
      <c r="M169" s="42">
        <f t="shared" si="105"/>
        <v>168</v>
      </c>
      <c r="N169" s="42">
        <f t="shared" si="105"/>
        <v>6</v>
      </c>
      <c r="O169" s="42">
        <f t="shared" si="105"/>
        <v>35</v>
      </c>
      <c r="P169" s="42">
        <f t="shared" si="105"/>
        <v>24</v>
      </c>
      <c r="Q169" s="42">
        <f t="shared" si="105"/>
        <v>35</v>
      </c>
      <c r="R169" s="42">
        <f t="shared" si="105"/>
        <v>22</v>
      </c>
      <c r="S169" s="42">
        <f t="shared" si="105"/>
        <v>79</v>
      </c>
      <c r="T169" s="42">
        <f>SUM(T10,T28,T49,T61,T79,T109,T121,T133,T151,T166)</f>
        <v>24</v>
      </c>
      <c r="U169" s="42">
        <f t="shared" si="105"/>
        <v>16</v>
      </c>
      <c r="V169" s="42">
        <f t="shared" si="105"/>
        <v>14</v>
      </c>
      <c r="W169" s="55">
        <f t="shared" si="97"/>
        <v>7.8385263570448756E-4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1:37" s="46" customFormat="1" ht="15" customHeight="1" x14ac:dyDescent="0.15">
      <c r="A170" s="124"/>
      <c r="B170" s="44">
        <f>SUM(B11,B29,B50,B62,B80,B110,B122,B134,B152,B167)</f>
        <v>37547</v>
      </c>
      <c r="C170" s="44">
        <f t="shared" si="103"/>
        <v>2535</v>
      </c>
      <c r="D170" s="56">
        <f t="shared" si="83"/>
        <v>6.7515380722827395E-2</v>
      </c>
      <c r="E170" s="44">
        <f>SUM(E11,E29,E50,E62,E80,E110,E122,E134,E152,E167)</f>
        <v>2042</v>
      </c>
      <c r="F170" s="56">
        <f t="shared" si="81"/>
        <v>0.80552268244575942</v>
      </c>
      <c r="G170" s="44">
        <f t="shared" si="105"/>
        <v>37</v>
      </c>
      <c r="H170" s="44">
        <f t="shared" ref="H170:V170" si="106">SUM(H168:H169)</f>
        <v>3</v>
      </c>
      <c r="I170" s="44">
        <f t="shared" si="106"/>
        <v>1</v>
      </c>
      <c r="J170" s="44">
        <f t="shared" si="106"/>
        <v>156</v>
      </c>
      <c r="K170" s="44">
        <f t="shared" si="106"/>
        <v>275</v>
      </c>
      <c r="L170" s="44">
        <f t="shared" si="106"/>
        <v>1119</v>
      </c>
      <c r="M170" s="44">
        <f t="shared" si="106"/>
        <v>203</v>
      </c>
      <c r="N170" s="44">
        <f t="shared" si="106"/>
        <v>9</v>
      </c>
      <c r="O170" s="44">
        <f t="shared" si="106"/>
        <v>40</v>
      </c>
      <c r="P170" s="44">
        <f t="shared" si="106"/>
        <v>32</v>
      </c>
      <c r="Q170" s="44">
        <f t="shared" si="106"/>
        <v>42</v>
      </c>
      <c r="R170" s="44">
        <f t="shared" si="106"/>
        <v>31</v>
      </c>
      <c r="S170" s="44">
        <f>SUM(S168:S169)</f>
        <v>94</v>
      </c>
      <c r="T170" s="44">
        <f>SUM(T168:T169)</f>
        <v>34</v>
      </c>
      <c r="U170" s="44">
        <f t="shared" si="106"/>
        <v>23</v>
      </c>
      <c r="V170" s="44">
        <f t="shared" si="106"/>
        <v>16</v>
      </c>
      <c r="W170" s="57">
        <f t="shared" si="97"/>
        <v>9.0553173356060408E-4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2" spans="1:37" ht="14.25" x14ac:dyDescent="0.15">
      <c r="A172" s="10" t="s">
        <v>107</v>
      </c>
      <c r="B172" s="3"/>
      <c r="C172" s="3"/>
      <c r="D172" s="3"/>
      <c r="E172" s="3"/>
      <c r="F172"/>
      <c r="G172"/>
      <c r="H172"/>
      <c r="I172"/>
      <c r="J172"/>
      <c r="K172"/>
      <c r="L172"/>
      <c r="M172"/>
      <c r="N172" t="s">
        <v>47</v>
      </c>
      <c r="O172"/>
      <c r="P172"/>
      <c r="Q172"/>
      <c r="R172"/>
      <c r="S172"/>
      <c r="T172"/>
      <c r="U172"/>
      <c r="V172"/>
      <c r="W172"/>
    </row>
    <row r="173" spans="1:37" x14ac:dyDescent="0.15">
      <c r="A173" s="134" t="s">
        <v>97</v>
      </c>
      <c r="B173" s="68"/>
      <c r="C173" s="69"/>
      <c r="D173" s="69"/>
      <c r="E173" s="69"/>
      <c r="F173" s="69"/>
      <c r="G173" s="70"/>
      <c r="H173" s="70"/>
      <c r="I173" s="70"/>
      <c r="J173" s="70"/>
      <c r="K173" s="137" t="s">
        <v>1</v>
      </c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9"/>
    </row>
    <row r="174" spans="1:37" ht="13.5" customHeight="1" x14ac:dyDescent="0.15">
      <c r="A174" s="135"/>
      <c r="B174" s="140" t="s">
        <v>7</v>
      </c>
      <c r="C174" s="140" t="s">
        <v>13</v>
      </c>
      <c r="D174" s="140" t="s">
        <v>14</v>
      </c>
      <c r="E174" s="140" t="s">
        <v>84</v>
      </c>
      <c r="F174" s="140" t="s">
        <v>15</v>
      </c>
      <c r="G174" s="140" t="s">
        <v>83</v>
      </c>
      <c r="H174" s="140" t="s">
        <v>91</v>
      </c>
      <c r="I174" s="140" t="s">
        <v>73</v>
      </c>
      <c r="J174" s="140" t="s">
        <v>72</v>
      </c>
      <c r="K174" s="132" t="s">
        <v>16</v>
      </c>
      <c r="L174" s="132" t="s">
        <v>98</v>
      </c>
      <c r="M174" s="132" t="s">
        <v>77</v>
      </c>
      <c r="N174" s="132" t="s">
        <v>55</v>
      </c>
      <c r="O174" s="132" t="s">
        <v>90</v>
      </c>
      <c r="P174" s="132" t="s">
        <v>78</v>
      </c>
      <c r="Q174" s="132" t="s">
        <v>85</v>
      </c>
      <c r="R174" s="132" t="s">
        <v>79</v>
      </c>
      <c r="S174" s="132" t="s">
        <v>80</v>
      </c>
      <c r="T174" s="132" t="s">
        <v>81</v>
      </c>
      <c r="U174" s="132" t="s">
        <v>82</v>
      </c>
      <c r="V174" s="132" t="s">
        <v>86</v>
      </c>
      <c r="W174" s="132" t="s">
        <v>87</v>
      </c>
    </row>
    <row r="175" spans="1:37" ht="13.5" customHeight="1" x14ac:dyDescent="0.15">
      <c r="A175" s="135"/>
      <c r="B175" s="140"/>
      <c r="C175" s="140"/>
      <c r="D175" s="141"/>
      <c r="E175" s="140"/>
      <c r="F175" s="140"/>
      <c r="G175" s="140"/>
      <c r="H175" s="140"/>
      <c r="I175" s="140"/>
      <c r="J175" s="140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</row>
    <row r="176" spans="1:37" x14ac:dyDescent="0.15">
      <c r="A176" s="136"/>
      <c r="B176" s="71" t="s">
        <v>4</v>
      </c>
      <c r="C176" s="71" t="s">
        <v>5</v>
      </c>
      <c r="D176" s="72" t="s">
        <v>6</v>
      </c>
      <c r="E176" s="71" t="s">
        <v>8</v>
      </c>
      <c r="F176" s="71" t="s">
        <v>10</v>
      </c>
      <c r="G176" s="71" t="s">
        <v>11</v>
      </c>
      <c r="H176" s="71" t="s">
        <v>12</v>
      </c>
      <c r="I176" s="71" t="s">
        <v>74</v>
      </c>
      <c r="J176" s="71" t="s">
        <v>75</v>
      </c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 spans="1:23" x14ac:dyDescent="0.15">
      <c r="A177" s="4"/>
      <c r="B177" s="78">
        <v>832</v>
      </c>
      <c r="C177" s="78">
        <v>60</v>
      </c>
      <c r="D177" s="7">
        <f>IF(B177=0,"",(C177/B177))</f>
        <v>7.2115384615384609E-2</v>
      </c>
      <c r="E177" s="78">
        <v>60</v>
      </c>
      <c r="F177" s="7">
        <v>1</v>
      </c>
      <c r="G177" s="78">
        <v>9</v>
      </c>
      <c r="H177" s="63">
        <f t="shared" ref="H177:H207" si="107">IF(G177=0,"",(G177/B177))</f>
        <v>1.0817307692307692E-2</v>
      </c>
      <c r="I177" s="78">
        <v>6</v>
      </c>
      <c r="J177" s="63">
        <f>IF(G177=0,"",(I177/G177))</f>
        <v>0.66666666666666663</v>
      </c>
      <c r="K177" s="79">
        <v>5</v>
      </c>
      <c r="L177" s="79"/>
      <c r="M177" s="79"/>
      <c r="N177" s="79">
        <v>2</v>
      </c>
      <c r="O177" s="79">
        <v>6</v>
      </c>
      <c r="P177" s="79">
        <v>40</v>
      </c>
      <c r="Q177" s="79">
        <v>8</v>
      </c>
      <c r="R177" s="79"/>
      <c r="S177" s="79"/>
      <c r="T177" s="79">
        <v>1</v>
      </c>
      <c r="U177" s="79">
        <v>1</v>
      </c>
      <c r="V177" s="79">
        <v>1</v>
      </c>
      <c r="W177" s="79">
        <v>2</v>
      </c>
    </row>
    <row r="178" spans="1:23" x14ac:dyDescent="0.15">
      <c r="A178" s="9" t="s">
        <v>20</v>
      </c>
      <c r="B178" s="80">
        <f>B179-B177</f>
        <v>857</v>
      </c>
      <c r="C178" s="80">
        <f>C179-C177</f>
        <v>51</v>
      </c>
      <c r="D178" s="6">
        <f t="shared" ref="D178:D201" si="108">IF(B178=0,"",(C178/B178))</f>
        <v>5.9509918319719954E-2</v>
      </c>
      <c r="E178" s="80">
        <f>E179-E177</f>
        <v>51</v>
      </c>
      <c r="F178" s="6">
        <v>1</v>
      </c>
      <c r="G178" s="80">
        <f>G179-G177</f>
        <v>12</v>
      </c>
      <c r="H178" s="65">
        <f t="shared" si="107"/>
        <v>1.4002333722287048E-2</v>
      </c>
      <c r="I178" s="80">
        <f>I179-I177</f>
        <v>10</v>
      </c>
      <c r="J178" s="65">
        <f>IF(G178=0,"",(I178/G178))</f>
        <v>0.83333333333333337</v>
      </c>
      <c r="K178" s="80">
        <f>K179-K177</f>
        <v>0</v>
      </c>
      <c r="L178" s="80">
        <f t="shared" ref="L178:W178" si="109">L179-L177</f>
        <v>0</v>
      </c>
      <c r="M178" s="80">
        <f t="shared" si="109"/>
        <v>0</v>
      </c>
      <c r="N178" s="80">
        <f t="shared" si="109"/>
        <v>7</v>
      </c>
      <c r="O178" s="80">
        <f t="shared" si="109"/>
        <v>6</v>
      </c>
      <c r="P178" s="80">
        <f t="shared" si="109"/>
        <v>39</v>
      </c>
      <c r="Q178" s="80">
        <f t="shared" si="109"/>
        <v>1</v>
      </c>
      <c r="R178" s="80">
        <f t="shared" si="109"/>
        <v>0</v>
      </c>
      <c r="S178" s="80">
        <f t="shared" si="109"/>
        <v>0</v>
      </c>
      <c r="T178" s="80">
        <f t="shared" si="109"/>
        <v>3</v>
      </c>
      <c r="U178" s="80">
        <f t="shared" si="109"/>
        <v>1</v>
      </c>
      <c r="V178" s="80">
        <f t="shared" si="109"/>
        <v>1</v>
      </c>
      <c r="W178" s="80">
        <f t="shared" si="109"/>
        <v>3</v>
      </c>
    </row>
    <row r="179" spans="1:23" x14ac:dyDescent="0.15">
      <c r="A179" s="5"/>
      <c r="B179" s="81">
        <v>1689</v>
      </c>
      <c r="C179" s="81">
        <v>111</v>
      </c>
      <c r="D179" s="8">
        <f t="shared" si="108"/>
        <v>6.5719360568383664E-2</v>
      </c>
      <c r="E179" s="81">
        <v>111</v>
      </c>
      <c r="F179" s="8">
        <v>1</v>
      </c>
      <c r="G179" s="82">
        <v>21</v>
      </c>
      <c r="H179" s="67">
        <f t="shared" si="107"/>
        <v>1.2433392539964476E-2</v>
      </c>
      <c r="I179" s="83">
        <v>16</v>
      </c>
      <c r="J179" s="67">
        <f>IF(G179=0,"",(I179/G179))</f>
        <v>0.76190476190476186</v>
      </c>
      <c r="K179" s="82">
        <v>5</v>
      </c>
      <c r="L179" s="82"/>
      <c r="M179" s="82"/>
      <c r="N179" s="82">
        <v>9</v>
      </c>
      <c r="O179" s="82">
        <v>12</v>
      </c>
      <c r="P179" s="82">
        <v>79</v>
      </c>
      <c r="Q179" s="82">
        <v>9</v>
      </c>
      <c r="R179" s="82"/>
      <c r="S179" s="82"/>
      <c r="T179" s="82">
        <v>4</v>
      </c>
      <c r="U179" s="82">
        <v>2</v>
      </c>
      <c r="V179" s="82">
        <v>2</v>
      </c>
      <c r="W179" s="82">
        <v>5</v>
      </c>
    </row>
    <row r="180" spans="1:23" x14ac:dyDescent="0.15">
      <c r="A180" s="4"/>
      <c r="B180" s="78">
        <v>51</v>
      </c>
      <c r="C180" s="78">
        <v>6</v>
      </c>
      <c r="D180" s="7">
        <f t="shared" si="108"/>
        <v>0.11764705882352941</v>
      </c>
      <c r="E180" s="78">
        <v>6</v>
      </c>
      <c r="F180" s="7">
        <v>1</v>
      </c>
      <c r="G180" s="78"/>
      <c r="H180" s="63" t="str">
        <f t="shared" si="107"/>
        <v/>
      </c>
      <c r="I180" s="78">
        <v>0</v>
      </c>
      <c r="J180" s="63" t="str">
        <f>IF(G180=0,"",(I180/G180))</f>
        <v/>
      </c>
      <c r="K180" s="78"/>
      <c r="L180" s="78"/>
      <c r="M180" s="78"/>
      <c r="N180" s="78"/>
      <c r="O180" s="78"/>
      <c r="P180" s="78">
        <v>5</v>
      </c>
      <c r="Q180" s="78">
        <v>1</v>
      </c>
      <c r="R180" s="78"/>
      <c r="S180" s="78"/>
      <c r="T180" s="78"/>
      <c r="U180" s="78"/>
      <c r="V180" s="78"/>
      <c r="W180" s="78"/>
    </row>
    <row r="181" spans="1:23" x14ac:dyDescent="0.15">
      <c r="A181" s="9" t="s">
        <v>95</v>
      </c>
      <c r="B181" s="80">
        <f>B182-B180</f>
        <v>48</v>
      </c>
      <c r="C181" s="80">
        <f>C182-C180</f>
        <v>8</v>
      </c>
      <c r="D181" s="6">
        <f t="shared" si="108"/>
        <v>0.16666666666666666</v>
      </c>
      <c r="E181" s="80">
        <f>E182-E180</f>
        <v>8</v>
      </c>
      <c r="F181" s="6">
        <v>1</v>
      </c>
      <c r="G181" s="80">
        <f>G182-G180</f>
        <v>0</v>
      </c>
      <c r="H181" s="65" t="str">
        <f t="shared" si="107"/>
        <v/>
      </c>
      <c r="I181" s="80">
        <f>I182-I180</f>
        <v>0</v>
      </c>
      <c r="J181" s="65" t="str">
        <f t="shared" ref="J181:J208" si="110">IF(G181=0,"",(I181/G181))</f>
        <v/>
      </c>
      <c r="K181" s="80">
        <f t="shared" ref="K181:W193" si="111">K182-K180</f>
        <v>0</v>
      </c>
      <c r="L181" s="80">
        <f t="shared" si="111"/>
        <v>0</v>
      </c>
      <c r="M181" s="80">
        <f t="shared" si="111"/>
        <v>0</v>
      </c>
      <c r="N181" s="80">
        <f t="shared" si="111"/>
        <v>0</v>
      </c>
      <c r="O181" s="80">
        <f t="shared" si="111"/>
        <v>1</v>
      </c>
      <c r="P181" s="80">
        <f t="shared" si="111"/>
        <v>7</v>
      </c>
      <c r="Q181" s="80">
        <f t="shared" si="111"/>
        <v>0</v>
      </c>
      <c r="R181" s="80">
        <f t="shared" si="111"/>
        <v>0</v>
      </c>
      <c r="S181" s="80">
        <f t="shared" si="111"/>
        <v>0</v>
      </c>
      <c r="T181" s="80">
        <f t="shared" si="111"/>
        <v>0</v>
      </c>
      <c r="U181" s="80">
        <f t="shared" si="111"/>
        <v>0</v>
      </c>
      <c r="V181" s="80">
        <f t="shared" si="111"/>
        <v>0</v>
      </c>
      <c r="W181" s="80">
        <f t="shared" si="111"/>
        <v>0</v>
      </c>
    </row>
    <row r="182" spans="1:23" x14ac:dyDescent="0.15">
      <c r="A182" s="5"/>
      <c r="B182" s="81">
        <v>99</v>
      </c>
      <c r="C182" s="81">
        <v>14</v>
      </c>
      <c r="D182" s="8">
        <f t="shared" si="108"/>
        <v>0.14141414141414141</v>
      </c>
      <c r="E182" s="81">
        <v>14</v>
      </c>
      <c r="F182" s="8">
        <v>1</v>
      </c>
      <c r="G182" s="82"/>
      <c r="H182" s="67" t="str">
        <f t="shared" si="107"/>
        <v/>
      </c>
      <c r="I182" s="83"/>
      <c r="J182" s="67" t="str">
        <f t="shared" si="110"/>
        <v/>
      </c>
      <c r="K182" s="82"/>
      <c r="L182" s="82"/>
      <c r="M182" s="82"/>
      <c r="N182" s="82"/>
      <c r="O182" s="82">
        <v>1</v>
      </c>
      <c r="P182" s="82">
        <v>12</v>
      </c>
      <c r="Q182" s="82">
        <v>1</v>
      </c>
      <c r="R182" s="82"/>
      <c r="S182" s="82"/>
      <c r="T182" s="82"/>
      <c r="U182" s="82"/>
      <c r="V182" s="82"/>
      <c r="W182" s="82"/>
    </row>
    <row r="183" spans="1:23" x14ac:dyDescent="0.15">
      <c r="A183" s="4"/>
      <c r="B183" s="78">
        <v>24</v>
      </c>
      <c r="C183" s="78">
        <v>2</v>
      </c>
      <c r="D183" s="7">
        <f t="shared" si="108"/>
        <v>8.3333333333333329E-2</v>
      </c>
      <c r="E183" s="78">
        <v>2</v>
      </c>
      <c r="F183" s="7">
        <v>1</v>
      </c>
      <c r="G183" s="78"/>
      <c r="H183" s="63"/>
      <c r="I183" s="78"/>
      <c r="J183" s="63"/>
      <c r="K183" s="79"/>
      <c r="L183" s="79"/>
      <c r="M183" s="79"/>
      <c r="N183" s="79"/>
      <c r="O183" s="79"/>
      <c r="P183" s="79">
        <v>2</v>
      </c>
      <c r="Q183" s="79"/>
      <c r="R183" s="79"/>
      <c r="S183" s="79"/>
      <c r="T183" s="79"/>
      <c r="U183" s="79"/>
      <c r="V183" s="79"/>
      <c r="W183" s="79"/>
    </row>
    <row r="184" spans="1:23" x14ac:dyDescent="0.15">
      <c r="A184" s="9" t="s">
        <v>71</v>
      </c>
      <c r="B184" s="80">
        <f>B185-B183</f>
        <v>45</v>
      </c>
      <c r="C184" s="80">
        <f>C185-C183</f>
        <v>2</v>
      </c>
      <c r="D184" s="6">
        <f t="shared" si="108"/>
        <v>4.4444444444444446E-2</v>
      </c>
      <c r="E184" s="80">
        <f>E185-E183</f>
        <v>2</v>
      </c>
      <c r="F184" s="6">
        <v>1</v>
      </c>
      <c r="G184" s="80">
        <f>G185-G183</f>
        <v>1</v>
      </c>
      <c r="H184" s="65"/>
      <c r="I184" s="80">
        <f>I185-I183</f>
        <v>0</v>
      </c>
      <c r="J184" s="65"/>
      <c r="K184" s="80">
        <f>K185-K183</f>
        <v>1</v>
      </c>
      <c r="L184" s="80">
        <f t="shared" ref="L184:W184" si="112">L185-L183</f>
        <v>0</v>
      </c>
      <c r="M184" s="80">
        <f t="shared" si="112"/>
        <v>0</v>
      </c>
      <c r="N184" s="80">
        <f t="shared" si="112"/>
        <v>0</v>
      </c>
      <c r="O184" s="80">
        <f t="shared" si="112"/>
        <v>0</v>
      </c>
      <c r="P184" s="80">
        <f t="shared" si="112"/>
        <v>0</v>
      </c>
      <c r="Q184" s="80">
        <f t="shared" si="112"/>
        <v>1</v>
      </c>
      <c r="R184" s="80">
        <f t="shared" si="112"/>
        <v>0</v>
      </c>
      <c r="S184" s="80">
        <f t="shared" si="112"/>
        <v>0</v>
      </c>
      <c r="T184" s="80">
        <f t="shared" si="112"/>
        <v>0</v>
      </c>
      <c r="U184" s="80">
        <f t="shared" si="112"/>
        <v>0</v>
      </c>
      <c r="V184" s="80">
        <f t="shared" si="112"/>
        <v>0</v>
      </c>
      <c r="W184" s="80">
        <f t="shared" si="112"/>
        <v>0</v>
      </c>
    </row>
    <row r="185" spans="1:23" x14ac:dyDescent="0.15">
      <c r="A185" s="5"/>
      <c r="B185" s="81">
        <v>69</v>
      </c>
      <c r="C185" s="81">
        <v>4</v>
      </c>
      <c r="D185" s="8">
        <f t="shared" si="108"/>
        <v>5.7971014492753624E-2</v>
      </c>
      <c r="E185" s="81">
        <v>4</v>
      </c>
      <c r="F185" s="8">
        <v>1</v>
      </c>
      <c r="G185" s="82">
        <v>1</v>
      </c>
      <c r="H185" s="67"/>
      <c r="I185" s="83"/>
      <c r="J185" s="67"/>
      <c r="K185" s="82">
        <v>1</v>
      </c>
      <c r="L185" s="82"/>
      <c r="M185" s="82"/>
      <c r="N185" s="82"/>
      <c r="O185" s="82"/>
      <c r="P185" s="82">
        <v>2</v>
      </c>
      <c r="Q185" s="82">
        <v>1</v>
      </c>
      <c r="R185" s="82"/>
      <c r="S185" s="82"/>
      <c r="T185" s="82"/>
      <c r="U185" s="82"/>
      <c r="V185" s="82"/>
      <c r="W185" s="82"/>
    </row>
    <row r="186" spans="1:23" x14ac:dyDescent="0.15">
      <c r="A186" s="4"/>
      <c r="B186" s="78">
        <v>248</v>
      </c>
      <c r="C186" s="78">
        <v>25</v>
      </c>
      <c r="D186" s="7">
        <f t="shared" si="108"/>
        <v>0.10080645161290322</v>
      </c>
      <c r="E186" s="78">
        <v>25</v>
      </c>
      <c r="F186" s="7">
        <v>1</v>
      </c>
      <c r="G186" s="78">
        <v>5</v>
      </c>
      <c r="H186" s="63">
        <f t="shared" si="107"/>
        <v>2.0161290322580645E-2</v>
      </c>
      <c r="I186" s="78">
        <v>3</v>
      </c>
      <c r="J186" s="63">
        <f t="shared" si="110"/>
        <v>0.6</v>
      </c>
      <c r="K186" s="78">
        <v>2</v>
      </c>
      <c r="L186" s="78">
        <v>1</v>
      </c>
      <c r="M186" s="78"/>
      <c r="N186" s="78">
        <v>2</v>
      </c>
      <c r="O186" s="78">
        <v>5</v>
      </c>
      <c r="P186" s="78">
        <v>8</v>
      </c>
      <c r="Q186" s="78">
        <v>1</v>
      </c>
      <c r="R186" s="78"/>
      <c r="S186" s="78"/>
      <c r="T186" s="78"/>
      <c r="U186" s="78">
        <v>2</v>
      </c>
      <c r="V186" s="78">
        <v>2</v>
      </c>
      <c r="W186" s="78">
        <v>1</v>
      </c>
    </row>
    <row r="187" spans="1:23" x14ac:dyDescent="0.15">
      <c r="A187" s="9" t="s">
        <v>67</v>
      </c>
      <c r="B187" s="80">
        <f>B188-B186</f>
        <v>317</v>
      </c>
      <c r="C187" s="80">
        <f>C188-C186</f>
        <v>33</v>
      </c>
      <c r="D187" s="6">
        <f t="shared" si="108"/>
        <v>0.10410094637223975</v>
      </c>
      <c r="E187" s="80">
        <f>E188-E186</f>
        <v>33</v>
      </c>
      <c r="F187" s="6">
        <v>1</v>
      </c>
      <c r="G187" s="80">
        <f t="shared" ref="G187:G202" si="113">G188-G186</f>
        <v>3</v>
      </c>
      <c r="H187" s="65">
        <f t="shared" si="107"/>
        <v>9.4637223974763408E-3</v>
      </c>
      <c r="I187" s="80">
        <f>I188-I186</f>
        <v>3</v>
      </c>
      <c r="J187" s="65">
        <f t="shared" si="110"/>
        <v>1</v>
      </c>
      <c r="K187" s="80">
        <f t="shared" si="111"/>
        <v>2</v>
      </c>
      <c r="L187" s="80">
        <f t="shared" si="111"/>
        <v>1</v>
      </c>
      <c r="M187" s="80">
        <f t="shared" si="111"/>
        <v>0</v>
      </c>
      <c r="N187" s="80">
        <f t="shared" si="111"/>
        <v>2</v>
      </c>
      <c r="O187" s="80">
        <f t="shared" si="111"/>
        <v>2</v>
      </c>
      <c r="P187" s="80">
        <f t="shared" si="111"/>
        <v>23</v>
      </c>
      <c r="Q187" s="80">
        <f t="shared" si="111"/>
        <v>3</v>
      </c>
      <c r="R187" s="80">
        <f t="shared" si="111"/>
        <v>0</v>
      </c>
      <c r="S187" s="80">
        <f t="shared" si="111"/>
        <v>0</v>
      </c>
      <c r="T187" s="80">
        <f t="shared" si="111"/>
        <v>0</v>
      </c>
      <c r="U187" s="80">
        <f t="shared" si="111"/>
        <v>0</v>
      </c>
      <c r="V187" s="80">
        <f t="shared" si="111"/>
        <v>0</v>
      </c>
      <c r="W187" s="80">
        <f t="shared" si="111"/>
        <v>0</v>
      </c>
    </row>
    <row r="188" spans="1:23" x14ac:dyDescent="0.15">
      <c r="A188" s="5"/>
      <c r="B188" s="81">
        <v>565</v>
      </c>
      <c r="C188" s="81">
        <v>58</v>
      </c>
      <c r="D188" s="8">
        <f t="shared" si="108"/>
        <v>0.10265486725663717</v>
      </c>
      <c r="E188" s="81">
        <v>58</v>
      </c>
      <c r="F188" s="8">
        <v>1</v>
      </c>
      <c r="G188" s="82">
        <v>8</v>
      </c>
      <c r="H188" s="67">
        <f t="shared" si="107"/>
        <v>1.415929203539823E-2</v>
      </c>
      <c r="I188" s="83">
        <v>6</v>
      </c>
      <c r="J188" s="67">
        <f t="shared" si="110"/>
        <v>0.75</v>
      </c>
      <c r="K188" s="82">
        <v>4</v>
      </c>
      <c r="L188" s="82">
        <v>2</v>
      </c>
      <c r="M188" s="82"/>
      <c r="N188" s="82">
        <v>4</v>
      </c>
      <c r="O188" s="82">
        <v>7</v>
      </c>
      <c r="P188" s="82">
        <v>31</v>
      </c>
      <c r="Q188" s="82">
        <v>4</v>
      </c>
      <c r="R188" s="82"/>
      <c r="S188" s="82"/>
      <c r="T188" s="82"/>
      <c r="U188" s="82">
        <v>2</v>
      </c>
      <c r="V188" s="82">
        <v>2</v>
      </c>
      <c r="W188" s="82">
        <v>1</v>
      </c>
    </row>
    <row r="189" spans="1:23" x14ac:dyDescent="0.15">
      <c r="A189" s="4"/>
      <c r="B189" s="79">
        <v>32</v>
      </c>
      <c r="C189" s="79">
        <v>2</v>
      </c>
      <c r="D189" s="75">
        <f t="shared" si="108"/>
        <v>6.25E-2</v>
      </c>
      <c r="E189" s="79">
        <v>2</v>
      </c>
      <c r="F189" s="75">
        <v>1</v>
      </c>
      <c r="G189" s="79"/>
      <c r="H189" s="76" t="str">
        <f t="shared" si="107"/>
        <v/>
      </c>
      <c r="I189" s="84">
        <v>0</v>
      </c>
      <c r="J189" s="76" t="str">
        <f t="shared" si="110"/>
        <v/>
      </c>
      <c r="K189" s="79">
        <v>1</v>
      </c>
      <c r="L189" s="79"/>
      <c r="M189" s="79">
        <v>1</v>
      </c>
      <c r="N189" s="79"/>
      <c r="O189" s="79"/>
      <c r="P189" s="79"/>
      <c r="Q189" s="79"/>
      <c r="R189" s="79"/>
      <c r="S189" s="79"/>
      <c r="T189" s="79"/>
      <c r="U189" s="79"/>
      <c r="V189" s="79"/>
      <c r="W189" s="79"/>
    </row>
    <row r="190" spans="1:23" x14ac:dyDescent="0.15">
      <c r="A190" s="9" t="s">
        <v>96</v>
      </c>
      <c r="B190" s="80">
        <f>B191-B189</f>
        <v>50</v>
      </c>
      <c r="C190" s="80">
        <f>C191-C189</f>
        <v>2</v>
      </c>
      <c r="D190" s="6">
        <f t="shared" si="108"/>
        <v>0.04</v>
      </c>
      <c r="E190" s="80">
        <f>E191-E189</f>
        <v>2</v>
      </c>
      <c r="F190" s="6">
        <v>1</v>
      </c>
      <c r="G190" s="80">
        <f t="shared" si="113"/>
        <v>0</v>
      </c>
      <c r="H190" s="65" t="str">
        <f t="shared" si="107"/>
        <v/>
      </c>
      <c r="I190" s="80"/>
      <c r="J190" s="65" t="str">
        <f t="shared" si="110"/>
        <v/>
      </c>
      <c r="K190" s="80">
        <f t="shared" si="111"/>
        <v>0</v>
      </c>
      <c r="L190" s="80">
        <f t="shared" si="111"/>
        <v>0</v>
      </c>
      <c r="M190" s="80">
        <f t="shared" si="111"/>
        <v>0</v>
      </c>
      <c r="N190" s="80">
        <f t="shared" si="111"/>
        <v>0</v>
      </c>
      <c r="O190" s="80">
        <f t="shared" si="111"/>
        <v>0</v>
      </c>
      <c r="P190" s="80">
        <f t="shared" si="111"/>
        <v>1</v>
      </c>
      <c r="Q190" s="80">
        <f t="shared" si="111"/>
        <v>0</v>
      </c>
      <c r="R190" s="80">
        <f t="shared" si="111"/>
        <v>0</v>
      </c>
      <c r="S190" s="80">
        <f t="shared" si="111"/>
        <v>0</v>
      </c>
      <c r="T190" s="80">
        <f t="shared" si="111"/>
        <v>0</v>
      </c>
      <c r="U190" s="80">
        <f t="shared" si="111"/>
        <v>0</v>
      </c>
      <c r="V190" s="80">
        <f t="shared" si="111"/>
        <v>1</v>
      </c>
      <c r="W190" s="80">
        <f t="shared" si="111"/>
        <v>0</v>
      </c>
    </row>
    <row r="191" spans="1:23" x14ac:dyDescent="0.15">
      <c r="A191" s="9"/>
      <c r="B191" s="85">
        <v>82</v>
      </c>
      <c r="C191" s="85">
        <v>4</v>
      </c>
      <c r="D191" s="1">
        <f t="shared" si="108"/>
        <v>4.878048780487805E-2</v>
      </c>
      <c r="E191" s="85">
        <v>4</v>
      </c>
      <c r="F191" s="1">
        <v>1</v>
      </c>
      <c r="G191" s="85"/>
      <c r="H191" s="67" t="str">
        <f t="shared" si="107"/>
        <v/>
      </c>
      <c r="I191" s="83">
        <v>0</v>
      </c>
      <c r="J191" s="67" t="str">
        <f t="shared" si="110"/>
        <v/>
      </c>
      <c r="K191" s="85">
        <v>1</v>
      </c>
      <c r="L191" s="85"/>
      <c r="M191" s="85">
        <v>1</v>
      </c>
      <c r="N191" s="85"/>
      <c r="O191" s="85"/>
      <c r="P191" s="85">
        <v>1</v>
      </c>
      <c r="Q191" s="85"/>
      <c r="R191" s="85"/>
      <c r="S191" s="85"/>
      <c r="T191" s="85"/>
      <c r="U191" s="85"/>
      <c r="V191" s="85">
        <v>1</v>
      </c>
      <c r="W191" s="85"/>
    </row>
    <row r="192" spans="1:23" x14ac:dyDescent="0.15">
      <c r="A192" s="4"/>
      <c r="B192" s="86">
        <v>6</v>
      </c>
      <c r="C192" s="86">
        <v>5</v>
      </c>
      <c r="D192" s="74">
        <f t="shared" si="108"/>
        <v>0.83333333333333337</v>
      </c>
      <c r="E192" s="86">
        <v>5</v>
      </c>
      <c r="F192" s="74">
        <v>1</v>
      </c>
      <c r="G192" s="86"/>
      <c r="H192" s="64" t="str">
        <f t="shared" si="107"/>
        <v/>
      </c>
      <c r="I192" s="86"/>
      <c r="J192" s="64" t="str">
        <f t="shared" si="110"/>
        <v/>
      </c>
      <c r="K192" s="86"/>
      <c r="L192" s="86"/>
      <c r="M192" s="86"/>
      <c r="N192" s="86"/>
      <c r="O192" s="86"/>
      <c r="P192" s="86">
        <v>5</v>
      </c>
      <c r="Q192" s="86"/>
      <c r="R192" s="86"/>
      <c r="S192" s="86"/>
      <c r="T192" s="86"/>
      <c r="U192" s="86"/>
      <c r="V192" s="86"/>
      <c r="W192" s="86"/>
    </row>
    <row r="193" spans="1:23" x14ac:dyDescent="0.15">
      <c r="A193" s="9" t="s">
        <v>59</v>
      </c>
      <c r="B193" s="80">
        <f>B194-B192</f>
        <v>8</v>
      </c>
      <c r="C193" s="80">
        <f>C194-C192</f>
        <v>3</v>
      </c>
      <c r="D193" s="6">
        <f t="shared" si="108"/>
        <v>0.375</v>
      </c>
      <c r="E193" s="80">
        <f>E194-E192</f>
        <v>3</v>
      </c>
      <c r="F193" s="6">
        <v>1</v>
      </c>
      <c r="G193" s="80">
        <f t="shared" si="113"/>
        <v>0</v>
      </c>
      <c r="H193" s="65" t="str">
        <f t="shared" si="107"/>
        <v/>
      </c>
      <c r="I193" s="80"/>
      <c r="J193" s="65" t="str">
        <f t="shared" si="110"/>
        <v/>
      </c>
      <c r="K193" s="80">
        <f t="shared" si="111"/>
        <v>0</v>
      </c>
      <c r="L193" s="80">
        <f t="shared" si="111"/>
        <v>0</v>
      </c>
      <c r="M193" s="80">
        <f t="shared" si="111"/>
        <v>0</v>
      </c>
      <c r="N193" s="80">
        <f t="shared" si="111"/>
        <v>1</v>
      </c>
      <c r="O193" s="80">
        <f t="shared" si="111"/>
        <v>0</v>
      </c>
      <c r="P193" s="80">
        <f t="shared" si="111"/>
        <v>2</v>
      </c>
      <c r="Q193" s="80">
        <f t="shared" si="111"/>
        <v>0</v>
      </c>
      <c r="R193" s="80">
        <f t="shared" si="111"/>
        <v>0</v>
      </c>
      <c r="S193" s="80">
        <f t="shared" si="111"/>
        <v>0</v>
      </c>
      <c r="T193" s="80">
        <f t="shared" si="111"/>
        <v>0</v>
      </c>
      <c r="U193" s="80">
        <f t="shared" si="111"/>
        <v>0</v>
      </c>
      <c r="V193" s="80">
        <f t="shared" si="111"/>
        <v>0</v>
      </c>
      <c r="W193" s="80">
        <f t="shared" si="111"/>
        <v>0</v>
      </c>
    </row>
    <row r="194" spans="1:23" x14ac:dyDescent="0.15">
      <c r="A194" s="5"/>
      <c r="B194" s="85">
        <v>14</v>
      </c>
      <c r="C194" s="85">
        <v>8</v>
      </c>
      <c r="D194" s="1">
        <f t="shared" si="108"/>
        <v>0.5714285714285714</v>
      </c>
      <c r="E194" s="85">
        <v>8</v>
      </c>
      <c r="F194" s="1">
        <v>1</v>
      </c>
      <c r="G194" s="85"/>
      <c r="H194" s="67" t="str">
        <f t="shared" si="107"/>
        <v/>
      </c>
      <c r="I194" s="83">
        <f>SUM(I192:I193)</f>
        <v>0</v>
      </c>
      <c r="J194" s="67" t="str">
        <f t="shared" si="110"/>
        <v/>
      </c>
      <c r="K194" s="85"/>
      <c r="L194" s="85"/>
      <c r="M194" s="85"/>
      <c r="N194" s="85">
        <v>1</v>
      </c>
      <c r="O194" s="82"/>
      <c r="P194" s="82">
        <v>7</v>
      </c>
      <c r="Q194" s="82"/>
      <c r="R194" s="82"/>
      <c r="S194" s="82"/>
      <c r="T194" s="82"/>
      <c r="U194" s="82"/>
      <c r="V194" s="82"/>
      <c r="W194" s="82"/>
    </row>
    <row r="195" spans="1:23" x14ac:dyDescent="0.15">
      <c r="A195" s="4"/>
      <c r="B195" s="86">
        <v>180</v>
      </c>
      <c r="C195" s="86">
        <v>8</v>
      </c>
      <c r="D195" s="74">
        <f t="shared" si="108"/>
        <v>4.4444444444444446E-2</v>
      </c>
      <c r="E195" s="86">
        <v>8</v>
      </c>
      <c r="F195" s="74">
        <v>1</v>
      </c>
      <c r="G195" s="86"/>
      <c r="H195" s="64" t="str">
        <f t="shared" si="107"/>
        <v/>
      </c>
      <c r="I195" s="86"/>
      <c r="J195" s="64" t="str">
        <f t="shared" si="110"/>
        <v/>
      </c>
      <c r="K195" s="86">
        <v>4</v>
      </c>
      <c r="L195" s="86"/>
      <c r="M195" s="86"/>
      <c r="N195" s="86"/>
      <c r="O195" s="86"/>
      <c r="P195" s="86">
        <v>4</v>
      </c>
      <c r="Q195" s="86"/>
      <c r="R195" s="86"/>
      <c r="S195" s="86"/>
      <c r="T195" s="86"/>
      <c r="U195" s="86"/>
      <c r="V195" s="86"/>
      <c r="W195" s="86"/>
    </row>
    <row r="196" spans="1:23" x14ac:dyDescent="0.15">
      <c r="A196" s="9" t="s">
        <v>99</v>
      </c>
      <c r="B196" s="80">
        <f>B197-B195</f>
        <v>0</v>
      </c>
      <c r="C196" s="80">
        <f t="shared" ref="C196:W196" si="114">C197-C195</f>
        <v>0</v>
      </c>
      <c r="D196" s="6" t="str">
        <f t="shared" si="108"/>
        <v/>
      </c>
      <c r="E196" s="80">
        <f t="shared" si="114"/>
        <v>0</v>
      </c>
      <c r="F196" s="6">
        <v>1</v>
      </c>
      <c r="G196" s="80">
        <f t="shared" si="114"/>
        <v>0</v>
      </c>
      <c r="H196" s="65" t="str">
        <f t="shared" si="107"/>
        <v/>
      </c>
      <c r="I196" s="80">
        <f t="shared" si="114"/>
        <v>0</v>
      </c>
      <c r="J196" s="65" t="str">
        <f t="shared" si="110"/>
        <v/>
      </c>
      <c r="K196" s="80">
        <f t="shared" si="114"/>
        <v>0</v>
      </c>
      <c r="L196" s="80">
        <f t="shared" si="114"/>
        <v>0</v>
      </c>
      <c r="M196" s="80">
        <f t="shared" si="114"/>
        <v>0</v>
      </c>
      <c r="N196" s="80">
        <f t="shared" si="114"/>
        <v>0</v>
      </c>
      <c r="O196" s="80">
        <f t="shared" si="114"/>
        <v>0</v>
      </c>
      <c r="P196" s="80">
        <f t="shared" si="114"/>
        <v>0</v>
      </c>
      <c r="Q196" s="80">
        <f t="shared" si="114"/>
        <v>0</v>
      </c>
      <c r="R196" s="80">
        <f t="shared" si="114"/>
        <v>0</v>
      </c>
      <c r="S196" s="80">
        <f t="shared" si="114"/>
        <v>0</v>
      </c>
      <c r="T196" s="80">
        <f t="shared" si="114"/>
        <v>0</v>
      </c>
      <c r="U196" s="80">
        <f t="shared" si="114"/>
        <v>0</v>
      </c>
      <c r="V196" s="80">
        <f t="shared" si="114"/>
        <v>0</v>
      </c>
      <c r="W196" s="80">
        <f t="shared" si="114"/>
        <v>0</v>
      </c>
    </row>
    <row r="197" spans="1:23" x14ac:dyDescent="0.15">
      <c r="A197" s="5"/>
      <c r="B197" s="85">
        <v>180</v>
      </c>
      <c r="C197" s="85">
        <v>8</v>
      </c>
      <c r="D197" s="1">
        <f t="shared" si="108"/>
        <v>4.4444444444444446E-2</v>
      </c>
      <c r="E197" s="85">
        <v>8</v>
      </c>
      <c r="F197" s="1">
        <v>1</v>
      </c>
      <c r="G197" s="85"/>
      <c r="H197" s="67" t="str">
        <f t="shared" si="107"/>
        <v/>
      </c>
      <c r="I197" s="83"/>
      <c r="J197" s="67" t="str">
        <f t="shared" si="110"/>
        <v/>
      </c>
      <c r="K197" s="85">
        <v>4</v>
      </c>
      <c r="L197" s="85"/>
      <c r="M197" s="85"/>
      <c r="N197" s="85"/>
      <c r="O197" s="82"/>
      <c r="P197" s="82">
        <v>4</v>
      </c>
      <c r="Q197" s="82"/>
      <c r="R197" s="82"/>
      <c r="S197" s="82"/>
      <c r="T197" s="82"/>
      <c r="U197" s="82"/>
      <c r="V197" s="82"/>
      <c r="W197" s="82"/>
    </row>
    <row r="198" spans="1:23" x14ac:dyDescent="0.15">
      <c r="A198" s="4"/>
      <c r="B198" s="86">
        <v>153</v>
      </c>
      <c r="C198" s="86">
        <v>9</v>
      </c>
      <c r="D198" s="74">
        <f t="shared" si="108"/>
        <v>5.8823529411764705E-2</v>
      </c>
      <c r="E198" s="86">
        <v>9</v>
      </c>
      <c r="F198" s="74">
        <v>1</v>
      </c>
      <c r="G198" s="86"/>
      <c r="H198" s="64" t="str">
        <f t="shared" si="107"/>
        <v/>
      </c>
      <c r="I198" s="86">
        <v>0</v>
      </c>
      <c r="J198" s="64" t="str">
        <f t="shared" si="110"/>
        <v/>
      </c>
      <c r="K198" s="86">
        <v>1</v>
      </c>
      <c r="L198" s="86">
        <v>0</v>
      </c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>
        <v>8</v>
      </c>
    </row>
    <row r="199" spans="1:23" x14ac:dyDescent="0.15">
      <c r="A199" s="9" t="s">
        <v>108</v>
      </c>
      <c r="B199" s="80">
        <f>B200-B198</f>
        <v>560</v>
      </c>
      <c r="C199" s="80">
        <f>C200-C198</f>
        <v>35</v>
      </c>
      <c r="D199" s="6">
        <f t="shared" si="108"/>
        <v>6.25E-2</v>
      </c>
      <c r="E199" s="80">
        <f>E200-E198</f>
        <v>35</v>
      </c>
      <c r="F199" s="6">
        <v>1</v>
      </c>
      <c r="G199" s="80">
        <f t="shared" si="113"/>
        <v>2</v>
      </c>
      <c r="H199" s="65">
        <f t="shared" si="107"/>
        <v>3.5714285714285713E-3</v>
      </c>
      <c r="I199" s="80"/>
      <c r="J199" s="65">
        <f t="shared" si="110"/>
        <v>0</v>
      </c>
      <c r="K199" s="80">
        <f>K200-K198</f>
        <v>5</v>
      </c>
      <c r="L199" s="80">
        <f t="shared" ref="L199:W199" si="115">L200-L198</f>
        <v>1</v>
      </c>
      <c r="M199" s="80">
        <f t="shared" si="115"/>
        <v>0</v>
      </c>
      <c r="N199" s="80">
        <f t="shared" si="115"/>
        <v>0</v>
      </c>
      <c r="O199" s="80">
        <f t="shared" si="115"/>
        <v>0</v>
      </c>
      <c r="P199" s="80">
        <f t="shared" si="115"/>
        <v>0</v>
      </c>
      <c r="Q199" s="80">
        <f t="shared" si="115"/>
        <v>0</v>
      </c>
      <c r="R199" s="80">
        <f t="shared" si="115"/>
        <v>0</v>
      </c>
      <c r="S199" s="80">
        <f t="shared" si="115"/>
        <v>0</v>
      </c>
      <c r="T199" s="80">
        <f t="shared" si="115"/>
        <v>0</v>
      </c>
      <c r="U199" s="80">
        <f t="shared" si="115"/>
        <v>0</v>
      </c>
      <c r="V199" s="80">
        <f t="shared" si="115"/>
        <v>0</v>
      </c>
      <c r="W199" s="80">
        <f t="shared" si="115"/>
        <v>29</v>
      </c>
    </row>
    <row r="200" spans="1:23" x14ac:dyDescent="0.15">
      <c r="A200" s="5"/>
      <c r="B200" s="85">
        <v>713</v>
      </c>
      <c r="C200" s="85">
        <v>44</v>
      </c>
      <c r="D200" s="1">
        <f t="shared" si="108"/>
        <v>6.1711079943899017E-2</v>
      </c>
      <c r="E200" s="85">
        <v>44</v>
      </c>
      <c r="F200" s="1">
        <v>1</v>
      </c>
      <c r="G200" s="85">
        <v>2</v>
      </c>
      <c r="H200" s="67">
        <f t="shared" si="107"/>
        <v>2.8050490883590462E-3</v>
      </c>
      <c r="I200" s="83">
        <v>2</v>
      </c>
      <c r="J200" s="67">
        <f t="shared" si="110"/>
        <v>1</v>
      </c>
      <c r="K200" s="85">
        <v>6</v>
      </c>
      <c r="L200" s="85">
        <v>1</v>
      </c>
      <c r="M200" s="85"/>
      <c r="N200" s="85"/>
      <c r="O200" s="82"/>
      <c r="P200" s="82"/>
      <c r="Q200" s="82"/>
      <c r="R200" s="82"/>
      <c r="S200" s="82"/>
      <c r="T200" s="82"/>
      <c r="U200" s="82"/>
      <c r="V200" s="82"/>
      <c r="W200" s="82">
        <v>37</v>
      </c>
    </row>
    <row r="201" spans="1:23" x14ac:dyDescent="0.15">
      <c r="A201" s="4"/>
      <c r="B201" s="86">
        <v>62</v>
      </c>
      <c r="C201" s="86">
        <v>1</v>
      </c>
      <c r="D201" s="74">
        <f t="shared" si="108"/>
        <v>1.6129032258064516E-2</v>
      </c>
      <c r="E201" s="86">
        <v>1</v>
      </c>
      <c r="F201" s="74">
        <v>1</v>
      </c>
      <c r="G201" s="86"/>
      <c r="H201" s="64" t="str">
        <f t="shared" si="107"/>
        <v/>
      </c>
      <c r="I201" s="86">
        <v>0</v>
      </c>
      <c r="J201" s="64" t="str">
        <f t="shared" si="110"/>
        <v/>
      </c>
      <c r="K201" s="86"/>
      <c r="L201" s="86"/>
      <c r="M201" s="86"/>
      <c r="N201" s="86"/>
      <c r="O201" s="86"/>
      <c r="P201" s="86">
        <v>1</v>
      </c>
      <c r="Q201" s="86"/>
      <c r="R201" s="86"/>
      <c r="S201" s="86"/>
      <c r="T201" s="86"/>
      <c r="U201" s="86"/>
      <c r="V201" s="86"/>
      <c r="W201" s="86"/>
    </row>
    <row r="202" spans="1:23" x14ac:dyDescent="0.15">
      <c r="A202" s="9" t="s">
        <v>109</v>
      </c>
      <c r="B202" s="80">
        <f>B203-B201</f>
        <v>78</v>
      </c>
      <c r="C202" s="80">
        <f>C203-C201</f>
        <v>0</v>
      </c>
      <c r="D202" s="6">
        <f>IF(B202=0,"",(C202/B202))</f>
        <v>0</v>
      </c>
      <c r="E202" s="80">
        <f>E203-E201</f>
        <v>0</v>
      </c>
      <c r="F202" s="6">
        <v>1</v>
      </c>
      <c r="G202" s="80">
        <f t="shared" si="113"/>
        <v>0</v>
      </c>
      <c r="H202" s="65" t="str">
        <f t="shared" si="107"/>
        <v/>
      </c>
      <c r="I202" s="80"/>
      <c r="J202" s="65" t="str">
        <f t="shared" si="110"/>
        <v/>
      </c>
      <c r="K202" s="80">
        <f>K203-K201</f>
        <v>0</v>
      </c>
      <c r="L202" s="80">
        <f t="shared" ref="L202:W202" si="116">L203-L201</f>
        <v>0</v>
      </c>
      <c r="M202" s="80">
        <f t="shared" si="116"/>
        <v>0</v>
      </c>
      <c r="N202" s="80">
        <f t="shared" si="116"/>
        <v>0</v>
      </c>
      <c r="O202" s="80">
        <f t="shared" si="116"/>
        <v>0</v>
      </c>
      <c r="P202" s="80">
        <f t="shared" si="116"/>
        <v>0</v>
      </c>
      <c r="Q202" s="80">
        <f t="shared" si="116"/>
        <v>0</v>
      </c>
      <c r="R202" s="80">
        <f t="shared" si="116"/>
        <v>0</v>
      </c>
      <c r="S202" s="80">
        <f t="shared" si="116"/>
        <v>0</v>
      </c>
      <c r="T202" s="80">
        <f t="shared" si="116"/>
        <v>0</v>
      </c>
      <c r="U202" s="80">
        <f t="shared" si="116"/>
        <v>0</v>
      </c>
      <c r="V202" s="80">
        <f t="shared" si="116"/>
        <v>0</v>
      </c>
      <c r="W202" s="80">
        <f t="shared" si="116"/>
        <v>0</v>
      </c>
    </row>
    <row r="203" spans="1:23" x14ac:dyDescent="0.15">
      <c r="A203" s="5"/>
      <c r="B203" s="85">
        <v>140</v>
      </c>
      <c r="C203" s="85">
        <v>1</v>
      </c>
      <c r="D203" s="1">
        <f>IF(B203=0,"",(C203/B203))</f>
        <v>7.1428571428571426E-3</v>
      </c>
      <c r="E203" s="85">
        <v>1</v>
      </c>
      <c r="F203" s="1">
        <v>1</v>
      </c>
      <c r="G203" s="85">
        <v>0</v>
      </c>
      <c r="H203" s="67" t="str">
        <f t="shared" si="107"/>
        <v/>
      </c>
      <c r="I203" s="83">
        <v>0</v>
      </c>
      <c r="J203" s="67" t="str">
        <f t="shared" si="110"/>
        <v/>
      </c>
      <c r="K203" s="85"/>
      <c r="L203" s="85"/>
      <c r="M203" s="85"/>
      <c r="N203" s="85"/>
      <c r="O203" s="82"/>
      <c r="P203" s="82">
        <v>1</v>
      </c>
      <c r="Q203" s="82"/>
      <c r="R203" s="82"/>
      <c r="S203" s="82"/>
      <c r="T203" s="82"/>
      <c r="U203" s="82"/>
      <c r="V203" s="82"/>
      <c r="W203" s="82"/>
    </row>
    <row r="204" spans="1:23" x14ac:dyDescent="0.15">
      <c r="A204" s="36" t="s">
        <v>88</v>
      </c>
      <c r="B204" s="88">
        <f t="shared" ref="B204:W206" si="117">SUM(B177,B180,B183,B186,B189,B192,B195,B198,B201)</f>
        <v>1588</v>
      </c>
      <c r="C204" s="88">
        <f t="shared" si="117"/>
        <v>118</v>
      </c>
      <c r="D204" s="74">
        <f t="shared" ref="D204:D207" si="118">IF(B204=0,"",(C204/B204))</f>
        <v>7.4307304785894202E-2</v>
      </c>
      <c r="E204" s="88">
        <f t="shared" si="117"/>
        <v>118</v>
      </c>
      <c r="F204" s="74">
        <v>1</v>
      </c>
      <c r="G204" s="87">
        <f t="shared" si="117"/>
        <v>14</v>
      </c>
      <c r="H204" s="64">
        <f t="shared" si="107"/>
        <v>8.8161209068010078E-3</v>
      </c>
      <c r="I204" s="86">
        <f t="shared" si="117"/>
        <v>9</v>
      </c>
      <c r="J204" s="64">
        <f t="shared" si="110"/>
        <v>0.6428571428571429</v>
      </c>
      <c r="K204" s="86">
        <f t="shared" si="117"/>
        <v>13</v>
      </c>
      <c r="L204" s="86">
        <f t="shared" si="117"/>
        <v>1</v>
      </c>
      <c r="M204" s="86">
        <f t="shared" si="117"/>
        <v>1</v>
      </c>
      <c r="N204" s="86">
        <f t="shared" si="117"/>
        <v>4</v>
      </c>
      <c r="O204" s="86">
        <f t="shared" si="117"/>
        <v>11</v>
      </c>
      <c r="P204" s="86">
        <f t="shared" si="117"/>
        <v>65</v>
      </c>
      <c r="Q204" s="86">
        <f t="shared" si="117"/>
        <v>10</v>
      </c>
      <c r="R204" s="86">
        <f t="shared" si="117"/>
        <v>0</v>
      </c>
      <c r="S204" s="86">
        <f t="shared" si="117"/>
        <v>0</v>
      </c>
      <c r="T204" s="86">
        <f t="shared" si="117"/>
        <v>1</v>
      </c>
      <c r="U204" s="86">
        <f t="shared" si="117"/>
        <v>3</v>
      </c>
      <c r="V204" s="86">
        <f t="shared" si="117"/>
        <v>3</v>
      </c>
      <c r="W204" s="86">
        <f t="shared" si="117"/>
        <v>11</v>
      </c>
    </row>
    <row r="205" spans="1:23" x14ac:dyDescent="0.15">
      <c r="A205" s="36" t="s">
        <v>89</v>
      </c>
      <c r="B205" s="89">
        <f t="shared" si="117"/>
        <v>1963</v>
      </c>
      <c r="C205" s="89">
        <f t="shared" si="117"/>
        <v>134</v>
      </c>
      <c r="D205" s="6">
        <f t="shared" si="118"/>
        <v>6.8262862964849721E-2</v>
      </c>
      <c r="E205" s="89">
        <f t="shared" si="117"/>
        <v>134</v>
      </c>
      <c r="F205" s="6">
        <v>1</v>
      </c>
      <c r="G205" s="80">
        <f t="shared" si="117"/>
        <v>18</v>
      </c>
      <c r="H205" s="65">
        <f t="shared" si="107"/>
        <v>9.1696383087111564E-3</v>
      </c>
      <c r="I205" s="80">
        <f t="shared" si="117"/>
        <v>13</v>
      </c>
      <c r="J205" s="65">
        <f t="shared" si="110"/>
        <v>0.72222222222222221</v>
      </c>
      <c r="K205" s="80">
        <f t="shared" si="117"/>
        <v>8</v>
      </c>
      <c r="L205" s="80">
        <f t="shared" si="117"/>
        <v>2</v>
      </c>
      <c r="M205" s="80">
        <f t="shared" si="117"/>
        <v>0</v>
      </c>
      <c r="N205" s="80">
        <f t="shared" si="117"/>
        <v>10</v>
      </c>
      <c r="O205" s="80">
        <f t="shared" si="117"/>
        <v>9</v>
      </c>
      <c r="P205" s="80">
        <f t="shared" si="117"/>
        <v>72</v>
      </c>
      <c r="Q205" s="80">
        <f t="shared" si="117"/>
        <v>5</v>
      </c>
      <c r="R205" s="80">
        <f t="shared" si="117"/>
        <v>0</v>
      </c>
      <c r="S205" s="80">
        <f t="shared" si="117"/>
        <v>0</v>
      </c>
      <c r="T205" s="80">
        <f t="shared" si="117"/>
        <v>3</v>
      </c>
      <c r="U205" s="80">
        <f t="shared" si="117"/>
        <v>1</v>
      </c>
      <c r="V205" s="80">
        <f t="shared" si="117"/>
        <v>2</v>
      </c>
      <c r="W205" s="80">
        <f t="shared" si="117"/>
        <v>32</v>
      </c>
    </row>
    <row r="206" spans="1:23" ht="14.25" thickBot="1" x14ac:dyDescent="0.2">
      <c r="A206" s="39" t="s">
        <v>68</v>
      </c>
      <c r="B206" s="90">
        <f t="shared" si="117"/>
        <v>3551</v>
      </c>
      <c r="C206" s="90">
        <f t="shared" si="117"/>
        <v>252</v>
      </c>
      <c r="D206" s="11">
        <f t="shared" si="118"/>
        <v>7.096592509152351E-2</v>
      </c>
      <c r="E206" s="91">
        <f t="shared" si="117"/>
        <v>252</v>
      </c>
      <c r="F206" s="11">
        <v>1</v>
      </c>
      <c r="G206" s="91">
        <f t="shared" si="117"/>
        <v>32</v>
      </c>
      <c r="H206" s="66">
        <f t="shared" si="107"/>
        <v>9.0115460433680648E-3</v>
      </c>
      <c r="I206" s="91">
        <f t="shared" si="117"/>
        <v>24</v>
      </c>
      <c r="J206" s="66">
        <f t="shared" si="110"/>
        <v>0.75</v>
      </c>
      <c r="K206" s="92">
        <f t="shared" si="117"/>
        <v>21</v>
      </c>
      <c r="L206" s="92">
        <f t="shared" si="117"/>
        <v>3</v>
      </c>
      <c r="M206" s="92">
        <f t="shared" si="117"/>
        <v>1</v>
      </c>
      <c r="N206" s="92">
        <f t="shared" si="117"/>
        <v>14</v>
      </c>
      <c r="O206" s="92">
        <f t="shared" si="117"/>
        <v>20</v>
      </c>
      <c r="P206" s="92">
        <f t="shared" si="117"/>
        <v>137</v>
      </c>
      <c r="Q206" s="92">
        <f t="shared" si="117"/>
        <v>15</v>
      </c>
      <c r="R206" s="92">
        <f t="shared" si="117"/>
        <v>0</v>
      </c>
      <c r="S206" s="92">
        <f t="shared" si="117"/>
        <v>0</v>
      </c>
      <c r="T206" s="92">
        <f t="shared" si="117"/>
        <v>4</v>
      </c>
      <c r="U206" s="92">
        <f t="shared" si="117"/>
        <v>4</v>
      </c>
      <c r="V206" s="92">
        <f t="shared" si="117"/>
        <v>5</v>
      </c>
      <c r="W206" s="92">
        <f t="shared" si="117"/>
        <v>43</v>
      </c>
    </row>
    <row r="207" spans="1:23" ht="14.25" thickTop="1" x14ac:dyDescent="0.15">
      <c r="A207" s="36" t="s">
        <v>110</v>
      </c>
      <c r="B207" s="93">
        <v>1841</v>
      </c>
      <c r="C207" s="93">
        <v>181</v>
      </c>
      <c r="D207" s="74">
        <f t="shared" si="118"/>
        <v>9.8316132536664852E-2</v>
      </c>
      <c r="E207" s="93">
        <v>181</v>
      </c>
      <c r="F207" s="74">
        <v>1</v>
      </c>
      <c r="G207" s="93">
        <v>28</v>
      </c>
      <c r="H207" s="64">
        <f t="shared" si="107"/>
        <v>1.5209125475285171E-2</v>
      </c>
      <c r="I207" s="93">
        <v>26</v>
      </c>
      <c r="J207" s="64">
        <f t="shared" si="110"/>
        <v>0.9285714285714286</v>
      </c>
      <c r="K207" s="93">
        <v>7</v>
      </c>
      <c r="L207" s="93">
        <v>1</v>
      </c>
      <c r="M207" s="93">
        <v>1</v>
      </c>
      <c r="N207" s="93">
        <v>22</v>
      </c>
      <c r="O207" s="93">
        <v>23</v>
      </c>
      <c r="P207" s="93">
        <v>98</v>
      </c>
      <c r="Q207" s="93">
        <v>15</v>
      </c>
      <c r="R207" s="93">
        <v>1</v>
      </c>
      <c r="S207" s="93">
        <v>1</v>
      </c>
      <c r="T207" s="93">
        <v>0</v>
      </c>
      <c r="U207" s="93">
        <v>4</v>
      </c>
      <c r="V207" s="93">
        <v>4</v>
      </c>
      <c r="W207" s="93">
        <v>14</v>
      </c>
    </row>
    <row r="208" spans="1:23" x14ac:dyDescent="0.15">
      <c r="A208" s="36" t="s">
        <v>89</v>
      </c>
      <c r="B208" s="94">
        <v>1559</v>
      </c>
      <c r="C208" s="94">
        <v>121</v>
      </c>
      <c r="D208" s="6">
        <v>7.7613855035279025E-2</v>
      </c>
      <c r="E208" s="94">
        <v>121</v>
      </c>
      <c r="F208" s="6">
        <v>1</v>
      </c>
      <c r="G208" s="94">
        <v>20</v>
      </c>
      <c r="H208" s="65">
        <v>1.2828736369467608E-2</v>
      </c>
      <c r="I208" s="94">
        <v>19</v>
      </c>
      <c r="J208" s="65">
        <f t="shared" si="110"/>
        <v>0.95</v>
      </c>
      <c r="K208" s="94">
        <v>5</v>
      </c>
      <c r="L208" s="95">
        <v>3</v>
      </c>
      <c r="M208" s="94">
        <v>1</v>
      </c>
      <c r="N208" s="94">
        <v>12</v>
      </c>
      <c r="O208" s="96">
        <v>13</v>
      </c>
      <c r="P208" s="94">
        <v>73</v>
      </c>
      <c r="Q208" s="94">
        <v>9</v>
      </c>
      <c r="R208" s="94">
        <v>0</v>
      </c>
      <c r="S208" s="94">
        <v>1</v>
      </c>
      <c r="T208" s="94">
        <v>2</v>
      </c>
      <c r="U208" s="94">
        <v>2</v>
      </c>
      <c r="V208" s="94">
        <v>3</v>
      </c>
      <c r="W208" s="94">
        <v>8</v>
      </c>
    </row>
    <row r="209" spans="1:23" x14ac:dyDescent="0.15">
      <c r="A209" s="77" t="s">
        <v>68</v>
      </c>
      <c r="B209" s="97">
        <v>3400</v>
      </c>
      <c r="C209" s="97">
        <v>302</v>
      </c>
      <c r="D209" s="62">
        <v>8.8823529411764704E-2</v>
      </c>
      <c r="E209" s="97">
        <v>302</v>
      </c>
      <c r="F209" s="62">
        <v>1</v>
      </c>
      <c r="G209" s="97">
        <v>49</v>
      </c>
      <c r="H209" s="67">
        <v>1.4411764705882353E-2</v>
      </c>
      <c r="I209" s="97">
        <v>46</v>
      </c>
      <c r="J209" s="67">
        <v>0.93877551020408168</v>
      </c>
      <c r="K209" s="97">
        <v>12</v>
      </c>
      <c r="L209" s="97">
        <v>4</v>
      </c>
      <c r="M209" s="97">
        <v>2</v>
      </c>
      <c r="N209" s="97">
        <v>34</v>
      </c>
      <c r="O209" s="97">
        <v>36</v>
      </c>
      <c r="P209" s="97">
        <v>171</v>
      </c>
      <c r="Q209" s="97">
        <v>24</v>
      </c>
      <c r="R209" s="97">
        <v>1</v>
      </c>
      <c r="S209" s="97">
        <v>2</v>
      </c>
      <c r="T209" s="97">
        <v>2</v>
      </c>
      <c r="U209" s="97">
        <v>6</v>
      </c>
      <c r="V209" s="97">
        <v>7</v>
      </c>
      <c r="W209" s="97">
        <v>22</v>
      </c>
    </row>
    <row r="210" spans="1:23" x14ac:dyDescent="0.15">
      <c r="A210" s="36" t="s">
        <v>117</v>
      </c>
      <c r="B210" s="93">
        <v>1299</v>
      </c>
      <c r="C210" s="93">
        <v>127</v>
      </c>
      <c r="D210" s="74">
        <v>9.7767513471901463E-2</v>
      </c>
      <c r="E210" s="93">
        <v>127</v>
      </c>
      <c r="F210" s="74">
        <v>1</v>
      </c>
      <c r="G210" s="93">
        <v>24</v>
      </c>
      <c r="H210" s="64">
        <v>1.8475750577367205E-2</v>
      </c>
      <c r="I210" s="93">
        <v>22</v>
      </c>
      <c r="J210" s="64">
        <v>0.91666666666666663</v>
      </c>
      <c r="K210" s="93">
        <v>9</v>
      </c>
      <c r="L210" s="93">
        <v>0</v>
      </c>
      <c r="M210" s="93">
        <v>1</v>
      </c>
      <c r="N210" s="93">
        <v>15</v>
      </c>
      <c r="O210" s="93">
        <v>17</v>
      </c>
      <c r="P210" s="93">
        <v>69</v>
      </c>
      <c r="Q210" s="93">
        <v>11</v>
      </c>
      <c r="R210" s="93">
        <v>0</v>
      </c>
      <c r="S210" s="93">
        <v>3</v>
      </c>
      <c r="T210" s="93">
        <v>0</v>
      </c>
      <c r="U210" s="93">
        <v>1</v>
      </c>
      <c r="V210" s="93">
        <v>2</v>
      </c>
      <c r="W210" s="93">
        <v>10</v>
      </c>
    </row>
    <row r="211" spans="1:23" x14ac:dyDescent="0.15">
      <c r="A211" s="36" t="s">
        <v>89</v>
      </c>
      <c r="B211" s="94">
        <v>1056</v>
      </c>
      <c r="C211" s="94">
        <v>97</v>
      </c>
      <c r="D211" s="6">
        <v>9.1856060606060608E-2</v>
      </c>
      <c r="E211" s="94">
        <v>97</v>
      </c>
      <c r="F211" s="6">
        <v>1</v>
      </c>
      <c r="G211" s="94">
        <v>14</v>
      </c>
      <c r="H211" s="65">
        <v>1.3257575757575758E-2</v>
      </c>
      <c r="I211" s="94">
        <v>4</v>
      </c>
      <c r="J211" s="65">
        <v>0.2857142857142857</v>
      </c>
      <c r="K211" s="94">
        <v>9</v>
      </c>
      <c r="L211" s="95">
        <v>2</v>
      </c>
      <c r="M211" s="94">
        <v>0</v>
      </c>
      <c r="N211" s="94">
        <v>4</v>
      </c>
      <c r="O211" s="96">
        <v>22</v>
      </c>
      <c r="P211" s="94">
        <v>45</v>
      </c>
      <c r="Q211" s="94">
        <v>3</v>
      </c>
      <c r="R211" s="94">
        <v>0</v>
      </c>
      <c r="S211" s="94">
        <v>3</v>
      </c>
      <c r="T211" s="94">
        <v>0</v>
      </c>
      <c r="U211" s="94">
        <v>1</v>
      </c>
      <c r="V211" s="94">
        <v>4</v>
      </c>
      <c r="W211" s="94">
        <v>4</v>
      </c>
    </row>
    <row r="212" spans="1:23" x14ac:dyDescent="0.15">
      <c r="A212" s="77" t="s">
        <v>68</v>
      </c>
      <c r="B212" s="97">
        <v>2355</v>
      </c>
      <c r="C212" s="97">
        <v>224</v>
      </c>
      <c r="D212" s="62">
        <v>9.51167728237792E-2</v>
      </c>
      <c r="E212" s="97">
        <v>224</v>
      </c>
      <c r="F212" s="62">
        <v>1</v>
      </c>
      <c r="G212" s="97">
        <v>38</v>
      </c>
      <c r="H212" s="67">
        <v>1.613588110403397E-2</v>
      </c>
      <c r="I212" s="97">
        <v>33</v>
      </c>
      <c r="J212" s="67">
        <v>0.86842105263157898</v>
      </c>
      <c r="K212" s="97">
        <v>18</v>
      </c>
      <c r="L212" s="97">
        <v>2</v>
      </c>
      <c r="M212" s="97">
        <v>1</v>
      </c>
      <c r="N212" s="97">
        <v>19</v>
      </c>
      <c r="O212" s="97">
        <v>39</v>
      </c>
      <c r="P212" s="97">
        <v>114</v>
      </c>
      <c r="Q212" s="97">
        <v>14</v>
      </c>
      <c r="R212" s="97">
        <v>0</v>
      </c>
      <c r="S212" s="97">
        <v>6</v>
      </c>
      <c r="T212" s="97">
        <v>0</v>
      </c>
      <c r="U212" s="97">
        <v>2</v>
      </c>
      <c r="V212" s="97">
        <v>6</v>
      </c>
      <c r="W212" s="97">
        <v>14</v>
      </c>
    </row>
    <row r="214" spans="1:23" x14ac:dyDescent="0.15">
      <c r="A214" s="49"/>
    </row>
    <row r="215" spans="1:23" x14ac:dyDescent="0.15">
      <c r="A215" s="49"/>
    </row>
    <row r="216" spans="1:23" x14ac:dyDescent="0.15">
      <c r="A216" s="49"/>
    </row>
    <row r="217" spans="1:23" x14ac:dyDescent="0.15">
      <c r="A217" s="49"/>
    </row>
    <row r="218" spans="1:23" x14ac:dyDescent="0.15">
      <c r="A218" s="49"/>
    </row>
    <row r="219" spans="1:23" x14ac:dyDescent="0.15">
      <c r="A219" s="49"/>
    </row>
    <row r="220" spans="1:23" x14ac:dyDescent="0.15">
      <c r="A220" s="49"/>
    </row>
    <row r="221" spans="1:23" x14ac:dyDescent="0.15">
      <c r="A221" s="49"/>
    </row>
    <row r="222" spans="1:23" x14ac:dyDescent="0.15">
      <c r="A222" s="49"/>
    </row>
    <row r="223" spans="1:23" x14ac:dyDescent="0.15">
      <c r="A223" s="49"/>
    </row>
    <row r="224" spans="1:23" x14ac:dyDescent="0.15">
      <c r="A224" s="49"/>
    </row>
    <row r="225" spans="1:1" x14ac:dyDescent="0.15">
      <c r="A225" s="49"/>
    </row>
    <row r="226" spans="1:1" x14ac:dyDescent="0.15">
      <c r="A226" s="49"/>
    </row>
    <row r="227" spans="1:1" x14ac:dyDescent="0.15">
      <c r="A227" s="49"/>
    </row>
    <row r="228" spans="1:1" x14ac:dyDescent="0.15">
      <c r="A228" s="49"/>
    </row>
    <row r="229" spans="1:1" x14ac:dyDescent="0.15">
      <c r="A229" s="49"/>
    </row>
    <row r="230" spans="1:1" x14ac:dyDescent="0.15">
      <c r="A230" s="49"/>
    </row>
    <row r="231" spans="1:1" x14ac:dyDescent="0.15">
      <c r="A231" s="49"/>
    </row>
    <row r="232" spans="1:1" x14ac:dyDescent="0.15">
      <c r="A232" s="49"/>
    </row>
    <row r="233" spans="1:1" x14ac:dyDescent="0.15">
      <c r="A233" s="49"/>
    </row>
    <row r="234" spans="1:1" x14ac:dyDescent="0.15">
      <c r="A234" s="49"/>
    </row>
    <row r="235" spans="1:1" x14ac:dyDescent="0.15">
      <c r="A235" s="49"/>
    </row>
    <row r="236" spans="1:1" x14ac:dyDescent="0.15">
      <c r="A236" s="49"/>
    </row>
    <row r="237" spans="1:1" x14ac:dyDescent="0.15">
      <c r="A237" s="49"/>
    </row>
    <row r="238" spans="1:1" x14ac:dyDescent="0.15">
      <c r="A238" s="49"/>
    </row>
    <row r="239" spans="1:1" x14ac:dyDescent="0.15">
      <c r="A239" s="49"/>
    </row>
    <row r="240" spans="1:1" x14ac:dyDescent="0.15">
      <c r="A240" s="49"/>
    </row>
    <row r="241" spans="1:1" x14ac:dyDescent="0.15">
      <c r="A241" s="49"/>
    </row>
    <row r="242" spans="1:1" x14ac:dyDescent="0.15">
      <c r="A242" s="49"/>
    </row>
    <row r="243" spans="1:1" x14ac:dyDescent="0.15">
      <c r="A243" s="49"/>
    </row>
    <row r="244" spans="1:1" x14ac:dyDescent="0.15">
      <c r="A244" s="49"/>
    </row>
    <row r="245" spans="1:1" x14ac:dyDescent="0.15">
      <c r="A245" s="49"/>
    </row>
    <row r="246" spans="1:1" x14ac:dyDescent="0.15">
      <c r="A246" s="49"/>
    </row>
    <row r="247" spans="1:1" x14ac:dyDescent="0.15">
      <c r="A247" s="49"/>
    </row>
    <row r="248" spans="1:1" x14ac:dyDescent="0.15">
      <c r="A248" s="49"/>
    </row>
    <row r="249" spans="1:1" x14ac:dyDescent="0.15">
      <c r="A249" s="49"/>
    </row>
    <row r="250" spans="1:1" x14ac:dyDescent="0.15">
      <c r="A250" s="49"/>
    </row>
    <row r="251" spans="1:1" x14ac:dyDescent="0.15">
      <c r="A251" s="49"/>
    </row>
    <row r="252" spans="1:1" x14ac:dyDescent="0.15">
      <c r="A252" s="49"/>
    </row>
    <row r="253" spans="1:1" x14ac:dyDescent="0.15">
      <c r="A253" s="49"/>
    </row>
    <row r="254" spans="1:1" x14ac:dyDescent="0.15">
      <c r="A254" s="49"/>
    </row>
    <row r="255" spans="1:1" x14ac:dyDescent="0.15">
      <c r="A255" s="49"/>
    </row>
    <row r="256" spans="1:1" x14ac:dyDescent="0.15">
      <c r="A256" s="49"/>
    </row>
    <row r="257" spans="1:3" x14ac:dyDescent="0.15">
      <c r="A257" s="49"/>
    </row>
    <row r="258" spans="1:3" x14ac:dyDescent="0.15">
      <c r="A258" s="49"/>
    </row>
    <row r="259" spans="1:3" x14ac:dyDescent="0.15">
      <c r="A259" s="49"/>
    </row>
    <row r="260" spans="1:3" x14ac:dyDescent="0.15">
      <c r="A260" s="49"/>
    </row>
    <row r="261" spans="1:3" x14ac:dyDescent="0.15">
      <c r="A261" s="49"/>
    </row>
    <row r="262" spans="1:3" x14ac:dyDescent="0.15">
      <c r="A262" s="49"/>
    </row>
    <row r="263" spans="1:3" x14ac:dyDescent="0.15">
      <c r="A263" s="49"/>
    </row>
    <row r="264" spans="1:3" x14ac:dyDescent="0.15">
      <c r="A264" s="49"/>
    </row>
    <row r="265" spans="1:3" x14ac:dyDescent="0.15">
      <c r="A265" s="49"/>
    </row>
    <row r="266" spans="1:3" x14ac:dyDescent="0.15">
      <c r="A266" s="49"/>
    </row>
    <row r="267" spans="1:3" x14ac:dyDescent="0.15">
      <c r="A267" s="49"/>
    </row>
    <row r="268" spans="1:3" x14ac:dyDescent="0.15">
      <c r="A268" s="49"/>
    </row>
    <row r="269" spans="1:3" x14ac:dyDescent="0.15">
      <c r="A269" s="49"/>
      <c r="C269" s="101" t="s">
        <v>115</v>
      </c>
    </row>
    <row r="270" spans="1:3" x14ac:dyDescent="0.15">
      <c r="A270" s="49"/>
    </row>
    <row r="271" spans="1:3" x14ac:dyDescent="0.15">
      <c r="A271" s="49"/>
    </row>
    <row r="272" spans="1:3" x14ac:dyDescent="0.15">
      <c r="A272" s="49"/>
    </row>
    <row r="273" spans="1:1" x14ac:dyDescent="0.15">
      <c r="A273" s="49"/>
    </row>
    <row r="274" spans="1:1" x14ac:dyDescent="0.15">
      <c r="A274" s="49"/>
    </row>
    <row r="275" spans="1:1" x14ac:dyDescent="0.15">
      <c r="A275" s="49"/>
    </row>
    <row r="276" spans="1:1" x14ac:dyDescent="0.15">
      <c r="A276" s="49"/>
    </row>
    <row r="277" spans="1:1" x14ac:dyDescent="0.15">
      <c r="A277" s="49"/>
    </row>
    <row r="278" spans="1:1" x14ac:dyDescent="0.15">
      <c r="A278" s="49"/>
    </row>
    <row r="279" spans="1:1" x14ac:dyDescent="0.15">
      <c r="A279" s="49"/>
    </row>
    <row r="280" spans="1:1" x14ac:dyDescent="0.15">
      <c r="A280" s="49"/>
    </row>
    <row r="281" spans="1:1" x14ac:dyDescent="0.15">
      <c r="A281" s="49"/>
    </row>
    <row r="282" spans="1:1" x14ac:dyDescent="0.15">
      <c r="A282" s="49"/>
    </row>
    <row r="283" spans="1:1" x14ac:dyDescent="0.15">
      <c r="A283" s="49"/>
    </row>
    <row r="284" spans="1:1" x14ac:dyDescent="0.15">
      <c r="A284" s="49"/>
    </row>
    <row r="285" spans="1:1" x14ac:dyDescent="0.15">
      <c r="A285" s="49"/>
    </row>
    <row r="286" spans="1:1" x14ac:dyDescent="0.15">
      <c r="A286" s="49"/>
    </row>
    <row r="287" spans="1:1" x14ac:dyDescent="0.15">
      <c r="A287" s="49"/>
    </row>
    <row r="288" spans="1:1" x14ac:dyDescent="0.15">
      <c r="A288" s="49"/>
    </row>
    <row r="289" spans="1:1" x14ac:dyDescent="0.15">
      <c r="A289" s="49"/>
    </row>
    <row r="290" spans="1:1" x14ac:dyDescent="0.15">
      <c r="A290" s="49"/>
    </row>
    <row r="291" spans="1:1" x14ac:dyDescent="0.15">
      <c r="A291" s="49"/>
    </row>
    <row r="292" spans="1:1" x14ac:dyDescent="0.15">
      <c r="A292" s="49"/>
    </row>
    <row r="293" spans="1:1" x14ac:dyDescent="0.15">
      <c r="A293" s="49"/>
    </row>
    <row r="294" spans="1:1" x14ac:dyDescent="0.15">
      <c r="A294" s="49"/>
    </row>
    <row r="295" spans="1:1" x14ac:dyDescent="0.15">
      <c r="A295" s="49"/>
    </row>
    <row r="296" spans="1:1" x14ac:dyDescent="0.15">
      <c r="A296" s="49"/>
    </row>
    <row r="297" spans="1:1" x14ac:dyDescent="0.15">
      <c r="A297" s="49"/>
    </row>
    <row r="298" spans="1:1" x14ac:dyDescent="0.15">
      <c r="A298" s="49"/>
    </row>
    <row r="299" spans="1:1" x14ac:dyDescent="0.15">
      <c r="A299" s="49"/>
    </row>
    <row r="300" spans="1:1" x14ac:dyDescent="0.15">
      <c r="A300" s="49"/>
    </row>
    <row r="301" spans="1:1" x14ac:dyDescent="0.15">
      <c r="A301" s="49"/>
    </row>
    <row r="302" spans="1:1" x14ac:dyDescent="0.15">
      <c r="A302" s="49"/>
    </row>
    <row r="303" spans="1:1" x14ac:dyDescent="0.15">
      <c r="A303" s="49"/>
    </row>
    <row r="304" spans="1:1" x14ac:dyDescent="0.15">
      <c r="A304" s="49"/>
    </row>
    <row r="305" spans="1:1" x14ac:dyDescent="0.15">
      <c r="A305" s="49"/>
    </row>
    <row r="306" spans="1:1" x14ac:dyDescent="0.15">
      <c r="A306" s="49"/>
    </row>
    <row r="307" spans="1:1" x14ac:dyDescent="0.15">
      <c r="A307" s="49"/>
    </row>
    <row r="308" spans="1:1" x14ac:dyDescent="0.15">
      <c r="A308" s="49"/>
    </row>
    <row r="309" spans="1:1" x14ac:dyDescent="0.15">
      <c r="A309" s="49"/>
    </row>
    <row r="310" spans="1:1" x14ac:dyDescent="0.15">
      <c r="A310" s="49"/>
    </row>
    <row r="311" spans="1:1" x14ac:dyDescent="0.15">
      <c r="A311" s="49"/>
    </row>
    <row r="312" spans="1:1" x14ac:dyDescent="0.15">
      <c r="A312" s="49"/>
    </row>
    <row r="313" spans="1:1" x14ac:dyDescent="0.15">
      <c r="A313" s="49"/>
    </row>
    <row r="314" spans="1:1" x14ac:dyDescent="0.15">
      <c r="A314" s="49"/>
    </row>
    <row r="315" spans="1:1" x14ac:dyDescent="0.15">
      <c r="A315" s="49"/>
    </row>
    <row r="316" spans="1:1" x14ac:dyDescent="0.15">
      <c r="A316" s="49"/>
    </row>
    <row r="317" spans="1:1" x14ac:dyDescent="0.15">
      <c r="A317" s="49"/>
    </row>
    <row r="318" spans="1:1" x14ac:dyDescent="0.15">
      <c r="A318" s="49"/>
    </row>
    <row r="319" spans="1:1" x14ac:dyDescent="0.15">
      <c r="A319" s="49"/>
    </row>
    <row r="320" spans="1:1" x14ac:dyDescent="0.15">
      <c r="A320" s="49"/>
    </row>
    <row r="321" spans="1:1" x14ac:dyDescent="0.15">
      <c r="A321" s="49"/>
    </row>
    <row r="322" spans="1:1" x14ac:dyDescent="0.15">
      <c r="A322" s="49"/>
    </row>
    <row r="323" spans="1:1" x14ac:dyDescent="0.15">
      <c r="A323" s="49"/>
    </row>
    <row r="324" spans="1:1" x14ac:dyDescent="0.15">
      <c r="A324" s="49"/>
    </row>
    <row r="325" spans="1:1" x14ac:dyDescent="0.15">
      <c r="A325" s="49"/>
    </row>
    <row r="326" spans="1:1" x14ac:dyDescent="0.15">
      <c r="A326" s="49"/>
    </row>
    <row r="327" spans="1:1" x14ac:dyDescent="0.15">
      <c r="A327" s="49"/>
    </row>
    <row r="328" spans="1:1" x14ac:dyDescent="0.15">
      <c r="A328" s="49"/>
    </row>
    <row r="329" spans="1:1" x14ac:dyDescent="0.15">
      <c r="A329" s="49"/>
    </row>
    <row r="330" spans="1:1" x14ac:dyDescent="0.15">
      <c r="A330" s="49"/>
    </row>
    <row r="331" spans="1:1" x14ac:dyDescent="0.15">
      <c r="A331" s="49"/>
    </row>
    <row r="332" spans="1:1" x14ac:dyDescent="0.15">
      <c r="A332" s="49"/>
    </row>
    <row r="333" spans="1:1" x14ac:dyDescent="0.15">
      <c r="A333" s="49"/>
    </row>
    <row r="334" spans="1:1" x14ac:dyDescent="0.15">
      <c r="A334" s="49"/>
    </row>
    <row r="335" spans="1:1" x14ac:dyDescent="0.15">
      <c r="A335" s="49"/>
    </row>
    <row r="336" spans="1:1" x14ac:dyDescent="0.15">
      <c r="A336" s="49"/>
    </row>
    <row r="337" spans="1:1" x14ac:dyDescent="0.15">
      <c r="A337" s="49"/>
    </row>
    <row r="338" spans="1:1" x14ac:dyDescent="0.15">
      <c r="A338" s="49"/>
    </row>
    <row r="339" spans="1:1" x14ac:dyDescent="0.15">
      <c r="A339" s="49"/>
    </row>
    <row r="340" spans="1:1" x14ac:dyDescent="0.15">
      <c r="A340" s="49"/>
    </row>
    <row r="341" spans="1:1" x14ac:dyDescent="0.15">
      <c r="A341" s="49"/>
    </row>
    <row r="342" spans="1:1" x14ac:dyDescent="0.15">
      <c r="A342" s="49"/>
    </row>
    <row r="343" spans="1:1" x14ac:dyDescent="0.15">
      <c r="A343" s="49"/>
    </row>
    <row r="344" spans="1:1" x14ac:dyDescent="0.15">
      <c r="A344" s="49"/>
    </row>
    <row r="345" spans="1:1" x14ac:dyDescent="0.15">
      <c r="A345" s="49"/>
    </row>
    <row r="346" spans="1:1" x14ac:dyDescent="0.15">
      <c r="A346" s="49"/>
    </row>
    <row r="347" spans="1:1" x14ac:dyDescent="0.15">
      <c r="A347" s="49"/>
    </row>
    <row r="348" spans="1:1" x14ac:dyDescent="0.15">
      <c r="A348" s="49"/>
    </row>
    <row r="349" spans="1:1" x14ac:dyDescent="0.15">
      <c r="A349" s="49"/>
    </row>
    <row r="350" spans="1:1" x14ac:dyDescent="0.15">
      <c r="A350" s="49"/>
    </row>
    <row r="351" spans="1:1" x14ac:dyDescent="0.15">
      <c r="A351" s="49"/>
    </row>
    <row r="352" spans="1:1" x14ac:dyDescent="0.15">
      <c r="A352" s="49"/>
    </row>
    <row r="353" spans="1:1" x14ac:dyDescent="0.15">
      <c r="A353" s="49"/>
    </row>
    <row r="354" spans="1:1" x14ac:dyDescent="0.15">
      <c r="A354" s="49"/>
    </row>
    <row r="355" spans="1:1" x14ac:dyDescent="0.15">
      <c r="A355" s="49"/>
    </row>
    <row r="356" spans="1:1" x14ac:dyDescent="0.15">
      <c r="A356" s="49"/>
    </row>
    <row r="357" spans="1:1" x14ac:dyDescent="0.15">
      <c r="A357" s="49"/>
    </row>
    <row r="358" spans="1:1" x14ac:dyDescent="0.15">
      <c r="A358" s="49"/>
    </row>
    <row r="359" spans="1:1" x14ac:dyDescent="0.15">
      <c r="A359" s="49"/>
    </row>
    <row r="360" spans="1:1" x14ac:dyDescent="0.15">
      <c r="A360" s="49"/>
    </row>
    <row r="361" spans="1:1" x14ac:dyDescent="0.15">
      <c r="A361" s="49"/>
    </row>
    <row r="362" spans="1:1" x14ac:dyDescent="0.15">
      <c r="A362" s="49"/>
    </row>
    <row r="363" spans="1:1" x14ac:dyDescent="0.15">
      <c r="A363" s="49"/>
    </row>
    <row r="364" spans="1:1" x14ac:dyDescent="0.15">
      <c r="A364" s="49"/>
    </row>
    <row r="365" spans="1:1" x14ac:dyDescent="0.15">
      <c r="A365" s="49"/>
    </row>
    <row r="366" spans="1:1" x14ac:dyDescent="0.15">
      <c r="A366" s="49"/>
    </row>
    <row r="367" spans="1:1" x14ac:dyDescent="0.15">
      <c r="A367" s="49"/>
    </row>
    <row r="368" spans="1:1" x14ac:dyDescent="0.15">
      <c r="A368" s="49"/>
    </row>
    <row r="369" spans="1:1" x14ac:dyDescent="0.15">
      <c r="A369" s="49"/>
    </row>
    <row r="370" spans="1:1" x14ac:dyDescent="0.15">
      <c r="A370" s="49"/>
    </row>
    <row r="371" spans="1:1" x14ac:dyDescent="0.15">
      <c r="A371" s="49"/>
    </row>
    <row r="372" spans="1:1" x14ac:dyDescent="0.15">
      <c r="A372" s="49"/>
    </row>
    <row r="373" spans="1:1" x14ac:dyDescent="0.15">
      <c r="A373" s="49"/>
    </row>
    <row r="374" spans="1:1" x14ac:dyDescent="0.15">
      <c r="A374" s="49"/>
    </row>
    <row r="375" spans="1:1" x14ac:dyDescent="0.15">
      <c r="A375" s="49"/>
    </row>
    <row r="376" spans="1:1" x14ac:dyDescent="0.15">
      <c r="A376" s="49"/>
    </row>
    <row r="377" spans="1:1" x14ac:dyDescent="0.15">
      <c r="A377" s="49"/>
    </row>
    <row r="378" spans="1:1" x14ac:dyDescent="0.15">
      <c r="A378" s="49"/>
    </row>
    <row r="379" spans="1:1" x14ac:dyDescent="0.15">
      <c r="A379" s="49"/>
    </row>
    <row r="380" spans="1:1" x14ac:dyDescent="0.15">
      <c r="A380" s="49"/>
    </row>
    <row r="381" spans="1:1" x14ac:dyDescent="0.15">
      <c r="A381" s="49"/>
    </row>
    <row r="382" spans="1:1" x14ac:dyDescent="0.15">
      <c r="A382" s="49"/>
    </row>
    <row r="383" spans="1:1" x14ac:dyDescent="0.15">
      <c r="A383" s="49"/>
    </row>
    <row r="384" spans="1:1" x14ac:dyDescent="0.15">
      <c r="A384" s="49"/>
    </row>
    <row r="385" spans="1:1" x14ac:dyDescent="0.15">
      <c r="A385" s="49"/>
    </row>
    <row r="386" spans="1:1" x14ac:dyDescent="0.15">
      <c r="A386" s="49"/>
    </row>
    <row r="387" spans="1:1" x14ac:dyDescent="0.15">
      <c r="A387" s="49"/>
    </row>
    <row r="388" spans="1:1" x14ac:dyDescent="0.15">
      <c r="A388" s="49"/>
    </row>
    <row r="389" spans="1:1" x14ac:dyDescent="0.15">
      <c r="A389" s="49"/>
    </row>
    <row r="390" spans="1:1" x14ac:dyDescent="0.15">
      <c r="A390" s="49"/>
    </row>
    <row r="391" spans="1:1" x14ac:dyDescent="0.15">
      <c r="A391" s="49"/>
    </row>
    <row r="392" spans="1:1" x14ac:dyDescent="0.15">
      <c r="A392" s="49"/>
    </row>
    <row r="393" spans="1:1" x14ac:dyDescent="0.15">
      <c r="A393" s="49"/>
    </row>
    <row r="394" spans="1:1" x14ac:dyDescent="0.15">
      <c r="A394" s="49"/>
    </row>
    <row r="395" spans="1:1" x14ac:dyDescent="0.15">
      <c r="A395" s="49"/>
    </row>
    <row r="396" spans="1:1" x14ac:dyDescent="0.15">
      <c r="A396" s="49"/>
    </row>
    <row r="397" spans="1:1" x14ac:dyDescent="0.15">
      <c r="A397" s="49"/>
    </row>
    <row r="398" spans="1:1" x14ac:dyDescent="0.15">
      <c r="A398" s="49"/>
    </row>
    <row r="399" spans="1:1" x14ac:dyDescent="0.15">
      <c r="A399" s="49"/>
    </row>
    <row r="400" spans="1:1" x14ac:dyDescent="0.15">
      <c r="A400" s="49"/>
    </row>
    <row r="401" spans="1:1" x14ac:dyDescent="0.15">
      <c r="A401" s="49"/>
    </row>
    <row r="402" spans="1:1" x14ac:dyDescent="0.15">
      <c r="A402" s="49"/>
    </row>
    <row r="403" spans="1:1" x14ac:dyDescent="0.15">
      <c r="A403" s="49"/>
    </row>
    <row r="404" spans="1:1" x14ac:dyDescent="0.15">
      <c r="A404" s="49"/>
    </row>
    <row r="405" spans="1:1" x14ac:dyDescent="0.15">
      <c r="A405" s="49"/>
    </row>
    <row r="406" spans="1:1" x14ac:dyDescent="0.15">
      <c r="A406" s="49"/>
    </row>
    <row r="407" spans="1:1" x14ac:dyDescent="0.15">
      <c r="A407" s="49"/>
    </row>
    <row r="408" spans="1:1" x14ac:dyDescent="0.15">
      <c r="A408" s="49"/>
    </row>
    <row r="409" spans="1:1" x14ac:dyDescent="0.15">
      <c r="A409" s="49"/>
    </row>
    <row r="410" spans="1:1" x14ac:dyDescent="0.15">
      <c r="A410" s="49"/>
    </row>
    <row r="411" spans="1:1" x14ac:dyDescent="0.15">
      <c r="A411" s="49"/>
    </row>
    <row r="412" spans="1:1" x14ac:dyDescent="0.15">
      <c r="A412" s="49"/>
    </row>
    <row r="413" spans="1:1" x14ac:dyDescent="0.15">
      <c r="A413" s="49"/>
    </row>
    <row r="414" spans="1:1" x14ac:dyDescent="0.15">
      <c r="A414" s="49"/>
    </row>
    <row r="415" spans="1:1" x14ac:dyDescent="0.15">
      <c r="A415" s="49"/>
    </row>
    <row r="416" spans="1:1" x14ac:dyDescent="0.15">
      <c r="A416" s="49"/>
    </row>
    <row r="417" spans="1:1" x14ac:dyDescent="0.15">
      <c r="A417" s="49"/>
    </row>
    <row r="418" spans="1:1" x14ac:dyDescent="0.15">
      <c r="A418" s="49"/>
    </row>
    <row r="419" spans="1:1" x14ac:dyDescent="0.15">
      <c r="A419" s="49"/>
    </row>
    <row r="420" spans="1:1" x14ac:dyDescent="0.15">
      <c r="A420" s="49"/>
    </row>
    <row r="421" spans="1:1" x14ac:dyDescent="0.15">
      <c r="A421" s="49"/>
    </row>
    <row r="422" spans="1:1" x14ac:dyDescent="0.15">
      <c r="A422" s="49"/>
    </row>
    <row r="423" spans="1:1" x14ac:dyDescent="0.15">
      <c r="A423" s="49"/>
    </row>
    <row r="424" spans="1:1" x14ac:dyDescent="0.15">
      <c r="A424" s="49"/>
    </row>
    <row r="425" spans="1:1" x14ac:dyDescent="0.15">
      <c r="A425" s="49"/>
    </row>
    <row r="426" spans="1:1" x14ac:dyDescent="0.15">
      <c r="A426" s="49"/>
    </row>
    <row r="427" spans="1:1" x14ac:dyDescent="0.15">
      <c r="A427" s="49"/>
    </row>
    <row r="428" spans="1:1" x14ac:dyDescent="0.15">
      <c r="A428" s="49"/>
    </row>
    <row r="429" spans="1:1" x14ac:dyDescent="0.15">
      <c r="A429" s="49"/>
    </row>
    <row r="430" spans="1:1" x14ac:dyDescent="0.15">
      <c r="A430" s="49"/>
    </row>
    <row r="431" spans="1:1" x14ac:dyDescent="0.15">
      <c r="A431" s="49"/>
    </row>
    <row r="432" spans="1:1" x14ac:dyDescent="0.15">
      <c r="A432" s="49"/>
    </row>
    <row r="433" spans="1:1" x14ac:dyDescent="0.15">
      <c r="A433" s="49"/>
    </row>
    <row r="434" spans="1:1" x14ac:dyDescent="0.15">
      <c r="A434" s="49"/>
    </row>
    <row r="435" spans="1:1" x14ac:dyDescent="0.15">
      <c r="A435" s="49"/>
    </row>
    <row r="436" spans="1:1" x14ac:dyDescent="0.15">
      <c r="A436" s="49"/>
    </row>
    <row r="437" spans="1:1" x14ac:dyDescent="0.15">
      <c r="A437" s="49"/>
    </row>
    <row r="438" spans="1:1" x14ac:dyDescent="0.15">
      <c r="A438" s="49"/>
    </row>
    <row r="439" spans="1:1" x14ac:dyDescent="0.15">
      <c r="A439" s="49"/>
    </row>
    <row r="440" spans="1:1" x14ac:dyDescent="0.15">
      <c r="A440" s="49"/>
    </row>
    <row r="441" spans="1:1" x14ac:dyDescent="0.15">
      <c r="A441" s="49"/>
    </row>
    <row r="442" spans="1:1" x14ac:dyDescent="0.15">
      <c r="A442" s="49"/>
    </row>
    <row r="443" spans="1:1" x14ac:dyDescent="0.15">
      <c r="A443" s="49"/>
    </row>
    <row r="444" spans="1:1" x14ac:dyDescent="0.15">
      <c r="A444" s="49"/>
    </row>
    <row r="445" spans="1:1" x14ac:dyDescent="0.15">
      <c r="A445" s="49"/>
    </row>
    <row r="446" spans="1:1" x14ac:dyDescent="0.15">
      <c r="A446" s="49"/>
    </row>
    <row r="447" spans="1:1" x14ac:dyDescent="0.15">
      <c r="A447" s="49"/>
    </row>
    <row r="448" spans="1:1" x14ac:dyDescent="0.15">
      <c r="A448" s="49"/>
    </row>
    <row r="449" spans="1:1" x14ac:dyDescent="0.15">
      <c r="A449" s="49"/>
    </row>
    <row r="450" spans="1:1" x14ac:dyDescent="0.15">
      <c r="A450" s="49"/>
    </row>
    <row r="451" spans="1:1" x14ac:dyDescent="0.15">
      <c r="A451" s="49"/>
    </row>
    <row r="452" spans="1:1" x14ac:dyDescent="0.15">
      <c r="A452" s="49"/>
    </row>
    <row r="453" spans="1:1" x14ac:dyDescent="0.15">
      <c r="A453" s="49"/>
    </row>
    <row r="454" spans="1:1" x14ac:dyDescent="0.15">
      <c r="A454" s="49"/>
    </row>
    <row r="455" spans="1:1" x14ac:dyDescent="0.15">
      <c r="A455" s="49"/>
    </row>
    <row r="456" spans="1:1" x14ac:dyDescent="0.15">
      <c r="A456" s="49"/>
    </row>
    <row r="457" spans="1:1" x14ac:dyDescent="0.15">
      <c r="A457" s="49"/>
    </row>
    <row r="458" spans="1:1" x14ac:dyDescent="0.15">
      <c r="A458" s="49"/>
    </row>
    <row r="459" spans="1:1" x14ac:dyDescent="0.15">
      <c r="A459" s="49"/>
    </row>
    <row r="460" spans="1:1" x14ac:dyDescent="0.15">
      <c r="A460" s="49"/>
    </row>
    <row r="461" spans="1:1" x14ac:dyDescent="0.15">
      <c r="A461" s="49"/>
    </row>
    <row r="462" spans="1:1" x14ac:dyDescent="0.15">
      <c r="A462" s="49"/>
    </row>
    <row r="463" spans="1:1" x14ac:dyDescent="0.15">
      <c r="A463" s="49"/>
    </row>
    <row r="464" spans="1:1" x14ac:dyDescent="0.15">
      <c r="A464" s="49"/>
    </row>
    <row r="465" spans="1:1" x14ac:dyDescent="0.15">
      <c r="A465" s="49"/>
    </row>
    <row r="466" spans="1:1" x14ac:dyDescent="0.15">
      <c r="A466" s="49"/>
    </row>
    <row r="467" spans="1:1" x14ac:dyDescent="0.15">
      <c r="A467" s="49"/>
    </row>
    <row r="468" spans="1:1" x14ac:dyDescent="0.15">
      <c r="A468" s="49"/>
    </row>
    <row r="469" spans="1:1" x14ac:dyDescent="0.15">
      <c r="A469" s="49"/>
    </row>
    <row r="470" spans="1:1" x14ac:dyDescent="0.15">
      <c r="A470" s="49"/>
    </row>
    <row r="471" spans="1:1" x14ac:dyDescent="0.15">
      <c r="A471" s="49"/>
    </row>
    <row r="472" spans="1:1" x14ac:dyDescent="0.15">
      <c r="A472" s="49"/>
    </row>
    <row r="473" spans="1:1" x14ac:dyDescent="0.15">
      <c r="A473" s="49"/>
    </row>
    <row r="474" spans="1:1" x14ac:dyDescent="0.15">
      <c r="A474" s="49"/>
    </row>
    <row r="475" spans="1:1" x14ac:dyDescent="0.15">
      <c r="A475" s="49"/>
    </row>
    <row r="476" spans="1:1" x14ac:dyDescent="0.15">
      <c r="A476" s="49"/>
    </row>
    <row r="477" spans="1:1" x14ac:dyDescent="0.15">
      <c r="A477" s="49"/>
    </row>
    <row r="478" spans="1:1" x14ac:dyDescent="0.15">
      <c r="A478" s="49"/>
    </row>
    <row r="479" spans="1:1" x14ac:dyDescent="0.15">
      <c r="A479" s="49"/>
    </row>
    <row r="480" spans="1:1" x14ac:dyDescent="0.15">
      <c r="A480" s="49"/>
    </row>
    <row r="481" spans="1:1" x14ac:dyDescent="0.15">
      <c r="A481" s="49"/>
    </row>
    <row r="482" spans="1:1" x14ac:dyDescent="0.15">
      <c r="A482" s="49"/>
    </row>
    <row r="483" spans="1:1" x14ac:dyDescent="0.15">
      <c r="A483" s="49"/>
    </row>
    <row r="484" spans="1:1" x14ac:dyDescent="0.15">
      <c r="A484" s="49"/>
    </row>
    <row r="485" spans="1:1" x14ac:dyDescent="0.15">
      <c r="A485" s="49"/>
    </row>
    <row r="486" spans="1:1" x14ac:dyDescent="0.15">
      <c r="A486" s="49"/>
    </row>
    <row r="487" spans="1:1" x14ac:dyDescent="0.15">
      <c r="A487" s="49"/>
    </row>
    <row r="488" spans="1:1" x14ac:dyDescent="0.15">
      <c r="A488" s="49"/>
    </row>
    <row r="489" spans="1:1" x14ac:dyDescent="0.15">
      <c r="A489" s="49"/>
    </row>
    <row r="490" spans="1:1" x14ac:dyDescent="0.15">
      <c r="A490" s="49"/>
    </row>
    <row r="491" spans="1:1" x14ac:dyDescent="0.15">
      <c r="A491" s="49"/>
    </row>
    <row r="492" spans="1:1" x14ac:dyDescent="0.15">
      <c r="A492" s="49"/>
    </row>
    <row r="493" spans="1:1" x14ac:dyDescent="0.15">
      <c r="A493" s="49"/>
    </row>
    <row r="494" spans="1:1" x14ac:dyDescent="0.15">
      <c r="A494" s="49"/>
    </row>
    <row r="495" spans="1:1" x14ac:dyDescent="0.15">
      <c r="A495" s="49"/>
    </row>
    <row r="496" spans="1:1" x14ac:dyDescent="0.15">
      <c r="A496" s="49"/>
    </row>
    <row r="497" spans="1:1" x14ac:dyDescent="0.15">
      <c r="A497" s="49"/>
    </row>
    <row r="498" spans="1:1" x14ac:dyDescent="0.15">
      <c r="A498" s="49"/>
    </row>
    <row r="499" spans="1:1" x14ac:dyDescent="0.15">
      <c r="A499" s="49"/>
    </row>
    <row r="500" spans="1:1" x14ac:dyDescent="0.15">
      <c r="A500" s="49"/>
    </row>
    <row r="501" spans="1:1" x14ac:dyDescent="0.15">
      <c r="A501" s="49"/>
    </row>
    <row r="502" spans="1:1" x14ac:dyDescent="0.15">
      <c r="A502" s="49"/>
    </row>
    <row r="503" spans="1:1" x14ac:dyDescent="0.15">
      <c r="A503" s="49"/>
    </row>
    <row r="504" spans="1:1" x14ac:dyDescent="0.15">
      <c r="A504" s="49"/>
    </row>
    <row r="505" spans="1:1" x14ac:dyDescent="0.15">
      <c r="A505" s="49"/>
    </row>
    <row r="506" spans="1:1" x14ac:dyDescent="0.15">
      <c r="A506" s="49"/>
    </row>
    <row r="507" spans="1:1" x14ac:dyDescent="0.15">
      <c r="A507" s="49"/>
    </row>
    <row r="508" spans="1:1" x14ac:dyDescent="0.15">
      <c r="A508" s="49"/>
    </row>
    <row r="509" spans="1:1" x14ac:dyDescent="0.15">
      <c r="A509" s="49"/>
    </row>
    <row r="510" spans="1:1" x14ac:dyDescent="0.15">
      <c r="A510" s="49"/>
    </row>
    <row r="511" spans="1:1" x14ac:dyDescent="0.15">
      <c r="A511" s="49"/>
    </row>
    <row r="512" spans="1:1" x14ac:dyDescent="0.15">
      <c r="A512" s="49"/>
    </row>
    <row r="513" spans="1:1" x14ac:dyDescent="0.15">
      <c r="A513" s="49"/>
    </row>
    <row r="514" spans="1:1" x14ac:dyDescent="0.15">
      <c r="A514" s="49"/>
    </row>
    <row r="515" spans="1:1" x14ac:dyDescent="0.15">
      <c r="A515" s="49"/>
    </row>
    <row r="516" spans="1:1" x14ac:dyDescent="0.15">
      <c r="A516" s="49"/>
    </row>
    <row r="517" spans="1:1" x14ac:dyDescent="0.15">
      <c r="A517" s="49"/>
    </row>
    <row r="518" spans="1:1" x14ac:dyDescent="0.15">
      <c r="A518" s="49"/>
    </row>
    <row r="519" spans="1:1" x14ac:dyDescent="0.15">
      <c r="A519" s="49"/>
    </row>
    <row r="520" spans="1:1" x14ac:dyDescent="0.15">
      <c r="A520" s="49"/>
    </row>
    <row r="521" spans="1:1" x14ac:dyDescent="0.15">
      <c r="A521" s="49"/>
    </row>
    <row r="522" spans="1:1" x14ac:dyDescent="0.15">
      <c r="A522" s="49"/>
    </row>
    <row r="523" spans="1:1" x14ac:dyDescent="0.15">
      <c r="A523" s="49"/>
    </row>
    <row r="524" spans="1:1" x14ac:dyDescent="0.15">
      <c r="A524" s="49"/>
    </row>
    <row r="525" spans="1:1" x14ac:dyDescent="0.15">
      <c r="A525" s="49"/>
    </row>
    <row r="526" spans="1:1" x14ac:dyDescent="0.15">
      <c r="A526" s="49"/>
    </row>
    <row r="527" spans="1:1" x14ac:dyDescent="0.15">
      <c r="A527" s="49"/>
    </row>
    <row r="528" spans="1:1" x14ac:dyDescent="0.15">
      <c r="A528" s="49"/>
    </row>
    <row r="529" spans="1:1" x14ac:dyDescent="0.15">
      <c r="A529" s="49"/>
    </row>
    <row r="530" spans="1:1" x14ac:dyDescent="0.15">
      <c r="A530" s="49"/>
    </row>
    <row r="531" spans="1:1" x14ac:dyDescent="0.15">
      <c r="A531" s="49"/>
    </row>
    <row r="532" spans="1:1" x14ac:dyDescent="0.15">
      <c r="A532" s="49"/>
    </row>
    <row r="533" spans="1:1" x14ac:dyDescent="0.15">
      <c r="A533" s="49"/>
    </row>
    <row r="534" spans="1:1" x14ac:dyDescent="0.15">
      <c r="A534" s="49"/>
    </row>
    <row r="535" spans="1:1" x14ac:dyDescent="0.15">
      <c r="A535" s="49"/>
    </row>
    <row r="536" spans="1:1" x14ac:dyDescent="0.15">
      <c r="A536" s="49"/>
    </row>
    <row r="537" spans="1:1" x14ac:dyDescent="0.15">
      <c r="A537" s="49"/>
    </row>
    <row r="538" spans="1:1" x14ac:dyDescent="0.15">
      <c r="A538" s="49"/>
    </row>
    <row r="539" spans="1:1" x14ac:dyDescent="0.15">
      <c r="A539" s="49"/>
    </row>
    <row r="540" spans="1:1" x14ac:dyDescent="0.15">
      <c r="A540" s="49"/>
    </row>
    <row r="541" spans="1:1" x14ac:dyDescent="0.15">
      <c r="A541" s="49"/>
    </row>
    <row r="542" spans="1:1" x14ac:dyDescent="0.15">
      <c r="A542" s="49"/>
    </row>
    <row r="543" spans="1:1" x14ac:dyDescent="0.15">
      <c r="A543" s="49"/>
    </row>
    <row r="544" spans="1:1" x14ac:dyDescent="0.15">
      <c r="A544" s="49"/>
    </row>
    <row r="545" spans="1:1" x14ac:dyDescent="0.15">
      <c r="A545" s="49"/>
    </row>
    <row r="546" spans="1:1" x14ac:dyDescent="0.15">
      <c r="A546" s="49"/>
    </row>
    <row r="547" spans="1:1" x14ac:dyDescent="0.15">
      <c r="A547" s="49"/>
    </row>
    <row r="548" spans="1:1" x14ac:dyDescent="0.15">
      <c r="A548" s="49"/>
    </row>
    <row r="549" spans="1:1" x14ac:dyDescent="0.15">
      <c r="A549" s="49"/>
    </row>
    <row r="550" spans="1:1" x14ac:dyDescent="0.15">
      <c r="A550" s="49"/>
    </row>
    <row r="551" spans="1:1" x14ac:dyDescent="0.15">
      <c r="A551" s="49"/>
    </row>
    <row r="552" spans="1:1" x14ac:dyDescent="0.15">
      <c r="A552" s="49"/>
    </row>
    <row r="553" spans="1:1" x14ac:dyDescent="0.15">
      <c r="A553" s="49"/>
    </row>
    <row r="554" spans="1:1" x14ac:dyDescent="0.15">
      <c r="A554" s="49"/>
    </row>
    <row r="555" spans="1:1" x14ac:dyDescent="0.15">
      <c r="A555" s="49"/>
    </row>
    <row r="556" spans="1:1" x14ac:dyDescent="0.15">
      <c r="A556" s="49"/>
    </row>
    <row r="557" spans="1:1" x14ac:dyDescent="0.15">
      <c r="A557" s="49"/>
    </row>
    <row r="558" spans="1:1" x14ac:dyDescent="0.15">
      <c r="A558" s="49"/>
    </row>
    <row r="559" spans="1:1" x14ac:dyDescent="0.15">
      <c r="A559" s="49"/>
    </row>
    <row r="560" spans="1:1" x14ac:dyDescent="0.15">
      <c r="A560" s="49"/>
    </row>
    <row r="561" spans="1:1" x14ac:dyDescent="0.15">
      <c r="A561" s="49"/>
    </row>
    <row r="562" spans="1:1" x14ac:dyDescent="0.15">
      <c r="A562" s="49"/>
    </row>
    <row r="563" spans="1:1" x14ac:dyDescent="0.15">
      <c r="A563" s="49"/>
    </row>
    <row r="564" spans="1:1" x14ac:dyDescent="0.15">
      <c r="A564" s="49"/>
    </row>
    <row r="565" spans="1:1" x14ac:dyDescent="0.15">
      <c r="A565" s="49"/>
    </row>
    <row r="566" spans="1:1" x14ac:dyDescent="0.15">
      <c r="A566" s="49"/>
    </row>
    <row r="567" spans="1:1" x14ac:dyDescent="0.15">
      <c r="A567" s="49"/>
    </row>
    <row r="568" spans="1:1" x14ac:dyDescent="0.15">
      <c r="A568" s="49"/>
    </row>
    <row r="569" spans="1:1" x14ac:dyDescent="0.15">
      <c r="A569" s="49"/>
    </row>
    <row r="570" spans="1:1" x14ac:dyDescent="0.15">
      <c r="A570" s="49"/>
    </row>
    <row r="571" spans="1:1" x14ac:dyDescent="0.15">
      <c r="A571" s="49"/>
    </row>
    <row r="572" spans="1:1" x14ac:dyDescent="0.15">
      <c r="A572" s="49"/>
    </row>
    <row r="573" spans="1:1" x14ac:dyDescent="0.15">
      <c r="A573" s="49"/>
    </row>
    <row r="574" spans="1:1" x14ac:dyDescent="0.15">
      <c r="A574" s="49"/>
    </row>
    <row r="575" spans="1:1" x14ac:dyDescent="0.15">
      <c r="A575" s="49"/>
    </row>
    <row r="576" spans="1:1" x14ac:dyDescent="0.15">
      <c r="A576" s="49"/>
    </row>
    <row r="577" spans="1:1" x14ac:dyDescent="0.15">
      <c r="A577" s="49"/>
    </row>
    <row r="578" spans="1:1" x14ac:dyDescent="0.15">
      <c r="A578" s="49"/>
    </row>
    <row r="579" spans="1:1" x14ac:dyDescent="0.15">
      <c r="A579" s="49"/>
    </row>
    <row r="580" spans="1:1" x14ac:dyDescent="0.15">
      <c r="A580" s="49"/>
    </row>
    <row r="581" spans="1:1" x14ac:dyDescent="0.15">
      <c r="A581" s="49"/>
    </row>
    <row r="582" spans="1:1" x14ac:dyDescent="0.15">
      <c r="A582" s="49"/>
    </row>
    <row r="583" spans="1:1" x14ac:dyDescent="0.15">
      <c r="A583" s="49"/>
    </row>
    <row r="584" spans="1:1" x14ac:dyDescent="0.15">
      <c r="A584" s="49"/>
    </row>
    <row r="585" spans="1:1" x14ac:dyDescent="0.15">
      <c r="A585" s="49"/>
    </row>
    <row r="586" spans="1:1" x14ac:dyDescent="0.15">
      <c r="A586" s="49"/>
    </row>
    <row r="587" spans="1:1" x14ac:dyDescent="0.15">
      <c r="A587" s="49"/>
    </row>
    <row r="588" spans="1:1" x14ac:dyDescent="0.15">
      <c r="A588" s="49"/>
    </row>
    <row r="589" spans="1:1" x14ac:dyDescent="0.15">
      <c r="A589" s="49"/>
    </row>
    <row r="590" spans="1:1" x14ac:dyDescent="0.15">
      <c r="A590" s="49"/>
    </row>
    <row r="591" spans="1:1" x14ac:dyDescent="0.15">
      <c r="A591" s="49"/>
    </row>
    <row r="592" spans="1:1" x14ac:dyDescent="0.15">
      <c r="A592" s="49"/>
    </row>
    <row r="593" spans="1:1" x14ac:dyDescent="0.15">
      <c r="A593" s="49"/>
    </row>
    <row r="594" spans="1:1" x14ac:dyDescent="0.15">
      <c r="A594" s="49"/>
    </row>
    <row r="595" spans="1:1" x14ac:dyDescent="0.15">
      <c r="A595" s="49"/>
    </row>
    <row r="596" spans="1:1" x14ac:dyDescent="0.15">
      <c r="A596" s="49"/>
    </row>
    <row r="597" spans="1:1" x14ac:dyDescent="0.15">
      <c r="A597" s="49"/>
    </row>
    <row r="598" spans="1:1" x14ac:dyDescent="0.15">
      <c r="A598" s="49"/>
    </row>
    <row r="599" spans="1:1" x14ac:dyDescent="0.15">
      <c r="A599" s="49"/>
    </row>
    <row r="600" spans="1:1" x14ac:dyDescent="0.15">
      <c r="A600" s="49"/>
    </row>
    <row r="601" spans="1:1" x14ac:dyDescent="0.15">
      <c r="A601" s="49"/>
    </row>
    <row r="602" spans="1:1" x14ac:dyDescent="0.15">
      <c r="A602" s="49"/>
    </row>
    <row r="603" spans="1:1" x14ac:dyDescent="0.15">
      <c r="A603" s="49"/>
    </row>
    <row r="604" spans="1:1" x14ac:dyDescent="0.15">
      <c r="A604" s="49"/>
    </row>
    <row r="605" spans="1:1" x14ac:dyDescent="0.15">
      <c r="A605" s="49"/>
    </row>
    <row r="606" spans="1:1" x14ac:dyDescent="0.15">
      <c r="A606" s="49"/>
    </row>
    <row r="607" spans="1:1" x14ac:dyDescent="0.15">
      <c r="A607" s="49"/>
    </row>
    <row r="608" spans="1:1" x14ac:dyDescent="0.15">
      <c r="A608" s="49"/>
    </row>
    <row r="609" spans="1:1" x14ac:dyDescent="0.15">
      <c r="A609" s="49"/>
    </row>
    <row r="610" spans="1:1" x14ac:dyDescent="0.15">
      <c r="A610" s="49"/>
    </row>
    <row r="611" spans="1:1" x14ac:dyDescent="0.15">
      <c r="A611" s="49"/>
    </row>
    <row r="612" spans="1:1" x14ac:dyDescent="0.15">
      <c r="A612" s="49"/>
    </row>
    <row r="613" spans="1:1" x14ac:dyDescent="0.15">
      <c r="A613" s="49"/>
    </row>
    <row r="614" spans="1:1" x14ac:dyDescent="0.15">
      <c r="A614" s="49"/>
    </row>
    <row r="615" spans="1:1" x14ac:dyDescent="0.15">
      <c r="A615" s="49"/>
    </row>
    <row r="616" spans="1:1" x14ac:dyDescent="0.15">
      <c r="A616" s="49"/>
    </row>
    <row r="617" spans="1:1" x14ac:dyDescent="0.15">
      <c r="A617" s="49"/>
    </row>
    <row r="618" spans="1:1" x14ac:dyDescent="0.15">
      <c r="A618" s="49"/>
    </row>
    <row r="619" spans="1:1" x14ac:dyDescent="0.15">
      <c r="A619" s="49"/>
    </row>
    <row r="620" spans="1:1" x14ac:dyDescent="0.15">
      <c r="A620" s="49"/>
    </row>
    <row r="621" spans="1:1" x14ac:dyDescent="0.15">
      <c r="A621" s="49"/>
    </row>
    <row r="622" spans="1:1" x14ac:dyDescent="0.15">
      <c r="A622" s="49"/>
    </row>
    <row r="623" spans="1:1" x14ac:dyDescent="0.15">
      <c r="A623" s="49"/>
    </row>
    <row r="624" spans="1:1" x14ac:dyDescent="0.15">
      <c r="A624" s="49"/>
    </row>
    <row r="625" spans="1:1" x14ac:dyDescent="0.15">
      <c r="A625" s="49"/>
    </row>
    <row r="626" spans="1:1" x14ac:dyDescent="0.15">
      <c r="A626" s="49"/>
    </row>
    <row r="627" spans="1:1" x14ac:dyDescent="0.15">
      <c r="A627" s="49"/>
    </row>
    <row r="628" spans="1:1" x14ac:dyDescent="0.15">
      <c r="A628" s="49"/>
    </row>
    <row r="629" spans="1:1" x14ac:dyDescent="0.15">
      <c r="A629" s="49"/>
    </row>
    <row r="630" spans="1:1" x14ac:dyDescent="0.15">
      <c r="A630" s="49"/>
    </row>
    <row r="631" spans="1:1" x14ac:dyDescent="0.15">
      <c r="A631" s="49"/>
    </row>
    <row r="632" spans="1:1" x14ac:dyDescent="0.15">
      <c r="A632" s="49"/>
    </row>
    <row r="633" spans="1:1" x14ac:dyDescent="0.15">
      <c r="A633" s="49"/>
    </row>
    <row r="634" spans="1:1" x14ac:dyDescent="0.15">
      <c r="A634" s="49"/>
    </row>
    <row r="635" spans="1:1" x14ac:dyDescent="0.15">
      <c r="A635" s="49"/>
    </row>
    <row r="636" spans="1:1" x14ac:dyDescent="0.15">
      <c r="A636" s="49"/>
    </row>
    <row r="637" spans="1:1" x14ac:dyDescent="0.15">
      <c r="A637" s="49"/>
    </row>
    <row r="638" spans="1:1" x14ac:dyDescent="0.15">
      <c r="A638" s="49"/>
    </row>
    <row r="639" spans="1:1" x14ac:dyDescent="0.15">
      <c r="A639" s="49"/>
    </row>
    <row r="640" spans="1:1" x14ac:dyDescent="0.15">
      <c r="A640" s="49"/>
    </row>
    <row r="641" spans="1:1" x14ac:dyDescent="0.15">
      <c r="A641" s="49"/>
    </row>
    <row r="642" spans="1:1" x14ac:dyDescent="0.15">
      <c r="A642" s="49"/>
    </row>
    <row r="643" spans="1:1" x14ac:dyDescent="0.15">
      <c r="A643" s="49"/>
    </row>
    <row r="644" spans="1:1" x14ac:dyDescent="0.15">
      <c r="A644" s="49"/>
    </row>
    <row r="645" spans="1:1" x14ac:dyDescent="0.15">
      <c r="A645" s="49"/>
    </row>
    <row r="646" spans="1:1" x14ac:dyDescent="0.15">
      <c r="A646" s="49"/>
    </row>
    <row r="647" spans="1:1" x14ac:dyDescent="0.15">
      <c r="A647" s="49"/>
    </row>
    <row r="648" spans="1:1" x14ac:dyDescent="0.15">
      <c r="A648" s="49"/>
    </row>
    <row r="649" spans="1:1" x14ac:dyDescent="0.15">
      <c r="A649" s="49"/>
    </row>
    <row r="650" spans="1:1" x14ac:dyDescent="0.15">
      <c r="A650" s="49"/>
    </row>
    <row r="651" spans="1:1" x14ac:dyDescent="0.15">
      <c r="A651" s="49"/>
    </row>
    <row r="652" spans="1:1" x14ac:dyDescent="0.15">
      <c r="A652" s="49"/>
    </row>
    <row r="653" spans="1:1" x14ac:dyDescent="0.15">
      <c r="A653" s="49"/>
    </row>
    <row r="654" spans="1:1" x14ac:dyDescent="0.15">
      <c r="A654" s="49"/>
    </row>
    <row r="655" spans="1:1" x14ac:dyDescent="0.15">
      <c r="A655" s="49"/>
    </row>
    <row r="656" spans="1:1" x14ac:dyDescent="0.15">
      <c r="A656" s="49"/>
    </row>
    <row r="657" spans="1:1" x14ac:dyDescent="0.15">
      <c r="A657" s="49"/>
    </row>
    <row r="658" spans="1:1" x14ac:dyDescent="0.15">
      <c r="A658" s="49"/>
    </row>
    <row r="659" spans="1:1" x14ac:dyDescent="0.15">
      <c r="A659" s="49"/>
    </row>
    <row r="660" spans="1:1" x14ac:dyDescent="0.15">
      <c r="A660" s="49"/>
    </row>
    <row r="661" spans="1:1" x14ac:dyDescent="0.15">
      <c r="A661" s="49"/>
    </row>
    <row r="662" spans="1:1" x14ac:dyDescent="0.15">
      <c r="A662" s="49"/>
    </row>
    <row r="663" spans="1:1" x14ac:dyDescent="0.15">
      <c r="A663" s="49"/>
    </row>
    <row r="664" spans="1:1" x14ac:dyDescent="0.15">
      <c r="A664" s="49"/>
    </row>
    <row r="665" spans="1:1" x14ac:dyDescent="0.15">
      <c r="A665" s="49"/>
    </row>
    <row r="666" spans="1:1" x14ac:dyDescent="0.15">
      <c r="A666" s="49"/>
    </row>
    <row r="667" spans="1:1" x14ac:dyDescent="0.15">
      <c r="A667" s="49"/>
    </row>
    <row r="668" spans="1:1" x14ac:dyDescent="0.15">
      <c r="A668" s="49"/>
    </row>
    <row r="669" spans="1:1" x14ac:dyDescent="0.15">
      <c r="A669" s="49"/>
    </row>
    <row r="670" spans="1:1" x14ac:dyDescent="0.15">
      <c r="A670" s="49"/>
    </row>
    <row r="671" spans="1:1" x14ac:dyDescent="0.15">
      <c r="A671" s="49"/>
    </row>
    <row r="672" spans="1:1" x14ac:dyDescent="0.15">
      <c r="A672" s="49"/>
    </row>
    <row r="673" spans="1:1" x14ac:dyDescent="0.15">
      <c r="A673" s="49"/>
    </row>
    <row r="674" spans="1:1" x14ac:dyDescent="0.15">
      <c r="A674" s="49"/>
    </row>
    <row r="675" spans="1:1" x14ac:dyDescent="0.15">
      <c r="A675" s="49"/>
    </row>
    <row r="676" spans="1:1" x14ac:dyDescent="0.15">
      <c r="A676" s="49"/>
    </row>
    <row r="677" spans="1:1" x14ac:dyDescent="0.15">
      <c r="A677" s="49"/>
    </row>
    <row r="678" spans="1:1" x14ac:dyDescent="0.15">
      <c r="A678" s="49"/>
    </row>
    <row r="679" spans="1:1" x14ac:dyDescent="0.15">
      <c r="A679" s="49"/>
    </row>
    <row r="680" spans="1:1" x14ac:dyDescent="0.15">
      <c r="A680" s="49"/>
    </row>
    <row r="681" spans="1:1" x14ac:dyDescent="0.15">
      <c r="A681" s="49"/>
    </row>
    <row r="682" spans="1:1" x14ac:dyDescent="0.15">
      <c r="A682" s="49"/>
    </row>
    <row r="683" spans="1:1" x14ac:dyDescent="0.15">
      <c r="A683" s="49"/>
    </row>
    <row r="684" spans="1:1" x14ac:dyDescent="0.15">
      <c r="A684" s="49"/>
    </row>
    <row r="685" spans="1:1" x14ac:dyDescent="0.15">
      <c r="A685" s="49"/>
    </row>
    <row r="686" spans="1:1" x14ac:dyDescent="0.15">
      <c r="A686" s="49"/>
    </row>
    <row r="687" spans="1:1" x14ac:dyDescent="0.15">
      <c r="A687" s="49"/>
    </row>
    <row r="688" spans="1:1" x14ac:dyDescent="0.15">
      <c r="A688" s="49"/>
    </row>
    <row r="689" spans="1:1" x14ac:dyDescent="0.15">
      <c r="A689" s="49"/>
    </row>
    <row r="690" spans="1:1" x14ac:dyDescent="0.15">
      <c r="A690" s="49"/>
    </row>
    <row r="691" spans="1:1" x14ac:dyDescent="0.15">
      <c r="A691" s="49"/>
    </row>
    <row r="692" spans="1:1" x14ac:dyDescent="0.15">
      <c r="A692" s="49"/>
    </row>
    <row r="693" spans="1:1" x14ac:dyDescent="0.15">
      <c r="A693" s="49"/>
    </row>
    <row r="694" spans="1:1" x14ac:dyDescent="0.15">
      <c r="A694" s="49"/>
    </row>
    <row r="695" spans="1:1" x14ac:dyDescent="0.15">
      <c r="A695" s="49"/>
    </row>
    <row r="696" spans="1:1" x14ac:dyDescent="0.15">
      <c r="A696" s="49"/>
    </row>
    <row r="697" spans="1:1" x14ac:dyDescent="0.15">
      <c r="A697" s="49"/>
    </row>
    <row r="698" spans="1:1" x14ac:dyDescent="0.15">
      <c r="A698" s="49"/>
    </row>
    <row r="699" spans="1:1" x14ac:dyDescent="0.15">
      <c r="A699" s="49"/>
    </row>
    <row r="700" spans="1:1" x14ac:dyDescent="0.15">
      <c r="A700" s="49"/>
    </row>
    <row r="701" spans="1:1" x14ac:dyDescent="0.15">
      <c r="A701" s="49"/>
    </row>
    <row r="702" spans="1:1" x14ac:dyDescent="0.15">
      <c r="A702" s="49"/>
    </row>
    <row r="703" spans="1:1" x14ac:dyDescent="0.15">
      <c r="A703" s="49"/>
    </row>
    <row r="704" spans="1:1" x14ac:dyDescent="0.15">
      <c r="A704" s="49"/>
    </row>
    <row r="705" spans="1:1" x14ac:dyDescent="0.15">
      <c r="A705" s="49"/>
    </row>
    <row r="706" spans="1:1" x14ac:dyDescent="0.15">
      <c r="A706" s="49"/>
    </row>
    <row r="707" spans="1:1" x14ac:dyDescent="0.15">
      <c r="A707" s="49"/>
    </row>
    <row r="708" spans="1:1" x14ac:dyDescent="0.15">
      <c r="A708" s="49"/>
    </row>
    <row r="709" spans="1:1" x14ac:dyDescent="0.15">
      <c r="A709" s="49"/>
    </row>
    <row r="710" spans="1:1" x14ac:dyDescent="0.15">
      <c r="A710" s="49"/>
    </row>
    <row r="711" spans="1:1" x14ac:dyDescent="0.15">
      <c r="A711" s="49"/>
    </row>
    <row r="712" spans="1:1" x14ac:dyDescent="0.15">
      <c r="A712" s="49"/>
    </row>
    <row r="713" spans="1:1" x14ac:dyDescent="0.15">
      <c r="A713" s="49"/>
    </row>
    <row r="714" spans="1:1" x14ac:dyDescent="0.15">
      <c r="A714" s="49"/>
    </row>
    <row r="715" spans="1:1" x14ac:dyDescent="0.15">
      <c r="A715" s="49"/>
    </row>
    <row r="716" spans="1:1" x14ac:dyDescent="0.15">
      <c r="A716" s="49"/>
    </row>
    <row r="717" spans="1:1" x14ac:dyDescent="0.15">
      <c r="A717" s="49"/>
    </row>
    <row r="718" spans="1:1" x14ac:dyDescent="0.15">
      <c r="A718" s="49"/>
    </row>
    <row r="719" spans="1:1" x14ac:dyDescent="0.15">
      <c r="A719" s="49"/>
    </row>
    <row r="720" spans="1:1" x14ac:dyDescent="0.15">
      <c r="A720" s="49"/>
    </row>
    <row r="721" spans="1:1" x14ac:dyDescent="0.15">
      <c r="A721" s="49"/>
    </row>
    <row r="722" spans="1:1" x14ac:dyDescent="0.15">
      <c r="A722" s="49"/>
    </row>
    <row r="723" spans="1:1" x14ac:dyDescent="0.15">
      <c r="A723" s="49"/>
    </row>
    <row r="724" spans="1:1" x14ac:dyDescent="0.15">
      <c r="A724" s="49"/>
    </row>
    <row r="725" spans="1:1" x14ac:dyDescent="0.15">
      <c r="A725" s="49"/>
    </row>
    <row r="726" spans="1:1" x14ac:dyDescent="0.15">
      <c r="A726" s="49"/>
    </row>
    <row r="727" spans="1:1" x14ac:dyDescent="0.15">
      <c r="A727" s="49"/>
    </row>
    <row r="728" spans="1:1" x14ac:dyDescent="0.15">
      <c r="A728" s="49"/>
    </row>
    <row r="729" spans="1:1" x14ac:dyDescent="0.15">
      <c r="A729" s="49"/>
    </row>
    <row r="730" spans="1:1" x14ac:dyDescent="0.15">
      <c r="A730" s="49"/>
    </row>
    <row r="731" spans="1:1" x14ac:dyDescent="0.15">
      <c r="A731" s="49"/>
    </row>
    <row r="732" spans="1:1" x14ac:dyDescent="0.15">
      <c r="A732" s="49"/>
    </row>
    <row r="733" spans="1:1" x14ac:dyDescent="0.15">
      <c r="A733" s="49"/>
    </row>
    <row r="734" spans="1:1" x14ac:dyDescent="0.15">
      <c r="A734" s="49"/>
    </row>
    <row r="735" spans="1:1" x14ac:dyDescent="0.15">
      <c r="A735" s="49"/>
    </row>
    <row r="736" spans="1:1" x14ac:dyDescent="0.15">
      <c r="A736" s="49"/>
    </row>
    <row r="737" spans="1:1" x14ac:dyDescent="0.15">
      <c r="A737" s="49"/>
    </row>
    <row r="738" spans="1:1" x14ac:dyDescent="0.15">
      <c r="A738" s="49"/>
    </row>
    <row r="739" spans="1:1" x14ac:dyDescent="0.15">
      <c r="A739" s="49"/>
    </row>
    <row r="740" spans="1:1" x14ac:dyDescent="0.15">
      <c r="A740" s="49"/>
    </row>
    <row r="741" spans="1:1" x14ac:dyDescent="0.15">
      <c r="A741" s="49"/>
    </row>
    <row r="742" spans="1:1" x14ac:dyDescent="0.15">
      <c r="A742" s="49"/>
    </row>
    <row r="743" spans="1:1" x14ac:dyDescent="0.15">
      <c r="A743" s="49"/>
    </row>
    <row r="744" spans="1:1" x14ac:dyDescent="0.15">
      <c r="A744" s="49"/>
    </row>
    <row r="745" spans="1:1" x14ac:dyDescent="0.15">
      <c r="A745" s="49"/>
    </row>
    <row r="746" spans="1:1" x14ac:dyDescent="0.15">
      <c r="A746" s="49"/>
    </row>
    <row r="747" spans="1:1" x14ac:dyDescent="0.15">
      <c r="A747" s="49"/>
    </row>
    <row r="748" spans="1:1" x14ac:dyDescent="0.15">
      <c r="A748" s="49"/>
    </row>
    <row r="749" spans="1:1" x14ac:dyDescent="0.15">
      <c r="A749" s="49"/>
    </row>
    <row r="750" spans="1:1" x14ac:dyDescent="0.15">
      <c r="A750" s="49"/>
    </row>
    <row r="751" spans="1:1" x14ac:dyDescent="0.15">
      <c r="A751" s="49"/>
    </row>
    <row r="752" spans="1:1" x14ac:dyDescent="0.15">
      <c r="A752" s="49"/>
    </row>
    <row r="753" spans="1:1" x14ac:dyDescent="0.15">
      <c r="A753" s="49"/>
    </row>
    <row r="754" spans="1:1" x14ac:dyDescent="0.15">
      <c r="A754" s="49"/>
    </row>
    <row r="755" spans="1:1" x14ac:dyDescent="0.15">
      <c r="A755" s="49"/>
    </row>
    <row r="756" spans="1:1" x14ac:dyDescent="0.15">
      <c r="A756" s="49"/>
    </row>
    <row r="757" spans="1:1" x14ac:dyDescent="0.15">
      <c r="A757" s="49"/>
    </row>
    <row r="758" spans="1:1" x14ac:dyDescent="0.15">
      <c r="A758" s="49"/>
    </row>
    <row r="759" spans="1:1" x14ac:dyDescent="0.15">
      <c r="A759" s="49"/>
    </row>
    <row r="760" spans="1:1" x14ac:dyDescent="0.15">
      <c r="A760" s="49"/>
    </row>
    <row r="761" spans="1:1" x14ac:dyDescent="0.15">
      <c r="A761" s="49"/>
    </row>
    <row r="762" spans="1:1" x14ac:dyDescent="0.15">
      <c r="A762" s="49"/>
    </row>
    <row r="763" spans="1:1" x14ac:dyDescent="0.15">
      <c r="A763" s="49"/>
    </row>
    <row r="764" spans="1:1" x14ac:dyDescent="0.15">
      <c r="A764" s="49"/>
    </row>
    <row r="765" spans="1:1" x14ac:dyDescent="0.15">
      <c r="A765" s="49"/>
    </row>
    <row r="766" spans="1:1" x14ac:dyDescent="0.15">
      <c r="A766" s="49"/>
    </row>
    <row r="767" spans="1:1" x14ac:dyDescent="0.15">
      <c r="A767" s="49"/>
    </row>
    <row r="768" spans="1:1" x14ac:dyDescent="0.15">
      <c r="A768" s="49"/>
    </row>
    <row r="769" spans="1:1" x14ac:dyDescent="0.15">
      <c r="A769" s="49"/>
    </row>
    <row r="770" spans="1:1" x14ac:dyDescent="0.15">
      <c r="A770" s="49"/>
    </row>
    <row r="771" spans="1:1" x14ac:dyDescent="0.15">
      <c r="A771" s="49"/>
    </row>
    <row r="772" spans="1:1" x14ac:dyDescent="0.15">
      <c r="A772" s="49"/>
    </row>
    <row r="773" spans="1:1" x14ac:dyDescent="0.15">
      <c r="A773" s="49"/>
    </row>
    <row r="774" spans="1:1" x14ac:dyDescent="0.15">
      <c r="A774" s="49"/>
    </row>
    <row r="775" spans="1:1" x14ac:dyDescent="0.15">
      <c r="A775" s="49"/>
    </row>
    <row r="776" spans="1:1" x14ac:dyDescent="0.15">
      <c r="A776" s="49"/>
    </row>
    <row r="777" spans="1:1" x14ac:dyDescent="0.15">
      <c r="A777" s="49"/>
    </row>
    <row r="778" spans="1:1" x14ac:dyDescent="0.15">
      <c r="A778" s="49"/>
    </row>
    <row r="779" spans="1:1" x14ac:dyDescent="0.15">
      <c r="A779" s="49"/>
    </row>
    <row r="780" spans="1:1" x14ac:dyDescent="0.15">
      <c r="A780" s="49"/>
    </row>
    <row r="781" spans="1:1" x14ac:dyDescent="0.15">
      <c r="A781" s="49"/>
    </row>
    <row r="782" spans="1:1" x14ac:dyDescent="0.15">
      <c r="A782" s="49"/>
    </row>
    <row r="783" spans="1:1" x14ac:dyDescent="0.15">
      <c r="A783" s="49"/>
    </row>
    <row r="784" spans="1:1" x14ac:dyDescent="0.15">
      <c r="A784" s="49"/>
    </row>
    <row r="785" spans="1:1" x14ac:dyDescent="0.15">
      <c r="A785" s="49"/>
    </row>
    <row r="786" spans="1:1" x14ac:dyDescent="0.15">
      <c r="A786" s="49"/>
    </row>
    <row r="787" spans="1:1" x14ac:dyDescent="0.15">
      <c r="A787" s="49"/>
    </row>
    <row r="788" spans="1:1" x14ac:dyDescent="0.15">
      <c r="A788" s="49"/>
    </row>
    <row r="789" spans="1:1" x14ac:dyDescent="0.15">
      <c r="A789" s="49"/>
    </row>
    <row r="790" spans="1:1" x14ac:dyDescent="0.15">
      <c r="A790" s="49"/>
    </row>
    <row r="791" spans="1:1" x14ac:dyDescent="0.15">
      <c r="A791" s="49"/>
    </row>
    <row r="792" spans="1:1" x14ac:dyDescent="0.15">
      <c r="A792" s="49"/>
    </row>
    <row r="793" spans="1:1" x14ac:dyDescent="0.15">
      <c r="A793" s="49"/>
    </row>
    <row r="794" spans="1:1" x14ac:dyDescent="0.15">
      <c r="A794" s="49"/>
    </row>
    <row r="795" spans="1:1" x14ac:dyDescent="0.15">
      <c r="A795" s="49"/>
    </row>
    <row r="796" spans="1:1" x14ac:dyDescent="0.15">
      <c r="A796" s="49"/>
    </row>
    <row r="797" spans="1:1" x14ac:dyDescent="0.15">
      <c r="A797" s="49"/>
    </row>
    <row r="798" spans="1:1" x14ac:dyDescent="0.15">
      <c r="A798" s="49"/>
    </row>
    <row r="799" spans="1:1" x14ac:dyDescent="0.15">
      <c r="A799" s="49"/>
    </row>
    <row r="800" spans="1:1" x14ac:dyDescent="0.15">
      <c r="A800" s="49"/>
    </row>
    <row r="801" spans="1:1" x14ac:dyDescent="0.15">
      <c r="A801" s="49"/>
    </row>
    <row r="802" spans="1:1" x14ac:dyDescent="0.15">
      <c r="A802" s="49"/>
    </row>
    <row r="803" spans="1:1" x14ac:dyDescent="0.15">
      <c r="A803" s="49"/>
    </row>
    <row r="804" spans="1:1" x14ac:dyDescent="0.15">
      <c r="A804" s="49"/>
    </row>
    <row r="805" spans="1:1" x14ac:dyDescent="0.15">
      <c r="A805" s="49"/>
    </row>
    <row r="806" spans="1:1" x14ac:dyDescent="0.15">
      <c r="A806" s="49"/>
    </row>
    <row r="807" spans="1:1" x14ac:dyDescent="0.15">
      <c r="A807" s="49"/>
    </row>
    <row r="808" spans="1:1" x14ac:dyDescent="0.15">
      <c r="A808" s="49"/>
    </row>
    <row r="809" spans="1:1" x14ac:dyDescent="0.15">
      <c r="A809" s="49"/>
    </row>
    <row r="810" spans="1:1" x14ac:dyDescent="0.15">
      <c r="A810" s="49"/>
    </row>
    <row r="811" spans="1:1" x14ac:dyDescent="0.15">
      <c r="A811" s="49"/>
    </row>
    <row r="812" spans="1:1" x14ac:dyDescent="0.15">
      <c r="A812" s="49"/>
    </row>
    <row r="813" spans="1:1" x14ac:dyDescent="0.15">
      <c r="A813" s="49"/>
    </row>
    <row r="814" spans="1:1" x14ac:dyDescent="0.15">
      <c r="A814" s="49"/>
    </row>
    <row r="815" spans="1:1" x14ac:dyDescent="0.15">
      <c r="A815" s="49"/>
    </row>
    <row r="816" spans="1:1" x14ac:dyDescent="0.15">
      <c r="A816" s="49"/>
    </row>
    <row r="817" spans="1:1" x14ac:dyDescent="0.15">
      <c r="A817" s="49"/>
    </row>
    <row r="818" spans="1:1" x14ac:dyDescent="0.15">
      <c r="A818" s="49"/>
    </row>
    <row r="819" spans="1:1" x14ac:dyDescent="0.15">
      <c r="A819" s="49"/>
    </row>
    <row r="820" spans="1:1" x14ac:dyDescent="0.15">
      <c r="A820" s="49"/>
    </row>
    <row r="821" spans="1:1" x14ac:dyDescent="0.15">
      <c r="A821" s="49"/>
    </row>
    <row r="822" spans="1:1" x14ac:dyDescent="0.15">
      <c r="A822" s="49"/>
    </row>
    <row r="823" spans="1:1" x14ac:dyDescent="0.15">
      <c r="A823" s="49"/>
    </row>
    <row r="824" spans="1:1" x14ac:dyDescent="0.15">
      <c r="A824" s="49"/>
    </row>
    <row r="825" spans="1:1" x14ac:dyDescent="0.15">
      <c r="A825" s="49"/>
    </row>
    <row r="826" spans="1:1" x14ac:dyDescent="0.15">
      <c r="A826" s="49"/>
    </row>
    <row r="827" spans="1:1" x14ac:dyDescent="0.15">
      <c r="A827" s="49"/>
    </row>
    <row r="828" spans="1:1" x14ac:dyDescent="0.15">
      <c r="A828" s="49"/>
    </row>
    <row r="829" spans="1:1" x14ac:dyDescent="0.15">
      <c r="A829" s="49"/>
    </row>
    <row r="830" spans="1:1" x14ac:dyDescent="0.15">
      <c r="A830" s="49"/>
    </row>
    <row r="831" spans="1:1" x14ac:dyDescent="0.15">
      <c r="A831" s="49"/>
    </row>
    <row r="832" spans="1:1" x14ac:dyDescent="0.15">
      <c r="A832" s="49"/>
    </row>
    <row r="833" spans="1:1" x14ac:dyDescent="0.15">
      <c r="A833" s="49"/>
    </row>
    <row r="834" spans="1:1" x14ac:dyDescent="0.15">
      <c r="A834" s="49"/>
    </row>
    <row r="835" spans="1:1" x14ac:dyDescent="0.15">
      <c r="A835" s="49"/>
    </row>
    <row r="836" spans="1:1" x14ac:dyDescent="0.15">
      <c r="A836" s="49"/>
    </row>
    <row r="837" spans="1:1" x14ac:dyDescent="0.15">
      <c r="A837" s="49"/>
    </row>
    <row r="838" spans="1:1" x14ac:dyDescent="0.15">
      <c r="A838" s="49"/>
    </row>
    <row r="839" spans="1:1" x14ac:dyDescent="0.15">
      <c r="A839" s="49"/>
    </row>
    <row r="840" spans="1:1" x14ac:dyDescent="0.15">
      <c r="A840" s="49"/>
    </row>
    <row r="841" spans="1:1" x14ac:dyDescent="0.15">
      <c r="A841" s="49"/>
    </row>
    <row r="842" spans="1:1" x14ac:dyDescent="0.15">
      <c r="A842" s="49"/>
    </row>
    <row r="843" spans="1:1" x14ac:dyDescent="0.15">
      <c r="A843" s="49"/>
    </row>
    <row r="844" spans="1:1" x14ac:dyDescent="0.15">
      <c r="A844" s="49"/>
    </row>
    <row r="845" spans="1:1" x14ac:dyDescent="0.15">
      <c r="A845" s="49"/>
    </row>
    <row r="846" spans="1:1" x14ac:dyDescent="0.15">
      <c r="A846" s="49"/>
    </row>
    <row r="847" spans="1:1" x14ac:dyDescent="0.15">
      <c r="A847" s="49"/>
    </row>
    <row r="848" spans="1:1" x14ac:dyDescent="0.15">
      <c r="A848" s="49"/>
    </row>
    <row r="849" spans="1:1" x14ac:dyDescent="0.15">
      <c r="A849" s="49"/>
    </row>
    <row r="850" spans="1:1" x14ac:dyDescent="0.15">
      <c r="A850" s="49"/>
    </row>
    <row r="851" spans="1:1" x14ac:dyDescent="0.15">
      <c r="A851" s="49"/>
    </row>
    <row r="852" spans="1:1" x14ac:dyDescent="0.15">
      <c r="A852" s="49"/>
    </row>
    <row r="853" spans="1:1" x14ac:dyDescent="0.15">
      <c r="A853" s="49"/>
    </row>
    <row r="854" spans="1:1" x14ac:dyDescent="0.15">
      <c r="A854" s="49"/>
    </row>
    <row r="855" spans="1:1" x14ac:dyDescent="0.15">
      <c r="A855" s="49"/>
    </row>
    <row r="856" spans="1:1" x14ac:dyDescent="0.15">
      <c r="A856" s="49"/>
    </row>
    <row r="857" spans="1:1" x14ac:dyDescent="0.15">
      <c r="A857" s="49"/>
    </row>
    <row r="858" spans="1:1" x14ac:dyDescent="0.15">
      <c r="A858" s="49"/>
    </row>
    <row r="859" spans="1:1" x14ac:dyDescent="0.15">
      <c r="A859" s="49"/>
    </row>
    <row r="860" spans="1:1" x14ac:dyDescent="0.15">
      <c r="A860" s="49"/>
    </row>
    <row r="861" spans="1:1" x14ac:dyDescent="0.15">
      <c r="A861" s="49"/>
    </row>
    <row r="862" spans="1:1" x14ac:dyDescent="0.15">
      <c r="A862" s="49"/>
    </row>
    <row r="863" spans="1:1" x14ac:dyDescent="0.15">
      <c r="A863" s="49"/>
    </row>
    <row r="864" spans="1:1" x14ac:dyDescent="0.15">
      <c r="A864" s="49"/>
    </row>
    <row r="865" spans="1:1" x14ac:dyDescent="0.15">
      <c r="A865" s="49"/>
    </row>
    <row r="866" spans="1:1" x14ac:dyDescent="0.15">
      <c r="A866" s="49"/>
    </row>
    <row r="867" spans="1:1" x14ac:dyDescent="0.15">
      <c r="A867" s="49"/>
    </row>
    <row r="868" spans="1:1" x14ac:dyDescent="0.15">
      <c r="A868" s="49"/>
    </row>
    <row r="869" spans="1:1" x14ac:dyDescent="0.15">
      <c r="A869" s="49"/>
    </row>
    <row r="870" spans="1:1" x14ac:dyDescent="0.15">
      <c r="A870" s="49"/>
    </row>
    <row r="871" spans="1:1" x14ac:dyDescent="0.15">
      <c r="A871" s="49"/>
    </row>
    <row r="872" spans="1:1" x14ac:dyDescent="0.15">
      <c r="A872" s="49"/>
    </row>
    <row r="873" spans="1:1" x14ac:dyDescent="0.15">
      <c r="A873" s="49"/>
    </row>
    <row r="874" spans="1:1" x14ac:dyDescent="0.15">
      <c r="A874" s="49"/>
    </row>
    <row r="875" spans="1:1" x14ac:dyDescent="0.15">
      <c r="A875" s="49"/>
    </row>
    <row r="876" spans="1:1" x14ac:dyDescent="0.15">
      <c r="A876" s="49"/>
    </row>
    <row r="877" spans="1:1" x14ac:dyDescent="0.15">
      <c r="A877" s="49"/>
    </row>
    <row r="878" spans="1:1" x14ac:dyDescent="0.15">
      <c r="A878" s="49"/>
    </row>
    <row r="879" spans="1:1" x14ac:dyDescent="0.15">
      <c r="A879" s="49"/>
    </row>
    <row r="880" spans="1:1" x14ac:dyDescent="0.15">
      <c r="A880" s="49"/>
    </row>
    <row r="881" spans="1:1" x14ac:dyDescent="0.15">
      <c r="A881" s="49"/>
    </row>
    <row r="882" spans="1:1" x14ac:dyDescent="0.15">
      <c r="A882" s="49"/>
    </row>
    <row r="883" spans="1:1" x14ac:dyDescent="0.15">
      <c r="A883" s="49"/>
    </row>
    <row r="884" spans="1:1" x14ac:dyDescent="0.15">
      <c r="A884" s="49"/>
    </row>
    <row r="885" spans="1:1" x14ac:dyDescent="0.15">
      <c r="A885" s="49"/>
    </row>
    <row r="886" spans="1:1" x14ac:dyDescent="0.15">
      <c r="A886" s="49"/>
    </row>
    <row r="887" spans="1:1" x14ac:dyDescent="0.15">
      <c r="A887" s="49"/>
    </row>
    <row r="888" spans="1:1" x14ac:dyDescent="0.15">
      <c r="A888" s="49"/>
    </row>
    <row r="889" spans="1:1" x14ac:dyDescent="0.15">
      <c r="A889" s="49"/>
    </row>
    <row r="890" spans="1:1" x14ac:dyDescent="0.15">
      <c r="A890" s="49"/>
    </row>
    <row r="891" spans="1:1" x14ac:dyDescent="0.15">
      <c r="A891" s="49"/>
    </row>
    <row r="892" spans="1:1" x14ac:dyDescent="0.15">
      <c r="A892" s="49"/>
    </row>
    <row r="893" spans="1:1" x14ac:dyDescent="0.15">
      <c r="A893" s="49"/>
    </row>
    <row r="894" spans="1:1" x14ac:dyDescent="0.15">
      <c r="A894" s="49"/>
    </row>
    <row r="895" spans="1:1" x14ac:dyDescent="0.15">
      <c r="A895" s="49"/>
    </row>
    <row r="896" spans="1:1" x14ac:dyDescent="0.15">
      <c r="A896" s="49"/>
    </row>
    <row r="897" spans="1:1" x14ac:dyDescent="0.15">
      <c r="A897" s="49"/>
    </row>
    <row r="898" spans="1:1" x14ac:dyDescent="0.15">
      <c r="A898" s="49"/>
    </row>
    <row r="899" spans="1:1" x14ac:dyDescent="0.15">
      <c r="A899" s="49"/>
    </row>
    <row r="900" spans="1:1" x14ac:dyDescent="0.15">
      <c r="A900" s="49"/>
    </row>
    <row r="901" spans="1:1" x14ac:dyDescent="0.15">
      <c r="A901" s="49"/>
    </row>
    <row r="902" spans="1:1" x14ac:dyDescent="0.15">
      <c r="A902" s="49"/>
    </row>
    <row r="903" spans="1:1" x14ac:dyDescent="0.15">
      <c r="A903" s="49"/>
    </row>
    <row r="904" spans="1:1" x14ac:dyDescent="0.15">
      <c r="A904" s="49"/>
    </row>
    <row r="905" spans="1:1" x14ac:dyDescent="0.15">
      <c r="A905" s="49"/>
    </row>
    <row r="906" spans="1:1" x14ac:dyDescent="0.15">
      <c r="A906" s="49"/>
    </row>
    <row r="907" spans="1:1" x14ac:dyDescent="0.15">
      <c r="A907" s="49"/>
    </row>
    <row r="908" spans="1:1" x14ac:dyDescent="0.15">
      <c r="A908" s="49"/>
    </row>
    <row r="909" spans="1:1" x14ac:dyDescent="0.15">
      <c r="A909" s="49"/>
    </row>
    <row r="910" spans="1:1" x14ac:dyDescent="0.15">
      <c r="A910" s="49"/>
    </row>
    <row r="911" spans="1:1" x14ac:dyDescent="0.15">
      <c r="A911" s="49"/>
    </row>
    <row r="912" spans="1:1" x14ac:dyDescent="0.15">
      <c r="A912" s="49"/>
    </row>
    <row r="913" spans="1:1" x14ac:dyDescent="0.15">
      <c r="A913" s="49"/>
    </row>
    <row r="914" spans="1:1" x14ac:dyDescent="0.15">
      <c r="A914" s="49"/>
    </row>
    <row r="915" spans="1:1" x14ac:dyDescent="0.15">
      <c r="A915" s="49"/>
    </row>
    <row r="916" spans="1:1" x14ac:dyDescent="0.15">
      <c r="A916" s="49"/>
    </row>
    <row r="917" spans="1:1" x14ac:dyDescent="0.15">
      <c r="A917" s="49"/>
    </row>
    <row r="918" spans="1:1" x14ac:dyDescent="0.15">
      <c r="A918" s="49"/>
    </row>
    <row r="919" spans="1:1" x14ac:dyDescent="0.15">
      <c r="A919" s="49"/>
    </row>
    <row r="920" spans="1:1" x14ac:dyDescent="0.15">
      <c r="A920" s="49"/>
    </row>
    <row r="921" spans="1:1" x14ac:dyDescent="0.15">
      <c r="A921" s="49"/>
    </row>
    <row r="922" spans="1:1" x14ac:dyDescent="0.15">
      <c r="A922" s="49"/>
    </row>
    <row r="923" spans="1:1" x14ac:dyDescent="0.15">
      <c r="A923" s="49"/>
    </row>
  </sheetData>
  <mergeCells count="58">
    <mergeCell ref="T174:T175"/>
    <mergeCell ref="U174:U175"/>
    <mergeCell ref="V174:V175"/>
    <mergeCell ref="W174:W175"/>
    <mergeCell ref="O174:O175"/>
    <mergeCell ref="P174:P175"/>
    <mergeCell ref="Q174:Q175"/>
    <mergeCell ref="R174:R175"/>
    <mergeCell ref="S174:S175"/>
    <mergeCell ref="A173:A176"/>
    <mergeCell ref="K173:W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2:A5"/>
    <mergeCell ref="B3:B4"/>
    <mergeCell ref="A168:A170"/>
    <mergeCell ref="A165:A167"/>
    <mergeCell ref="A120:A122"/>
    <mergeCell ref="A150:A152"/>
    <mergeCell ref="A132:A134"/>
    <mergeCell ref="A27:A29"/>
    <mergeCell ref="A108:A110"/>
    <mergeCell ref="A78:A80"/>
    <mergeCell ref="A60:A62"/>
    <mergeCell ref="A48:A50"/>
    <mergeCell ref="C3:C4"/>
    <mergeCell ref="D3:D4"/>
    <mergeCell ref="E3:E4"/>
    <mergeCell ref="G2:S2"/>
    <mergeCell ref="N3:N4"/>
    <mergeCell ref="H3:H4"/>
    <mergeCell ref="I3:I4"/>
    <mergeCell ref="J3:J4"/>
    <mergeCell ref="K3:K4"/>
    <mergeCell ref="L3:L4"/>
    <mergeCell ref="M3:M4"/>
    <mergeCell ref="T3:T4"/>
    <mergeCell ref="F3:F4"/>
    <mergeCell ref="S3:S4"/>
    <mergeCell ref="W3:W4"/>
    <mergeCell ref="V4:V5"/>
    <mergeCell ref="U3:U5"/>
    <mergeCell ref="O3:O4"/>
    <mergeCell ref="Q3:Q4"/>
    <mergeCell ref="R3:R4"/>
    <mergeCell ref="G3:G4"/>
    <mergeCell ref="P3:P4"/>
  </mergeCells>
  <phoneticPr fontId="2"/>
  <hyperlinks>
    <hyperlink ref="C269" r:id="rId1"/>
  </hyperlinks>
  <printOptions horizontalCentered="1"/>
  <pageMargins left="0.31496062992125984" right="0.19685039370078741" top="0.59055118110236227" bottom="0.19685039370078741" header="0.51181102362204722" footer="0.51181102362204722"/>
  <pageSetup paperSize="9" scale="76" fitToHeight="0" orientation="landscape" r:id="rId2"/>
  <headerFooter alignWithMargins="0"/>
  <rowBreaks count="4" manualBreakCount="4">
    <brk id="50" max="22" man="1"/>
    <brk id="95" max="22" man="1"/>
    <brk id="140" max="22" man="1"/>
    <brk id="170" max="16383" man="1"/>
  </rowBreaks>
  <ignoredErrors>
    <ignoredError sqref="B93:B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保健予防課</dc:creator>
  <cp:lastModifiedBy>政策企画部情報システム課</cp:lastModifiedBy>
  <cp:lastPrinted>2023-03-31T04:17:23Z</cp:lastPrinted>
  <dcterms:created xsi:type="dcterms:W3CDTF">2001-02-04T06:27:39Z</dcterms:created>
  <dcterms:modified xsi:type="dcterms:W3CDTF">2023-03-31T04:18:18Z</dcterms:modified>
</cp:coreProperties>
</file>