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がん・生活習慣病対策推進室がん対策\30_精度管理（精度管理調査・受診率・精検受診率）\04_調査結果公表（HP）\R4調査（R5公表）\②R4検診実績\"/>
    </mc:Choice>
  </mc:AlternateContent>
  <bookViews>
    <workbookView xWindow="0" yWindow="0" windowWidth="20490" windowHeight="7155" activeTab="1"/>
  </bookViews>
  <sheets>
    <sheet name="R4エックス線" sheetId="1" r:id="rId1"/>
    <sheet name="R4内視鏡 " sheetId="4" r:id="rId2"/>
  </sheets>
  <definedNames>
    <definedName name="_xlnm._FilterDatabase" localSheetId="0" hidden="1">'R4エックス線'!$A$5:$AL$5</definedName>
    <definedName name="_xlnm.Print_Area" localSheetId="0">'R4エックス線'!$A$1:$W$183</definedName>
    <definedName name="_xlnm.Print_Area" localSheetId="1">'R4内視鏡 '!$A$1:$AB$42</definedName>
    <definedName name="_xlnm.Print_Titles" localSheetId="0">'R4エックス線'!$2:$5</definedName>
  </definedNames>
  <calcPr calcId="162913"/>
</workbook>
</file>

<file path=xl/calcChain.xml><?xml version="1.0" encoding="utf-8"?>
<calcChain xmlns="http://schemas.openxmlformats.org/spreadsheetml/2006/main">
  <c r="F32" i="1" l="1"/>
  <c r="F30" i="1"/>
  <c r="F26" i="1"/>
  <c r="F24" i="1"/>
  <c r="F23" i="1"/>
  <c r="F21" i="1"/>
  <c r="F20" i="1"/>
  <c r="F18" i="1"/>
  <c r="F17" i="1"/>
  <c r="F15" i="1"/>
  <c r="F14" i="1"/>
  <c r="F12" i="1"/>
  <c r="F8" i="1"/>
  <c r="F6" i="1"/>
  <c r="F176" i="1"/>
  <c r="F174" i="1"/>
  <c r="F173" i="1"/>
  <c r="F171" i="1"/>
  <c r="F170" i="1"/>
  <c r="F168" i="1"/>
  <c r="F167" i="1"/>
  <c r="F165" i="1"/>
  <c r="F161" i="1"/>
  <c r="F159" i="1"/>
  <c r="F158" i="1"/>
  <c r="F156" i="1"/>
  <c r="F155" i="1"/>
  <c r="F153" i="1"/>
  <c r="F152" i="1"/>
  <c r="F150" i="1"/>
  <c r="F149" i="1"/>
  <c r="F147" i="1"/>
  <c r="F143" i="1"/>
  <c r="F141" i="1"/>
  <c r="F140" i="1"/>
  <c r="F138" i="1"/>
  <c r="F137" i="1"/>
  <c r="F135" i="1"/>
  <c r="F134" i="1"/>
  <c r="F132" i="1"/>
  <c r="F128" i="1"/>
  <c r="F126" i="1"/>
  <c r="F125" i="1"/>
  <c r="F123" i="1"/>
  <c r="F122" i="1"/>
  <c r="F120" i="1"/>
  <c r="F119" i="1"/>
  <c r="F117" i="1"/>
  <c r="F113" i="1"/>
  <c r="F111" i="1"/>
  <c r="F110" i="1"/>
  <c r="F108" i="1"/>
  <c r="F107" i="1"/>
  <c r="F105" i="1"/>
  <c r="F104" i="1"/>
  <c r="F102" i="1"/>
  <c r="F101" i="1"/>
  <c r="F99" i="1"/>
  <c r="F98" i="1"/>
  <c r="F96" i="1"/>
  <c r="F95" i="1"/>
  <c r="F93" i="1"/>
  <c r="F92" i="1"/>
  <c r="F90" i="1"/>
  <c r="F89" i="1"/>
  <c r="F87" i="1"/>
  <c r="F86" i="1"/>
  <c r="F84" i="1"/>
  <c r="F80" i="1"/>
  <c r="F78" i="1"/>
  <c r="F77" i="1"/>
  <c r="F75" i="1"/>
  <c r="F74" i="1"/>
  <c r="F72" i="1"/>
  <c r="F71" i="1"/>
  <c r="F69" i="1"/>
  <c r="F68" i="1"/>
  <c r="F66" i="1"/>
  <c r="F62" i="1"/>
  <c r="F60" i="1"/>
  <c r="F59" i="1"/>
  <c r="F57" i="1"/>
  <c r="F56" i="1"/>
  <c r="F54" i="1"/>
  <c r="F50" i="1"/>
  <c r="F48" i="1"/>
  <c r="F47" i="1"/>
  <c r="F45" i="1"/>
  <c r="F44" i="1"/>
  <c r="F42" i="1"/>
  <c r="F41" i="1"/>
  <c r="F39" i="1"/>
  <c r="F38" i="1"/>
  <c r="F36" i="1"/>
  <c r="F35" i="1"/>
  <c r="F33" i="1"/>
  <c r="G42" i="4" l="1"/>
  <c r="G41" i="4"/>
  <c r="G40" i="4"/>
  <c r="J26" i="4"/>
  <c r="M35" i="4" l="1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W34" i="4" l="1"/>
  <c r="X34" i="4"/>
  <c r="U34" i="4"/>
  <c r="V34" i="4"/>
  <c r="U36" i="4" l="1"/>
  <c r="V36" i="4"/>
  <c r="W36" i="4"/>
  <c r="X36" i="4"/>
  <c r="C31" i="4"/>
  <c r="C33" i="4"/>
  <c r="H29" i="4" l="1"/>
  <c r="H26" i="4"/>
  <c r="H23" i="4"/>
  <c r="H17" i="4"/>
  <c r="H14" i="4"/>
  <c r="H20" i="4"/>
  <c r="H11" i="4" l="1"/>
  <c r="E26" i="4" l="1"/>
  <c r="C25" i="4"/>
  <c r="G10" i="4" l="1"/>
  <c r="G12" i="4"/>
  <c r="C30" i="4" l="1"/>
  <c r="C28" i="4"/>
  <c r="C27" i="4"/>
  <c r="C24" i="4"/>
  <c r="C22" i="4"/>
  <c r="C21" i="4"/>
  <c r="C19" i="4"/>
  <c r="C16" i="4"/>
  <c r="C10" i="4"/>
  <c r="H33" i="4"/>
  <c r="H31" i="4"/>
  <c r="H32" i="4" s="1"/>
  <c r="AD32" i="4" s="1"/>
  <c r="AD27" i="4"/>
  <c r="AD25" i="4"/>
  <c r="H24" i="4"/>
  <c r="H22" i="4"/>
  <c r="AD21" i="4"/>
  <c r="AD18" i="4"/>
  <c r="H15" i="4"/>
  <c r="H13" i="4"/>
  <c r="AC9" i="4"/>
  <c r="AC10" i="4"/>
  <c r="AE10" i="4" s="1"/>
  <c r="AC12" i="4"/>
  <c r="AE12" i="4" s="1"/>
  <c r="AC13" i="4"/>
  <c r="AC15" i="4"/>
  <c r="AC16" i="4"/>
  <c r="AE16" i="4" s="1"/>
  <c r="AC18" i="4"/>
  <c r="AC19" i="4"/>
  <c r="AE19" i="4" s="1"/>
  <c r="AC21" i="4"/>
  <c r="AC22" i="4"/>
  <c r="AC24" i="4"/>
  <c r="AE24" i="4" s="1"/>
  <c r="AC25" i="4"/>
  <c r="AC27" i="4"/>
  <c r="AE27" i="4" s="1"/>
  <c r="AC28" i="4"/>
  <c r="AC30" i="4"/>
  <c r="AE30" i="4" s="1"/>
  <c r="AC31" i="4"/>
  <c r="AE31" i="4" s="1"/>
  <c r="AC33" i="4"/>
  <c r="AE33" i="4" s="1"/>
  <c r="AE28" i="4"/>
  <c r="AD9" i="4"/>
  <c r="AD10" i="4"/>
  <c r="AD12" i="4"/>
  <c r="AD16" i="4"/>
  <c r="AD19" i="4"/>
  <c r="AD24" i="4"/>
  <c r="AD28" i="4"/>
  <c r="AD33" i="4"/>
  <c r="AC7" i="4"/>
  <c r="H9" i="4"/>
  <c r="H7" i="4"/>
  <c r="C9" i="4"/>
  <c r="C7" i="4"/>
  <c r="AE9" i="4" l="1"/>
  <c r="H8" i="4"/>
  <c r="AD8" i="4" s="1"/>
  <c r="AD7" i="4"/>
  <c r="AE7" i="4"/>
  <c r="AD31" i="4"/>
  <c r="AD30" i="4"/>
  <c r="AE22" i="4"/>
  <c r="AD22" i="4"/>
  <c r="AE15" i="4"/>
  <c r="AD15" i="4"/>
  <c r="AE21" i="4"/>
  <c r="AE18" i="4"/>
  <c r="AE13" i="4"/>
  <c r="AD13" i="4"/>
  <c r="AE25" i="4"/>
  <c r="F42" i="4" l="1"/>
  <c r="F41" i="4"/>
  <c r="F40" i="4"/>
  <c r="U58" i="1" l="1"/>
  <c r="V58" i="1"/>
  <c r="T58" i="1"/>
  <c r="W62" i="1" l="1"/>
  <c r="D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E61" i="1"/>
  <c r="C61" i="1"/>
  <c r="B61" i="1"/>
  <c r="W61" i="1" s="1"/>
  <c r="W60" i="1"/>
  <c r="D60" i="1"/>
  <c r="W59" i="1"/>
  <c r="D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C58" i="1"/>
  <c r="F58" i="1" s="1"/>
  <c r="B58" i="1"/>
  <c r="W58" i="1" s="1"/>
  <c r="W57" i="1"/>
  <c r="D57" i="1"/>
  <c r="W56" i="1"/>
  <c r="D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E55" i="1"/>
  <c r="F55" i="1" s="1"/>
  <c r="C55" i="1"/>
  <c r="D55" i="1" s="1"/>
  <c r="B55" i="1"/>
  <c r="W54" i="1"/>
  <c r="D54" i="1"/>
  <c r="F61" i="1" l="1"/>
  <c r="D58" i="1"/>
  <c r="D61" i="1"/>
  <c r="W55" i="1"/>
  <c r="W176" i="1" l="1"/>
  <c r="W143" i="1"/>
  <c r="W141" i="1"/>
  <c r="D143" i="1"/>
  <c r="D141" i="1"/>
  <c r="W95" i="1"/>
  <c r="W93" i="1"/>
  <c r="D95" i="1"/>
  <c r="D93" i="1"/>
  <c r="W42" i="1"/>
  <c r="W140" i="1"/>
  <c r="M7" i="1"/>
  <c r="AA26" i="4" l="1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L8" i="4"/>
  <c r="AC8" i="4" l="1"/>
  <c r="AE8" i="4" s="1"/>
  <c r="D29" i="4"/>
  <c r="E29" i="4"/>
  <c r="D32" i="4"/>
  <c r="C32" i="4" s="1"/>
  <c r="C29" i="4" l="1"/>
  <c r="J29" i="4"/>
  <c r="K30" i="4"/>
  <c r="K24" i="4"/>
  <c r="I30" i="4"/>
  <c r="AD29" i="4" l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E83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E177" i="1"/>
  <c r="C177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E162" i="1"/>
  <c r="F162" i="1" s="1"/>
  <c r="C162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E146" i="1"/>
  <c r="F146" i="1" s="1"/>
  <c r="E144" i="1"/>
  <c r="C146" i="1"/>
  <c r="C144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E131" i="1"/>
  <c r="E129" i="1"/>
  <c r="F129" i="1" s="1"/>
  <c r="C131" i="1"/>
  <c r="C129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E116" i="1"/>
  <c r="E114" i="1"/>
  <c r="F114" i="1" s="1"/>
  <c r="C116" i="1"/>
  <c r="C114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E65" i="1"/>
  <c r="E63" i="1"/>
  <c r="F63" i="1" s="1"/>
  <c r="C65" i="1"/>
  <c r="C6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3" i="1"/>
  <c r="E51" i="1"/>
  <c r="F51" i="1" s="1"/>
  <c r="C53" i="1"/>
  <c r="C51" i="1"/>
  <c r="F53" i="1" l="1"/>
  <c r="F65" i="1"/>
  <c r="F116" i="1"/>
  <c r="F131" i="1"/>
  <c r="F144" i="1"/>
  <c r="F177" i="1"/>
  <c r="I7" i="1"/>
  <c r="H7" i="1"/>
  <c r="G7" i="1"/>
  <c r="E7" i="1"/>
  <c r="F7" i="1" s="1"/>
  <c r="C7" i="1"/>
  <c r="B7" i="1"/>
  <c r="L17" i="4"/>
  <c r="J17" i="4"/>
  <c r="L14" i="4"/>
  <c r="W123" i="1"/>
  <c r="W128" i="1"/>
  <c r="W101" i="1"/>
  <c r="W99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E100" i="1"/>
  <c r="F100" i="1" s="1"/>
  <c r="C100" i="1"/>
  <c r="B100" i="1"/>
  <c r="W100" i="1" s="1"/>
  <c r="D101" i="1"/>
  <c r="D99" i="1"/>
  <c r="AC17" i="4" l="1"/>
  <c r="D100" i="1"/>
  <c r="D8" i="4" l="1"/>
  <c r="C8" i="4" s="1"/>
  <c r="E8" i="4"/>
  <c r="B177" i="1" l="1"/>
  <c r="B162" i="1"/>
  <c r="B146" i="1"/>
  <c r="B144" i="1"/>
  <c r="B131" i="1"/>
  <c r="B129" i="1"/>
  <c r="C83" i="1"/>
  <c r="F83" i="1" s="1"/>
  <c r="B83" i="1"/>
  <c r="B65" i="1"/>
  <c r="B81" i="1"/>
  <c r="B53" i="1"/>
  <c r="B51" i="1"/>
  <c r="B27" i="1"/>
  <c r="B9" i="1"/>
  <c r="J121" i="1"/>
  <c r="AB7" i="4"/>
  <c r="K7" i="4"/>
  <c r="K33" i="4"/>
  <c r="K31" i="4"/>
  <c r="K28" i="4"/>
  <c r="K27" i="4"/>
  <c r="K25" i="4"/>
  <c r="K22" i="4"/>
  <c r="K21" i="4"/>
  <c r="K19" i="4"/>
  <c r="K18" i="4"/>
  <c r="K16" i="4"/>
  <c r="K15" i="4"/>
  <c r="K13" i="4"/>
  <c r="K12" i="4"/>
  <c r="K10" i="4"/>
  <c r="K9" i="4"/>
  <c r="H34" i="4"/>
  <c r="F33" i="4" l="1"/>
  <c r="F31" i="4"/>
  <c r="F30" i="4"/>
  <c r="F28" i="4"/>
  <c r="F27" i="4"/>
  <c r="F25" i="4"/>
  <c r="F24" i="4"/>
  <c r="F22" i="4"/>
  <c r="F21" i="4"/>
  <c r="F19" i="4"/>
  <c r="F12" i="4"/>
  <c r="F10" i="4"/>
  <c r="F18" i="4"/>
  <c r="F16" i="4"/>
  <c r="F15" i="4"/>
  <c r="F13" i="4"/>
  <c r="F9" i="4"/>
  <c r="F7" i="4"/>
  <c r="I33" i="4"/>
  <c r="G9" i="4"/>
  <c r="I25" i="4"/>
  <c r="I22" i="4"/>
  <c r="E36" i="4"/>
  <c r="E32" i="4"/>
  <c r="E23" i="4"/>
  <c r="E20" i="4"/>
  <c r="E17" i="4"/>
  <c r="K17" i="4" s="1"/>
  <c r="E14" i="4"/>
  <c r="E11" i="4"/>
  <c r="D36" i="4"/>
  <c r="D34" i="4"/>
  <c r="D26" i="4"/>
  <c r="D23" i="4"/>
  <c r="D20" i="4"/>
  <c r="D17" i="4"/>
  <c r="D14" i="4"/>
  <c r="D11" i="4"/>
  <c r="C11" i="4" s="1"/>
  <c r="AA36" i="4"/>
  <c r="Z36" i="4"/>
  <c r="Y36" i="4"/>
  <c r="T36" i="4"/>
  <c r="S36" i="4"/>
  <c r="R36" i="4"/>
  <c r="Q36" i="4"/>
  <c r="P36" i="4"/>
  <c r="O36" i="4"/>
  <c r="N36" i="4"/>
  <c r="M36" i="4"/>
  <c r="L36" i="4"/>
  <c r="B36" i="4"/>
  <c r="AA34" i="4"/>
  <c r="Z34" i="4"/>
  <c r="Y34" i="4"/>
  <c r="T34" i="4"/>
  <c r="S34" i="4"/>
  <c r="R34" i="4"/>
  <c r="Q34" i="4"/>
  <c r="P34" i="4"/>
  <c r="O34" i="4"/>
  <c r="N34" i="4"/>
  <c r="M34" i="4"/>
  <c r="L34" i="4"/>
  <c r="J34" i="4"/>
  <c r="B34" i="4"/>
  <c r="AB33" i="4"/>
  <c r="AB32" i="4"/>
  <c r="L32" i="4"/>
  <c r="B32" i="4"/>
  <c r="AB31" i="4"/>
  <c r="AB30" i="4"/>
  <c r="AC29" i="4"/>
  <c r="AE29" i="4" s="1"/>
  <c r="L29" i="4"/>
  <c r="B29" i="4"/>
  <c r="AB28" i="4"/>
  <c r="AB27" i="4"/>
  <c r="M26" i="4"/>
  <c r="L26" i="4"/>
  <c r="AC26" i="4" s="1"/>
  <c r="B26" i="4"/>
  <c r="AB26" i="4" s="1"/>
  <c r="AB25" i="4"/>
  <c r="G25" i="4"/>
  <c r="AB24" i="4"/>
  <c r="J24" i="4"/>
  <c r="AB23" i="4"/>
  <c r="L23" i="4"/>
  <c r="B23" i="4"/>
  <c r="AB22" i="4"/>
  <c r="G22" i="4"/>
  <c r="AB21" i="4"/>
  <c r="L20" i="4"/>
  <c r="B20" i="4"/>
  <c r="AB19" i="4"/>
  <c r="AB18" i="4"/>
  <c r="B17" i="4"/>
  <c r="AB16" i="4"/>
  <c r="AC14" i="4"/>
  <c r="J14" i="4"/>
  <c r="B14" i="4"/>
  <c r="AB12" i="4"/>
  <c r="AB11" i="4"/>
  <c r="L11" i="4"/>
  <c r="J11" i="4"/>
  <c r="B11" i="4"/>
  <c r="AB10" i="4"/>
  <c r="AB9" i="4"/>
  <c r="J8" i="4"/>
  <c r="B8" i="4"/>
  <c r="F8" i="4" s="1"/>
  <c r="D140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139" i="1"/>
  <c r="F139" i="1" s="1"/>
  <c r="C139" i="1"/>
  <c r="B139" i="1"/>
  <c r="W138" i="1"/>
  <c r="D138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C94" i="1"/>
  <c r="E121" i="1"/>
  <c r="W122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I121" i="1"/>
  <c r="H121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W33" i="1"/>
  <c r="E175" i="1"/>
  <c r="F94" i="1" l="1"/>
  <c r="W94" i="1"/>
  <c r="AC32" i="4"/>
  <c r="AE32" i="4" s="1"/>
  <c r="AC11" i="4"/>
  <c r="AE11" i="4" s="1"/>
  <c r="AC23" i="4"/>
  <c r="C23" i="4"/>
  <c r="C20" i="4"/>
  <c r="AD20" i="4"/>
  <c r="C17" i="4"/>
  <c r="G17" i="4" s="1"/>
  <c r="AD11" i="4"/>
  <c r="AC20" i="4"/>
  <c r="C14" i="4"/>
  <c r="C26" i="4"/>
  <c r="G26" i="4" s="1"/>
  <c r="AB20" i="4"/>
  <c r="AB8" i="4"/>
  <c r="W139" i="1"/>
  <c r="G33" i="4"/>
  <c r="I23" i="4"/>
  <c r="F14" i="4"/>
  <c r="G24" i="4"/>
  <c r="I10" i="4"/>
  <c r="F20" i="4"/>
  <c r="K20" i="4"/>
  <c r="G27" i="4"/>
  <c r="I27" i="4"/>
  <c r="F23" i="4"/>
  <c r="K23" i="4"/>
  <c r="G13" i="4"/>
  <c r="I13" i="4"/>
  <c r="G28" i="4"/>
  <c r="I28" i="4"/>
  <c r="D139" i="1"/>
  <c r="F17" i="4"/>
  <c r="F26" i="4"/>
  <c r="K26" i="4"/>
  <c r="G16" i="4"/>
  <c r="I16" i="4"/>
  <c r="G31" i="4"/>
  <c r="I31" i="4"/>
  <c r="I29" i="4"/>
  <c r="J36" i="4"/>
  <c r="K36" i="4" s="1"/>
  <c r="H36" i="4"/>
  <c r="F29" i="4"/>
  <c r="K29" i="4"/>
  <c r="C36" i="4"/>
  <c r="I9" i="4"/>
  <c r="K8" i="4"/>
  <c r="G14" i="4"/>
  <c r="F32" i="4"/>
  <c r="K32" i="4"/>
  <c r="G18" i="4"/>
  <c r="I18" i="4"/>
  <c r="I12" i="4"/>
  <c r="F11" i="4"/>
  <c r="K11" i="4"/>
  <c r="F36" i="4"/>
  <c r="G19" i="4"/>
  <c r="I19" i="4"/>
  <c r="G15" i="4"/>
  <c r="I15" i="4"/>
  <c r="G30" i="4"/>
  <c r="K14" i="4"/>
  <c r="G21" i="4"/>
  <c r="I21" i="4"/>
  <c r="B94" i="1"/>
  <c r="D94" i="1" s="1"/>
  <c r="L35" i="4"/>
  <c r="AB17" i="4"/>
  <c r="D35" i="4"/>
  <c r="AB29" i="4"/>
  <c r="E35" i="4"/>
  <c r="E34" i="4"/>
  <c r="G20" i="4"/>
  <c r="G11" i="4"/>
  <c r="B35" i="4"/>
  <c r="J35" i="4"/>
  <c r="AB36" i="4"/>
  <c r="AB34" i="4"/>
  <c r="G23" i="4"/>
  <c r="C121" i="1"/>
  <c r="F121" i="1" s="1"/>
  <c r="B121" i="1"/>
  <c r="W121" i="1" s="1"/>
  <c r="D120" i="1"/>
  <c r="D33" i="1"/>
  <c r="C34" i="1"/>
  <c r="W120" i="1"/>
  <c r="D122" i="1"/>
  <c r="B34" i="1"/>
  <c r="W34" i="1" s="1"/>
  <c r="E34" i="1"/>
  <c r="F34" i="1" s="1"/>
  <c r="W35" i="1"/>
  <c r="D35" i="1"/>
  <c r="AE23" i="4" l="1"/>
  <c r="AD23" i="4"/>
  <c r="AE20" i="4"/>
  <c r="AD17" i="4"/>
  <c r="AE17" i="4"/>
  <c r="AE14" i="4"/>
  <c r="AD14" i="4"/>
  <c r="I26" i="4"/>
  <c r="AE26" i="4"/>
  <c r="AD26" i="4"/>
  <c r="I11" i="4"/>
  <c r="I32" i="4"/>
  <c r="I17" i="4"/>
  <c r="H35" i="4"/>
  <c r="F34" i="4"/>
  <c r="K34" i="4"/>
  <c r="C35" i="4"/>
  <c r="I8" i="4"/>
  <c r="I36" i="4"/>
  <c r="G29" i="4"/>
  <c r="I20" i="4"/>
  <c r="I24" i="4"/>
  <c r="F35" i="4"/>
  <c r="K35" i="4"/>
  <c r="G8" i="4"/>
  <c r="G32" i="4"/>
  <c r="G36" i="4"/>
  <c r="G7" i="4"/>
  <c r="I7" i="4"/>
  <c r="I14" i="4"/>
  <c r="D34" i="1"/>
  <c r="D121" i="1"/>
  <c r="AB35" i="4"/>
  <c r="C34" i="4"/>
  <c r="I35" i="4" l="1"/>
  <c r="I34" i="4"/>
  <c r="G35" i="4"/>
  <c r="G34" i="4"/>
  <c r="C9" i="1" l="1"/>
  <c r="E9" i="1"/>
  <c r="F9" i="1" s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C27" i="1"/>
  <c r="E27" i="1"/>
  <c r="F27" i="1" s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U27" i="1"/>
  <c r="V27" i="1"/>
  <c r="T27" i="1"/>
  <c r="C81" i="1"/>
  <c r="E81" i="1"/>
  <c r="F81" i="1" s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U81" i="1"/>
  <c r="V81" i="1"/>
  <c r="T81" i="1"/>
  <c r="D9" i="1" l="1"/>
  <c r="D81" i="1"/>
  <c r="D27" i="1"/>
  <c r="B116" i="1" l="1"/>
  <c r="B114" i="1" l="1"/>
  <c r="D114" i="1" s="1"/>
  <c r="D129" i="1"/>
  <c r="D30" i="1"/>
  <c r="W113" i="1"/>
  <c r="W9" i="1"/>
  <c r="D12" i="1"/>
  <c r="W12" i="1"/>
  <c r="B13" i="1"/>
  <c r="C13" i="1"/>
  <c r="E13" i="1"/>
  <c r="F13" i="1" s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D14" i="1"/>
  <c r="W14" i="1"/>
  <c r="W13" i="1" l="1"/>
  <c r="D13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G175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G118" i="1"/>
  <c r="V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G79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G7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G43" i="1"/>
  <c r="J40" i="1"/>
  <c r="K40" i="1"/>
  <c r="L40" i="1"/>
  <c r="M40" i="1"/>
  <c r="O40" i="1"/>
  <c r="P40" i="1"/>
  <c r="Q40" i="1"/>
  <c r="R40" i="1"/>
  <c r="S40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E40" i="1"/>
  <c r="B40" i="1"/>
  <c r="V64" i="1"/>
  <c r="G64" i="1"/>
  <c r="H64" i="1"/>
  <c r="I64" i="1"/>
  <c r="O64" i="1"/>
  <c r="P64" i="1"/>
  <c r="S64" i="1"/>
  <c r="T64" i="1"/>
  <c r="U64" i="1"/>
  <c r="N64" i="1" l="1"/>
  <c r="J64" i="1"/>
  <c r="C64" i="1"/>
  <c r="Q64" i="1"/>
  <c r="M64" i="1"/>
  <c r="E64" i="1"/>
  <c r="F64" i="1" s="1"/>
  <c r="R64" i="1"/>
  <c r="L64" i="1"/>
  <c r="K64" i="1"/>
  <c r="C175" i="1"/>
  <c r="F175" i="1" s="1"/>
  <c r="B175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G172" i="1"/>
  <c r="E172" i="1"/>
  <c r="C172" i="1"/>
  <c r="B172" i="1"/>
  <c r="H166" i="1"/>
  <c r="I166" i="1"/>
  <c r="I178" i="1" s="1"/>
  <c r="I179" i="1" s="1"/>
  <c r="J166" i="1"/>
  <c r="K166" i="1"/>
  <c r="L166" i="1"/>
  <c r="M166" i="1"/>
  <c r="N166" i="1"/>
  <c r="N178" i="1" s="1"/>
  <c r="N179" i="1" s="1"/>
  <c r="O166" i="1"/>
  <c r="P166" i="1"/>
  <c r="Q166" i="1"/>
  <c r="R166" i="1"/>
  <c r="R178" i="1" s="1"/>
  <c r="R179" i="1" s="1"/>
  <c r="S166" i="1"/>
  <c r="T166" i="1"/>
  <c r="U166" i="1"/>
  <c r="U178" i="1" s="1"/>
  <c r="U179" i="1" s="1"/>
  <c r="V166" i="1"/>
  <c r="G166" i="1"/>
  <c r="E166" i="1"/>
  <c r="C166" i="1"/>
  <c r="B166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G160" i="1"/>
  <c r="E160" i="1"/>
  <c r="C160" i="1"/>
  <c r="B160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G169" i="1"/>
  <c r="G178" i="1" s="1"/>
  <c r="G179" i="1" s="1"/>
  <c r="E169" i="1"/>
  <c r="F169" i="1" s="1"/>
  <c r="C169" i="1"/>
  <c r="B169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G142" i="1"/>
  <c r="E142" i="1"/>
  <c r="F142" i="1" s="1"/>
  <c r="C142" i="1"/>
  <c r="B142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G157" i="1"/>
  <c r="E157" i="1"/>
  <c r="C157" i="1"/>
  <c r="B157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G154" i="1"/>
  <c r="E154" i="1"/>
  <c r="C154" i="1"/>
  <c r="B154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G151" i="1"/>
  <c r="E151" i="1"/>
  <c r="F151" i="1" s="1"/>
  <c r="C151" i="1"/>
  <c r="B151" i="1"/>
  <c r="H148" i="1"/>
  <c r="H163" i="1" s="1"/>
  <c r="H164" i="1" s="1"/>
  <c r="I148" i="1"/>
  <c r="I163" i="1" s="1"/>
  <c r="I164" i="1" s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G148" i="1"/>
  <c r="E148" i="1"/>
  <c r="F148" i="1" s="1"/>
  <c r="C148" i="1"/>
  <c r="B148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U145" i="1" s="1"/>
  <c r="V136" i="1"/>
  <c r="G136" i="1"/>
  <c r="E136" i="1"/>
  <c r="C136" i="1"/>
  <c r="B136" i="1"/>
  <c r="H133" i="1"/>
  <c r="I133" i="1"/>
  <c r="J133" i="1"/>
  <c r="J145" i="1" s="1"/>
  <c r="K133" i="1"/>
  <c r="L133" i="1"/>
  <c r="M133" i="1"/>
  <c r="N133" i="1"/>
  <c r="N145" i="1" s="1"/>
  <c r="O133" i="1"/>
  <c r="P133" i="1"/>
  <c r="Q133" i="1"/>
  <c r="R133" i="1"/>
  <c r="R145" i="1" s="1"/>
  <c r="S133" i="1"/>
  <c r="S145" i="1" s="1"/>
  <c r="T133" i="1"/>
  <c r="U133" i="1"/>
  <c r="V133" i="1"/>
  <c r="V145" i="1" s="1"/>
  <c r="G133" i="1"/>
  <c r="G145" i="1" s="1"/>
  <c r="E133" i="1"/>
  <c r="C133" i="1"/>
  <c r="B133" i="1"/>
  <c r="B145" i="1" s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G103" i="1"/>
  <c r="E103" i="1"/>
  <c r="F103" i="1" s="1"/>
  <c r="C103" i="1"/>
  <c r="B103" i="1"/>
  <c r="E112" i="1"/>
  <c r="F112" i="1" s="1"/>
  <c r="C112" i="1"/>
  <c r="B112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T130" i="1" s="1"/>
  <c r="U127" i="1"/>
  <c r="V127" i="1"/>
  <c r="G127" i="1"/>
  <c r="E127" i="1"/>
  <c r="C127" i="1"/>
  <c r="B127" i="1"/>
  <c r="H124" i="1"/>
  <c r="H130" i="1" s="1"/>
  <c r="I124" i="1"/>
  <c r="I130" i="1" s="1"/>
  <c r="J124" i="1"/>
  <c r="J130" i="1" s="1"/>
  <c r="K124" i="1"/>
  <c r="L124" i="1"/>
  <c r="M124" i="1"/>
  <c r="N124" i="1"/>
  <c r="N130" i="1" s="1"/>
  <c r="O124" i="1"/>
  <c r="P124" i="1"/>
  <c r="Q124" i="1"/>
  <c r="R124" i="1"/>
  <c r="R130" i="1" s="1"/>
  <c r="S124" i="1"/>
  <c r="S130" i="1" s="1"/>
  <c r="T124" i="1"/>
  <c r="U124" i="1"/>
  <c r="V124" i="1"/>
  <c r="V130" i="1" s="1"/>
  <c r="G124" i="1"/>
  <c r="E124" i="1"/>
  <c r="C124" i="1"/>
  <c r="B124" i="1"/>
  <c r="E118" i="1"/>
  <c r="F118" i="1" s="1"/>
  <c r="C118" i="1"/>
  <c r="B11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G106" i="1"/>
  <c r="E106" i="1"/>
  <c r="F106" i="1" s="1"/>
  <c r="C106" i="1"/>
  <c r="B106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G91" i="1"/>
  <c r="E91" i="1"/>
  <c r="C91" i="1"/>
  <c r="B91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G85" i="1"/>
  <c r="E85" i="1"/>
  <c r="C85" i="1"/>
  <c r="B85" i="1"/>
  <c r="E79" i="1"/>
  <c r="F79" i="1" s="1"/>
  <c r="C79" i="1"/>
  <c r="B79" i="1"/>
  <c r="G76" i="1"/>
  <c r="E76" i="1"/>
  <c r="F76" i="1" s="1"/>
  <c r="C76" i="1"/>
  <c r="B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E73" i="1"/>
  <c r="C73" i="1"/>
  <c r="B73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G70" i="1"/>
  <c r="E70" i="1"/>
  <c r="C70" i="1"/>
  <c r="B70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G67" i="1"/>
  <c r="E67" i="1"/>
  <c r="F67" i="1" s="1"/>
  <c r="C67" i="1"/>
  <c r="B67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G49" i="1"/>
  <c r="E49" i="1"/>
  <c r="C49" i="1"/>
  <c r="B49" i="1"/>
  <c r="H46" i="1"/>
  <c r="I46" i="1"/>
  <c r="J46" i="1"/>
  <c r="K46" i="1"/>
  <c r="L46" i="1"/>
  <c r="M46" i="1"/>
  <c r="M52" i="1" s="1"/>
  <c r="N46" i="1"/>
  <c r="O46" i="1"/>
  <c r="P46" i="1"/>
  <c r="Q46" i="1"/>
  <c r="R46" i="1"/>
  <c r="R52" i="1" s="1"/>
  <c r="S46" i="1"/>
  <c r="T46" i="1"/>
  <c r="U46" i="1"/>
  <c r="V46" i="1"/>
  <c r="G46" i="1"/>
  <c r="E46" i="1"/>
  <c r="C46" i="1"/>
  <c r="B46" i="1"/>
  <c r="E43" i="1"/>
  <c r="C43" i="1"/>
  <c r="B43" i="1"/>
  <c r="G37" i="1"/>
  <c r="E37" i="1"/>
  <c r="C37" i="1"/>
  <c r="B37" i="1"/>
  <c r="H31" i="1"/>
  <c r="I31" i="1"/>
  <c r="J31" i="1"/>
  <c r="K31" i="1"/>
  <c r="L31" i="1"/>
  <c r="M31" i="1"/>
  <c r="N31" i="1"/>
  <c r="O31" i="1"/>
  <c r="P31" i="1"/>
  <c r="P52" i="1" s="1"/>
  <c r="Q31" i="1"/>
  <c r="R31" i="1"/>
  <c r="S31" i="1"/>
  <c r="T31" i="1"/>
  <c r="U31" i="1"/>
  <c r="V31" i="1"/>
  <c r="G31" i="1"/>
  <c r="E31" i="1"/>
  <c r="F31" i="1" s="1"/>
  <c r="C31" i="1"/>
  <c r="B31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G25" i="1"/>
  <c r="E25" i="1"/>
  <c r="C25" i="1"/>
  <c r="B25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G22" i="1"/>
  <c r="E22" i="1"/>
  <c r="C22" i="1"/>
  <c r="B22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G19" i="1"/>
  <c r="E19" i="1"/>
  <c r="C19" i="1"/>
  <c r="B19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6" i="1"/>
  <c r="E16" i="1"/>
  <c r="F16" i="1" s="1"/>
  <c r="C16" i="1"/>
  <c r="B16" i="1"/>
  <c r="H10" i="1"/>
  <c r="H11" i="1" s="1"/>
  <c r="I10" i="1"/>
  <c r="I11" i="1" s="1"/>
  <c r="J7" i="1"/>
  <c r="J10" i="1" s="1"/>
  <c r="J11" i="1" s="1"/>
  <c r="K7" i="1"/>
  <c r="K10" i="1" s="1"/>
  <c r="K11" i="1" s="1"/>
  <c r="L7" i="1"/>
  <c r="L10" i="1" s="1"/>
  <c r="L11" i="1" s="1"/>
  <c r="M10" i="1"/>
  <c r="M11" i="1" s="1"/>
  <c r="N7" i="1"/>
  <c r="N10" i="1" s="1"/>
  <c r="N11" i="1" s="1"/>
  <c r="O7" i="1"/>
  <c r="O10" i="1" s="1"/>
  <c r="O11" i="1" s="1"/>
  <c r="P7" i="1"/>
  <c r="P10" i="1" s="1"/>
  <c r="P11" i="1" s="1"/>
  <c r="Q7" i="1"/>
  <c r="Q10" i="1" s="1"/>
  <c r="Q11" i="1" s="1"/>
  <c r="R7" i="1"/>
  <c r="R10" i="1" s="1"/>
  <c r="R11" i="1" s="1"/>
  <c r="S7" i="1"/>
  <c r="S10" i="1" s="1"/>
  <c r="S11" i="1" s="1"/>
  <c r="T10" i="1"/>
  <c r="T11" i="1" s="1"/>
  <c r="U7" i="1"/>
  <c r="U10" i="1" s="1"/>
  <c r="U11" i="1" s="1"/>
  <c r="V7" i="1"/>
  <c r="V10" i="1" s="1"/>
  <c r="V11" i="1" s="1"/>
  <c r="G10" i="1"/>
  <c r="G11" i="1" s="1"/>
  <c r="E10" i="1"/>
  <c r="F10" i="1" s="1"/>
  <c r="D15" i="1"/>
  <c r="D18" i="1"/>
  <c r="D21" i="1"/>
  <c r="D24" i="1"/>
  <c r="D36" i="1"/>
  <c r="D39" i="1"/>
  <c r="D42" i="1"/>
  <c r="D45" i="1"/>
  <c r="D48" i="1"/>
  <c r="D66" i="1"/>
  <c r="D69" i="1"/>
  <c r="D72" i="1"/>
  <c r="D75" i="1"/>
  <c r="D78" i="1"/>
  <c r="D84" i="1"/>
  <c r="D87" i="1"/>
  <c r="D90" i="1"/>
  <c r="D96" i="1"/>
  <c r="D105" i="1"/>
  <c r="D108" i="1"/>
  <c r="D117" i="1"/>
  <c r="D123" i="1"/>
  <c r="D126" i="1"/>
  <c r="D111" i="1"/>
  <c r="D102" i="1"/>
  <c r="D132" i="1"/>
  <c r="D135" i="1"/>
  <c r="D147" i="1"/>
  <c r="D150" i="1"/>
  <c r="D153" i="1"/>
  <c r="D156" i="1"/>
  <c r="D168" i="1"/>
  <c r="D159" i="1"/>
  <c r="D165" i="1"/>
  <c r="D171" i="1"/>
  <c r="D174" i="1"/>
  <c r="D8" i="1"/>
  <c r="C10" i="1"/>
  <c r="B10" i="1"/>
  <c r="B11" i="1" s="1"/>
  <c r="F25" i="1" l="1"/>
  <c r="F22" i="1"/>
  <c r="F46" i="1"/>
  <c r="F73" i="1"/>
  <c r="F91" i="1"/>
  <c r="F127" i="1"/>
  <c r="I145" i="1"/>
  <c r="F136" i="1"/>
  <c r="O163" i="1"/>
  <c r="O164" i="1" s="1"/>
  <c r="N163" i="1"/>
  <c r="N164" i="1" s="1"/>
  <c r="F157" i="1"/>
  <c r="F166" i="1"/>
  <c r="H178" i="1"/>
  <c r="H179" i="1" s="1"/>
  <c r="F19" i="1"/>
  <c r="F37" i="1"/>
  <c r="F43" i="1"/>
  <c r="F70" i="1"/>
  <c r="F85" i="1"/>
  <c r="F124" i="1"/>
  <c r="L130" i="1"/>
  <c r="F133" i="1"/>
  <c r="T145" i="1"/>
  <c r="P145" i="1"/>
  <c r="H145" i="1"/>
  <c r="F154" i="1"/>
  <c r="D142" i="1"/>
  <c r="W142" i="1"/>
  <c r="Q178" i="1"/>
  <c r="Q179" i="1" s="1"/>
  <c r="F160" i="1"/>
  <c r="F49" i="1"/>
  <c r="F172" i="1"/>
  <c r="T163" i="1"/>
  <c r="T164" i="1" s="1"/>
  <c r="J178" i="1"/>
  <c r="J179" i="1" s="1"/>
  <c r="E163" i="1"/>
  <c r="K145" i="1"/>
  <c r="Q145" i="1"/>
  <c r="M145" i="1"/>
  <c r="L145" i="1"/>
  <c r="E145" i="1"/>
  <c r="C145" i="1"/>
  <c r="O145" i="1"/>
  <c r="U130" i="1"/>
  <c r="P130" i="1"/>
  <c r="O130" i="1"/>
  <c r="K130" i="1"/>
  <c r="G130" i="1"/>
  <c r="Q130" i="1"/>
  <c r="M130" i="1"/>
  <c r="E130" i="1"/>
  <c r="J52" i="1"/>
  <c r="B52" i="1"/>
  <c r="P163" i="1"/>
  <c r="P164" i="1" s="1"/>
  <c r="L163" i="1"/>
  <c r="L164" i="1" s="1"/>
  <c r="K163" i="1"/>
  <c r="K164" i="1" s="1"/>
  <c r="P178" i="1"/>
  <c r="P179" i="1" s="1"/>
  <c r="V178" i="1"/>
  <c r="V179" i="1" s="1"/>
  <c r="T178" i="1"/>
  <c r="T179" i="1" s="1"/>
  <c r="S178" i="1"/>
  <c r="S179" i="1" s="1"/>
  <c r="O178" i="1"/>
  <c r="O179" i="1" s="1"/>
  <c r="M178" i="1"/>
  <c r="M179" i="1" s="1"/>
  <c r="L178" i="1"/>
  <c r="L179" i="1" s="1"/>
  <c r="K178" i="1"/>
  <c r="K179" i="1" s="1"/>
  <c r="E178" i="1"/>
  <c r="C178" i="1"/>
  <c r="C179" i="1" s="1"/>
  <c r="S52" i="1"/>
  <c r="Q52" i="1"/>
  <c r="O52" i="1"/>
  <c r="L52" i="1"/>
  <c r="K52" i="1"/>
  <c r="E52" i="1"/>
  <c r="R163" i="1"/>
  <c r="R164" i="1" s="1"/>
  <c r="M163" i="1"/>
  <c r="M164" i="1" s="1"/>
  <c r="V163" i="1"/>
  <c r="V164" i="1" s="1"/>
  <c r="U163" i="1"/>
  <c r="U164" i="1" s="1"/>
  <c r="S163" i="1"/>
  <c r="S164" i="1" s="1"/>
  <c r="Q163" i="1"/>
  <c r="Q164" i="1" s="1"/>
  <c r="J163" i="1"/>
  <c r="J164" i="1" s="1"/>
  <c r="G163" i="1"/>
  <c r="G164" i="1" s="1"/>
  <c r="C163" i="1"/>
  <c r="C164" i="1" s="1"/>
  <c r="C130" i="1"/>
  <c r="B130" i="1"/>
  <c r="B82" i="1"/>
  <c r="S82" i="1"/>
  <c r="S28" i="1"/>
  <c r="K28" i="1"/>
  <c r="R82" i="1"/>
  <c r="J82" i="1"/>
  <c r="T180" i="1"/>
  <c r="U28" i="1"/>
  <c r="M28" i="1"/>
  <c r="T82" i="1"/>
  <c r="L82" i="1"/>
  <c r="K82" i="1"/>
  <c r="R28" i="1"/>
  <c r="J28" i="1"/>
  <c r="C82" i="1"/>
  <c r="Q82" i="1"/>
  <c r="I82" i="1"/>
  <c r="Q28" i="1"/>
  <c r="I28" i="1"/>
  <c r="E82" i="1"/>
  <c r="P82" i="1"/>
  <c r="H82" i="1"/>
  <c r="E28" i="1"/>
  <c r="F28" i="1" s="1"/>
  <c r="P28" i="1"/>
  <c r="H28" i="1"/>
  <c r="G82" i="1"/>
  <c r="O82" i="1"/>
  <c r="E11" i="1"/>
  <c r="F11" i="1" s="1"/>
  <c r="W11" i="1"/>
  <c r="W10" i="1"/>
  <c r="G28" i="1"/>
  <c r="O28" i="1"/>
  <c r="B28" i="1"/>
  <c r="V82" i="1"/>
  <c r="N82" i="1"/>
  <c r="V28" i="1"/>
  <c r="N28" i="1"/>
  <c r="C28" i="1"/>
  <c r="U82" i="1"/>
  <c r="M82" i="1"/>
  <c r="D10" i="1"/>
  <c r="C11" i="1"/>
  <c r="D11" i="1" s="1"/>
  <c r="T28" i="1"/>
  <c r="T29" i="1" s="1"/>
  <c r="L28" i="1"/>
  <c r="D166" i="1"/>
  <c r="D160" i="1"/>
  <c r="D172" i="1"/>
  <c r="B163" i="1"/>
  <c r="D169" i="1"/>
  <c r="D175" i="1"/>
  <c r="B178" i="1"/>
  <c r="D16" i="1"/>
  <c r="D19" i="1"/>
  <c r="D22" i="1"/>
  <c r="D25" i="1"/>
  <c r="D37" i="1"/>
  <c r="D43" i="1"/>
  <c r="D46" i="1"/>
  <c r="D49" i="1"/>
  <c r="D67" i="1"/>
  <c r="D73" i="1"/>
  <c r="D76" i="1"/>
  <c r="D79" i="1"/>
  <c r="D91" i="1"/>
  <c r="D118" i="1"/>
  <c r="D124" i="1"/>
  <c r="D112" i="1"/>
  <c r="D133" i="1"/>
  <c r="D148" i="1"/>
  <c r="D154" i="1"/>
  <c r="D85" i="1"/>
  <c r="D31" i="1"/>
  <c r="D151" i="1"/>
  <c r="D136" i="1"/>
  <c r="D103" i="1"/>
  <c r="D127" i="1"/>
  <c r="D106" i="1"/>
  <c r="D70" i="1"/>
  <c r="E179" i="1" l="1"/>
  <c r="F179" i="1" s="1"/>
  <c r="F178" i="1"/>
  <c r="F145" i="1"/>
  <c r="E164" i="1"/>
  <c r="F164" i="1" s="1"/>
  <c r="F163" i="1"/>
  <c r="F82" i="1"/>
  <c r="F130" i="1"/>
  <c r="D28" i="1"/>
  <c r="D130" i="1"/>
  <c r="D82" i="1"/>
  <c r="D83" i="1"/>
  <c r="C180" i="1" l="1"/>
  <c r="H180" i="1"/>
  <c r="I180" i="1"/>
  <c r="J180" i="1"/>
  <c r="K180" i="1"/>
  <c r="L180" i="1"/>
  <c r="M180" i="1"/>
  <c r="N180" i="1"/>
  <c r="O180" i="1"/>
  <c r="P180" i="1"/>
  <c r="Q180" i="1"/>
  <c r="R180" i="1"/>
  <c r="S180" i="1"/>
  <c r="U180" i="1"/>
  <c r="V180" i="1"/>
  <c r="B63" i="1"/>
  <c r="D63" i="1" s="1"/>
  <c r="D32" i="1"/>
  <c r="E180" i="1" l="1"/>
  <c r="F180" i="1" s="1"/>
  <c r="B180" i="1"/>
  <c r="G180" i="1"/>
  <c r="D170" i="1"/>
  <c r="D158" i="1"/>
  <c r="D152" i="1"/>
  <c r="D107" i="1"/>
  <c r="D68" i="1"/>
  <c r="D47" i="1"/>
  <c r="D71" i="1"/>
  <c r="D86" i="1"/>
  <c r="D92" i="1"/>
  <c r="D149" i="1"/>
  <c r="D155" i="1"/>
  <c r="D162" i="1"/>
  <c r="D163" i="1"/>
  <c r="D161" i="1"/>
  <c r="D38" i="1"/>
  <c r="D44" i="1"/>
  <c r="D50" i="1"/>
  <c r="D51" i="1"/>
  <c r="D74" i="1"/>
  <c r="D77" i="1"/>
  <c r="D80" i="1"/>
  <c r="D119" i="1"/>
  <c r="D125" i="1"/>
  <c r="D128" i="1"/>
  <c r="D113" i="1"/>
  <c r="D104" i="1"/>
  <c r="D134" i="1"/>
  <c r="D137" i="1"/>
  <c r="D144" i="1"/>
  <c r="D145" i="1"/>
  <c r="B164" i="1"/>
  <c r="W164" i="1" s="1"/>
  <c r="D167" i="1"/>
  <c r="D173" i="1"/>
  <c r="D176" i="1"/>
  <c r="D177" i="1"/>
  <c r="D178" i="1"/>
  <c r="W146" i="1"/>
  <c r="B179" i="1"/>
  <c r="W179" i="1" s="1"/>
  <c r="W7" i="1"/>
  <c r="W15" i="1"/>
  <c r="W16" i="1"/>
  <c r="W18" i="1"/>
  <c r="W19" i="1"/>
  <c r="W21" i="1"/>
  <c r="W22" i="1"/>
  <c r="W24" i="1"/>
  <c r="W30" i="1"/>
  <c r="W31" i="1"/>
  <c r="W32" i="1"/>
  <c r="W36" i="1"/>
  <c r="W37" i="1"/>
  <c r="W38" i="1"/>
  <c r="W39" i="1"/>
  <c r="W43" i="1"/>
  <c r="W44" i="1"/>
  <c r="W45" i="1"/>
  <c r="W46" i="1"/>
  <c r="W47" i="1"/>
  <c r="W48" i="1"/>
  <c r="W49" i="1"/>
  <c r="W50" i="1"/>
  <c r="W51" i="1"/>
  <c r="W63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4" i="1"/>
  <c r="W85" i="1"/>
  <c r="W86" i="1"/>
  <c r="W87" i="1"/>
  <c r="W90" i="1"/>
  <c r="W91" i="1"/>
  <c r="W92" i="1"/>
  <c r="W96" i="1"/>
  <c r="W105" i="1"/>
  <c r="W106" i="1"/>
  <c r="W107" i="1"/>
  <c r="W108" i="1"/>
  <c r="W114" i="1"/>
  <c r="W117" i="1"/>
  <c r="W118" i="1"/>
  <c r="W119" i="1"/>
  <c r="W124" i="1"/>
  <c r="W125" i="1"/>
  <c r="W126" i="1"/>
  <c r="W127" i="1"/>
  <c r="W111" i="1"/>
  <c r="W102" i="1"/>
  <c r="W103" i="1"/>
  <c r="W104" i="1"/>
  <c r="W129" i="1"/>
  <c r="W132" i="1"/>
  <c r="W133" i="1"/>
  <c r="W134" i="1"/>
  <c r="W135" i="1"/>
  <c r="W136" i="1"/>
  <c r="W137" i="1"/>
  <c r="W144" i="1"/>
  <c r="W145" i="1"/>
  <c r="W147" i="1"/>
  <c r="W148" i="1"/>
  <c r="W149" i="1"/>
  <c r="W150" i="1"/>
  <c r="W151" i="1"/>
  <c r="W152" i="1"/>
  <c r="W153" i="1"/>
  <c r="W154" i="1"/>
  <c r="W155" i="1"/>
  <c r="W162" i="1"/>
  <c r="W163" i="1"/>
  <c r="W156" i="1"/>
  <c r="W158" i="1"/>
  <c r="W168" i="1"/>
  <c r="W169" i="1"/>
  <c r="W170" i="1"/>
  <c r="W159" i="1"/>
  <c r="W160" i="1"/>
  <c r="W161" i="1"/>
  <c r="W165" i="1"/>
  <c r="W166" i="1"/>
  <c r="W167" i="1"/>
  <c r="W171" i="1"/>
  <c r="W172" i="1"/>
  <c r="W173" i="1"/>
  <c r="W174" i="1"/>
  <c r="W175" i="1"/>
  <c r="W177" i="1"/>
  <c r="W178" i="1"/>
  <c r="W6" i="1"/>
  <c r="D26" i="1"/>
  <c r="D20" i="1"/>
  <c r="W8" i="1"/>
  <c r="D7" i="1"/>
  <c r="D131" i="1" l="1"/>
  <c r="W83" i="1"/>
  <c r="D179" i="1"/>
  <c r="D146" i="1"/>
  <c r="D164" i="1"/>
  <c r="W26" i="1"/>
  <c r="W25" i="1" s="1"/>
  <c r="W23" i="1"/>
  <c r="D23" i="1"/>
  <c r="W20" i="1"/>
  <c r="W17" i="1"/>
  <c r="D17" i="1"/>
  <c r="B29" i="1"/>
  <c r="V29" i="1"/>
  <c r="W27" i="1"/>
  <c r="R29" i="1"/>
  <c r="P29" i="1"/>
  <c r="N29" i="1"/>
  <c r="L29" i="1"/>
  <c r="J29" i="1"/>
  <c r="H29" i="1"/>
  <c r="W28" i="1"/>
  <c r="U29" i="1"/>
  <c r="S29" i="1"/>
  <c r="Q29" i="1"/>
  <c r="O29" i="1"/>
  <c r="M29" i="1"/>
  <c r="K29" i="1"/>
  <c r="I29" i="1"/>
  <c r="G29" i="1"/>
  <c r="E29" i="1"/>
  <c r="F29" i="1" s="1"/>
  <c r="C29" i="1"/>
  <c r="D6" i="1"/>
  <c r="W29" i="1" l="1"/>
  <c r="D29" i="1"/>
  <c r="D180" i="1"/>
  <c r="W180" i="1"/>
  <c r="D157" i="1" l="1"/>
  <c r="W157" i="1"/>
  <c r="W65" i="1" l="1"/>
  <c r="D65" i="1"/>
  <c r="B64" i="1" l="1"/>
  <c r="D64" i="1" s="1"/>
  <c r="D41" i="1"/>
  <c r="C40" i="1"/>
  <c r="F40" i="1" s="1"/>
  <c r="D40" i="1" l="1"/>
  <c r="C52" i="1"/>
  <c r="F52" i="1" s="1"/>
  <c r="W64" i="1"/>
  <c r="D53" i="1"/>
  <c r="B88" i="1"/>
  <c r="D89" i="1"/>
  <c r="C88" i="1"/>
  <c r="E88" i="1"/>
  <c r="F88" i="1" s="1"/>
  <c r="D52" i="1" l="1"/>
  <c r="D88" i="1"/>
  <c r="G88" i="1"/>
  <c r="H88" i="1"/>
  <c r="J88" i="1"/>
  <c r="K88" i="1"/>
  <c r="L88" i="1"/>
  <c r="M88" i="1"/>
  <c r="O88" i="1"/>
  <c r="Q88" i="1"/>
  <c r="R88" i="1"/>
  <c r="S88" i="1"/>
  <c r="W89" i="1"/>
  <c r="T88" i="1"/>
  <c r="U88" i="1"/>
  <c r="V88" i="1"/>
  <c r="B97" i="1"/>
  <c r="D98" i="1"/>
  <c r="C97" i="1"/>
  <c r="E97" i="1"/>
  <c r="F97" i="1" s="1"/>
  <c r="G97" i="1"/>
  <c r="J97" i="1"/>
  <c r="K97" i="1"/>
  <c r="L97" i="1"/>
  <c r="M97" i="1"/>
  <c r="N97" i="1"/>
  <c r="O97" i="1"/>
  <c r="Q97" i="1"/>
  <c r="S97" i="1"/>
  <c r="W98" i="1"/>
  <c r="T97" i="1"/>
  <c r="W88" i="1" l="1"/>
  <c r="D97" i="1"/>
  <c r="W97" i="1"/>
  <c r="U97" i="1"/>
  <c r="V97" i="1"/>
  <c r="P97" i="1"/>
  <c r="R97" i="1"/>
  <c r="N88" i="1"/>
  <c r="P88" i="1"/>
  <c r="H97" i="1"/>
  <c r="I97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E109" i="1"/>
  <c r="E115" i="1" l="1"/>
  <c r="E181" i="1"/>
  <c r="E182" i="1" l="1"/>
  <c r="C109" i="1"/>
  <c r="C115" i="1" l="1"/>
  <c r="F115" i="1" s="1"/>
  <c r="F109" i="1"/>
  <c r="C181" i="1" l="1"/>
  <c r="F181" i="1" s="1"/>
  <c r="C182" i="1"/>
  <c r="F182" i="1" s="1"/>
  <c r="W110" i="1"/>
  <c r="D110" i="1"/>
  <c r="B109" i="1"/>
  <c r="B115" i="1" s="1"/>
  <c r="W109" i="1" l="1"/>
  <c r="D115" i="1"/>
  <c r="D109" i="1"/>
  <c r="B181" i="1" l="1"/>
  <c r="I88" i="1"/>
  <c r="G112" i="1"/>
  <c r="H112" i="1"/>
  <c r="H115" i="1" s="1"/>
  <c r="I112" i="1"/>
  <c r="J112" i="1"/>
  <c r="J115" i="1" s="1"/>
  <c r="K112" i="1"/>
  <c r="K115" i="1" s="1"/>
  <c r="L112" i="1"/>
  <c r="L115" i="1" s="1"/>
  <c r="M112" i="1"/>
  <c r="M115" i="1" s="1"/>
  <c r="N112" i="1"/>
  <c r="N115" i="1" s="1"/>
  <c r="O112" i="1"/>
  <c r="O115" i="1" s="1"/>
  <c r="P112" i="1"/>
  <c r="P115" i="1" s="1"/>
  <c r="Q112" i="1"/>
  <c r="Q115" i="1" s="1"/>
  <c r="R112" i="1"/>
  <c r="R115" i="1" s="1"/>
  <c r="S112" i="1"/>
  <c r="S115" i="1" s="1"/>
  <c r="T112" i="1"/>
  <c r="T115" i="1" s="1"/>
  <c r="I115" i="1" l="1"/>
  <c r="W115" i="1"/>
  <c r="B182" i="1"/>
  <c r="D116" i="1"/>
  <c r="S181" i="1"/>
  <c r="S182" i="1" s="1"/>
  <c r="R181" i="1"/>
  <c r="R182" i="1" s="1"/>
  <c r="Q181" i="1"/>
  <c r="Q182" i="1" s="1"/>
  <c r="P181" i="1"/>
  <c r="P182" i="1" s="1"/>
  <c r="O181" i="1"/>
  <c r="O182" i="1" s="1"/>
  <c r="M181" i="1"/>
  <c r="M182" i="1" s="1"/>
  <c r="L181" i="1"/>
  <c r="L182" i="1" s="1"/>
  <c r="K181" i="1"/>
  <c r="K182" i="1" s="1"/>
  <c r="J181" i="1"/>
  <c r="J182" i="1" s="1"/>
  <c r="D181" i="1"/>
  <c r="W116" i="1"/>
  <c r="W130" i="1"/>
  <c r="W112" i="1"/>
  <c r="W131" i="1"/>
  <c r="U112" i="1"/>
  <c r="U115" i="1" s="1"/>
  <c r="V112" i="1"/>
  <c r="V115" i="1" s="1"/>
  <c r="G109" i="1"/>
  <c r="G115" i="1" s="1"/>
  <c r="N40" i="1"/>
  <c r="G40" i="1"/>
  <c r="G52" i="1" s="1"/>
  <c r="H40" i="1"/>
  <c r="H52" i="1" s="1"/>
  <c r="I40" i="1"/>
  <c r="I52" i="1" s="1"/>
  <c r="V40" i="1"/>
  <c r="V52" i="1" s="1"/>
  <c r="U40" i="1"/>
  <c r="U52" i="1" s="1"/>
  <c r="W41" i="1"/>
  <c r="W53" i="1"/>
  <c r="T40" i="1"/>
  <c r="T52" i="1" s="1"/>
  <c r="N52" i="1" l="1"/>
  <c r="N181" i="1" s="1"/>
  <c r="N182" i="1" s="1"/>
  <c r="H181" i="1"/>
  <c r="H182" i="1" s="1"/>
  <c r="I181" i="1"/>
  <c r="I182" i="1" s="1"/>
  <c r="G181" i="1"/>
  <c r="W40" i="1"/>
  <c r="T181" i="1"/>
  <c r="D182" i="1"/>
  <c r="U181" i="1" l="1"/>
  <c r="U182" i="1" s="1"/>
  <c r="V181" i="1"/>
  <c r="V182" i="1" s="1"/>
  <c r="G182" i="1"/>
  <c r="T182" i="1"/>
  <c r="W182" i="1" s="1"/>
  <c r="W181" i="1"/>
  <c r="W52" i="1"/>
</calcChain>
</file>

<file path=xl/sharedStrings.xml><?xml version="1.0" encoding="utf-8"?>
<sst xmlns="http://schemas.openxmlformats.org/spreadsheetml/2006/main" count="165" uniqueCount="137">
  <si>
    <t>　　　　　区分　　　　　　　　　　市町村名</t>
    <rPh sb="5" eb="7">
      <t>クブン</t>
    </rPh>
    <rPh sb="17" eb="20">
      <t>シチョウソン</t>
    </rPh>
    <rPh sb="20" eb="21">
      <t>メイ</t>
    </rPh>
    <phoneticPr fontId="2"/>
  </si>
  <si>
    <t>精　　密　　検　　査　　結　　果　　内　　訳</t>
    <rPh sb="0" eb="1">
      <t>セイ</t>
    </rPh>
    <rPh sb="3" eb="4">
      <t>ミツ</t>
    </rPh>
    <rPh sb="6" eb="7">
      <t>ケン</t>
    </rPh>
    <rPh sb="9" eb="10">
      <t>ジャ</t>
    </rPh>
    <rPh sb="12" eb="13">
      <t>ケツ</t>
    </rPh>
    <rPh sb="15" eb="16">
      <t>カ</t>
    </rPh>
    <rPh sb="18" eb="19">
      <t>ウチ</t>
    </rPh>
    <rPh sb="21" eb="22">
      <t>ヤク</t>
    </rPh>
    <phoneticPr fontId="2"/>
  </si>
  <si>
    <t>総　計</t>
    <rPh sb="0" eb="1">
      <t>ソウ</t>
    </rPh>
    <rPh sb="2" eb="3">
      <t>ケイ</t>
    </rPh>
    <phoneticPr fontId="2"/>
  </si>
  <si>
    <t>その他の　　　疾　　  患</t>
    <rPh sb="2" eb="3">
      <t>タ</t>
    </rPh>
    <rPh sb="7" eb="8">
      <t>ヤマイ</t>
    </rPh>
    <rPh sb="12" eb="13">
      <t>ワズラ</t>
    </rPh>
    <phoneticPr fontId="2"/>
  </si>
  <si>
    <t>A</t>
    <phoneticPr fontId="2"/>
  </si>
  <si>
    <t>B</t>
    <phoneticPr fontId="2"/>
  </si>
  <si>
    <t>B/A</t>
    <phoneticPr fontId="2"/>
  </si>
  <si>
    <t>検　 診　　　　　　人　 員　　　　　　</t>
    <rPh sb="0" eb="1">
      <t>ケン</t>
    </rPh>
    <rPh sb="3" eb="4">
      <t>ミ</t>
    </rPh>
    <rPh sb="10" eb="11">
      <t>ヒト</t>
    </rPh>
    <rPh sb="13" eb="14">
      <t>イン</t>
    </rPh>
    <phoneticPr fontId="2"/>
  </si>
  <si>
    <t>C</t>
    <phoneticPr fontId="2"/>
  </si>
  <si>
    <t>精密検査　　　　受  診 者　　　　</t>
    <rPh sb="0" eb="1">
      <t>セイ</t>
    </rPh>
    <rPh sb="1" eb="2">
      <t>ミツ</t>
    </rPh>
    <rPh sb="2" eb="3">
      <t>ケン</t>
    </rPh>
    <rPh sb="3" eb="4">
      <t>ジャ</t>
    </rPh>
    <rPh sb="8" eb="9">
      <t>ウケ</t>
    </rPh>
    <rPh sb="11" eb="12">
      <t>ミ</t>
    </rPh>
    <rPh sb="13" eb="14">
      <t>モノ</t>
    </rPh>
    <phoneticPr fontId="2"/>
  </si>
  <si>
    <t>C/B</t>
    <phoneticPr fontId="2"/>
  </si>
  <si>
    <t>D</t>
    <phoneticPr fontId="2"/>
  </si>
  <si>
    <t>D/A</t>
    <phoneticPr fontId="2"/>
  </si>
  <si>
    <t>要精密　　　　　検　 査　　　　</t>
    <rPh sb="0" eb="1">
      <t>ヨウ</t>
    </rPh>
    <rPh sb="1" eb="3">
      <t>セイミツ</t>
    </rPh>
    <rPh sb="8" eb="9">
      <t>ケン</t>
    </rPh>
    <rPh sb="11" eb="12">
      <t>ジャ</t>
    </rPh>
    <phoneticPr fontId="2"/>
  </si>
  <si>
    <t>要　 精　　　　　検　 率　　　</t>
    <rPh sb="0" eb="1">
      <t>ヨウ</t>
    </rPh>
    <rPh sb="3" eb="4">
      <t>セイ</t>
    </rPh>
    <rPh sb="9" eb="10">
      <t>ケン</t>
    </rPh>
    <rPh sb="12" eb="13">
      <t>リツ</t>
    </rPh>
    <phoneticPr fontId="2"/>
  </si>
  <si>
    <t>精　 検　　　　　受診率　　　</t>
    <rPh sb="0" eb="1">
      <t>セイ</t>
    </rPh>
    <rPh sb="3" eb="4">
      <t>ケン</t>
    </rPh>
    <rPh sb="9" eb="12">
      <t>ジュシンリツ</t>
    </rPh>
    <phoneticPr fontId="2"/>
  </si>
  <si>
    <t>報　 告　　　　　胃がん</t>
    <rPh sb="0" eb="1">
      <t>ホウ</t>
    </rPh>
    <rPh sb="3" eb="4">
      <t>コク</t>
    </rPh>
    <rPh sb="9" eb="10">
      <t>イ</t>
    </rPh>
    <phoneticPr fontId="2"/>
  </si>
  <si>
    <t>異　 常　　　　　な　 し</t>
    <rPh sb="0" eb="1">
      <t>イ</t>
    </rPh>
    <rPh sb="3" eb="4">
      <t>ツネ</t>
    </rPh>
    <phoneticPr fontId="2"/>
  </si>
  <si>
    <t>が　 ん　　　　　発見率</t>
    <rPh sb="9" eb="12">
      <t>ハッケンリツ</t>
    </rPh>
    <phoneticPr fontId="2"/>
  </si>
  <si>
    <t>水戸市</t>
  </si>
  <si>
    <t>笠間市</t>
  </si>
  <si>
    <t>茨城町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</si>
  <si>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</si>
  <si>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</si>
  <si>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</si>
  <si>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</si>
  <si>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</si>
  <si>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</si>
  <si>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</si>
  <si>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</si>
  <si>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</si>
  <si>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</si>
  <si>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</si>
  <si>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</si>
  <si>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</si>
  <si>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</si>
  <si>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</si>
  <si>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</si>
  <si>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</si>
  <si>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八千代町</t>
  </si>
  <si>
    <t>古河市</t>
  </si>
  <si>
    <t>五霞町</t>
  </si>
  <si>
    <t>境町</t>
  </si>
  <si>
    <t>下妻市</t>
    <phoneticPr fontId="2"/>
  </si>
  <si>
    <t>潮来市</t>
    <rPh sb="0" eb="2">
      <t>イタコ</t>
    </rPh>
    <rPh sb="2" eb="3">
      <t>シ</t>
    </rPh>
    <phoneticPr fontId="2"/>
  </si>
  <si>
    <t>守谷市</t>
    <rPh sb="2" eb="3">
      <t>シ</t>
    </rPh>
    <phoneticPr fontId="2"/>
  </si>
  <si>
    <t>※上段は新規受診者，中段は経年受診者，下段は受診者総数。</t>
    <rPh sb="10" eb="12">
      <t>チュウダン</t>
    </rPh>
    <rPh sb="13" eb="15">
      <t>ケイネン</t>
    </rPh>
    <rPh sb="15" eb="17">
      <t>ジュシン</t>
    </rPh>
    <rPh sb="17" eb="18">
      <t>シャ</t>
    </rPh>
    <rPh sb="19" eb="21">
      <t>ゲダン</t>
    </rPh>
    <rPh sb="22" eb="24">
      <t>ジュシン</t>
    </rPh>
    <rPh sb="24" eb="25">
      <t>シャ</t>
    </rPh>
    <rPh sb="25" eb="27">
      <t>ソウスウ</t>
    </rPh>
    <phoneticPr fontId="2"/>
  </si>
  <si>
    <t>那珂市</t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</si>
  <si>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</si>
  <si>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</si>
  <si>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坂東市</t>
    <rPh sb="0" eb="2">
      <t>バンドウ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</si>
  <si>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</si>
  <si>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日立保健所　　　管内</t>
    <rPh sb="0" eb="2">
      <t>ヒタチ</t>
    </rPh>
    <rPh sb="2" eb="5">
      <t>ホケンジョ</t>
    </rPh>
    <rPh sb="8" eb="10">
      <t>カンナイ</t>
    </rPh>
    <phoneticPr fontId="2"/>
  </si>
  <si>
    <t>土浦保健所　　　管内</t>
    <rPh sb="0" eb="2">
      <t>ツチウラ</t>
    </rPh>
    <rPh sb="2" eb="5">
      <t>ホケンジョ</t>
    </rPh>
    <rPh sb="8" eb="10">
      <t>カンナイ</t>
    </rPh>
    <phoneticPr fontId="2"/>
  </si>
  <si>
    <t>胃潰瘍</t>
    <rPh sb="0" eb="3">
      <t>イカイヨウ</t>
    </rPh>
    <phoneticPr fontId="2"/>
  </si>
  <si>
    <t>胃ポリープ</t>
    <rPh sb="0" eb="1">
      <t>イ</t>
    </rPh>
    <phoneticPr fontId="2"/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</si>
  <si>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</si>
  <si>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</si>
  <si>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大洗町</t>
    <rPh sb="0" eb="3">
      <t>オオアライマチ</t>
    </rPh>
    <phoneticPr fontId="2"/>
  </si>
  <si>
    <t>行方市</t>
    <rPh sb="0" eb="2">
      <t>ナメカタ</t>
    </rPh>
    <rPh sb="2" eb="3">
      <t>シ</t>
    </rPh>
    <phoneticPr fontId="2"/>
  </si>
  <si>
    <t>鉾田市</t>
    <rPh sb="2" eb="3">
      <t>シ</t>
    </rPh>
    <phoneticPr fontId="2"/>
  </si>
  <si>
    <t>神栖市</t>
    <rPh sb="2" eb="3">
      <t>シ</t>
    </rPh>
    <phoneticPr fontId="2"/>
  </si>
  <si>
    <t>つくばみらい市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</si>
  <si>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</si>
  <si>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</si>
  <si>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常総市</t>
    <rPh sb="0" eb="2">
      <t>ジョウソウ</t>
    </rPh>
    <rPh sb="2" eb="3">
      <t>シ</t>
    </rPh>
    <phoneticPr fontId="2"/>
  </si>
  <si>
    <t>常陸大宮市</t>
    <rPh sb="0" eb="5">
      <t>ヒタチオオミヤシ</t>
    </rPh>
    <phoneticPr fontId="2"/>
  </si>
  <si>
    <t>(合計)</t>
    <rPh sb="1" eb="3">
      <t>ゴウケイ</t>
    </rPh>
    <phoneticPr fontId="2"/>
  </si>
  <si>
    <t>早期がん
（再掲）</t>
    <rPh sb="0" eb="2">
      <t>ソウキ</t>
    </rPh>
    <rPh sb="6" eb="8">
      <t>サイケイ</t>
    </rPh>
    <phoneticPr fontId="2"/>
  </si>
  <si>
    <t>粘膜内がん
（再掲）</t>
    <rPh sb="0" eb="2">
      <t>ネンマク</t>
    </rPh>
    <rPh sb="2" eb="3">
      <t>ナイ</t>
    </rPh>
    <rPh sb="7" eb="9">
      <t>サイケイ</t>
    </rPh>
    <phoneticPr fontId="2"/>
  </si>
  <si>
    <t>牛久市</t>
    <rPh sb="0" eb="3">
      <t>ウシクシ</t>
    </rPh>
    <phoneticPr fontId="2"/>
  </si>
  <si>
    <t>再検
受診率</t>
    <rPh sb="0" eb="2">
      <t>サイケン</t>
    </rPh>
    <rPh sb="3" eb="5">
      <t>ジュシン</t>
    </rPh>
    <rPh sb="5" eb="6">
      <t>リツ</t>
    </rPh>
    <phoneticPr fontId="2"/>
  </si>
  <si>
    <t>再検
受診者数</t>
    <rPh sb="0" eb="1">
      <t>サイ</t>
    </rPh>
    <rPh sb="1" eb="2">
      <t>ケン</t>
    </rPh>
    <rPh sb="3" eb="6">
      <t>ジュシンシャ</t>
    </rPh>
    <rPh sb="6" eb="7">
      <t>スウ</t>
    </rPh>
    <phoneticPr fontId="2"/>
  </si>
  <si>
    <t>食道がん</t>
    <rPh sb="0" eb="2">
      <t>ショクドウ</t>
    </rPh>
    <phoneticPr fontId="2"/>
  </si>
  <si>
    <t>その他の
悪性病変</t>
    <rPh sb="2" eb="3">
      <t>タ</t>
    </rPh>
    <rPh sb="5" eb="7">
      <t>アクセイ</t>
    </rPh>
    <rPh sb="7" eb="9">
      <t>ビョウヘン</t>
    </rPh>
    <phoneticPr fontId="2"/>
  </si>
  <si>
    <t>萎縮性
胃炎</t>
    <rPh sb="0" eb="3">
      <t>イシュクセイ</t>
    </rPh>
    <rPh sb="4" eb="6">
      <t>イエン</t>
    </rPh>
    <phoneticPr fontId="2"/>
  </si>
  <si>
    <t>十二指腸
潰瘍</t>
    <rPh sb="0" eb="4">
      <t>ジュウニシチョウ</t>
    </rPh>
    <rPh sb="5" eb="7">
      <t>カイヨウ</t>
    </rPh>
    <phoneticPr fontId="2"/>
  </si>
  <si>
    <t>食堂裂孔
ヘルニア</t>
    <rPh sb="0" eb="2">
      <t>ショクドウ</t>
    </rPh>
    <rPh sb="2" eb="4">
      <t>レッコウ</t>
    </rPh>
    <phoneticPr fontId="2"/>
  </si>
  <si>
    <t>粘膜下
腫瘍</t>
    <rPh sb="0" eb="3">
      <t>ネンマクカ</t>
    </rPh>
    <rPh sb="4" eb="6">
      <t>シュヨウ</t>
    </rPh>
    <phoneticPr fontId="2"/>
  </si>
  <si>
    <t>逆流性
食道炎</t>
    <rPh sb="0" eb="3">
      <t>ギャクリュウセイ</t>
    </rPh>
    <rPh sb="4" eb="7">
      <t>ショクドウエン</t>
    </rPh>
    <phoneticPr fontId="2"/>
  </si>
  <si>
    <t>胃炎
（萎縮性
以外）</t>
    <rPh sb="0" eb="2">
      <t>イエン</t>
    </rPh>
    <rPh sb="4" eb="7">
      <t>イシュクセイ</t>
    </rPh>
    <rPh sb="8" eb="10">
      <t>イガイ</t>
    </rPh>
    <phoneticPr fontId="2"/>
  </si>
  <si>
    <t>異常なし</t>
    <rPh sb="0" eb="1">
      <t>イ</t>
    </rPh>
    <rPh sb="1" eb="2">
      <t>ツネ</t>
    </rPh>
    <phoneticPr fontId="2"/>
  </si>
  <si>
    <t xml:space="preserve"> (新規)</t>
    <rPh sb="2" eb="4">
      <t>シンキ</t>
    </rPh>
    <phoneticPr fontId="2"/>
  </si>
  <si>
    <t>　　合計　　  (経年)</t>
    <rPh sb="2" eb="4">
      <t>ゴウケイ</t>
    </rPh>
    <rPh sb="9" eb="11">
      <t>ケイネン</t>
    </rPh>
    <phoneticPr fontId="2"/>
  </si>
  <si>
    <t>胃
ポリープ</t>
    <rPh sb="0" eb="1">
      <t>イ</t>
    </rPh>
    <phoneticPr fontId="2"/>
  </si>
  <si>
    <t>食道裂孔
ヘルニア</t>
    <rPh sb="0" eb="4">
      <t>ショクドウレッコウ</t>
    </rPh>
    <phoneticPr fontId="2"/>
  </si>
  <si>
    <t>粘膜下
腫瘍</t>
    <rPh sb="0" eb="2">
      <t>ネンマク</t>
    </rPh>
    <rPh sb="2" eb="3">
      <t>シタ</t>
    </rPh>
    <rPh sb="4" eb="6">
      <t>シュヨウ</t>
    </rPh>
    <phoneticPr fontId="2"/>
  </si>
  <si>
    <t>胃　炎
（萎縮性
以外）</t>
    <rPh sb="0" eb="1">
      <t>イ</t>
    </rPh>
    <rPh sb="2" eb="3">
      <t>ホノオ</t>
    </rPh>
    <rPh sb="5" eb="8">
      <t>イシュクセイ</t>
    </rPh>
    <rPh sb="9" eb="11">
      <t>イガイ</t>
    </rPh>
    <phoneticPr fontId="2"/>
  </si>
  <si>
    <t>龍ケ崎市</t>
    <rPh sb="0" eb="4">
      <t>リュウガサキシ</t>
    </rPh>
    <phoneticPr fontId="2"/>
  </si>
  <si>
    <t>茨城町</t>
    <rPh sb="0" eb="3">
      <t>イバラキマチ</t>
    </rPh>
    <phoneticPr fontId="2"/>
  </si>
  <si>
    <t>　　　　　　　　区分　　　　　　　　　　市町村名</t>
    <rPh sb="8" eb="10">
      <t>クブン</t>
    </rPh>
    <rPh sb="20" eb="23">
      <t>シチョウソン</t>
    </rPh>
    <rPh sb="23" eb="24">
      <t>メイ</t>
    </rPh>
    <phoneticPr fontId="2"/>
  </si>
  <si>
    <t>食道
がん</t>
    <rPh sb="0" eb="2">
      <t>ショクドウ</t>
    </rPh>
    <phoneticPr fontId="2"/>
  </si>
  <si>
    <t>早期
がん
（再掲）</t>
    <rPh sb="0" eb="2">
      <t>ソウキ</t>
    </rPh>
    <rPh sb="7" eb="9">
      <t>サイケイ</t>
    </rPh>
    <phoneticPr fontId="2"/>
  </si>
  <si>
    <t>つくば市</t>
    <rPh sb="3" eb="4">
      <t>シ</t>
    </rPh>
    <phoneticPr fontId="2"/>
  </si>
  <si>
    <t>ひ た ち な か 市</t>
    <phoneticPr fontId="2"/>
  </si>
  <si>
    <t>潮 来 保 健 所　　　管　　　 　　　内</t>
    <rPh sb="0" eb="1">
      <t>シオ</t>
    </rPh>
    <rPh sb="2" eb="3">
      <t>コ</t>
    </rPh>
    <rPh sb="4" eb="5">
      <t>タモツ</t>
    </rPh>
    <rPh sb="6" eb="7">
      <t>ケン</t>
    </rPh>
    <rPh sb="8" eb="9">
      <t>トコロ</t>
    </rPh>
    <rPh sb="12" eb="13">
      <t>カン</t>
    </rPh>
    <rPh sb="20" eb="21">
      <t>ウチ</t>
    </rPh>
    <phoneticPr fontId="2"/>
  </si>
  <si>
    <t>竜ヶ崎保健所　　管　内</t>
    <rPh sb="0" eb="3">
      <t>リュウガサキ</t>
    </rPh>
    <rPh sb="3" eb="6">
      <t>ホケンジョ</t>
    </rPh>
    <rPh sb="8" eb="9">
      <t>カン</t>
    </rPh>
    <rPh sb="10" eb="11">
      <t>ウチ</t>
    </rPh>
    <phoneticPr fontId="2"/>
  </si>
  <si>
    <t>つくば保健所　　管内</t>
    <rPh sb="3" eb="6">
      <t>ホケンジョ</t>
    </rPh>
    <rPh sb="8" eb="10">
      <t>カンナイ</t>
    </rPh>
    <phoneticPr fontId="2"/>
  </si>
  <si>
    <t>筑西保健所　　　管内</t>
    <rPh sb="0" eb="1">
      <t>チク</t>
    </rPh>
    <rPh sb="1" eb="2">
      <t>ニシ</t>
    </rPh>
    <rPh sb="2" eb="5">
      <t>ホケンジョ</t>
    </rPh>
    <rPh sb="8" eb="10">
      <t>カンナイ</t>
    </rPh>
    <phoneticPr fontId="2"/>
  </si>
  <si>
    <t>古河保健所　　　管内</t>
    <rPh sb="0" eb="2">
      <t>コガ</t>
    </rPh>
    <rPh sb="2" eb="5">
      <t>ホケンジョ</t>
    </rPh>
    <rPh sb="8" eb="10">
      <t>カンナイ</t>
    </rPh>
    <phoneticPr fontId="2"/>
  </si>
  <si>
    <t>日立市</t>
    <rPh sb="0" eb="2">
      <t>ヒタチ</t>
    </rPh>
    <rPh sb="2" eb="3">
      <t>シ</t>
    </rPh>
    <phoneticPr fontId="2"/>
  </si>
  <si>
    <t>笠間市</t>
    <rPh sb="0" eb="2">
      <t>カサマ</t>
    </rPh>
    <rPh sb="2" eb="3">
      <t>シ</t>
    </rPh>
    <phoneticPr fontId="2"/>
  </si>
  <si>
    <t>ひたちなか　　　　　　　保健所管内</t>
    <rPh sb="12" eb="15">
      <t>ホケンジョ</t>
    </rPh>
    <rPh sb="15" eb="17">
      <t>カンナイ</t>
    </rPh>
    <phoneticPr fontId="2"/>
  </si>
  <si>
    <t>水戸市保健所</t>
    <rPh sb="3" eb="6">
      <t>ホケンショ</t>
    </rPh>
    <phoneticPr fontId="2"/>
  </si>
  <si>
    <t>中央保健所　　　 管　　　　内</t>
    <rPh sb="0" eb="2">
      <t>チュウオウ</t>
    </rPh>
    <rPh sb="2" eb="5">
      <t>ホケンジョ</t>
    </rPh>
    <rPh sb="9" eb="10">
      <t>カン</t>
    </rPh>
    <rPh sb="14" eb="15">
      <t>ウチ</t>
    </rPh>
    <phoneticPr fontId="2"/>
  </si>
  <si>
    <t>東海村</t>
    <phoneticPr fontId="2"/>
  </si>
  <si>
    <t>\\</t>
    <phoneticPr fontId="2"/>
  </si>
  <si>
    <t>実施なし</t>
    <rPh sb="0" eb="2">
      <t>ジッシ</t>
    </rPh>
    <phoneticPr fontId="2"/>
  </si>
  <si>
    <t>要再検
者数</t>
    <rPh sb="0" eb="1">
      <t>ヨウ</t>
    </rPh>
    <rPh sb="1" eb="3">
      <t>サイケン</t>
    </rPh>
    <rPh sb="4" eb="5">
      <t>シャ</t>
    </rPh>
    <rPh sb="5" eb="6">
      <t>スウ</t>
    </rPh>
    <phoneticPr fontId="2"/>
  </si>
  <si>
    <t>要精密検査（内訳）</t>
    <rPh sb="0" eb="1">
      <t>ヨウ</t>
    </rPh>
    <rPh sb="1" eb="3">
      <t>セイミツ</t>
    </rPh>
    <rPh sb="3" eb="5">
      <t>ケンサ</t>
    </rPh>
    <rPh sb="6" eb="8">
      <t>ウチワケ</t>
    </rPh>
    <phoneticPr fontId="2"/>
  </si>
  <si>
    <t>（要再検率）</t>
    <rPh sb="1" eb="2">
      <t>ヨウ</t>
    </rPh>
    <rPh sb="2" eb="3">
      <t>サイ</t>
    </rPh>
    <rPh sb="3" eb="4">
      <t>ケン</t>
    </rPh>
    <rPh sb="4" eb="5">
      <t>リツ</t>
    </rPh>
    <phoneticPr fontId="2"/>
  </si>
  <si>
    <t>E=C+F</t>
    <phoneticPr fontId="2"/>
  </si>
  <si>
    <t>E/B</t>
    <phoneticPr fontId="2"/>
  </si>
  <si>
    <t>F/D</t>
    <phoneticPr fontId="2"/>
  </si>
  <si>
    <t>G</t>
    <phoneticPr fontId="2"/>
  </si>
  <si>
    <t>G/A</t>
    <phoneticPr fontId="2"/>
  </si>
  <si>
    <t>（集　団）</t>
    <rPh sb="1" eb="2">
      <t>シュウ</t>
    </rPh>
    <rPh sb="3" eb="4">
      <t>ダン</t>
    </rPh>
    <phoneticPr fontId="2"/>
  </si>
  <si>
    <t>（医療機関）</t>
    <rPh sb="1" eb="5">
      <t>イリョウキカン</t>
    </rPh>
    <phoneticPr fontId="2"/>
  </si>
  <si>
    <t>（集団）</t>
    <rPh sb="1" eb="2">
      <t>シュウ</t>
    </rPh>
    <rPh sb="2" eb="3">
      <t>ダン</t>
    </rPh>
    <phoneticPr fontId="2"/>
  </si>
  <si>
    <t>R2年度　(新規)</t>
    <rPh sb="2" eb="3">
      <t>ネン</t>
    </rPh>
    <rPh sb="3" eb="4">
      <t>ド</t>
    </rPh>
    <rPh sb="6" eb="8">
      <t>シンキ</t>
    </rPh>
    <phoneticPr fontId="2"/>
  </si>
  <si>
    <t>※牛久市の医療機関検診の実績はゼロ。</t>
    <rPh sb="1" eb="4">
      <t>ウシクシ</t>
    </rPh>
    <rPh sb="5" eb="7">
      <t>イリョウ</t>
    </rPh>
    <rPh sb="7" eb="9">
      <t>キカン</t>
    </rPh>
    <rPh sb="9" eb="11">
      <t>ケンシン</t>
    </rPh>
    <rPh sb="12" eb="14">
      <t>ジッセキ</t>
    </rPh>
    <phoneticPr fontId="2"/>
  </si>
  <si>
    <t>F</t>
    <phoneticPr fontId="2"/>
  </si>
  <si>
    <t>検診時
生検
受診者数</t>
    <rPh sb="0" eb="3">
      <t>ケンシンジ</t>
    </rPh>
    <rPh sb="4" eb="6">
      <t>ナマケン</t>
    </rPh>
    <rPh sb="7" eb="11">
      <t>ジュシンシャスウ</t>
    </rPh>
    <phoneticPr fontId="2"/>
  </si>
  <si>
    <t>B=C+D</t>
    <phoneticPr fontId="2"/>
  </si>
  <si>
    <t>確　定
胃がん　　　　　</t>
    <rPh sb="0" eb="1">
      <t>アキラ</t>
    </rPh>
    <rPh sb="2" eb="3">
      <t>サダム</t>
    </rPh>
    <rPh sb="4" eb="5">
      <t>イ</t>
    </rPh>
    <phoneticPr fontId="2"/>
  </si>
  <si>
    <t>令和４年度胃がん検診実績【市町村・保健所別（エックス線）】</t>
    <rPh sb="0" eb="2">
      <t>レイワ</t>
    </rPh>
    <rPh sb="3" eb="5">
      <t>ネンド</t>
    </rPh>
    <rPh sb="5" eb="6">
      <t>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rPh sb="26" eb="27">
      <t>セン</t>
    </rPh>
    <phoneticPr fontId="2"/>
  </si>
  <si>
    <t>令和４年度胃がん検診実績【市町村別（内視鏡）】</t>
    <rPh sb="0" eb="2">
      <t>レイワ</t>
    </rPh>
    <rPh sb="13" eb="16">
      <t>シチョウソン</t>
    </rPh>
    <rPh sb="16" eb="17">
      <t>ベツ</t>
    </rPh>
    <rPh sb="18" eb="21">
      <t>ナイシキョウ</t>
    </rPh>
    <phoneticPr fontId="2"/>
  </si>
  <si>
    <t>R3年度　(新規)</t>
    <rPh sb="2" eb="3">
      <t>ネン</t>
    </rPh>
    <rPh sb="3" eb="4">
      <t>ド</t>
    </rPh>
    <rPh sb="6" eb="8">
      <t>シンキ</t>
    </rPh>
    <phoneticPr fontId="2"/>
  </si>
  <si>
    <t>要精密
検査者　　　　</t>
    <rPh sb="0" eb="1">
      <t>ヨウ</t>
    </rPh>
    <rPh sb="1" eb="3">
      <t>セイミツ</t>
    </rPh>
    <rPh sb="4" eb="5">
      <t>ケン</t>
    </rPh>
    <rPh sb="5" eb="6">
      <t>ジャ</t>
    </rPh>
    <rPh sb="6" eb="7">
      <t>シャ</t>
    </rPh>
    <phoneticPr fontId="2"/>
  </si>
  <si>
    <t>精密検査
受診者　　　　</t>
    <rPh sb="0" eb="1">
      <t>セイ</t>
    </rPh>
    <rPh sb="1" eb="2">
      <t>ミツ</t>
    </rPh>
    <rPh sb="2" eb="3">
      <t>ケン</t>
    </rPh>
    <rPh sb="3" eb="4">
      <t>ジャ</t>
    </rPh>
    <rPh sb="5" eb="6">
      <t>ウケ</t>
    </rPh>
    <rPh sb="6" eb="7">
      <t>ミ</t>
    </rPh>
    <rPh sb="7" eb="8">
      <t>モノ</t>
    </rPh>
    <phoneticPr fontId="2"/>
  </si>
  <si>
    <t>精　 検
受診率　　　</t>
    <rPh sb="0" eb="1">
      <t>セイ</t>
    </rPh>
    <rPh sb="3" eb="4">
      <t>ケン</t>
    </rPh>
    <rPh sb="5" eb="8">
      <t>ジュシンリツ</t>
    </rPh>
    <phoneticPr fontId="2"/>
  </si>
  <si>
    <t>要　 精
検　 率　　　</t>
    <rPh sb="0" eb="1">
      <t>ヨウ</t>
    </rPh>
    <rPh sb="3" eb="4">
      <t>セイ</t>
    </rPh>
    <rPh sb="5" eb="6">
      <t>ケン</t>
    </rPh>
    <rPh sb="8" eb="9">
      <t>リツ</t>
    </rPh>
    <phoneticPr fontId="2"/>
  </si>
  <si>
    <t>検　 診
人　 員　　　　　　</t>
    <rPh sb="0" eb="1">
      <t>ケン</t>
    </rPh>
    <rPh sb="3" eb="4">
      <t>ミ</t>
    </rPh>
    <rPh sb="5" eb="6">
      <t>ヒト</t>
    </rPh>
    <rPh sb="8" eb="9">
      <t>イン</t>
    </rPh>
    <phoneticPr fontId="2"/>
  </si>
  <si>
    <t>報　 告
胃がん</t>
    <rPh sb="0" eb="1">
      <t>ホウ</t>
    </rPh>
    <rPh sb="3" eb="4">
      <t>コク</t>
    </rPh>
    <rPh sb="5" eb="6">
      <t>イ</t>
    </rPh>
    <phoneticPr fontId="2"/>
  </si>
  <si>
    <t>その他の
疾患</t>
    <rPh sb="2" eb="3">
      <t>タ</t>
    </rPh>
    <rPh sb="5" eb="6">
      <t>ヤマイ</t>
    </rPh>
    <rPh sb="6" eb="7">
      <t>ワズラ</t>
    </rPh>
    <phoneticPr fontId="2"/>
  </si>
  <si>
    <t>が　 ん
発見率</t>
    <rPh sb="5" eb="8">
      <t>ハッケンリツ</t>
    </rPh>
    <phoneticPr fontId="2"/>
  </si>
  <si>
    <t>精　　密　　検　　査　　結　　果　　内　　訳 (=E)</t>
    <rPh sb="0" eb="1">
      <t>セイ</t>
    </rPh>
    <rPh sb="3" eb="4">
      <t>ミツ</t>
    </rPh>
    <rPh sb="6" eb="7">
      <t>ケン</t>
    </rPh>
    <rPh sb="9" eb="10">
      <t>ジャ</t>
    </rPh>
    <rPh sb="12" eb="13">
      <t>ケツ</t>
    </rPh>
    <rPh sb="15" eb="16">
      <t>カ</t>
    </rPh>
    <rPh sb="18" eb="19">
      <t>ウチ</t>
    </rPh>
    <rPh sb="21" eb="22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</si>
</sst>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"/>
    <numFmt numFmtId="179" formatCode="\(0.0%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246">
    <xf numFmtId="0" fontId="0" fillId="0" borderId="0" xfId="0"/>
    <xf numFmtId="177" fontId="0" fillId="2" borderId="5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9" xfId="0" applyBorder="1"/>
    <xf numFmtId="177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77" fontId="0" fillId="2" borderId="12" xfId="0" applyNumberFormat="1" applyFill="1" applyBorder="1" applyAlignment="1">
      <alignment vertic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76" fontId="0" fillId="0" borderId="10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10" fontId="0" fillId="3" borderId="5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176" fontId="0" fillId="5" borderId="3" xfId="0" applyNumberForma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176" fontId="0" fillId="5" borderId="7" xfId="0" applyNumberFormat="1" applyFill="1" applyBorder="1" applyAlignment="1">
      <alignment vertical="center"/>
    </xf>
    <xf numFmtId="176" fontId="0" fillId="5" borderId="5" xfId="0" applyNumberFormat="1" applyFill="1" applyBorder="1" applyAlignment="1">
      <alignment vertical="center"/>
    </xf>
    <xf numFmtId="176" fontId="0" fillId="5" borderId="11" xfId="0" applyNumberFormat="1" applyFill="1" applyBorder="1" applyAlignment="1">
      <alignment vertical="center"/>
    </xf>
    <xf numFmtId="0" fontId="0" fillId="5" borderId="0" xfId="0" applyFill="1"/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5" borderId="3" xfId="0" applyNumberFormat="1" applyFill="1" applyBorder="1" applyAlignment="1">
      <alignment vertical="center"/>
    </xf>
    <xf numFmtId="10" fontId="0" fillId="5" borderId="3" xfId="0" applyNumberFormat="1" applyFill="1" applyBorder="1" applyAlignment="1">
      <alignment vertical="center"/>
    </xf>
    <xf numFmtId="177" fontId="0" fillId="5" borderId="10" xfId="0" applyNumberFormat="1" applyFill="1" applyBorder="1" applyAlignment="1">
      <alignment vertical="center"/>
    </xf>
    <xf numFmtId="10" fontId="0" fillId="5" borderId="10" xfId="0" applyNumberFormat="1" applyFill="1" applyBorder="1" applyAlignment="1">
      <alignment vertical="center"/>
    </xf>
    <xf numFmtId="177" fontId="0" fillId="5" borderId="5" xfId="0" applyNumberFormat="1" applyFill="1" applyBorder="1" applyAlignment="1">
      <alignment vertical="center"/>
    </xf>
    <xf numFmtId="10" fontId="0" fillId="5" borderId="5" xfId="0" applyNumberFormat="1" applyFill="1" applyBorder="1" applyAlignment="1">
      <alignment vertical="center"/>
    </xf>
    <xf numFmtId="177" fontId="0" fillId="5" borderId="7" xfId="0" applyNumberFormat="1" applyFill="1" applyBorder="1" applyAlignment="1">
      <alignment vertical="center"/>
    </xf>
    <xf numFmtId="10" fontId="0" fillId="5" borderId="7" xfId="0" applyNumberFormat="1" applyFill="1" applyBorder="1" applyAlignment="1">
      <alignment vertical="center"/>
    </xf>
    <xf numFmtId="177" fontId="0" fillId="5" borderId="11" xfId="0" applyNumberFormat="1" applyFill="1" applyBorder="1" applyAlignment="1">
      <alignment vertical="center"/>
    </xf>
    <xf numFmtId="10" fontId="0" fillId="5" borderId="11" xfId="0" applyNumberFormat="1" applyFill="1" applyBorder="1" applyAlignment="1">
      <alignment vertical="center"/>
    </xf>
    <xf numFmtId="10" fontId="0" fillId="3" borderId="13" xfId="0" applyNumberFormat="1" applyFill="1" applyBorder="1" applyAlignment="1">
      <alignment vertical="center"/>
    </xf>
    <xf numFmtId="177" fontId="0" fillId="3" borderId="5" xfId="0" applyNumberFormat="1" applyFill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77" fontId="0" fillId="0" borderId="3" xfId="2" applyNumberFormat="1" applyFont="1" applyBorder="1" applyAlignment="1">
      <alignment vertical="center"/>
    </xf>
    <xf numFmtId="177" fontId="0" fillId="0" borderId="13" xfId="2" applyNumberFormat="1" applyFont="1" applyBorder="1" applyAlignment="1">
      <alignment vertical="center"/>
    </xf>
    <xf numFmtId="177" fontId="0" fillId="0" borderId="10" xfId="2" applyNumberFormat="1" applyFont="1" applyBorder="1" applyAlignment="1">
      <alignment vertical="center"/>
    </xf>
    <xf numFmtId="177" fontId="0" fillId="3" borderId="12" xfId="2" applyNumberFormat="1" applyFont="1" applyFill="1" applyBorder="1" applyAlignment="1">
      <alignment vertical="center"/>
    </xf>
    <xf numFmtId="177" fontId="0" fillId="3" borderId="5" xfId="2" applyNumberFormat="1" applyFont="1" applyFill="1" applyBorder="1" applyAlignment="1">
      <alignment vertical="center"/>
    </xf>
    <xf numFmtId="10" fontId="0" fillId="3" borderId="18" xfId="0" applyNumberFormat="1" applyFill="1" applyBorder="1" applyAlignment="1">
      <alignment vertical="center"/>
    </xf>
    <xf numFmtId="10" fontId="0" fillId="3" borderId="4" xfId="0" applyNumberForma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77" fontId="0" fillId="0" borderId="13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2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2" borderId="4" xfId="0" applyNumberFormat="1" applyFill="1" applyBorder="1" applyAlignment="1">
      <alignment vertical="center"/>
    </xf>
    <xf numFmtId="178" fontId="0" fillId="3" borderId="5" xfId="0" applyNumberForma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2" borderId="5" xfId="0" applyNumberFormat="1" applyFill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3" borderId="18" xfId="0" applyNumberFormat="1" applyFill="1" applyBorder="1" applyAlignment="1">
      <alignment vertical="center"/>
    </xf>
    <xf numFmtId="178" fontId="0" fillId="3" borderId="12" xfId="0" applyNumberFormat="1" applyFill="1" applyBorder="1" applyAlignment="1">
      <alignment vertical="center"/>
    </xf>
    <xf numFmtId="178" fontId="0" fillId="2" borderId="18" xfId="0" applyNumberFormat="1" applyFill="1" applyBorder="1" applyAlignment="1">
      <alignment vertical="center"/>
    </xf>
    <xf numFmtId="178" fontId="0" fillId="0" borderId="13" xfId="1" applyNumberFormat="1" applyFont="1" applyBorder="1"/>
    <xf numFmtId="178" fontId="0" fillId="0" borderId="10" xfId="1" applyNumberFormat="1" applyFont="1" applyBorder="1"/>
    <xf numFmtId="178" fontId="6" fillId="0" borderId="10" xfId="1" applyNumberFormat="1" applyFont="1" applyBorder="1"/>
    <xf numFmtId="178" fontId="6" fillId="0" borderId="10" xfId="1" applyNumberFormat="1" applyFont="1" applyBorder="1" applyAlignment="1">
      <alignment vertical="center" wrapText="1"/>
    </xf>
    <xf numFmtId="178" fontId="0" fillId="3" borderId="5" xfId="1" applyNumberFormat="1" applyFont="1" applyFill="1" applyBorder="1"/>
    <xf numFmtId="0" fontId="7" fillId="0" borderId="0" xfId="3" applyFill="1"/>
    <xf numFmtId="176" fontId="0" fillId="0" borderId="3" xfId="0" quotePrefix="1" applyNumberFormat="1" applyBorder="1" applyAlignment="1">
      <alignment horizontal="right" vertical="center"/>
    </xf>
    <xf numFmtId="176" fontId="0" fillId="0" borderId="5" xfId="0" quotePrefix="1" applyNumberFormat="1" applyBorder="1" applyAlignment="1">
      <alignment horizontal="right" vertical="center"/>
    </xf>
    <xf numFmtId="176" fontId="0" fillId="0" borderId="10" xfId="0" quotePrefix="1" applyNumberFormat="1" applyBorder="1" applyAlignment="1">
      <alignment horizontal="right" vertical="center"/>
    </xf>
    <xf numFmtId="176" fontId="0" fillId="0" borderId="3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0" fontId="0" fillId="0" borderId="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0" fillId="0" borderId="9" xfId="0" applyFont="1" applyBorder="1"/>
    <xf numFmtId="176" fontId="0" fillId="0" borderId="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/>
    <xf numFmtId="176" fontId="0" fillId="5" borderId="5" xfId="0" applyNumberFormat="1" applyFont="1" applyFill="1" applyBorder="1" applyAlignment="1">
      <alignment vertical="center"/>
    </xf>
    <xf numFmtId="176" fontId="0" fillId="4" borderId="3" xfId="0" applyNumberFormat="1" applyFill="1" applyBorder="1" applyAlignment="1">
      <alignment vertical="center"/>
    </xf>
    <xf numFmtId="177" fontId="0" fillId="4" borderId="3" xfId="0" applyNumberFormat="1" applyFill="1" applyBorder="1" applyAlignment="1">
      <alignment vertical="center"/>
    </xf>
    <xf numFmtId="10" fontId="0" fillId="4" borderId="3" xfId="0" applyNumberFormat="1" applyFill="1" applyBorder="1" applyAlignment="1">
      <alignment vertical="center"/>
    </xf>
    <xf numFmtId="0" fontId="0" fillId="4" borderId="0" xfId="0" applyFill="1"/>
    <xf numFmtId="176" fontId="0" fillId="4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10" fontId="0" fillId="4" borderId="10" xfId="0" applyNumberFormat="1" applyFill="1" applyBorder="1" applyAlignment="1">
      <alignment vertical="center"/>
    </xf>
    <xf numFmtId="176" fontId="0" fillId="4" borderId="5" xfId="0" applyNumberFormat="1" applyFill="1" applyBorder="1" applyAlignment="1">
      <alignment vertical="center"/>
    </xf>
    <xf numFmtId="177" fontId="0" fillId="4" borderId="5" xfId="0" applyNumberFormat="1" applyFill="1" applyBorder="1" applyAlignment="1">
      <alignment vertical="center"/>
    </xf>
    <xf numFmtId="10" fontId="0" fillId="4" borderId="5" xfId="0" applyNumberFormat="1" applyFill="1" applyBorder="1" applyAlignment="1">
      <alignment vertical="center"/>
    </xf>
    <xf numFmtId="0" fontId="0" fillId="6" borderId="4" xfId="0" applyFont="1" applyFill="1" applyBorder="1" applyAlignment="1">
      <alignment horizontal="distributed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distributed" vertical="center" shrinkToFit="1"/>
    </xf>
    <xf numFmtId="178" fontId="0" fillId="0" borderId="10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3" borderId="18" xfId="0" applyNumberFormat="1" applyFont="1" applyFill="1" applyBorder="1" applyAlignment="1">
      <alignment vertical="center"/>
    </xf>
    <xf numFmtId="178" fontId="0" fillId="4" borderId="3" xfId="0" applyNumberFormat="1" applyFont="1" applyFill="1" applyBorder="1" applyAlignment="1">
      <alignment vertical="center"/>
    </xf>
    <xf numFmtId="178" fontId="0" fillId="4" borderId="3" xfId="0" applyNumberFormat="1" applyFill="1" applyBorder="1" applyAlignment="1">
      <alignment vertical="center"/>
    </xf>
    <xf numFmtId="179" fontId="0" fillId="4" borderId="2" xfId="2" applyNumberFormat="1" applyFont="1" applyFill="1" applyBorder="1" applyAlignment="1">
      <alignment vertical="center"/>
    </xf>
    <xf numFmtId="177" fontId="0" fillId="4" borderId="2" xfId="0" applyNumberForma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79" fontId="0" fillId="4" borderId="27" xfId="2" applyNumberFormat="1" applyFont="1" applyFill="1" applyBorder="1" applyAlignment="1">
      <alignment vertical="center"/>
    </xf>
    <xf numFmtId="178" fontId="0" fillId="4" borderId="13" xfId="0" applyNumberFormat="1" applyFill="1" applyBorder="1" applyAlignment="1">
      <alignment vertical="center"/>
    </xf>
    <xf numFmtId="177" fontId="0" fillId="4" borderId="6" xfId="0" applyNumberFormat="1" applyFill="1" applyBorder="1" applyAlignment="1">
      <alignment vertical="center"/>
    </xf>
    <xf numFmtId="178" fontId="0" fillId="3" borderId="10" xfId="0" applyNumberFormat="1" applyFill="1" applyBorder="1" applyAlignment="1">
      <alignment vertical="center"/>
    </xf>
    <xf numFmtId="177" fontId="0" fillId="3" borderId="10" xfId="0" applyNumberForma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distributed" vertical="center"/>
    </xf>
    <xf numFmtId="0" fontId="0" fillId="4" borderId="6" xfId="0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0" fillId="4" borderId="6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178" fontId="0" fillId="4" borderId="10" xfId="0" applyNumberFormat="1" applyFont="1" applyFill="1" applyBorder="1" applyAlignment="1">
      <alignment vertical="center"/>
    </xf>
    <xf numFmtId="178" fontId="0" fillId="3" borderId="10" xfId="0" applyNumberFormat="1" applyFont="1" applyFill="1" applyBorder="1" applyAlignment="1">
      <alignment vertical="center"/>
    </xf>
    <xf numFmtId="178" fontId="0" fillId="3" borderId="4" xfId="0" applyNumberFormat="1" applyFont="1" applyFill="1" applyBorder="1" applyAlignment="1">
      <alignment vertical="center"/>
    </xf>
    <xf numFmtId="179" fontId="0" fillId="3" borderId="10" xfId="0" applyNumberFormat="1" applyFont="1" applyFill="1" applyBorder="1" applyAlignment="1">
      <alignment vertical="center"/>
    </xf>
    <xf numFmtId="178" fontId="0" fillId="3" borderId="5" xfId="0" applyNumberFormat="1" applyFont="1" applyFill="1" applyBorder="1" applyAlignment="1">
      <alignment vertical="center"/>
    </xf>
    <xf numFmtId="178" fontId="0" fillId="4" borderId="13" xfId="0" applyNumberFormat="1" applyFont="1" applyFill="1" applyBorder="1" applyAlignment="1">
      <alignment vertical="center"/>
    </xf>
    <xf numFmtId="178" fontId="0" fillId="3" borderId="12" xfId="0" applyNumberFormat="1" applyFont="1" applyFill="1" applyBorder="1" applyAlignment="1">
      <alignment vertical="center"/>
    </xf>
    <xf numFmtId="179" fontId="0" fillId="3" borderId="12" xfId="0" applyNumberFormat="1" applyFont="1" applyFill="1" applyBorder="1" applyAlignment="1">
      <alignment vertical="center"/>
    </xf>
    <xf numFmtId="178" fontId="0" fillId="3" borderId="30" xfId="1" applyNumberFormat="1" applyFont="1" applyFill="1" applyBorder="1"/>
    <xf numFmtId="0" fontId="3" fillId="4" borderId="4" xfId="0" applyFont="1" applyFill="1" applyBorder="1" applyAlignment="1">
      <alignment horizontal="center" wrapText="1"/>
    </xf>
    <xf numFmtId="178" fontId="0" fillId="4" borderId="6" xfId="0" applyNumberFormat="1" applyFont="1" applyFill="1" applyBorder="1" applyAlignment="1">
      <alignment vertical="center"/>
    </xf>
    <xf numFmtId="178" fontId="0" fillId="4" borderId="28" xfId="1" applyNumberFormat="1" applyFont="1" applyFill="1" applyBorder="1"/>
    <xf numFmtId="178" fontId="0" fillId="4" borderId="13" xfId="1" applyNumberFormat="1" applyFont="1" applyFill="1" applyBorder="1"/>
    <xf numFmtId="179" fontId="0" fillId="4" borderId="6" xfId="2" applyNumberFormat="1" applyFont="1" applyFill="1" applyBorder="1" applyAlignment="1">
      <alignment vertical="center"/>
    </xf>
    <xf numFmtId="178" fontId="0" fillId="4" borderId="29" xfId="1" applyNumberFormat="1" applyFont="1" applyFill="1" applyBorder="1"/>
    <xf numFmtId="178" fontId="0" fillId="4" borderId="10" xfId="1" applyNumberFormat="1" applyFont="1" applyFill="1" applyBorder="1"/>
    <xf numFmtId="176" fontId="0" fillId="0" borderId="14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4" borderId="21" xfId="0" applyFill="1" applyBorder="1" applyAlignment="1">
      <alignment horizontal="right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8" fontId="0" fillId="0" borderId="6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3" borderId="18" xfId="1" applyFont="1" applyFill="1" applyBorder="1" applyAlignment="1">
      <alignment vertical="center"/>
    </xf>
    <xf numFmtId="38" fontId="0" fillId="0" borderId="13" xfId="1" applyFont="1" applyBorder="1"/>
    <xf numFmtId="38" fontId="0" fillId="0" borderId="10" xfId="1" applyFont="1" applyBorder="1"/>
    <xf numFmtId="38" fontId="0" fillId="3" borderId="5" xfId="1" applyFont="1" applyFill="1" applyBorder="1"/>
    <xf numFmtId="38" fontId="0" fillId="4" borderId="3" xfId="1" applyFont="1" applyFill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5" borderId="2" xfId="0" applyFont="1" applyFill="1" applyBorder="1" applyAlignment="1">
      <alignment horizontal="distributed" vertical="center"/>
    </xf>
    <xf numFmtId="0" fontId="0" fillId="5" borderId="6" xfId="0" applyFont="1" applyFill="1" applyBorder="1" applyAlignment="1">
      <alignment horizontal="distributed" vertical="center"/>
    </xf>
    <xf numFmtId="0" fontId="0" fillId="5" borderId="4" xfId="0" applyFont="1" applyFill="1" applyBorder="1" applyAlignment="1">
      <alignment horizontal="distributed" vertical="center"/>
    </xf>
    <xf numFmtId="0" fontId="0" fillId="6" borderId="2" xfId="0" applyFont="1" applyFill="1" applyBorder="1" applyAlignment="1">
      <alignment horizontal="center" vertical="center" shrinkToFit="1"/>
    </xf>
    <xf numFmtId="0" fontId="0" fillId="6" borderId="6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distributed" vertical="center"/>
    </xf>
    <xf numFmtId="0" fontId="0" fillId="6" borderId="6" xfId="0" applyFont="1" applyFill="1" applyBorder="1" applyAlignment="1">
      <alignment horizontal="distributed" vertical="center"/>
    </xf>
    <xf numFmtId="0" fontId="0" fillId="3" borderId="6" xfId="0" applyFont="1" applyFill="1" applyBorder="1" applyAlignment="1">
      <alignment horizontal="distributed" vertical="center"/>
    </xf>
    <xf numFmtId="0" fontId="0" fillId="3" borderId="2" xfId="0" applyFont="1" applyFill="1" applyBorder="1" applyAlignment="1">
      <alignment horizontal="distributed" vertical="center"/>
    </xf>
    <xf numFmtId="178" fontId="0" fillId="0" borderId="0" xfId="0" applyNumberFormat="1"/>
    <xf numFmtId="0" fontId="0" fillId="0" borderId="0" xfId="0" applyAlignment="1">
      <alignment horizontal="center"/>
    </xf>
    <xf numFmtId="178" fontId="0" fillId="3" borderId="4" xfId="0" applyNumberFormat="1" applyFill="1" applyBorder="1" applyAlignment="1">
      <alignment vertical="center"/>
    </xf>
    <xf numFmtId="178" fontId="0" fillId="2" borderId="4" xfId="0" applyNumberFormat="1" applyFont="1" applyFill="1" applyBorder="1" applyAlignment="1">
      <alignment vertical="center"/>
    </xf>
    <xf numFmtId="177" fontId="1" fillId="3" borderId="5" xfId="2" applyNumberFormat="1" applyFont="1" applyFill="1" applyBorder="1" applyAlignment="1">
      <alignment vertical="center"/>
    </xf>
    <xf numFmtId="178" fontId="1" fillId="2" borderId="4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vertical="distributed" wrapText="1"/>
    </xf>
    <xf numFmtId="0" fontId="0" fillId="0" borderId="23" xfId="0" applyBorder="1" applyAlignment="1">
      <alignment vertical="distributed" wrapText="1"/>
    </xf>
    <xf numFmtId="0" fontId="0" fillId="0" borderId="24" xfId="0" applyBorder="1" applyAlignment="1">
      <alignment vertical="distributed" wrapText="1"/>
    </xf>
    <xf numFmtId="0" fontId="0" fillId="5" borderId="21" xfId="0" applyFill="1" applyBorder="1" applyAlignment="1">
      <alignment horizontal="distributed" vertical="center"/>
    </xf>
    <xf numFmtId="0" fontId="0" fillId="5" borderId="6" xfId="0" applyFill="1" applyBorder="1" applyAlignment="1">
      <alignment horizontal="distributed" vertical="center"/>
    </xf>
    <xf numFmtId="0" fontId="0" fillId="5" borderId="4" xfId="0" applyFill="1" applyBorder="1" applyAlignment="1">
      <alignment horizontal="distributed" vertical="center"/>
    </xf>
    <xf numFmtId="0" fontId="0" fillId="5" borderId="2" xfId="0" applyFill="1" applyBorder="1" applyAlignment="1">
      <alignment horizontal="distributed" vertical="center" wrapText="1"/>
    </xf>
    <xf numFmtId="0" fontId="0" fillId="5" borderId="6" xfId="0" applyFill="1" applyBorder="1" applyAlignment="1">
      <alignment horizontal="distributed" vertical="center" wrapText="1"/>
    </xf>
    <xf numFmtId="0" fontId="0" fillId="5" borderId="18" xfId="0" applyFill="1" applyBorder="1" applyAlignment="1">
      <alignment horizontal="distributed" vertical="center" wrapText="1"/>
    </xf>
    <xf numFmtId="0" fontId="0" fillId="5" borderId="2" xfId="0" applyFont="1" applyFill="1" applyBorder="1" applyAlignment="1">
      <alignment horizontal="distributed" vertical="center" wrapText="1"/>
    </xf>
    <xf numFmtId="0" fontId="0" fillId="5" borderId="6" xfId="0" applyFont="1" applyFill="1" applyBorder="1" applyAlignment="1">
      <alignment horizontal="distributed" vertical="center" wrapText="1"/>
    </xf>
    <xf numFmtId="0" fontId="0" fillId="5" borderId="4" xfId="0" applyFont="1" applyFill="1" applyBorder="1" applyAlignment="1">
      <alignment horizontal="distributed" vertical="center" wrapText="1"/>
    </xf>
    <xf numFmtId="0" fontId="0" fillId="5" borderId="6" xfId="0" applyFont="1" applyFill="1" applyBorder="1" applyAlignment="1">
      <alignment horizontal="distributed" vertical="center"/>
    </xf>
    <xf numFmtId="0" fontId="0" fillId="5" borderId="4" xfId="0" applyFont="1" applyFill="1" applyBorder="1" applyAlignment="1">
      <alignment horizontal="distributed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3" fillId="4" borderId="22" xfId="0" applyFont="1" applyFill="1" applyBorder="1" applyAlignment="1">
      <alignment vertical="distributed" wrapText="1"/>
    </xf>
    <xf numFmtId="0" fontId="3" fillId="4" borderId="23" xfId="0" applyFont="1" applyFill="1" applyBorder="1" applyAlignment="1">
      <alignment vertical="distributed" wrapText="1"/>
    </xf>
    <xf numFmtId="0" fontId="3" fillId="4" borderId="24" xfId="0" applyFont="1" applyFill="1" applyBorder="1" applyAlignment="1">
      <alignment vertical="distributed" wrapText="1"/>
    </xf>
    <xf numFmtId="0" fontId="0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R04030508\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281"/>
  <sheetViews>
    <sheetView showZeros="0" view="pageBreakPreview" zoomScale="80" zoomScaleNormal="80" zoomScaleSheetLayoutView="80" workbookViewId="0">
      <pane xSplit="1" ySplit="5" topLeftCell="B6" activePane="bottomRight" state="frozen"/>
      <selection activeCell="J3" sqref="J3"/>
      <selection pane="topRight" activeCell="J3" sqref="J3"/>
      <selection pane="bottomLeft" activeCell="J3" sqref="J3"/>
      <selection pane="bottomRight" activeCell="J3" sqref="J3:J4"/>
    </sheetView>
  </sheetViews>
  <sheetFormatPr defaultColWidth="9" defaultRowHeight="13.5" x14ac:dyDescent="0.15"/>
  <cols>
    <col min="1" max="1" width="14.125" customWidth="1"/>
    <col min="2" max="6" width="8.625" customWidth="1"/>
    <col min="7" max="19" width="7.5" customWidth="1"/>
    <col min="20" max="23" width="8.625" customWidth="1"/>
  </cols>
  <sheetData>
    <row r="1" spans="1:23" ht="24.95" customHeight="1" x14ac:dyDescent="0.15">
      <c r="A1" s="6" t="s">
        <v>125</v>
      </c>
      <c r="B1" s="3"/>
      <c r="C1" s="3"/>
      <c r="D1" s="3"/>
      <c r="E1" s="3"/>
      <c r="N1" t="s">
        <v>46</v>
      </c>
      <c r="T1" s="23"/>
      <c r="U1" s="23"/>
      <c r="V1" s="23"/>
      <c r="W1" s="24"/>
    </row>
    <row r="2" spans="1:23" ht="16.5" customHeight="1" x14ac:dyDescent="0.15">
      <c r="A2" s="211" t="s">
        <v>0</v>
      </c>
      <c r="B2" s="17"/>
      <c r="C2" s="8"/>
      <c r="D2" s="8"/>
      <c r="E2" s="8"/>
      <c r="F2" s="8"/>
      <c r="G2" s="206" t="s">
        <v>1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18"/>
      <c r="U2" s="33"/>
      <c r="V2" s="34"/>
      <c r="W2" s="8"/>
    </row>
    <row r="3" spans="1:23" ht="13.5" customHeight="1" x14ac:dyDescent="0.15">
      <c r="A3" s="212"/>
      <c r="B3" s="199" t="s">
        <v>7</v>
      </c>
      <c r="C3" s="199" t="s">
        <v>13</v>
      </c>
      <c r="D3" s="199" t="s">
        <v>14</v>
      </c>
      <c r="E3" s="229" t="s">
        <v>9</v>
      </c>
      <c r="F3" s="199" t="s">
        <v>15</v>
      </c>
      <c r="G3" s="200" t="s">
        <v>16</v>
      </c>
      <c r="H3" s="200" t="s">
        <v>73</v>
      </c>
      <c r="I3" s="200" t="s">
        <v>74</v>
      </c>
      <c r="J3" s="200" t="s">
        <v>54</v>
      </c>
      <c r="K3" s="209" t="s">
        <v>55</v>
      </c>
      <c r="L3" s="200" t="s">
        <v>75</v>
      </c>
      <c r="M3" s="200" t="s">
        <v>87</v>
      </c>
      <c r="N3" s="200" t="s">
        <v>76</v>
      </c>
      <c r="O3" s="200" t="s">
        <v>85</v>
      </c>
      <c r="P3" s="200" t="s">
        <v>86</v>
      </c>
      <c r="Q3" s="200" t="s">
        <v>79</v>
      </c>
      <c r="R3" s="200" t="s">
        <v>3</v>
      </c>
      <c r="S3" s="200" t="s">
        <v>17</v>
      </c>
      <c r="T3" s="198" t="s">
        <v>124</v>
      </c>
      <c r="U3" s="204" t="s">
        <v>68</v>
      </c>
      <c r="V3" s="26"/>
      <c r="W3" s="199" t="s">
        <v>18</v>
      </c>
    </row>
    <row r="4" spans="1:23" ht="20.100000000000001" customHeight="1" x14ac:dyDescent="0.15">
      <c r="A4" s="212"/>
      <c r="B4" s="199"/>
      <c r="C4" s="199"/>
      <c r="D4" s="228"/>
      <c r="E4" s="229"/>
      <c r="F4" s="199"/>
      <c r="G4" s="201"/>
      <c r="H4" s="201"/>
      <c r="I4" s="201"/>
      <c r="J4" s="201"/>
      <c r="K4" s="202"/>
      <c r="L4" s="201"/>
      <c r="M4" s="201"/>
      <c r="N4" s="201"/>
      <c r="O4" s="201"/>
      <c r="P4" s="201"/>
      <c r="Q4" s="201"/>
      <c r="R4" s="201"/>
      <c r="S4" s="201"/>
      <c r="T4" s="198"/>
      <c r="U4" s="198"/>
      <c r="V4" s="202" t="s">
        <v>69</v>
      </c>
      <c r="W4" s="199"/>
    </row>
    <row r="5" spans="1:23" ht="16.5" customHeight="1" x14ac:dyDescent="0.15">
      <c r="A5" s="213"/>
      <c r="B5" s="10" t="s">
        <v>4</v>
      </c>
      <c r="C5" s="10" t="s">
        <v>5</v>
      </c>
      <c r="D5" s="9" t="s">
        <v>6</v>
      </c>
      <c r="E5" s="10" t="s">
        <v>8</v>
      </c>
      <c r="F5" s="10" t="s">
        <v>10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9" t="s">
        <v>11</v>
      </c>
      <c r="U5" s="205"/>
      <c r="V5" s="203"/>
      <c r="W5" s="10" t="s">
        <v>12</v>
      </c>
    </row>
    <row r="6" spans="1:23" ht="15" customHeight="1" x14ac:dyDescent="0.15">
      <c r="A6" s="167"/>
      <c r="B6" s="2">
        <v>552</v>
      </c>
      <c r="C6" s="2">
        <v>38</v>
      </c>
      <c r="D6" s="12">
        <f t="shared" ref="D6:D11" si="0">C6/B6</f>
        <v>6.8840579710144928E-2</v>
      </c>
      <c r="E6" s="2">
        <v>27</v>
      </c>
      <c r="F6" s="12">
        <f t="shared" ref="F6:F32" si="1">IFERROR(E6/C6,"")</f>
        <v>0.71052631578947367</v>
      </c>
      <c r="G6" s="2">
        <v>1</v>
      </c>
      <c r="H6" s="2"/>
      <c r="I6" s="2"/>
      <c r="J6" s="2"/>
      <c r="K6" s="2">
        <v>2</v>
      </c>
      <c r="L6" s="2">
        <v>21</v>
      </c>
      <c r="M6" s="2">
        <v>1</v>
      </c>
      <c r="N6" s="2"/>
      <c r="O6" s="2"/>
      <c r="P6" s="2">
        <v>1</v>
      </c>
      <c r="Q6" s="2">
        <v>1</v>
      </c>
      <c r="R6" s="2"/>
      <c r="S6" s="2"/>
      <c r="T6" s="2"/>
      <c r="U6" s="2"/>
      <c r="V6" s="2"/>
      <c r="W6" s="13">
        <f t="shared" ref="W6:W42" si="2">T6/B6</f>
        <v>0</v>
      </c>
    </row>
    <row r="7" spans="1:23" ht="15" customHeight="1" x14ac:dyDescent="0.15">
      <c r="A7" s="165" t="s">
        <v>19</v>
      </c>
      <c r="B7" s="11">
        <f t="shared" ref="B7:C7" si="3">B8-B6</f>
        <v>394</v>
      </c>
      <c r="C7" s="11">
        <f t="shared" si="3"/>
        <v>21</v>
      </c>
      <c r="D7" s="4">
        <f t="shared" si="0"/>
        <v>5.3299492385786802E-2</v>
      </c>
      <c r="E7" s="11">
        <f t="shared" ref="E7" si="4">E8-E6</f>
        <v>18</v>
      </c>
      <c r="F7" s="66">
        <f t="shared" si="1"/>
        <v>0.8571428571428571</v>
      </c>
      <c r="G7" s="11">
        <f t="shared" ref="G7" si="5">G8-G6</f>
        <v>0</v>
      </c>
      <c r="H7" s="11">
        <f t="shared" ref="H7" si="6">H8-H6</f>
        <v>0</v>
      </c>
      <c r="I7" s="11">
        <f t="shared" ref="I7" si="7">I8-I6</f>
        <v>0</v>
      </c>
      <c r="J7" s="11">
        <f t="shared" ref="J7:V7" si="8">J8-J6</f>
        <v>2</v>
      </c>
      <c r="K7" s="11">
        <f t="shared" si="8"/>
        <v>3</v>
      </c>
      <c r="L7" s="11">
        <f t="shared" si="8"/>
        <v>12</v>
      </c>
      <c r="M7" s="11">
        <f t="shared" si="8"/>
        <v>0</v>
      </c>
      <c r="N7" s="11">
        <f t="shared" si="8"/>
        <v>0</v>
      </c>
      <c r="O7" s="11">
        <f t="shared" si="8"/>
        <v>0</v>
      </c>
      <c r="P7" s="11">
        <f t="shared" si="8"/>
        <v>0</v>
      </c>
      <c r="Q7" s="11">
        <f t="shared" si="8"/>
        <v>0</v>
      </c>
      <c r="R7" s="11">
        <f t="shared" si="8"/>
        <v>1</v>
      </c>
      <c r="S7" s="11">
        <f t="shared" si="8"/>
        <v>0</v>
      </c>
      <c r="T7" s="11"/>
      <c r="U7" s="11">
        <f t="shared" si="8"/>
        <v>0</v>
      </c>
      <c r="V7" s="11">
        <f t="shared" si="8"/>
        <v>0</v>
      </c>
      <c r="W7" s="5">
        <f t="shared" si="2"/>
        <v>0</v>
      </c>
    </row>
    <row r="8" spans="1:23" ht="15" customHeight="1" x14ac:dyDescent="0.15">
      <c r="A8" s="168"/>
      <c r="B8" s="14">
        <v>946</v>
      </c>
      <c r="C8" s="14">
        <v>59</v>
      </c>
      <c r="D8" s="15">
        <f t="shared" si="0"/>
        <v>6.2367864693446087E-2</v>
      </c>
      <c r="E8" s="14">
        <v>45</v>
      </c>
      <c r="F8" s="15">
        <f t="shared" si="1"/>
        <v>0.76271186440677963</v>
      </c>
      <c r="G8" s="14">
        <v>1</v>
      </c>
      <c r="H8" s="14"/>
      <c r="I8" s="14"/>
      <c r="J8" s="14">
        <v>2</v>
      </c>
      <c r="K8" s="14">
        <v>5</v>
      </c>
      <c r="L8" s="14">
        <v>33</v>
      </c>
      <c r="M8" s="14">
        <v>1</v>
      </c>
      <c r="N8" s="14"/>
      <c r="O8" s="14"/>
      <c r="P8" s="14">
        <v>1</v>
      </c>
      <c r="Q8" s="14">
        <v>1</v>
      </c>
      <c r="R8" s="14">
        <v>1</v>
      </c>
      <c r="S8" s="14"/>
      <c r="T8" s="14"/>
      <c r="U8" s="14"/>
      <c r="V8" s="14"/>
      <c r="W8" s="16">
        <f t="shared" si="2"/>
        <v>0</v>
      </c>
    </row>
    <row r="9" spans="1:23" ht="15" customHeight="1" x14ac:dyDescent="0.15">
      <c r="A9" s="180"/>
      <c r="B9" s="27">
        <f>B6</f>
        <v>552</v>
      </c>
      <c r="C9" s="27">
        <f t="shared" ref="C9:U9" si="9">C6</f>
        <v>38</v>
      </c>
      <c r="D9" s="37">
        <f t="shared" si="0"/>
        <v>6.8840579710144928E-2</v>
      </c>
      <c r="E9" s="27">
        <f t="shared" si="9"/>
        <v>27</v>
      </c>
      <c r="F9" s="37">
        <f t="shared" si="1"/>
        <v>0.71052631578947367</v>
      </c>
      <c r="G9" s="27">
        <f t="shared" si="9"/>
        <v>1</v>
      </c>
      <c r="H9" s="27">
        <f t="shared" si="9"/>
        <v>0</v>
      </c>
      <c r="I9" s="27">
        <f t="shared" si="9"/>
        <v>0</v>
      </c>
      <c r="J9" s="27">
        <f t="shared" si="9"/>
        <v>0</v>
      </c>
      <c r="K9" s="27">
        <f t="shared" si="9"/>
        <v>2</v>
      </c>
      <c r="L9" s="27">
        <f t="shared" si="9"/>
        <v>21</v>
      </c>
      <c r="M9" s="27">
        <f t="shared" si="9"/>
        <v>1</v>
      </c>
      <c r="N9" s="27">
        <f t="shared" si="9"/>
        <v>0</v>
      </c>
      <c r="O9" s="27">
        <f t="shared" si="9"/>
        <v>0</v>
      </c>
      <c r="P9" s="27">
        <f t="shared" si="9"/>
        <v>1</v>
      </c>
      <c r="Q9" s="27">
        <f t="shared" si="9"/>
        <v>1</v>
      </c>
      <c r="R9" s="27">
        <f t="shared" si="9"/>
        <v>0</v>
      </c>
      <c r="S9" s="27">
        <f t="shared" si="9"/>
        <v>0</v>
      </c>
      <c r="T9" s="27">
        <f t="shared" si="9"/>
        <v>0</v>
      </c>
      <c r="U9" s="27">
        <f t="shared" si="9"/>
        <v>0</v>
      </c>
      <c r="V9" s="27">
        <f>V6</f>
        <v>0</v>
      </c>
      <c r="W9" s="38">
        <f t="shared" ref="W9:W11" si="10">T9/B9</f>
        <v>0</v>
      </c>
    </row>
    <row r="10" spans="1:23" ht="15" customHeight="1" x14ac:dyDescent="0.15">
      <c r="A10" s="181" t="s">
        <v>103</v>
      </c>
      <c r="B10" s="28">
        <f t="shared" ref="B10:U10" si="11">B7</f>
        <v>394</v>
      </c>
      <c r="C10" s="28">
        <f t="shared" si="11"/>
        <v>21</v>
      </c>
      <c r="D10" s="39">
        <f t="shared" si="0"/>
        <v>5.3299492385786802E-2</v>
      </c>
      <c r="E10" s="28">
        <f t="shared" si="11"/>
        <v>18</v>
      </c>
      <c r="F10" s="39">
        <f t="shared" si="1"/>
        <v>0.8571428571428571</v>
      </c>
      <c r="G10" s="28">
        <f t="shared" si="11"/>
        <v>0</v>
      </c>
      <c r="H10" s="28">
        <f t="shared" si="11"/>
        <v>0</v>
      </c>
      <c r="I10" s="28">
        <f t="shared" si="11"/>
        <v>0</v>
      </c>
      <c r="J10" s="28">
        <f t="shared" si="11"/>
        <v>2</v>
      </c>
      <c r="K10" s="28">
        <f t="shared" si="11"/>
        <v>3</v>
      </c>
      <c r="L10" s="28">
        <f t="shared" si="11"/>
        <v>12</v>
      </c>
      <c r="M10" s="28">
        <f t="shared" si="11"/>
        <v>0</v>
      </c>
      <c r="N10" s="28">
        <f t="shared" si="11"/>
        <v>0</v>
      </c>
      <c r="O10" s="28">
        <f t="shared" si="11"/>
        <v>0</v>
      </c>
      <c r="P10" s="28">
        <f t="shared" si="11"/>
        <v>0</v>
      </c>
      <c r="Q10" s="28">
        <f t="shared" si="11"/>
        <v>0</v>
      </c>
      <c r="R10" s="28">
        <f t="shared" si="11"/>
        <v>1</v>
      </c>
      <c r="S10" s="28">
        <f t="shared" si="11"/>
        <v>0</v>
      </c>
      <c r="T10" s="28">
        <f t="shared" si="11"/>
        <v>0</v>
      </c>
      <c r="U10" s="28">
        <f t="shared" si="11"/>
        <v>0</v>
      </c>
      <c r="V10" s="28">
        <f>V7</f>
        <v>0</v>
      </c>
      <c r="W10" s="40">
        <f t="shared" si="10"/>
        <v>0</v>
      </c>
    </row>
    <row r="11" spans="1:23" ht="15" customHeight="1" x14ac:dyDescent="0.15">
      <c r="A11" s="182"/>
      <c r="B11" s="30">
        <f>SUM(B9:B10)</f>
        <v>946</v>
      </c>
      <c r="C11" s="30">
        <f t="shared" ref="C11:V11" si="12">SUM(C9:C10)</f>
        <v>59</v>
      </c>
      <c r="D11" s="41">
        <f t="shared" si="0"/>
        <v>6.2367864693446087E-2</v>
      </c>
      <c r="E11" s="30">
        <f>SUM(E9:E10)</f>
        <v>45</v>
      </c>
      <c r="F11" s="41">
        <f t="shared" si="1"/>
        <v>0.76271186440677963</v>
      </c>
      <c r="G11" s="30">
        <f t="shared" si="12"/>
        <v>1</v>
      </c>
      <c r="H11" s="30">
        <f t="shared" si="12"/>
        <v>0</v>
      </c>
      <c r="I11" s="30">
        <f t="shared" si="12"/>
        <v>0</v>
      </c>
      <c r="J11" s="30">
        <f t="shared" si="12"/>
        <v>2</v>
      </c>
      <c r="K11" s="30">
        <f t="shared" si="12"/>
        <v>5</v>
      </c>
      <c r="L11" s="30">
        <f t="shared" si="12"/>
        <v>33</v>
      </c>
      <c r="M11" s="30">
        <f t="shared" si="12"/>
        <v>1</v>
      </c>
      <c r="N11" s="30">
        <f t="shared" si="12"/>
        <v>0</v>
      </c>
      <c r="O11" s="30">
        <f t="shared" si="12"/>
        <v>0</v>
      </c>
      <c r="P11" s="30">
        <f t="shared" si="12"/>
        <v>1</v>
      </c>
      <c r="Q11" s="30">
        <f t="shared" si="12"/>
        <v>1</v>
      </c>
      <c r="R11" s="30">
        <f t="shared" si="12"/>
        <v>1</v>
      </c>
      <c r="S11" s="30">
        <f t="shared" si="12"/>
        <v>0</v>
      </c>
      <c r="T11" s="30">
        <f t="shared" si="12"/>
        <v>0</v>
      </c>
      <c r="U11" s="30">
        <f t="shared" si="12"/>
        <v>0</v>
      </c>
      <c r="V11" s="30">
        <f t="shared" si="12"/>
        <v>0</v>
      </c>
      <c r="W11" s="42">
        <f t="shared" si="10"/>
        <v>0</v>
      </c>
    </row>
    <row r="12" spans="1:23" ht="15" customHeight="1" x14ac:dyDescent="0.15">
      <c r="A12" s="167"/>
      <c r="B12" s="2">
        <v>568</v>
      </c>
      <c r="C12" s="2">
        <v>33</v>
      </c>
      <c r="D12" s="12">
        <f t="shared" ref="D12:D72" si="13">C12/B12</f>
        <v>5.8098591549295774E-2</v>
      </c>
      <c r="E12" s="2">
        <v>22</v>
      </c>
      <c r="F12" s="12">
        <f t="shared" si="1"/>
        <v>0.66666666666666663</v>
      </c>
      <c r="G12" s="2"/>
      <c r="H12" s="2"/>
      <c r="I12" s="2"/>
      <c r="J12" s="2"/>
      <c r="K12" s="2">
        <v>3</v>
      </c>
      <c r="L12" s="2">
        <v>13</v>
      </c>
      <c r="M12" s="2">
        <v>3</v>
      </c>
      <c r="N12" s="2"/>
      <c r="O12" s="2"/>
      <c r="P12" s="2">
        <v>2</v>
      </c>
      <c r="Q12" s="2"/>
      <c r="R12" s="2"/>
      <c r="S12" s="2">
        <v>1</v>
      </c>
      <c r="T12" s="2"/>
      <c r="U12" s="2"/>
      <c r="V12" s="2"/>
      <c r="W12" s="13">
        <f t="shared" si="2"/>
        <v>0</v>
      </c>
    </row>
    <row r="13" spans="1:23" ht="15" customHeight="1" x14ac:dyDescent="0.15">
      <c r="A13" s="165" t="s">
        <v>20</v>
      </c>
      <c r="B13" s="11">
        <f>B14-B12</f>
        <v>989</v>
      </c>
      <c r="C13" s="11">
        <f>C14-C12</f>
        <v>54</v>
      </c>
      <c r="D13" s="4">
        <f t="shared" si="13"/>
        <v>5.4600606673407485E-2</v>
      </c>
      <c r="E13" s="11">
        <f>E14-E12</f>
        <v>49</v>
      </c>
      <c r="F13" s="4">
        <f t="shared" si="1"/>
        <v>0.90740740740740744</v>
      </c>
      <c r="G13" s="11">
        <f>G14-G12</f>
        <v>1</v>
      </c>
      <c r="H13" s="11">
        <f t="shared" ref="H13:V13" si="14">H14-H12</f>
        <v>0</v>
      </c>
      <c r="I13" s="11">
        <f t="shared" si="14"/>
        <v>0</v>
      </c>
      <c r="J13" s="11">
        <f t="shared" si="14"/>
        <v>3</v>
      </c>
      <c r="K13" s="11">
        <f t="shared" si="14"/>
        <v>7</v>
      </c>
      <c r="L13" s="11">
        <f t="shared" si="14"/>
        <v>23</v>
      </c>
      <c r="M13" s="11">
        <f t="shared" si="14"/>
        <v>8</v>
      </c>
      <c r="N13" s="11">
        <f t="shared" si="14"/>
        <v>0</v>
      </c>
      <c r="O13" s="11">
        <f t="shared" si="14"/>
        <v>0</v>
      </c>
      <c r="P13" s="11">
        <f t="shared" si="14"/>
        <v>0</v>
      </c>
      <c r="Q13" s="11">
        <f t="shared" si="14"/>
        <v>1</v>
      </c>
      <c r="R13" s="11">
        <f t="shared" si="14"/>
        <v>1</v>
      </c>
      <c r="S13" s="11">
        <f t="shared" si="14"/>
        <v>5</v>
      </c>
      <c r="T13" s="11">
        <f t="shared" si="14"/>
        <v>1</v>
      </c>
      <c r="U13" s="11">
        <f t="shared" si="14"/>
        <v>1</v>
      </c>
      <c r="V13" s="11">
        <f t="shared" si="14"/>
        <v>1</v>
      </c>
      <c r="W13" s="5">
        <f t="shared" si="2"/>
        <v>1.0111223458038423E-3</v>
      </c>
    </row>
    <row r="14" spans="1:23" ht="15" customHeight="1" x14ac:dyDescent="0.15">
      <c r="A14" s="168"/>
      <c r="B14" s="14">
        <v>1557</v>
      </c>
      <c r="C14" s="14">
        <v>87</v>
      </c>
      <c r="D14" s="15">
        <f t="shared" si="13"/>
        <v>5.5876685934489405E-2</v>
      </c>
      <c r="E14" s="14">
        <v>71</v>
      </c>
      <c r="F14" s="15">
        <f t="shared" si="1"/>
        <v>0.81609195402298851</v>
      </c>
      <c r="G14" s="14">
        <v>1</v>
      </c>
      <c r="H14" s="14"/>
      <c r="I14" s="14"/>
      <c r="J14" s="14">
        <v>3</v>
      </c>
      <c r="K14" s="14">
        <v>10</v>
      </c>
      <c r="L14" s="14">
        <v>36</v>
      </c>
      <c r="M14" s="14">
        <v>11</v>
      </c>
      <c r="N14" s="14"/>
      <c r="O14" s="14"/>
      <c r="P14" s="14">
        <v>2</v>
      </c>
      <c r="Q14" s="14">
        <v>1</v>
      </c>
      <c r="R14" s="14">
        <v>1</v>
      </c>
      <c r="S14" s="14">
        <v>6</v>
      </c>
      <c r="T14" s="14">
        <v>1</v>
      </c>
      <c r="U14" s="14">
        <v>1</v>
      </c>
      <c r="V14" s="14">
        <v>1</v>
      </c>
      <c r="W14" s="16">
        <f t="shared" si="2"/>
        <v>6.4226075786769424E-4</v>
      </c>
    </row>
    <row r="15" spans="1:23" ht="15" customHeight="1" x14ac:dyDescent="0.15">
      <c r="A15" s="167"/>
      <c r="B15" s="2">
        <v>281</v>
      </c>
      <c r="C15" s="2">
        <v>22</v>
      </c>
      <c r="D15" s="12">
        <f t="shared" si="13"/>
        <v>7.8291814946619215E-2</v>
      </c>
      <c r="E15" s="2">
        <v>13</v>
      </c>
      <c r="F15" s="12">
        <f t="shared" si="1"/>
        <v>0.59090909090909094</v>
      </c>
      <c r="G15" s="2">
        <v>2</v>
      </c>
      <c r="H15" s="2"/>
      <c r="I15" s="2"/>
      <c r="J15" s="2">
        <v>1</v>
      </c>
      <c r="K15" s="2">
        <v>2</v>
      </c>
      <c r="L15" s="2">
        <v>7</v>
      </c>
      <c r="M15" s="2"/>
      <c r="N15" s="2"/>
      <c r="O15" s="2"/>
      <c r="P15" s="2"/>
      <c r="Q15" s="2"/>
      <c r="R15" s="2">
        <v>1</v>
      </c>
      <c r="S15" s="2"/>
      <c r="T15" s="2">
        <v>2</v>
      </c>
      <c r="U15" s="2">
        <v>1</v>
      </c>
      <c r="V15" s="2"/>
      <c r="W15" s="13">
        <f t="shared" si="2"/>
        <v>7.1174377224199285E-3</v>
      </c>
    </row>
    <row r="16" spans="1:23" ht="15" customHeight="1" x14ac:dyDescent="0.15">
      <c r="A16" s="165" t="s">
        <v>56</v>
      </c>
      <c r="B16" s="11">
        <f>B17-B15</f>
        <v>1014</v>
      </c>
      <c r="C16" s="11">
        <f>C17-C15</f>
        <v>63</v>
      </c>
      <c r="D16" s="4">
        <f t="shared" si="13"/>
        <v>6.2130177514792898E-2</v>
      </c>
      <c r="E16" s="11">
        <f>E17-E15</f>
        <v>43</v>
      </c>
      <c r="F16" s="4">
        <f t="shared" si="1"/>
        <v>0.68253968253968256</v>
      </c>
      <c r="G16" s="11">
        <f>G17-G15</f>
        <v>2</v>
      </c>
      <c r="H16" s="11">
        <f t="shared" ref="H16:V16" si="15">H17-H15</f>
        <v>0</v>
      </c>
      <c r="I16" s="11">
        <f t="shared" si="15"/>
        <v>0</v>
      </c>
      <c r="J16" s="11">
        <f t="shared" si="15"/>
        <v>3</v>
      </c>
      <c r="K16" s="11">
        <f t="shared" si="15"/>
        <v>6</v>
      </c>
      <c r="L16" s="11">
        <f t="shared" si="15"/>
        <v>23</v>
      </c>
      <c r="M16" s="11">
        <f t="shared" si="15"/>
        <v>5</v>
      </c>
      <c r="N16" s="11">
        <f t="shared" si="15"/>
        <v>0</v>
      </c>
      <c r="O16" s="11">
        <f t="shared" si="15"/>
        <v>0</v>
      </c>
      <c r="P16" s="11">
        <f t="shared" si="15"/>
        <v>0</v>
      </c>
      <c r="Q16" s="11">
        <f t="shared" si="15"/>
        <v>1</v>
      </c>
      <c r="R16" s="11">
        <f t="shared" si="15"/>
        <v>1</v>
      </c>
      <c r="S16" s="11">
        <f t="shared" si="15"/>
        <v>2</v>
      </c>
      <c r="T16" s="11">
        <f t="shared" si="15"/>
        <v>1</v>
      </c>
      <c r="U16" s="11">
        <f t="shared" si="15"/>
        <v>0</v>
      </c>
      <c r="V16" s="11">
        <f t="shared" si="15"/>
        <v>0</v>
      </c>
      <c r="W16" s="5">
        <f t="shared" si="2"/>
        <v>9.8619329388560163E-4</v>
      </c>
    </row>
    <row r="17" spans="1:38" ht="15" customHeight="1" x14ac:dyDescent="0.15">
      <c r="A17" s="168"/>
      <c r="B17" s="14">
        <v>1295</v>
      </c>
      <c r="C17" s="14">
        <v>85</v>
      </c>
      <c r="D17" s="15">
        <f t="shared" si="13"/>
        <v>6.5637065637065631E-2</v>
      </c>
      <c r="E17" s="14">
        <v>56</v>
      </c>
      <c r="F17" s="15">
        <f t="shared" si="1"/>
        <v>0.6588235294117647</v>
      </c>
      <c r="G17" s="14">
        <v>4</v>
      </c>
      <c r="H17" s="14"/>
      <c r="I17" s="14"/>
      <c r="J17" s="14">
        <v>4</v>
      </c>
      <c r="K17" s="14">
        <v>8</v>
      </c>
      <c r="L17" s="14">
        <v>30</v>
      </c>
      <c r="M17" s="14">
        <v>5</v>
      </c>
      <c r="N17" s="14"/>
      <c r="O17" s="14"/>
      <c r="P17" s="14"/>
      <c r="Q17" s="14">
        <v>1</v>
      </c>
      <c r="R17" s="14">
        <v>2</v>
      </c>
      <c r="S17" s="14">
        <v>2</v>
      </c>
      <c r="T17" s="14">
        <v>3</v>
      </c>
      <c r="U17" s="14">
        <v>1</v>
      </c>
      <c r="V17" s="14"/>
      <c r="W17" s="16">
        <f t="shared" si="2"/>
        <v>2.3166023166023165E-3</v>
      </c>
    </row>
    <row r="18" spans="1:38" ht="15" customHeight="1" x14ac:dyDescent="0.15">
      <c r="A18" s="167"/>
      <c r="B18" s="2">
        <v>151</v>
      </c>
      <c r="C18" s="2">
        <v>10</v>
      </c>
      <c r="D18" s="12">
        <f t="shared" si="13"/>
        <v>6.6225165562913912E-2</v>
      </c>
      <c r="E18" s="2">
        <v>8</v>
      </c>
      <c r="F18" s="12">
        <f t="shared" si="1"/>
        <v>0.8</v>
      </c>
      <c r="G18" s="2"/>
      <c r="H18" s="2"/>
      <c r="I18" s="2"/>
      <c r="J18" s="2"/>
      <c r="K18" s="2">
        <v>2</v>
      </c>
      <c r="L18" s="2">
        <v>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13">
        <f t="shared" si="2"/>
        <v>0</v>
      </c>
    </row>
    <row r="19" spans="1:38" ht="15" customHeight="1" x14ac:dyDescent="0.15">
      <c r="A19" s="165" t="s">
        <v>21</v>
      </c>
      <c r="B19" s="11">
        <f>B20-B18</f>
        <v>396</v>
      </c>
      <c r="C19" s="11">
        <f>C20-C18</f>
        <v>15</v>
      </c>
      <c r="D19" s="4">
        <f t="shared" si="13"/>
        <v>3.787878787878788E-2</v>
      </c>
      <c r="E19" s="11">
        <f>E20-E18</f>
        <v>9</v>
      </c>
      <c r="F19" s="4">
        <f t="shared" si="1"/>
        <v>0.6</v>
      </c>
      <c r="G19" s="11">
        <f>G20-G18</f>
        <v>2</v>
      </c>
      <c r="H19" s="11">
        <f t="shared" ref="H19:V19" si="16">H20-H18</f>
        <v>0</v>
      </c>
      <c r="I19" s="11">
        <f t="shared" si="16"/>
        <v>0</v>
      </c>
      <c r="J19" s="11">
        <f t="shared" si="16"/>
        <v>0</v>
      </c>
      <c r="K19" s="11">
        <f t="shared" si="16"/>
        <v>3</v>
      </c>
      <c r="L19" s="11">
        <f t="shared" si="16"/>
        <v>3</v>
      </c>
      <c r="M19" s="11">
        <f t="shared" si="16"/>
        <v>0</v>
      </c>
      <c r="N19" s="11">
        <f t="shared" si="16"/>
        <v>0</v>
      </c>
      <c r="O19" s="11">
        <f t="shared" si="16"/>
        <v>0</v>
      </c>
      <c r="P19" s="11">
        <f t="shared" si="16"/>
        <v>0</v>
      </c>
      <c r="Q19" s="11">
        <f t="shared" si="16"/>
        <v>0</v>
      </c>
      <c r="R19" s="11">
        <f t="shared" si="16"/>
        <v>0</v>
      </c>
      <c r="S19" s="11">
        <f t="shared" si="16"/>
        <v>1</v>
      </c>
      <c r="T19" s="11">
        <f t="shared" si="16"/>
        <v>2</v>
      </c>
      <c r="U19" s="11">
        <f t="shared" si="16"/>
        <v>2</v>
      </c>
      <c r="V19" s="11">
        <f t="shared" si="16"/>
        <v>2</v>
      </c>
      <c r="W19" s="5">
        <f t="shared" si="2"/>
        <v>5.0505050505050509E-3</v>
      </c>
    </row>
    <row r="20" spans="1:38" ht="15" customHeight="1" x14ac:dyDescent="0.15">
      <c r="A20" s="168"/>
      <c r="B20" s="14">
        <v>547</v>
      </c>
      <c r="C20" s="14">
        <v>25</v>
      </c>
      <c r="D20" s="15">
        <f t="shared" si="13"/>
        <v>4.5703839122486288E-2</v>
      </c>
      <c r="E20" s="14">
        <v>17</v>
      </c>
      <c r="F20" s="15">
        <f t="shared" si="1"/>
        <v>0.68</v>
      </c>
      <c r="G20" s="14">
        <v>2</v>
      </c>
      <c r="H20" s="14"/>
      <c r="I20" s="14"/>
      <c r="J20" s="14"/>
      <c r="K20" s="14">
        <v>5</v>
      </c>
      <c r="L20" s="14">
        <v>9</v>
      </c>
      <c r="M20" s="14"/>
      <c r="N20" s="14"/>
      <c r="O20" s="14"/>
      <c r="P20" s="14"/>
      <c r="Q20" s="14"/>
      <c r="R20" s="14"/>
      <c r="S20" s="14">
        <v>1</v>
      </c>
      <c r="T20" s="14">
        <v>2</v>
      </c>
      <c r="U20" s="14">
        <v>2</v>
      </c>
      <c r="V20" s="14">
        <v>2</v>
      </c>
      <c r="W20" s="16">
        <f t="shared" si="2"/>
        <v>3.6563071297989031E-3</v>
      </c>
    </row>
    <row r="21" spans="1:38" ht="15" customHeight="1" x14ac:dyDescent="0.15">
      <c r="A21" s="167"/>
      <c r="B21" s="20">
        <v>104</v>
      </c>
      <c r="C21" s="20">
        <v>9</v>
      </c>
      <c r="D21" s="66">
        <f t="shared" si="13"/>
        <v>8.6538461538461536E-2</v>
      </c>
      <c r="E21" s="20">
        <v>6</v>
      </c>
      <c r="F21" s="66">
        <f t="shared" si="1"/>
        <v>0.66666666666666663</v>
      </c>
      <c r="G21" s="20"/>
      <c r="H21" s="20"/>
      <c r="I21" s="20"/>
      <c r="J21" s="20">
        <v>1</v>
      </c>
      <c r="K21" s="20"/>
      <c r="L21" s="20">
        <v>5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5">
        <f t="shared" si="2"/>
        <v>0</v>
      </c>
    </row>
    <row r="22" spans="1:38" ht="15" customHeight="1" x14ac:dyDescent="0.15">
      <c r="A22" s="165" t="s">
        <v>58</v>
      </c>
      <c r="B22" s="11">
        <f>B23-B21</f>
        <v>282</v>
      </c>
      <c r="C22" s="11">
        <f>C23-C21</f>
        <v>19</v>
      </c>
      <c r="D22" s="4">
        <f t="shared" si="13"/>
        <v>6.7375886524822695E-2</v>
      </c>
      <c r="E22" s="11">
        <f>E23-E21</f>
        <v>17</v>
      </c>
      <c r="F22" s="4">
        <f t="shared" si="1"/>
        <v>0.89473684210526316</v>
      </c>
      <c r="G22" s="11">
        <f>G23-G21</f>
        <v>0</v>
      </c>
      <c r="H22" s="11">
        <f t="shared" ref="H22:V22" si="17">H23-H21</f>
        <v>0</v>
      </c>
      <c r="I22" s="11">
        <f t="shared" si="17"/>
        <v>0</v>
      </c>
      <c r="J22" s="11">
        <f t="shared" si="17"/>
        <v>1</v>
      </c>
      <c r="K22" s="11">
        <f t="shared" si="17"/>
        <v>2</v>
      </c>
      <c r="L22" s="11">
        <f t="shared" si="17"/>
        <v>11</v>
      </c>
      <c r="M22" s="11">
        <f t="shared" si="17"/>
        <v>2</v>
      </c>
      <c r="N22" s="11">
        <f t="shared" si="17"/>
        <v>0</v>
      </c>
      <c r="O22" s="11">
        <f t="shared" si="17"/>
        <v>0</v>
      </c>
      <c r="P22" s="11">
        <f t="shared" si="17"/>
        <v>0</v>
      </c>
      <c r="Q22" s="11">
        <f t="shared" si="17"/>
        <v>0</v>
      </c>
      <c r="R22" s="11">
        <f t="shared" si="17"/>
        <v>0</v>
      </c>
      <c r="S22" s="11">
        <f t="shared" si="17"/>
        <v>1</v>
      </c>
      <c r="T22" s="11">
        <f t="shared" si="17"/>
        <v>0</v>
      </c>
      <c r="U22" s="11">
        <f t="shared" si="17"/>
        <v>0</v>
      </c>
      <c r="V22" s="11">
        <f t="shared" si="17"/>
        <v>0</v>
      </c>
      <c r="W22" s="5">
        <f t="shared" si="2"/>
        <v>0</v>
      </c>
    </row>
    <row r="23" spans="1:38" ht="15" customHeight="1" x14ac:dyDescent="0.15">
      <c r="A23" s="168"/>
      <c r="B23" s="14">
        <v>386</v>
      </c>
      <c r="C23" s="14">
        <v>28</v>
      </c>
      <c r="D23" s="15">
        <f t="shared" si="13"/>
        <v>7.2538860103626937E-2</v>
      </c>
      <c r="E23" s="14">
        <v>23</v>
      </c>
      <c r="F23" s="15">
        <f t="shared" si="1"/>
        <v>0.8214285714285714</v>
      </c>
      <c r="G23" s="14">
        <v>0</v>
      </c>
      <c r="H23" s="14"/>
      <c r="I23" s="14"/>
      <c r="J23" s="14">
        <v>2</v>
      </c>
      <c r="K23" s="14">
        <v>2</v>
      </c>
      <c r="L23" s="14">
        <v>16</v>
      </c>
      <c r="M23" s="14">
        <v>2</v>
      </c>
      <c r="N23" s="14"/>
      <c r="O23" s="14"/>
      <c r="P23" s="14"/>
      <c r="Q23" s="14"/>
      <c r="R23" s="14"/>
      <c r="S23" s="14">
        <v>1</v>
      </c>
      <c r="T23" s="14"/>
      <c r="U23" s="14"/>
      <c r="V23" s="14"/>
      <c r="W23" s="16">
        <f t="shared" si="2"/>
        <v>0</v>
      </c>
    </row>
    <row r="24" spans="1:38" ht="15" customHeight="1" x14ac:dyDescent="0.15">
      <c r="A24" s="167"/>
      <c r="B24" s="2">
        <v>130</v>
      </c>
      <c r="C24" s="2">
        <v>9</v>
      </c>
      <c r="D24" s="12">
        <f t="shared" si="13"/>
        <v>6.9230769230769235E-2</v>
      </c>
      <c r="E24" s="2">
        <v>8</v>
      </c>
      <c r="F24" s="12">
        <f t="shared" si="1"/>
        <v>0.88888888888888884</v>
      </c>
      <c r="G24" s="2"/>
      <c r="H24" s="2"/>
      <c r="I24" s="2"/>
      <c r="J24" s="2">
        <v>1</v>
      </c>
      <c r="K24" s="2">
        <v>1</v>
      </c>
      <c r="L24" s="2">
        <v>4</v>
      </c>
      <c r="M24" s="2">
        <v>1</v>
      </c>
      <c r="N24" s="2"/>
      <c r="O24" s="2"/>
      <c r="P24" s="2"/>
      <c r="Q24" s="2"/>
      <c r="R24" s="2">
        <v>1</v>
      </c>
      <c r="S24" s="2"/>
      <c r="T24" s="2"/>
      <c r="U24" s="2"/>
      <c r="V24" s="2"/>
      <c r="W24" s="35">
        <f t="shared" si="2"/>
        <v>0</v>
      </c>
    </row>
    <row r="25" spans="1:38" ht="15" customHeight="1" x14ac:dyDescent="0.15">
      <c r="A25" s="165" t="s">
        <v>57</v>
      </c>
      <c r="B25" s="11">
        <f>B26-B24</f>
        <v>504</v>
      </c>
      <c r="C25" s="11">
        <f>C26-C24</f>
        <v>29</v>
      </c>
      <c r="D25" s="4">
        <f t="shared" si="13"/>
        <v>5.7539682539682536E-2</v>
      </c>
      <c r="E25" s="11">
        <f>E26-E24</f>
        <v>28</v>
      </c>
      <c r="F25" s="4">
        <f t="shared" si="1"/>
        <v>0.96551724137931039</v>
      </c>
      <c r="G25" s="11">
        <f>G26-G24</f>
        <v>0</v>
      </c>
      <c r="H25" s="11">
        <f t="shared" ref="H25:W25" si="18">H26-H24</f>
        <v>0</v>
      </c>
      <c r="I25" s="11">
        <f t="shared" si="18"/>
        <v>0</v>
      </c>
      <c r="J25" s="11">
        <f t="shared" si="18"/>
        <v>1</v>
      </c>
      <c r="K25" s="11">
        <f t="shared" si="18"/>
        <v>4</v>
      </c>
      <c r="L25" s="11">
        <f t="shared" si="18"/>
        <v>19</v>
      </c>
      <c r="M25" s="11">
        <f t="shared" si="18"/>
        <v>2</v>
      </c>
      <c r="N25" s="11">
        <f t="shared" si="18"/>
        <v>0</v>
      </c>
      <c r="O25" s="11">
        <f t="shared" si="18"/>
        <v>0</v>
      </c>
      <c r="P25" s="11">
        <f t="shared" si="18"/>
        <v>1</v>
      </c>
      <c r="Q25" s="11">
        <f t="shared" si="18"/>
        <v>0</v>
      </c>
      <c r="R25" s="11">
        <f t="shared" si="18"/>
        <v>0</v>
      </c>
      <c r="S25" s="11">
        <f t="shared" si="18"/>
        <v>1</v>
      </c>
      <c r="T25" s="11">
        <f t="shared" si="18"/>
        <v>0</v>
      </c>
      <c r="U25" s="11">
        <f t="shared" si="18"/>
        <v>0</v>
      </c>
      <c r="V25" s="11">
        <f t="shared" si="18"/>
        <v>0</v>
      </c>
      <c r="W25" s="5">
        <f t="shared" si="18"/>
        <v>0</v>
      </c>
    </row>
    <row r="26" spans="1:38" ht="15" customHeight="1" x14ac:dyDescent="0.15">
      <c r="A26" s="168"/>
      <c r="B26" s="14">
        <v>634</v>
      </c>
      <c r="C26" s="14">
        <v>38</v>
      </c>
      <c r="D26" s="15">
        <f t="shared" si="13"/>
        <v>5.993690851735016E-2</v>
      </c>
      <c r="E26" s="14">
        <v>36</v>
      </c>
      <c r="F26" s="15">
        <f t="shared" si="1"/>
        <v>0.94736842105263153</v>
      </c>
      <c r="G26" s="14"/>
      <c r="H26" s="14"/>
      <c r="I26" s="14"/>
      <c r="J26" s="14">
        <v>2</v>
      </c>
      <c r="K26" s="14">
        <v>5</v>
      </c>
      <c r="L26" s="14">
        <v>23</v>
      </c>
      <c r="M26" s="14">
        <v>3</v>
      </c>
      <c r="N26" s="14"/>
      <c r="O26" s="14"/>
      <c r="P26" s="14">
        <v>1</v>
      </c>
      <c r="Q26" s="14"/>
      <c r="R26" s="14">
        <v>1</v>
      </c>
      <c r="S26" s="14">
        <v>1</v>
      </c>
      <c r="T26" s="14"/>
      <c r="U26" s="14"/>
      <c r="V26" s="14"/>
      <c r="W26" s="16">
        <f t="shared" si="2"/>
        <v>0</v>
      </c>
    </row>
    <row r="27" spans="1:38" s="32" customFormat="1" ht="15" customHeight="1" x14ac:dyDescent="0.15">
      <c r="A27" s="220" t="s">
        <v>104</v>
      </c>
      <c r="B27" s="27">
        <f>SUM(B12,B15,B18,B21,B24)</f>
        <v>1234</v>
      </c>
      <c r="C27" s="27">
        <f t="shared" ref="C27:S27" si="19">SUM(C12,C15,C18,C21,C24)</f>
        <v>83</v>
      </c>
      <c r="D27" s="37">
        <f t="shared" si="13"/>
        <v>6.7260940032414909E-2</v>
      </c>
      <c r="E27" s="27">
        <f t="shared" si="19"/>
        <v>57</v>
      </c>
      <c r="F27" s="37">
        <f t="shared" si="1"/>
        <v>0.68674698795180722</v>
      </c>
      <c r="G27" s="27">
        <f t="shared" si="19"/>
        <v>2</v>
      </c>
      <c r="H27" s="27">
        <f t="shared" si="19"/>
        <v>0</v>
      </c>
      <c r="I27" s="27">
        <f t="shared" si="19"/>
        <v>0</v>
      </c>
      <c r="J27" s="27">
        <f t="shared" si="19"/>
        <v>3</v>
      </c>
      <c r="K27" s="27">
        <f t="shared" si="19"/>
        <v>8</v>
      </c>
      <c r="L27" s="27">
        <f t="shared" si="19"/>
        <v>35</v>
      </c>
      <c r="M27" s="27">
        <f t="shared" si="19"/>
        <v>4</v>
      </c>
      <c r="N27" s="27">
        <f t="shared" si="19"/>
        <v>0</v>
      </c>
      <c r="O27" s="27">
        <f t="shared" si="19"/>
        <v>0</v>
      </c>
      <c r="P27" s="27">
        <f t="shared" si="19"/>
        <v>2</v>
      </c>
      <c r="Q27" s="27">
        <f t="shared" si="19"/>
        <v>0</v>
      </c>
      <c r="R27" s="27">
        <f t="shared" si="19"/>
        <v>2</v>
      </c>
      <c r="S27" s="27">
        <f t="shared" si="19"/>
        <v>1</v>
      </c>
      <c r="T27" s="27">
        <f>SUM(T12,T15,T18,T21,T24)</f>
        <v>2</v>
      </c>
      <c r="U27" s="27">
        <f t="shared" ref="U27:V27" si="20">SUM(U12,U15,U18,U21,U24)</f>
        <v>1</v>
      </c>
      <c r="V27" s="27">
        <f t="shared" si="20"/>
        <v>0</v>
      </c>
      <c r="W27" s="38">
        <f t="shared" si="2"/>
        <v>1.6207455429497568E-3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32" customFormat="1" ht="15" customHeight="1" x14ac:dyDescent="0.15">
      <c r="A28" s="223"/>
      <c r="B28" s="28">
        <f t="shared" ref="B28:C28" si="21">SUM(B13,B16,B19,B22,B25)</f>
        <v>3185</v>
      </c>
      <c r="C28" s="28">
        <f t="shared" si="21"/>
        <v>180</v>
      </c>
      <c r="D28" s="39">
        <f t="shared" si="13"/>
        <v>5.6514913657770803E-2</v>
      </c>
      <c r="E28" s="28">
        <f>SUM(E13,E16,E19,E22,E25)</f>
        <v>146</v>
      </c>
      <c r="F28" s="39">
        <f t="shared" si="1"/>
        <v>0.81111111111111112</v>
      </c>
      <c r="G28" s="28">
        <f t="shared" ref="G28:S28" si="22">SUM(G13,G16,G19,G22,G25)</f>
        <v>5</v>
      </c>
      <c r="H28" s="28">
        <f t="shared" si="22"/>
        <v>0</v>
      </c>
      <c r="I28" s="28">
        <f t="shared" si="22"/>
        <v>0</v>
      </c>
      <c r="J28" s="28">
        <f t="shared" si="22"/>
        <v>8</v>
      </c>
      <c r="K28" s="28">
        <f t="shared" si="22"/>
        <v>22</v>
      </c>
      <c r="L28" s="28">
        <f t="shared" si="22"/>
        <v>79</v>
      </c>
      <c r="M28" s="28">
        <f t="shared" si="22"/>
        <v>17</v>
      </c>
      <c r="N28" s="28">
        <f t="shared" si="22"/>
        <v>0</v>
      </c>
      <c r="O28" s="28">
        <f t="shared" si="22"/>
        <v>0</v>
      </c>
      <c r="P28" s="28">
        <f t="shared" si="22"/>
        <v>1</v>
      </c>
      <c r="Q28" s="28">
        <f t="shared" si="22"/>
        <v>2</v>
      </c>
      <c r="R28" s="28">
        <f t="shared" si="22"/>
        <v>2</v>
      </c>
      <c r="S28" s="28">
        <f t="shared" si="22"/>
        <v>10</v>
      </c>
      <c r="T28" s="28">
        <f>SUM(T13,T16,T19,T22,T25)</f>
        <v>4</v>
      </c>
      <c r="U28" s="28">
        <f t="shared" ref="U28:V28" si="23">SUM(U13,U16,U19,U22,U25)</f>
        <v>3</v>
      </c>
      <c r="V28" s="28">
        <f t="shared" si="23"/>
        <v>3</v>
      </c>
      <c r="W28" s="40">
        <f t="shared" si="2"/>
        <v>1.2558869701726845E-3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32" customFormat="1" ht="15" customHeight="1" x14ac:dyDescent="0.15">
      <c r="A29" s="224"/>
      <c r="B29" s="30">
        <f t="shared" ref="B29:V29" si="24">SUM(B27:B28)</f>
        <v>4419</v>
      </c>
      <c r="C29" s="30">
        <f t="shared" si="24"/>
        <v>263</v>
      </c>
      <c r="D29" s="41">
        <f t="shared" si="13"/>
        <v>5.9515727540167457E-2</v>
      </c>
      <c r="E29" s="30">
        <f t="shared" si="24"/>
        <v>203</v>
      </c>
      <c r="F29" s="41">
        <f t="shared" si="1"/>
        <v>0.77186311787072248</v>
      </c>
      <c r="G29" s="30">
        <f t="shared" si="24"/>
        <v>7</v>
      </c>
      <c r="H29" s="30">
        <f t="shared" si="24"/>
        <v>0</v>
      </c>
      <c r="I29" s="30">
        <f t="shared" si="24"/>
        <v>0</v>
      </c>
      <c r="J29" s="30">
        <f t="shared" si="24"/>
        <v>11</v>
      </c>
      <c r="K29" s="30">
        <f t="shared" si="24"/>
        <v>30</v>
      </c>
      <c r="L29" s="30">
        <f t="shared" si="24"/>
        <v>114</v>
      </c>
      <c r="M29" s="30">
        <f t="shared" si="24"/>
        <v>21</v>
      </c>
      <c r="N29" s="30">
        <f t="shared" si="24"/>
        <v>0</v>
      </c>
      <c r="O29" s="30">
        <f t="shared" si="24"/>
        <v>0</v>
      </c>
      <c r="P29" s="30">
        <f t="shared" si="24"/>
        <v>3</v>
      </c>
      <c r="Q29" s="30">
        <f t="shared" si="24"/>
        <v>2</v>
      </c>
      <c r="R29" s="30">
        <f t="shared" si="24"/>
        <v>4</v>
      </c>
      <c r="S29" s="30">
        <f t="shared" si="24"/>
        <v>11</v>
      </c>
      <c r="T29" s="30">
        <f>SUM(T27:T28)</f>
        <v>6</v>
      </c>
      <c r="U29" s="30">
        <f t="shared" si="24"/>
        <v>4</v>
      </c>
      <c r="V29" s="30">
        <f t="shared" si="24"/>
        <v>3</v>
      </c>
      <c r="W29" s="42">
        <f t="shared" si="2"/>
        <v>1.3577732518669382E-3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" customHeight="1" x14ac:dyDescent="0.15">
      <c r="A30" s="183"/>
      <c r="B30" s="2">
        <v>515</v>
      </c>
      <c r="C30" s="2">
        <v>21</v>
      </c>
      <c r="D30" s="12">
        <f t="shared" si="13"/>
        <v>4.0776699029126215E-2</v>
      </c>
      <c r="E30" s="2">
        <v>20</v>
      </c>
      <c r="F30" s="12">
        <f t="shared" si="1"/>
        <v>0.95238095238095233</v>
      </c>
      <c r="G30" s="2">
        <v>1</v>
      </c>
      <c r="H30" s="2"/>
      <c r="I30" s="2"/>
      <c r="J30" s="2">
        <v>1</v>
      </c>
      <c r="K30" s="2">
        <v>3</v>
      </c>
      <c r="L30" s="2">
        <v>10</v>
      </c>
      <c r="M30" s="2">
        <v>2</v>
      </c>
      <c r="N30" s="2"/>
      <c r="O30" s="2"/>
      <c r="P30" s="2"/>
      <c r="Q30" s="2"/>
      <c r="R30" s="2">
        <v>1</v>
      </c>
      <c r="S30" s="2">
        <v>2</v>
      </c>
      <c r="T30" s="2">
        <v>1</v>
      </c>
      <c r="U30" s="2">
        <v>1</v>
      </c>
      <c r="V30" s="2">
        <v>1</v>
      </c>
      <c r="W30" s="13">
        <f t="shared" si="2"/>
        <v>1.9417475728155339E-3</v>
      </c>
    </row>
    <row r="31" spans="1:38" ht="15" customHeight="1" x14ac:dyDescent="0.15">
      <c r="A31" s="184" t="s">
        <v>94</v>
      </c>
      <c r="B31" s="11">
        <f>B32-B30</f>
        <v>1486</v>
      </c>
      <c r="C31" s="11">
        <f>C32-C30</f>
        <v>60</v>
      </c>
      <c r="D31" s="4">
        <f t="shared" si="13"/>
        <v>4.0376850605652756E-2</v>
      </c>
      <c r="E31" s="11">
        <f>E32-E30</f>
        <v>49</v>
      </c>
      <c r="F31" s="4">
        <f t="shared" si="1"/>
        <v>0.81666666666666665</v>
      </c>
      <c r="G31" s="11">
        <f>G32-G30</f>
        <v>1</v>
      </c>
      <c r="H31" s="11">
        <f t="shared" ref="H31:V31" si="25">H32-H30</f>
        <v>0</v>
      </c>
      <c r="I31" s="11">
        <f t="shared" si="25"/>
        <v>0</v>
      </c>
      <c r="J31" s="11">
        <f t="shared" si="25"/>
        <v>2</v>
      </c>
      <c r="K31" s="11">
        <f t="shared" si="25"/>
        <v>6</v>
      </c>
      <c r="L31" s="11">
        <f t="shared" si="25"/>
        <v>34</v>
      </c>
      <c r="M31" s="11">
        <f t="shared" si="25"/>
        <v>3</v>
      </c>
      <c r="N31" s="11">
        <f t="shared" si="25"/>
        <v>0</v>
      </c>
      <c r="O31" s="11">
        <f t="shared" si="25"/>
        <v>1</v>
      </c>
      <c r="P31" s="11">
        <f t="shared" si="25"/>
        <v>1</v>
      </c>
      <c r="Q31" s="11">
        <f t="shared" si="25"/>
        <v>0</v>
      </c>
      <c r="R31" s="11">
        <f t="shared" si="25"/>
        <v>1</v>
      </c>
      <c r="S31" s="11">
        <f t="shared" si="25"/>
        <v>0</v>
      </c>
      <c r="T31" s="11">
        <f t="shared" si="25"/>
        <v>1</v>
      </c>
      <c r="U31" s="11">
        <f t="shared" si="25"/>
        <v>1</v>
      </c>
      <c r="V31" s="11">
        <f t="shared" si="25"/>
        <v>0</v>
      </c>
      <c r="W31" s="5">
        <f t="shared" si="2"/>
        <v>6.7294751009421266E-4</v>
      </c>
    </row>
    <row r="32" spans="1:38" ht="15" customHeight="1" x14ac:dyDescent="0.15">
      <c r="A32" s="114" t="s">
        <v>118</v>
      </c>
      <c r="B32" s="14">
        <v>2001</v>
      </c>
      <c r="C32" s="14">
        <v>81</v>
      </c>
      <c r="D32" s="15">
        <f t="shared" si="13"/>
        <v>4.0479760119940027E-2</v>
      </c>
      <c r="E32" s="14">
        <v>69</v>
      </c>
      <c r="F32" s="15">
        <f t="shared" si="1"/>
        <v>0.85185185185185186</v>
      </c>
      <c r="G32" s="14">
        <v>2</v>
      </c>
      <c r="H32" s="14"/>
      <c r="I32" s="14"/>
      <c r="J32" s="14">
        <v>3</v>
      </c>
      <c r="K32" s="14">
        <v>9</v>
      </c>
      <c r="L32" s="14">
        <v>44</v>
      </c>
      <c r="M32" s="14">
        <v>5</v>
      </c>
      <c r="N32" s="14"/>
      <c r="O32" s="14">
        <v>1</v>
      </c>
      <c r="P32" s="14">
        <v>1</v>
      </c>
      <c r="Q32" s="14"/>
      <c r="R32" s="14">
        <v>2</v>
      </c>
      <c r="S32" s="14">
        <v>2</v>
      </c>
      <c r="T32" s="14">
        <v>2</v>
      </c>
      <c r="U32" s="14">
        <v>2</v>
      </c>
      <c r="V32" s="14">
        <v>1</v>
      </c>
      <c r="W32" s="16">
        <f t="shared" si="2"/>
        <v>9.9950024987506244E-4</v>
      </c>
    </row>
    <row r="33" spans="1:23" ht="15" customHeight="1" x14ac:dyDescent="0.15">
      <c r="A33" s="115"/>
      <c r="B33" s="90">
        <v>11</v>
      </c>
      <c r="C33" s="90">
        <v>0</v>
      </c>
      <c r="D33" s="91">
        <f t="shared" ref="D33:D35" si="26">C33/B33</f>
        <v>0</v>
      </c>
      <c r="E33" s="90"/>
      <c r="F33" s="91" t="str">
        <f>IFERROR(E33/C33,"")</f>
        <v/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2">
        <f t="shared" ref="W33:W35" si="27">T33/B33</f>
        <v>0</v>
      </c>
    </row>
    <row r="34" spans="1:23" ht="15" customHeight="1" x14ac:dyDescent="0.15">
      <c r="A34" s="116" t="s">
        <v>94</v>
      </c>
      <c r="B34" s="93">
        <f>B35-B33</f>
        <v>28</v>
      </c>
      <c r="C34" s="93">
        <f>C35-C33</f>
        <v>4</v>
      </c>
      <c r="D34" s="94">
        <f t="shared" si="26"/>
        <v>0.14285714285714285</v>
      </c>
      <c r="E34" s="93">
        <f>E35-E33</f>
        <v>4</v>
      </c>
      <c r="F34" s="94">
        <f t="shared" ref="F34:F97" si="28">IFERROR(E34/C34,"")</f>
        <v>1</v>
      </c>
      <c r="G34" s="93">
        <f>G35-G33</f>
        <v>0</v>
      </c>
      <c r="H34" s="93">
        <f t="shared" ref="H34:V34" si="29">H35-H33</f>
        <v>0</v>
      </c>
      <c r="I34" s="93">
        <f t="shared" si="29"/>
        <v>0</v>
      </c>
      <c r="J34" s="93">
        <f t="shared" si="29"/>
        <v>0</v>
      </c>
      <c r="K34" s="93">
        <f t="shared" si="29"/>
        <v>0</v>
      </c>
      <c r="L34" s="93">
        <f t="shared" si="29"/>
        <v>3</v>
      </c>
      <c r="M34" s="93">
        <f t="shared" si="29"/>
        <v>1</v>
      </c>
      <c r="N34" s="93">
        <f t="shared" si="29"/>
        <v>0</v>
      </c>
      <c r="O34" s="93">
        <f t="shared" si="29"/>
        <v>0</v>
      </c>
      <c r="P34" s="93">
        <f t="shared" si="29"/>
        <v>0</v>
      </c>
      <c r="Q34" s="93">
        <f t="shared" si="29"/>
        <v>0</v>
      </c>
      <c r="R34" s="93">
        <f t="shared" si="29"/>
        <v>0</v>
      </c>
      <c r="S34" s="93">
        <f t="shared" si="29"/>
        <v>0</v>
      </c>
      <c r="T34" s="93">
        <f t="shared" si="29"/>
        <v>0</v>
      </c>
      <c r="U34" s="93">
        <f t="shared" si="29"/>
        <v>0</v>
      </c>
      <c r="V34" s="93">
        <f t="shared" si="29"/>
        <v>0</v>
      </c>
      <c r="W34" s="95">
        <f t="shared" si="27"/>
        <v>0</v>
      </c>
    </row>
    <row r="35" spans="1:23" ht="15" customHeight="1" x14ac:dyDescent="0.15">
      <c r="A35" s="117" t="s">
        <v>117</v>
      </c>
      <c r="B35" s="96">
        <v>39</v>
      </c>
      <c r="C35" s="96">
        <v>4</v>
      </c>
      <c r="D35" s="97">
        <f t="shared" si="26"/>
        <v>0.10256410256410256</v>
      </c>
      <c r="E35" s="96">
        <v>4</v>
      </c>
      <c r="F35" s="97">
        <f t="shared" si="28"/>
        <v>1</v>
      </c>
      <c r="G35" s="96"/>
      <c r="H35" s="96"/>
      <c r="I35" s="96"/>
      <c r="J35" s="96"/>
      <c r="K35" s="96"/>
      <c r="L35" s="96">
        <v>3</v>
      </c>
      <c r="M35" s="96">
        <v>1</v>
      </c>
      <c r="N35" s="96"/>
      <c r="O35" s="96"/>
      <c r="P35" s="96"/>
      <c r="Q35" s="96"/>
      <c r="R35" s="96"/>
      <c r="S35" s="96"/>
      <c r="T35" s="96"/>
      <c r="U35" s="96"/>
      <c r="V35" s="96"/>
      <c r="W35" s="98">
        <f t="shared" si="27"/>
        <v>0</v>
      </c>
    </row>
    <row r="36" spans="1:23" ht="15" customHeight="1" x14ac:dyDescent="0.15">
      <c r="A36" s="167"/>
      <c r="B36" s="20">
        <v>316</v>
      </c>
      <c r="C36" s="20">
        <v>13</v>
      </c>
      <c r="D36" s="66">
        <f t="shared" si="13"/>
        <v>4.1139240506329111E-2</v>
      </c>
      <c r="E36" s="20">
        <v>11</v>
      </c>
      <c r="F36" s="66">
        <f t="shared" si="28"/>
        <v>0.84615384615384615</v>
      </c>
      <c r="G36" s="20">
        <v>1</v>
      </c>
      <c r="H36" s="20"/>
      <c r="I36" s="20"/>
      <c r="J36" s="20"/>
      <c r="K36" s="20">
        <v>1</v>
      </c>
      <c r="L36" s="20">
        <v>9</v>
      </c>
      <c r="M36" s="20"/>
      <c r="N36" s="20"/>
      <c r="O36" s="20"/>
      <c r="P36" s="20"/>
      <c r="Q36" s="20"/>
      <c r="R36" s="20"/>
      <c r="S36" s="20"/>
      <c r="T36" s="20">
        <v>1</v>
      </c>
      <c r="U36" s="20">
        <v>1</v>
      </c>
      <c r="V36" s="20"/>
      <c r="W36" s="35">
        <f t="shared" si="2"/>
        <v>3.1645569620253164E-3</v>
      </c>
    </row>
    <row r="37" spans="1:23" ht="15" customHeight="1" x14ac:dyDescent="0.15">
      <c r="A37" s="165" t="s">
        <v>105</v>
      </c>
      <c r="B37" s="11">
        <f>B38-B36</f>
        <v>2032</v>
      </c>
      <c r="C37" s="11">
        <f>C38-C36</f>
        <v>106</v>
      </c>
      <c r="D37" s="4">
        <f t="shared" si="13"/>
        <v>5.2165354330708659E-2</v>
      </c>
      <c r="E37" s="11">
        <f>E38-E36</f>
        <v>82</v>
      </c>
      <c r="F37" s="4">
        <f t="shared" si="28"/>
        <v>0.77358490566037741</v>
      </c>
      <c r="G37" s="11">
        <f>G38-G36</f>
        <v>1</v>
      </c>
      <c r="H37" s="11">
        <f t="shared" ref="H37:V37" si="30">H38-H36</f>
        <v>0</v>
      </c>
      <c r="I37" s="11">
        <f t="shared" si="30"/>
        <v>0</v>
      </c>
      <c r="J37" s="11">
        <f t="shared" si="30"/>
        <v>7</v>
      </c>
      <c r="K37" s="11">
        <f t="shared" si="30"/>
        <v>8</v>
      </c>
      <c r="L37" s="11">
        <f t="shared" si="30"/>
        <v>43</v>
      </c>
      <c r="M37" s="11">
        <f t="shared" si="30"/>
        <v>6</v>
      </c>
      <c r="N37" s="11">
        <f t="shared" si="30"/>
        <v>0</v>
      </c>
      <c r="O37" s="11">
        <f t="shared" si="30"/>
        <v>2</v>
      </c>
      <c r="P37" s="11">
        <f t="shared" si="30"/>
        <v>5</v>
      </c>
      <c r="Q37" s="11">
        <f t="shared" si="30"/>
        <v>4</v>
      </c>
      <c r="R37" s="11">
        <f t="shared" si="30"/>
        <v>3</v>
      </c>
      <c r="S37" s="11">
        <f t="shared" si="30"/>
        <v>3</v>
      </c>
      <c r="T37" s="11">
        <f t="shared" si="30"/>
        <v>0</v>
      </c>
      <c r="U37" s="11">
        <f t="shared" si="30"/>
        <v>0</v>
      </c>
      <c r="V37" s="11">
        <f t="shared" si="30"/>
        <v>0</v>
      </c>
      <c r="W37" s="5">
        <f t="shared" si="2"/>
        <v>0</v>
      </c>
    </row>
    <row r="38" spans="1:23" ht="15" customHeight="1" x14ac:dyDescent="0.15">
      <c r="A38" s="168"/>
      <c r="B38" s="14">
        <v>2348</v>
      </c>
      <c r="C38" s="14">
        <v>119</v>
      </c>
      <c r="D38" s="15">
        <f t="shared" si="13"/>
        <v>5.068143100511073E-2</v>
      </c>
      <c r="E38" s="14">
        <v>93</v>
      </c>
      <c r="F38" s="15">
        <f t="shared" si="28"/>
        <v>0.78151260504201681</v>
      </c>
      <c r="G38" s="14">
        <v>2</v>
      </c>
      <c r="H38" s="14"/>
      <c r="I38" s="14"/>
      <c r="J38" s="14">
        <v>7</v>
      </c>
      <c r="K38" s="14">
        <v>9</v>
      </c>
      <c r="L38" s="14">
        <v>52</v>
      </c>
      <c r="M38" s="14">
        <v>6</v>
      </c>
      <c r="N38" s="14"/>
      <c r="O38" s="14">
        <v>2</v>
      </c>
      <c r="P38" s="14">
        <v>5</v>
      </c>
      <c r="Q38" s="14">
        <v>4</v>
      </c>
      <c r="R38" s="14">
        <v>3</v>
      </c>
      <c r="S38" s="14">
        <v>3</v>
      </c>
      <c r="T38" s="14">
        <v>1</v>
      </c>
      <c r="U38" s="14">
        <v>1</v>
      </c>
      <c r="V38" s="14"/>
      <c r="W38" s="16">
        <f t="shared" si="2"/>
        <v>4.2589437819420784E-4</v>
      </c>
    </row>
    <row r="39" spans="1:23" ht="15" customHeight="1" x14ac:dyDescent="0.15">
      <c r="A39" s="185"/>
      <c r="B39" s="155">
        <v>381</v>
      </c>
      <c r="C39" s="100">
        <v>28</v>
      </c>
      <c r="D39" s="156">
        <f t="shared" si="13"/>
        <v>7.3490813648293962E-2</v>
      </c>
      <c r="E39" s="100">
        <v>23</v>
      </c>
      <c r="F39" s="156">
        <f t="shared" si="28"/>
        <v>0.8214285714285714</v>
      </c>
      <c r="G39" s="100">
        <v>2</v>
      </c>
      <c r="H39" s="100"/>
      <c r="I39" s="100"/>
      <c r="J39" s="100">
        <v>1</v>
      </c>
      <c r="K39" s="100">
        <v>3</v>
      </c>
      <c r="L39" s="100">
        <v>10</v>
      </c>
      <c r="M39" s="100">
        <v>3</v>
      </c>
      <c r="N39" s="100">
        <v>1</v>
      </c>
      <c r="O39" s="100"/>
      <c r="P39" s="100"/>
      <c r="Q39" s="100">
        <v>1</v>
      </c>
      <c r="R39" s="100">
        <v>2</v>
      </c>
      <c r="S39" s="100"/>
      <c r="T39" s="100">
        <v>2</v>
      </c>
      <c r="U39" s="100">
        <v>2</v>
      </c>
      <c r="V39" s="100">
        <v>2</v>
      </c>
      <c r="W39" s="157">
        <f t="shared" si="2"/>
        <v>5.2493438320209973E-3</v>
      </c>
    </row>
    <row r="40" spans="1:23" ht="15" customHeight="1" x14ac:dyDescent="0.15">
      <c r="A40" s="165" t="s">
        <v>22</v>
      </c>
      <c r="B40" s="158">
        <f>B41-B39</f>
        <v>1195</v>
      </c>
      <c r="C40" s="101">
        <f>C41-C39</f>
        <v>56</v>
      </c>
      <c r="D40" s="159">
        <f t="shared" si="13"/>
        <v>4.686192468619247E-2</v>
      </c>
      <c r="E40" s="101">
        <f>E41-E39</f>
        <v>37</v>
      </c>
      <c r="F40" s="159">
        <f t="shared" si="28"/>
        <v>0.6607142857142857</v>
      </c>
      <c r="G40" s="101">
        <f>G41-G39</f>
        <v>2</v>
      </c>
      <c r="H40" s="101">
        <f t="shared" ref="H40:V40" si="31">H41-H39</f>
        <v>0</v>
      </c>
      <c r="I40" s="101">
        <f t="shared" si="31"/>
        <v>0</v>
      </c>
      <c r="J40" s="101">
        <f t="shared" si="31"/>
        <v>0</v>
      </c>
      <c r="K40" s="101">
        <f t="shared" si="31"/>
        <v>10</v>
      </c>
      <c r="L40" s="101">
        <f t="shared" si="31"/>
        <v>21</v>
      </c>
      <c r="M40" s="101">
        <f t="shared" si="31"/>
        <v>3</v>
      </c>
      <c r="N40" s="101">
        <f t="shared" si="31"/>
        <v>0</v>
      </c>
      <c r="O40" s="101">
        <f t="shared" si="31"/>
        <v>0</v>
      </c>
      <c r="P40" s="101">
        <f t="shared" si="31"/>
        <v>0</v>
      </c>
      <c r="Q40" s="101">
        <f t="shared" si="31"/>
        <v>0</v>
      </c>
      <c r="R40" s="101">
        <f t="shared" si="31"/>
        <v>0</v>
      </c>
      <c r="S40" s="101">
        <f t="shared" si="31"/>
        <v>1</v>
      </c>
      <c r="T40" s="101">
        <f t="shared" si="31"/>
        <v>2</v>
      </c>
      <c r="U40" s="101">
        <f t="shared" si="31"/>
        <v>2</v>
      </c>
      <c r="V40" s="101">
        <f t="shared" si="31"/>
        <v>2</v>
      </c>
      <c r="W40" s="160">
        <f t="shared" si="2"/>
        <v>1.6736401673640166E-3</v>
      </c>
    </row>
    <row r="41" spans="1:23" ht="15" customHeight="1" x14ac:dyDescent="0.15">
      <c r="A41" s="186"/>
      <c r="B41" s="161">
        <v>1576</v>
      </c>
      <c r="C41" s="162">
        <v>84</v>
      </c>
      <c r="D41" s="163">
        <f t="shared" si="13"/>
        <v>5.3299492385786802E-2</v>
      </c>
      <c r="E41" s="162">
        <v>60</v>
      </c>
      <c r="F41" s="163">
        <f t="shared" si="28"/>
        <v>0.7142857142857143</v>
      </c>
      <c r="G41" s="162">
        <v>4</v>
      </c>
      <c r="H41" s="162"/>
      <c r="I41" s="162"/>
      <c r="J41" s="162">
        <v>1</v>
      </c>
      <c r="K41" s="162">
        <v>13</v>
      </c>
      <c r="L41" s="162">
        <v>31</v>
      </c>
      <c r="M41" s="162">
        <v>6</v>
      </c>
      <c r="N41" s="162">
        <v>1</v>
      </c>
      <c r="O41" s="162"/>
      <c r="P41" s="162"/>
      <c r="Q41" s="162">
        <v>1</v>
      </c>
      <c r="R41" s="162">
        <v>2</v>
      </c>
      <c r="S41" s="162">
        <v>1</v>
      </c>
      <c r="T41" s="162">
        <v>4</v>
      </c>
      <c r="U41" s="162">
        <v>4</v>
      </c>
      <c r="V41" s="162">
        <v>4</v>
      </c>
      <c r="W41" s="164">
        <f t="shared" ref="W41:W71" si="32">T41/B41</f>
        <v>2.5380710659898475E-3</v>
      </c>
    </row>
    <row r="42" spans="1:23" ht="15" customHeight="1" x14ac:dyDescent="0.15">
      <c r="A42" s="185"/>
      <c r="B42" s="21">
        <v>320</v>
      </c>
      <c r="C42" s="2">
        <v>33</v>
      </c>
      <c r="D42" s="12">
        <f t="shared" si="13"/>
        <v>0.10312499999999999</v>
      </c>
      <c r="E42" s="2">
        <v>30</v>
      </c>
      <c r="F42" s="12">
        <f t="shared" si="28"/>
        <v>0.90909090909090906</v>
      </c>
      <c r="G42" s="2">
        <v>1</v>
      </c>
      <c r="H42" s="2"/>
      <c r="I42" s="2"/>
      <c r="J42" s="2">
        <v>4</v>
      </c>
      <c r="K42" s="2">
        <v>6</v>
      </c>
      <c r="L42" s="2">
        <v>14</v>
      </c>
      <c r="M42" s="2">
        <v>1</v>
      </c>
      <c r="N42" s="2"/>
      <c r="O42" s="2">
        <v>1</v>
      </c>
      <c r="P42" s="2">
        <v>1</v>
      </c>
      <c r="Q42" s="2"/>
      <c r="R42" s="2"/>
      <c r="S42" s="2">
        <v>2</v>
      </c>
      <c r="T42" s="2">
        <v>1</v>
      </c>
      <c r="U42" s="2">
        <v>1</v>
      </c>
      <c r="V42" s="2">
        <v>1</v>
      </c>
      <c r="W42" s="13">
        <f t="shared" si="2"/>
        <v>3.1250000000000002E-3</v>
      </c>
    </row>
    <row r="43" spans="1:23" ht="15" customHeight="1" x14ac:dyDescent="0.15">
      <c r="A43" s="165" t="s">
        <v>51</v>
      </c>
      <c r="B43" s="22">
        <f>B44-B42</f>
        <v>985</v>
      </c>
      <c r="C43" s="11">
        <f>C44-C42</f>
        <v>47</v>
      </c>
      <c r="D43" s="4">
        <f t="shared" si="13"/>
        <v>4.7715736040609136E-2</v>
      </c>
      <c r="E43" s="11">
        <f>E44-E42</f>
        <v>36</v>
      </c>
      <c r="F43" s="4">
        <f t="shared" si="28"/>
        <v>0.76595744680851063</v>
      </c>
      <c r="G43" s="11">
        <f>G44-G42</f>
        <v>0</v>
      </c>
      <c r="H43" s="11">
        <f t="shared" ref="H43:V43" si="33">H44-H42</f>
        <v>0</v>
      </c>
      <c r="I43" s="11">
        <f t="shared" si="33"/>
        <v>0</v>
      </c>
      <c r="J43" s="11">
        <f t="shared" si="33"/>
        <v>4</v>
      </c>
      <c r="K43" s="11">
        <f t="shared" si="33"/>
        <v>5</v>
      </c>
      <c r="L43" s="11">
        <f t="shared" si="33"/>
        <v>20</v>
      </c>
      <c r="M43" s="11">
        <f t="shared" si="33"/>
        <v>2</v>
      </c>
      <c r="N43" s="11">
        <f t="shared" si="33"/>
        <v>0</v>
      </c>
      <c r="O43" s="11">
        <f t="shared" si="33"/>
        <v>1</v>
      </c>
      <c r="P43" s="11">
        <f t="shared" si="33"/>
        <v>0</v>
      </c>
      <c r="Q43" s="11">
        <f t="shared" si="33"/>
        <v>1</v>
      </c>
      <c r="R43" s="11">
        <f t="shared" si="33"/>
        <v>2</v>
      </c>
      <c r="S43" s="11">
        <f t="shared" si="33"/>
        <v>1</v>
      </c>
      <c r="T43" s="11">
        <f t="shared" si="33"/>
        <v>0</v>
      </c>
      <c r="U43" s="11">
        <f t="shared" si="33"/>
        <v>0</v>
      </c>
      <c r="V43" s="11">
        <f t="shared" si="33"/>
        <v>0</v>
      </c>
      <c r="W43" s="5">
        <f t="shared" si="32"/>
        <v>0</v>
      </c>
    </row>
    <row r="44" spans="1:23" ht="15" customHeight="1" x14ac:dyDescent="0.15">
      <c r="A44" s="186"/>
      <c r="B44" s="36">
        <v>1305</v>
      </c>
      <c r="C44" s="14">
        <v>80</v>
      </c>
      <c r="D44" s="15">
        <f t="shared" si="13"/>
        <v>6.1302681992337162E-2</v>
      </c>
      <c r="E44" s="14">
        <v>66</v>
      </c>
      <c r="F44" s="15">
        <f t="shared" si="28"/>
        <v>0.82499999999999996</v>
      </c>
      <c r="G44" s="14">
        <v>1</v>
      </c>
      <c r="H44" s="14"/>
      <c r="I44" s="14"/>
      <c r="J44" s="14">
        <v>8</v>
      </c>
      <c r="K44" s="14">
        <v>11</v>
      </c>
      <c r="L44" s="14">
        <v>34</v>
      </c>
      <c r="M44" s="14">
        <v>3</v>
      </c>
      <c r="N44" s="14"/>
      <c r="O44" s="14">
        <v>2</v>
      </c>
      <c r="P44" s="14">
        <v>1</v>
      </c>
      <c r="Q44" s="14">
        <v>1</v>
      </c>
      <c r="R44" s="14">
        <v>2</v>
      </c>
      <c r="S44" s="14">
        <v>3</v>
      </c>
      <c r="T44" s="14">
        <v>1</v>
      </c>
      <c r="U44" s="14">
        <v>1</v>
      </c>
      <c r="V44" s="14">
        <v>1</v>
      </c>
      <c r="W44" s="16">
        <f t="shared" si="32"/>
        <v>7.6628352490421458E-4</v>
      </c>
    </row>
    <row r="45" spans="1:23" ht="15" customHeight="1" x14ac:dyDescent="0.15">
      <c r="A45" s="165"/>
      <c r="B45" s="2">
        <v>390</v>
      </c>
      <c r="C45" s="2">
        <v>24</v>
      </c>
      <c r="D45" s="12">
        <f t="shared" si="13"/>
        <v>6.1538461538461542E-2</v>
      </c>
      <c r="E45" s="2">
        <v>16</v>
      </c>
      <c r="F45" s="12">
        <f t="shared" si="28"/>
        <v>0.66666666666666663</v>
      </c>
      <c r="G45" s="2"/>
      <c r="H45" s="2"/>
      <c r="I45" s="2"/>
      <c r="J45" s="2"/>
      <c r="K45" s="2">
        <v>7</v>
      </c>
      <c r="L45" s="2">
        <v>7</v>
      </c>
      <c r="M45" s="2"/>
      <c r="N45" s="2"/>
      <c r="O45" s="2"/>
      <c r="P45" s="2"/>
      <c r="Q45" s="2">
        <v>1</v>
      </c>
      <c r="R45" s="2"/>
      <c r="S45" s="2">
        <v>1</v>
      </c>
      <c r="T45" s="2"/>
      <c r="U45" s="2"/>
      <c r="V45" s="2"/>
      <c r="W45" s="13">
        <f t="shared" si="32"/>
        <v>0</v>
      </c>
    </row>
    <row r="46" spans="1:23" ht="15" customHeight="1" x14ac:dyDescent="0.15">
      <c r="A46" s="165" t="s">
        <v>47</v>
      </c>
      <c r="B46" s="11">
        <f>B47-B45</f>
        <v>911</v>
      </c>
      <c r="C46" s="11">
        <f>C47-C45</f>
        <v>34</v>
      </c>
      <c r="D46" s="4">
        <f t="shared" si="13"/>
        <v>3.7321624588364431E-2</v>
      </c>
      <c r="E46" s="11">
        <f>E47-E45</f>
        <v>27</v>
      </c>
      <c r="F46" s="4">
        <f t="shared" si="28"/>
        <v>0.79411764705882348</v>
      </c>
      <c r="G46" s="11">
        <f>G47-G45</f>
        <v>1</v>
      </c>
      <c r="H46" s="11">
        <f t="shared" ref="H46:V46" si="34">H47-H45</f>
        <v>0</v>
      </c>
      <c r="I46" s="11">
        <f t="shared" si="34"/>
        <v>0</v>
      </c>
      <c r="J46" s="11">
        <f t="shared" si="34"/>
        <v>1</v>
      </c>
      <c r="K46" s="11">
        <f t="shared" si="34"/>
        <v>4</v>
      </c>
      <c r="L46" s="11">
        <f t="shared" si="34"/>
        <v>10</v>
      </c>
      <c r="M46" s="11">
        <f t="shared" si="34"/>
        <v>4</v>
      </c>
      <c r="N46" s="11">
        <f t="shared" si="34"/>
        <v>0</v>
      </c>
      <c r="O46" s="11">
        <f t="shared" si="34"/>
        <v>3</v>
      </c>
      <c r="P46" s="11">
        <f t="shared" si="34"/>
        <v>0</v>
      </c>
      <c r="Q46" s="11">
        <f t="shared" si="34"/>
        <v>0</v>
      </c>
      <c r="R46" s="11">
        <f t="shared" si="34"/>
        <v>2</v>
      </c>
      <c r="S46" s="11">
        <f t="shared" si="34"/>
        <v>2</v>
      </c>
      <c r="T46" s="11">
        <f t="shared" si="34"/>
        <v>1</v>
      </c>
      <c r="U46" s="11">
        <f t="shared" si="34"/>
        <v>1</v>
      </c>
      <c r="V46" s="11">
        <f t="shared" si="34"/>
        <v>1</v>
      </c>
      <c r="W46" s="5">
        <f t="shared" si="32"/>
        <v>1.0976948408342481E-3</v>
      </c>
    </row>
    <row r="47" spans="1:23" ht="15" customHeight="1" x14ac:dyDescent="0.15">
      <c r="A47" s="168"/>
      <c r="B47" s="14">
        <v>1301</v>
      </c>
      <c r="C47" s="14">
        <v>58</v>
      </c>
      <c r="D47" s="15">
        <f t="shared" si="13"/>
        <v>4.4581091468101464E-2</v>
      </c>
      <c r="E47" s="14">
        <v>43</v>
      </c>
      <c r="F47" s="15">
        <f t="shared" si="28"/>
        <v>0.74137931034482762</v>
      </c>
      <c r="G47" s="14">
        <v>1</v>
      </c>
      <c r="H47" s="14"/>
      <c r="I47" s="14"/>
      <c r="J47" s="14">
        <v>1</v>
      </c>
      <c r="K47" s="14">
        <v>11</v>
      </c>
      <c r="L47" s="14">
        <v>17</v>
      </c>
      <c r="M47" s="14">
        <v>4</v>
      </c>
      <c r="N47" s="14"/>
      <c r="O47" s="14">
        <v>3</v>
      </c>
      <c r="P47" s="14"/>
      <c r="Q47" s="14">
        <v>1</v>
      </c>
      <c r="R47" s="14">
        <v>2</v>
      </c>
      <c r="S47" s="14">
        <v>3</v>
      </c>
      <c r="T47" s="14">
        <v>1</v>
      </c>
      <c r="U47" s="14">
        <v>1</v>
      </c>
      <c r="V47" s="14">
        <v>1</v>
      </c>
      <c r="W47" s="16">
        <f t="shared" si="32"/>
        <v>7.6863950807071484E-4</v>
      </c>
    </row>
    <row r="48" spans="1:23" ht="15" customHeight="1" x14ac:dyDescent="0.15">
      <c r="A48" s="167"/>
      <c r="B48" s="2">
        <v>222</v>
      </c>
      <c r="C48" s="2">
        <v>21</v>
      </c>
      <c r="D48" s="12">
        <f t="shared" si="13"/>
        <v>9.45945945945946E-2</v>
      </c>
      <c r="E48" s="2">
        <v>17</v>
      </c>
      <c r="F48" s="12">
        <f t="shared" si="28"/>
        <v>0.80952380952380953</v>
      </c>
      <c r="G48" s="2"/>
      <c r="H48" s="2"/>
      <c r="I48" s="2"/>
      <c r="J48" s="2"/>
      <c r="K48" s="2">
        <v>2</v>
      </c>
      <c r="L48" s="2">
        <v>13</v>
      </c>
      <c r="M48" s="2">
        <v>1</v>
      </c>
      <c r="N48" s="2"/>
      <c r="O48" s="2"/>
      <c r="P48" s="2"/>
      <c r="Q48" s="2"/>
      <c r="R48" s="2"/>
      <c r="S48" s="2">
        <v>1</v>
      </c>
      <c r="T48" s="2"/>
      <c r="U48" s="2"/>
      <c r="V48" s="2"/>
      <c r="W48" s="13">
        <f t="shared" si="32"/>
        <v>0</v>
      </c>
    </row>
    <row r="49" spans="1:38" ht="15" customHeight="1" x14ac:dyDescent="0.15">
      <c r="A49" s="165" t="s">
        <v>23</v>
      </c>
      <c r="B49" s="11">
        <f>B50-B48</f>
        <v>247</v>
      </c>
      <c r="C49" s="11">
        <f>C50-C48</f>
        <v>8</v>
      </c>
      <c r="D49" s="4">
        <f t="shared" si="13"/>
        <v>3.2388663967611336E-2</v>
      </c>
      <c r="E49" s="11">
        <f>E50-E48</f>
        <v>7</v>
      </c>
      <c r="F49" s="4">
        <f t="shared" si="28"/>
        <v>0.875</v>
      </c>
      <c r="G49" s="11">
        <f>G50-G48</f>
        <v>0</v>
      </c>
      <c r="H49" s="11">
        <f t="shared" ref="H49:V49" si="35">H50-H48</f>
        <v>0</v>
      </c>
      <c r="I49" s="11">
        <f t="shared" si="35"/>
        <v>0</v>
      </c>
      <c r="J49" s="11">
        <f t="shared" si="35"/>
        <v>3</v>
      </c>
      <c r="K49" s="11">
        <f t="shared" si="35"/>
        <v>1</v>
      </c>
      <c r="L49" s="11">
        <f t="shared" si="35"/>
        <v>2</v>
      </c>
      <c r="M49" s="11">
        <f t="shared" si="35"/>
        <v>0</v>
      </c>
      <c r="N49" s="11">
        <f t="shared" si="35"/>
        <v>0</v>
      </c>
      <c r="O49" s="11">
        <f t="shared" si="35"/>
        <v>0</v>
      </c>
      <c r="P49" s="11">
        <f t="shared" si="35"/>
        <v>0</v>
      </c>
      <c r="Q49" s="11">
        <f t="shared" si="35"/>
        <v>0</v>
      </c>
      <c r="R49" s="11">
        <f t="shared" si="35"/>
        <v>0</v>
      </c>
      <c r="S49" s="11">
        <f t="shared" si="35"/>
        <v>1</v>
      </c>
      <c r="T49" s="11">
        <f t="shared" si="35"/>
        <v>0</v>
      </c>
      <c r="U49" s="11">
        <f t="shared" si="35"/>
        <v>0</v>
      </c>
      <c r="V49" s="11">
        <f t="shared" si="35"/>
        <v>0</v>
      </c>
      <c r="W49" s="5">
        <f t="shared" si="32"/>
        <v>0</v>
      </c>
    </row>
    <row r="50" spans="1:38" ht="15" customHeight="1" x14ac:dyDescent="0.15">
      <c r="A50" s="168"/>
      <c r="B50" s="14">
        <v>469</v>
      </c>
      <c r="C50" s="14">
        <v>29</v>
      </c>
      <c r="D50" s="15">
        <f t="shared" si="13"/>
        <v>6.1833688699360338E-2</v>
      </c>
      <c r="E50" s="14">
        <v>24</v>
      </c>
      <c r="F50" s="15">
        <f t="shared" si="28"/>
        <v>0.82758620689655171</v>
      </c>
      <c r="G50" s="14"/>
      <c r="H50" s="14"/>
      <c r="I50" s="14"/>
      <c r="J50" s="14">
        <v>3</v>
      </c>
      <c r="K50" s="14">
        <v>3</v>
      </c>
      <c r="L50" s="14">
        <v>15</v>
      </c>
      <c r="M50" s="14">
        <v>1</v>
      </c>
      <c r="N50" s="14"/>
      <c r="O50" s="14"/>
      <c r="P50" s="14"/>
      <c r="Q50" s="14"/>
      <c r="R50" s="14"/>
      <c r="S50" s="14">
        <v>2</v>
      </c>
      <c r="T50" s="14"/>
      <c r="U50" s="14"/>
      <c r="V50" s="14"/>
      <c r="W50" s="16">
        <f t="shared" si="32"/>
        <v>0</v>
      </c>
    </row>
    <row r="51" spans="1:38" s="32" customFormat="1" ht="15" customHeight="1" x14ac:dyDescent="0.15">
      <c r="A51" s="220" t="s">
        <v>102</v>
      </c>
      <c r="B51" s="27">
        <f t="shared" ref="B51:C53" si="36">SUM(B30,B33,B36,B39,B42,B45,B48)</f>
        <v>2155</v>
      </c>
      <c r="C51" s="27">
        <f t="shared" si="36"/>
        <v>140</v>
      </c>
      <c r="D51" s="37">
        <f t="shared" si="13"/>
        <v>6.4965197215777259E-2</v>
      </c>
      <c r="E51" s="27">
        <f>SUM(E30,E33,E36,E39,E42,E45,E48)</f>
        <v>117</v>
      </c>
      <c r="F51" s="37">
        <f t="shared" si="28"/>
        <v>0.83571428571428574</v>
      </c>
      <c r="G51" s="27">
        <f t="shared" ref="G51:V51" si="37">SUM(G30,G33,G36,G39,G42,G45,G48)</f>
        <v>5</v>
      </c>
      <c r="H51" s="27">
        <f t="shared" si="37"/>
        <v>0</v>
      </c>
      <c r="I51" s="27">
        <f t="shared" si="37"/>
        <v>0</v>
      </c>
      <c r="J51" s="27">
        <f t="shared" si="37"/>
        <v>6</v>
      </c>
      <c r="K51" s="27">
        <f t="shared" si="37"/>
        <v>22</v>
      </c>
      <c r="L51" s="27">
        <f t="shared" si="37"/>
        <v>63</v>
      </c>
      <c r="M51" s="27">
        <f t="shared" si="37"/>
        <v>7</v>
      </c>
      <c r="N51" s="27">
        <f t="shared" si="37"/>
        <v>1</v>
      </c>
      <c r="O51" s="27">
        <f t="shared" si="37"/>
        <v>1</v>
      </c>
      <c r="P51" s="27">
        <f t="shared" si="37"/>
        <v>1</v>
      </c>
      <c r="Q51" s="27">
        <f t="shared" si="37"/>
        <v>2</v>
      </c>
      <c r="R51" s="27">
        <f t="shared" si="37"/>
        <v>3</v>
      </c>
      <c r="S51" s="27">
        <f t="shared" si="37"/>
        <v>6</v>
      </c>
      <c r="T51" s="27">
        <f t="shared" si="37"/>
        <v>5</v>
      </c>
      <c r="U51" s="27">
        <f t="shared" si="37"/>
        <v>5</v>
      </c>
      <c r="V51" s="27">
        <f t="shared" si="37"/>
        <v>4</v>
      </c>
      <c r="W51" s="38">
        <f t="shared" si="32"/>
        <v>2.3201856148491878E-3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s="32" customFormat="1" ht="15" customHeight="1" x14ac:dyDescent="0.15">
      <c r="A52" s="221"/>
      <c r="B52" s="28">
        <f t="shared" si="36"/>
        <v>6884</v>
      </c>
      <c r="C52" s="28">
        <f t="shared" si="36"/>
        <v>315</v>
      </c>
      <c r="D52" s="39">
        <f t="shared" si="13"/>
        <v>4.5758280069726903E-2</v>
      </c>
      <c r="E52" s="28">
        <f>SUM(E31,E34,E37,E40,E43,E46,E49)</f>
        <v>242</v>
      </c>
      <c r="F52" s="39">
        <f t="shared" si="28"/>
        <v>0.7682539682539683</v>
      </c>
      <c r="G52" s="28">
        <f t="shared" ref="G52:V52" si="38">SUM(G31,G34,G37,G40,G43,G46,G49)</f>
        <v>5</v>
      </c>
      <c r="H52" s="28">
        <f t="shared" si="38"/>
        <v>0</v>
      </c>
      <c r="I52" s="28">
        <f t="shared" si="38"/>
        <v>0</v>
      </c>
      <c r="J52" s="28">
        <f t="shared" si="38"/>
        <v>17</v>
      </c>
      <c r="K52" s="28">
        <f t="shared" si="38"/>
        <v>34</v>
      </c>
      <c r="L52" s="28">
        <f t="shared" si="38"/>
        <v>133</v>
      </c>
      <c r="M52" s="28">
        <f t="shared" si="38"/>
        <v>19</v>
      </c>
      <c r="N52" s="28">
        <f t="shared" si="38"/>
        <v>0</v>
      </c>
      <c r="O52" s="28">
        <f t="shared" si="38"/>
        <v>7</v>
      </c>
      <c r="P52" s="28">
        <f t="shared" si="38"/>
        <v>6</v>
      </c>
      <c r="Q52" s="28">
        <f t="shared" si="38"/>
        <v>5</v>
      </c>
      <c r="R52" s="28">
        <f t="shared" si="38"/>
        <v>8</v>
      </c>
      <c r="S52" s="28">
        <f t="shared" si="38"/>
        <v>8</v>
      </c>
      <c r="T52" s="28">
        <f t="shared" si="38"/>
        <v>4</v>
      </c>
      <c r="U52" s="28">
        <f t="shared" si="38"/>
        <v>4</v>
      </c>
      <c r="V52" s="28">
        <f t="shared" si="38"/>
        <v>3</v>
      </c>
      <c r="W52" s="40">
        <f t="shared" si="32"/>
        <v>5.8105752469494478E-4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32" customFormat="1" ht="15" customHeight="1" x14ac:dyDescent="0.15">
      <c r="A53" s="222"/>
      <c r="B53" s="30">
        <f t="shared" si="36"/>
        <v>9039</v>
      </c>
      <c r="C53" s="30">
        <f t="shared" si="36"/>
        <v>455</v>
      </c>
      <c r="D53" s="41">
        <f>C53/B53</f>
        <v>5.0337426706494083E-2</v>
      </c>
      <c r="E53" s="30">
        <f>SUM(E32,E35,E38,E41,E44,E47,E50)</f>
        <v>359</v>
      </c>
      <c r="F53" s="41">
        <f t="shared" si="28"/>
        <v>0.78901098901098898</v>
      </c>
      <c r="G53" s="30">
        <f t="shared" ref="G53:V53" si="39">SUM(G32,G35,G38,G41,G44,G47,G50)</f>
        <v>10</v>
      </c>
      <c r="H53" s="30">
        <f t="shared" si="39"/>
        <v>0</v>
      </c>
      <c r="I53" s="30">
        <f t="shared" si="39"/>
        <v>0</v>
      </c>
      <c r="J53" s="30">
        <f t="shared" si="39"/>
        <v>23</v>
      </c>
      <c r="K53" s="30">
        <f t="shared" si="39"/>
        <v>56</v>
      </c>
      <c r="L53" s="30">
        <f t="shared" si="39"/>
        <v>196</v>
      </c>
      <c r="M53" s="30">
        <f t="shared" si="39"/>
        <v>26</v>
      </c>
      <c r="N53" s="30">
        <f t="shared" si="39"/>
        <v>1</v>
      </c>
      <c r="O53" s="30">
        <f t="shared" si="39"/>
        <v>8</v>
      </c>
      <c r="P53" s="30">
        <f t="shared" si="39"/>
        <v>7</v>
      </c>
      <c r="Q53" s="30">
        <f t="shared" si="39"/>
        <v>7</v>
      </c>
      <c r="R53" s="30">
        <f t="shared" si="39"/>
        <v>11</v>
      </c>
      <c r="S53" s="30">
        <f t="shared" si="39"/>
        <v>14</v>
      </c>
      <c r="T53" s="30">
        <f t="shared" si="39"/>
        <v>9</v>
      </c>
      <c r="U53" s="30">
        <f t="shared" si="39"/>
        <v>9</v>
      </c>
      <c r="V53" s="30">
        <f t="shared" si="39"/>
        <v>7</v>
      </c>
      <c r="W53" s="42">
        <f t="shared" si="32"/>
        <v>9.9568536342515765E-4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5" customHeight="1" x14ac:dyDescent="0.15">
      <c r="A54" s="167"/>
      <c r="B54" s="2">
        <v>595</v>
      </c>
      <c r="C54" s="2">
        <v>45</v>
      </c>
      <c r="D54" s="12">
        <f t="shared" ref="D54:D62" si="40">C54/B54</f>
        <v>7.5630252100840331E-2</v>
      </c>
      <c r="E54" s="2">
        <v>38</v>
      </c>
      <c r="F54" s="12">
        <f t="shared" si="28"/>
        <v>0.84444444444444444</v>
      </c>
      <c r="G54" s="2"/>
      <c r="H54" s="2"/>
      <c r="I54" s="2"/>
      <c r="J54" s="2">
        <v>5</v>
      </c>
      <c r="K54" s="2">
        <v>5</v>
      </c>
      <c r="L54" s="2">
        <v>18</v>
      </c>
      <c r="M54" s="2">
        <v>4</v>
      </c>
      <c r="N54" s="2"/>
      <c r="O54" s="2"/>
      <c r="P54" s="2">
        <v>2</v>
      </c>
      <c r="Q54" s="2">
        <v>2</v>
      </c>
      <c r="R54" s="2">
        <v>1</v>
      </c>
      <c r="S54" s="2">
        <v>1</v>
      </c>
      <c r="T54" s="2"/>
      <c r="U54" s="2"/>
      <c r="V54" s="2"/>
      <c r="W54" s="13">
        <f t="shared" si="32"/>
        <v>0</v>
      </c>
    </row>
    <row r="55" spans="1:38" ht="15" customHeight="1" x14ac:dyDescent="0.15">
      <c r="A55" s="165" t="s">
        <v>24</v>
      </c>
      <c r="B55" s="11">
        <f>B56-B54</f>
        <v>805</v>
      </c>
      <c r="C55" s="11">
        <f>C56-C54</f>
        <v>40</v>
      </c>
      <c r="D55" s="4">
        <f t="shared" si="40"/>
        <v>4.9689440993788817E-2</v>
      </c>
      <c r="E55" s="11">
        <f>E56-E54</f>
        <v>32</v>
      </c>
      <c r="F55" s="4">
        <f t="shared" si="28"/>
        <v>0.8</v>
      </c>
      <c r="G55" s="11">
        <f>G56-G54</f>
        <v>0</v>
      </c>
      <c r="H55" s="11">
        <f t="shared" ref="H55:V55" si="41">H56-H54</f>
        <v>0</v>
      </c>
      <c r="I55" s="11">
        <f t="shared" si="41"/>
        <v>0</v>
      </c>
      <c r="J55" s="11">
        <f t="shared" si="41"/>
        <v>1</v>
      </c>
      <c r="K55" s="11">
        <f t="shared" si="41"/>
        <v>2</v>
      </c>
      <c r="L55" s="11">
        <f t="shared" si="41"/>
        <v>18</v>
      </c>
      <c r="M55" s="11">
        <f t="shared" si="41"/>
        <v>3</v>
      </c>
      <c r="N55" s="11">
        <f t="shared" si="41"/>
        <v>0</v>
      </c>
      <c r="O55" s="11">
        <f t="shared" si="41"/>
        <v>0</v>
      </c>
      <c r="P55" s="11">
        <f t="shared" si="41"/>
        <v>1</v>
      </c>
      <c r="Q55" s="11">
        <f t="shared" si="41"/>
        <v>1</v>
      </c>
      <c r="R55" s="11">
        <f t="shared" si="41"/>
        <v>1</v>
      </c>
      <c r="S55" s="11">
        <f t="shared" si="41"/>
        <v>5</v>
      </c>
      <c r="T55" s="11">
        <f t="shared" si="41"/>
        <v>0</v>
      </c>
      <c r="U55" s="11">
        <f t="shared" si="41"/>
        <v>0</v>
      </c>
      <c r="V55" s="11">
        <f t="shared" si="41"/>
        <v>0</v>
      </c>
      <c r="W55" s="5">
        <f t="shared" si="32"/>
        <v>0</v>
      </c>
    </row>
    <row r="56" spans="1:38" ht="15" customHeight="1" x14ac:dyDescent="0.15">
      <c r="A56" s="168"/>
      <c r="B56" s="14">
        <v>1400</v>
      </c>
      <c r="C56" s="14">
        <v>85</v>
      </c>
      <c r="D56" s="15">
        <f t="shared" si="40"/>
        <v>6.0714285714285714E-2</v>
      </c>
      <c r="E56" s="14">
        <v>70</v>
      </c>
      <c r="F56" s="15">
        <f t="shared" si="28"/>
        <v>0.82352941176470584</v>
      </c>
      <c r="G56" s="14"/>
      <c r="H56" s="14"/>
      <c r="I56" s="14"/>
      <c r="J56" s="14">
        <v>6</v>
      </c>
      <c r="K56" s="14">
        <v>7</v>
      </c>
      <c r="L56" s="14">
        <v>36</v>
      </c>
      <c r="M56" s="14">
        <v>7</v>
      </c>
      <c r="N56" s="14"/>
      <c r="O56" s="14"/>
      <c r="P56" s="14">
        <v>3</v>
      </c>
      <c r="Q56" s="14">
        <v>3</v>
      </c>
      <c r="R56" s="14">
        <v>2</v>
      </c>
      <c r="S56" s="14">
        <v>6</v>
      </c>
      <c r="T56" s="14"/>
      <c r="U56" s="14"/>
      <c r="V56" s="14"/>
      <c r="W56" s="16">
        <f t="shared" si="32"/>
        <v>0</v>
      </c>
    </row>
    <row r="57" spans="1:38" ht="15" customHeight="1" x14ac:dyDescent="0.15">
      <c r="A57" s="167"/>
      <c r="B57" s="2">
        <v>112</v>
      </c>
      <c r="C57" s="2">
        <v>8</v>
      </c>
      <c r="D57" s="12">
        <f t="shared" si="40"/>
        <v>7.1428571428571425E-2</v>
      </c>
      <c r="E57" s="2">
        <v>5</v>
      </c>
      <c r="F57" s="12">
        <f t="shared" si="28"/>
        <v>0.625</v>
      </c>
      <c r="G57" s="2"/>
      <c r="H57" s="2"/>
      <c r="I57" s="2"/>
      <c r="J57" s="2">
        <v>1</v>
      </c>
      <c r="K57" s="2">
        <v>1</v>
      </c>
      <c r="L57" s="2">
        <v>2</v>
      </c>
      <c r="M57" s="2">
        <v>1</v>
      </c>
      <c r="N57" s="2"/>
      <c r="O57" s="2"/>
      <c r="P57" s="2"/>
      <c r="Q57" s="2"/>
      <c r="R57" s="2"/>
      <c r="S57" s="2"/>
      <c r="T57" s="2"/>
      <c r="U57" s="2"/>
      <c r="V57" s="2"/>
      <c r="W57" s="13">
        <f t="shared" si="32"/>
        <v>0</v>
      </c>
    </row>
    <row r="58" spans="1:38" ht="15" customHeight="1" x14ac:dyDescent="0.15">
      <c r="A58" s="165" t="s">
        <v>25</v>
      </c>
      <c r="B58" s="11">
        <f>B59-B57</f>
        <v>368</v>
      </c>
      <c r="C58" s="11">
        <f>C59-C57</f>
        <v>23</v>
      </c>
      <c r="D58" s="4">
        <f t="shared" si="40"/>
        <v>6.25E-2</v>
      </c>
      <c r="E58" s="11">
        <v>25</v>
      </c>
      <c r="F58" s="4">
        <f t="shared" si="28"/>
        <v>1.0869565217391304</v>
      </c>
      <c r="G58" s="11">
        <f>G59-G57</f>
        <v>1</v>
      </c>
      <c r="H58" s="11">
        <f t="shared" ref="H58:V58" si="42">H59-H57</f>
        <v>0</v>
      </c>
      <c r="I58" s="11">
        <f t="shared" si="42"/>
        <v>0</v>
      </c>
      <c r="J58" s="11">
        <f t="shared" si="42"/>
        <v>1</v>
      </c>
      <c r="K58" s="11">
        <f t="shared" si="42"/>
        <v>1</v>
      </c>
      <c r="L58" s="11">
        <f t="shared" si="42"/>
        <v>11</v>
      </c>
      <c r="M58" s="11">
        <f t="shared" si="42"/>
        <v>3</v>
      </c>
      <c r="N58" s="11">
        <f t="shared" si="42"/>
        <v>0</v>
      </c>
      <c r="O58" s="11">
        <f t="shared" si="42"/>
        <v>0</v>
      </c>
      <c r="P58" s="11">
        <f t="shared" si="42"/>
        <v>0</v>
      </c>
      <c r="Q58" s="11">
        <f t="shared" si="42"/>
        <v>0</v>
      </c>
      <c r="R58" s="11">
        <f t="shared" si="42"/>
        <v>1</v>
      </c>
      <c r="S58" s="11">
        <f t="shared" si="42"/>
        <v>2</v>
      </c>
      <c r="T58" s="11">
        <f t="shared" si="42"/>
        <v>1</v>
      </c>
      <c r="U58" s="11">
        <f t="shared" si="42"/>
        <v>0</v>
      </c>
      <c r="V58" s="11">
        <f t="shared" si="42"/>
        <v>0</v>
      </c>
      <c r="W58" s="5">
        <f t="shared" si="32"/>
        <v>2.717391304347826E-3</v>
      </c>
    </row>
    <row r="59" spans="1:38" ht="15" customHeight="1" x14ac:dyDescent="0.15">
      <c r="A59" s="168"/>
      <c r="B59" s="14">
        <v>480</v>
      </c>
      <c r="C59" s="14">
        <v>31</v>
      </c>
      <c r="D59" s="15">
        <f t="shared" si="40"/>
        <v>6.458333333333334E-2</v>
      </c>
      <c r="E59" s="14">
        <v>25</v>
      </c>
      <c r="F59" s="15">
        <f t="shared" si="28"/>
        <v>0.80645161290322576</v>
      </c>
      <c r="G59" s="14">
        <v>1</v>
      </c>
      <c r="H59" s="14"/>
      <c r="I59" s="14"/>
      <c r="J59" s="14">
        <v>2</v>
      </c>
      <c r="K59" s="14">
        <v>2</v>
      </c>
      <c r="L59" s="14">
        <v>13</v>
      </c>
      <c r="M59" s="14">
        <v>4</v>
      </c>
      <c r="N59" s="14"/>
      <c r="O59" s="14"/>
      <c r="P59" s="14"/>
      <c r="Q59" s="14"/>
      <c r="R59" s="14">
        <v>1</v>
      </c>
      <c r="S59" s="14">
        <v>2</v>
      </c>
      <c r="T59" s="14">
        <v>1</v>
      </c>
      <c r="U59" s="14"/>
      <c r="V59" s="14"/>
      <c r="W59" s="16">
        <f t="shared" si="32"/>
        <v>2.0833333333333333E-3</v>
      </c>
    </row>
    <row r="60" spans="1:38" ht="15" customHeight="1" x14ac:dyDescent="0.15">
      <c r="A60" s="167"/>
      <c r="B60" s="2">
        <v>211</v>
      </c>
      <c r="C60" s="2">
        <v>19</v>
      </c>
      <c r="D60" s="12">
        <f t="shared" si="40"/>
        <v>9.004739336492891E-2</v>
      </c>
      <c r="E60" s="2">
        <v>17</v>
      </c>
      <c r="F60" s="12">
        <f t="shared" si="28"/>
        <v>0.89473684210526316</v>
      </c>
      <c r="G60" s="2"/>
      <c r="H60" s="2"/>
      <c r="I60" s="2"/>
      <c r="J60" s="2">
        <v>4</v>
      </c>
      <c r="K60" s="2">
        <v>5</v>
      </c>
      <c r="L60" s="2">
        <v>5</v>
      </c>
      <c r="M60" s="2"/>
      <c r="N60" s="2"/>
      <c r="O60" s="2"/>
      <c r="P60" s="2"/>
      <c r="Q60" s="2">
        <v>2</v>
      </c>
      <c r="R60" s="2"/>
      <c r="S60" s="2">
        <v>1</v>
      </c>
      <c r="T60" s="2"/>
      <c r="U60" s="2"/>
      <c r="V60" s="2"/>
      <c r="W60" s="13">
        <f t="shared" si="32"/>
        <v>0</v>
      </c>
    </row>
    <row r="61" spans="1:38" ht="15" customHeight="1" x14ac:dyDescent="0.15">
      <c r="A61" s="165" t="s">
        <v>26</v>
      </c>
      <c r="B61" s="11">
        <f>B62-B60</f>
        <v>357</v>
      </c>
      <c r="C61" s="11">
        <f>C62-C60</f>
        <v>12</v>
      </c>
      <c r="D61" s="4">
        <f t="shared" si="40"/>
        <v>3.3613445378151259E-2</v>
      </c>
      <c r="E61" s="11">
        <f>E62-E60</f>
        <v>11</v>
      </c>
      <c r="F61" s="4">
        <f t="shared" si="28"/>
        <v>0.91666666666666663</v>
      </c>
      <c r="G61" s="11">
        <f>G62-G60</f>
        <v>0</v>
      </c>
      <c r="H61" s="11">
        <f t="shared" ref="H61:V61" si="43">H62-H60</f>
        <v>0</v>
      </c>
      <c r="I61" s="11">
        <f t="shared" si="43"/>
        <v>0</v>
      </c>
      <c r="J61" s="11">
        <f t="shared" si="43"/>
        <v>0</v>
      </c>
      <c r="K61" s="11">
        <f t="shared" si="43"/>
        <v>1</v>
      </c>
      <c r="L61" s="11">
        <f t="shared" si="43"/>
        <v>6</v>
      </c>
      <c r="M61" s="11">
        <f t="shared" si="43"/>
        <v>2</v>
      </c>
      <c r="N61" s="11">
        <f t="shared" si="43"/>
        <v>0</v>
      </c>
      <c r="O61" s="11">
        <f t="shared" si="43"/>
        <v>0</v>
      </c>
      <c r="P61" s="11">
        <f t="shared" si="43"/>
        <v>0</v>
      </c>
      <c r="Q61" s="11">
        <f t="shared" si="43"/>
        <v>0</v>
      </c>
      <c r="R61" s="11">
        <f t="shared" si="43"/>
        <v>0</v>
      </c>
      <c r="S61" s="11">
        <f t="shared" si="43"/>
        <v>2</v>
      </c>
      <c r="T61" s="11">
        <f t="shared" si="43"/>
        <v>0</v>
      </c>
      <c r="U61" s="11">
        <f t="shared" si="43"/>
        <v>0</v>
      </c>
      <c r="V61" s="11">
        <f t="shared" si="43"/>
        <v>0</v>
      </c>
      <c r="W61" s="5">
        <f t="shared" si="32"/>
        <v>0</v>
      </c>
    </row>
    <row r="62" spans="1:38" ht="15" customHeight="1" x14ac:dyDescent="0.15">
      <c r="A62" s="165"/>
      <c r="B62" s="14">
        <v>568</v>
      </c>
      <c r="C62" s="14">
        <v>31</v>
      </c>
      <c r="D62" s="15">
        <f t="shared" si="40"/>
        <v>5.4577464788732391E-2</v>
      </c>
      <c r="E62" s="14">
        <v>28</v>
      </c>
      <c r="F62" s="15">
        <f t="shared" si="28"/>
        <v>0.90322580645161288</v>
      </c>
      <c r="G62" s="14"/>
      <c r="H62" s="14"/>
      <c r="I62" s="14"/>
      <c r="J62" s="14">
        <v>4</v>
      </c>
      <c r="K62" s="14">
        <v>6</v>
      </c>
      <c r="L62" s="14">
        <v>11</v>
      </c>
      <c r="M62" s="14">
        <v>2</v>
      </c>
      <c r="N62" s="14"/>
      <c r="O62" s="14"/>
      <c r="P62" s="14"/>
      <c r="Q62" s="14">
        <v>2</v>
      </c>
      <c r="R62" s="14"/>
      <c r="S62" s="14">
        <v>3</v>
      </c>
      <c r="T62" s="14"/>
      <c r="U62" s="14"/>
      <c r="V62" s="14"/>
      <c r="W62" s="16">
        <f t="shared" si="32"/>
        <v>0</v>
      </c>
    </row>
    <row r="63" spans="1:38" s="32" customFormat="1" ht="15" customHeight="1" x14ac:dyDescent="0.15">
      <c r="A63" s="220" t="s">
        <v>52</v>
      </c>
      <c r="B63" s="27">
        <f t="shared" ref="B63:C65" si="44">SUM(B54,B57,B60)</f>
        <v>918</v>
      </c>
      <c r="C63" s="27">
        <f t="shared" si="44"/>
        <v>72</v>
      </c>
      <c r="D63" s="37">
        <f t="shared" si="13"/>
        <v>7.8431372549019607E-2</v>
      </c>
      <c r="E63" s="27">
        <f>SUM(E54,E57,E60)</f>
        <v>60</v>
      </c>
      <c r="F63" s="37">
        <f t="shared" si="28"/>
        <v>0.83333333333333337</v>
      </c>
      <c r="G63" s="27">
        <f t="shared" ref="G63:V63" si="45">SUM(G54,G57,G60)</f>
        <v>0</v>
      </c>
      <c r="H63" s="27">
        <f t="shared" si="45"/>
        <v>0</v>
      </c>
      <c r="I63" s="27">
        <f t="shared" si="45"/>
        <v>0</v>
      </c>
      <c r="J63" s="27">
        <f t="shared" si="45"/>
        <v>10</v>
      </c>
      <c r="K63" s="27">
        <f t="shared" si="45"/>
        <v>11</v>
      </c>
      <c r="L63" s="27">
        <f t="shared" si="45"/>
        <v>25</v>
      </c>
      <c r="M63" s="27">
        <f t="shared" si="45"/>
        <v>5</v>
      </c>
      <c r="N63" s="27">
        <f t="shared" si="45"/>
        <v>0</v>
      </c>
      <c r="O63" s="27">
        <f t="shared" si="45"/>
        <v>0</v>
      </c>
      <c r="P63" s="27">
        <f t="shared" si="45"/>
        <v>2</v>
      </c>
      <c r="Q63" s="27">
        <f t="shared" si="45"/>
        <v>4</v>
      </c>
      <c r="R63" s="27">
        <f t="shared" si="45"/>
        <v>1</v>
      </c>
      <c r="S63" s="27">
        <f t="shared" si="45"/>
        <v>2</v>
      </c>
      <c r="T63" s="27">
        <f t="shared" si="45"/>
        <v>0</v>
      </c>
      <c r="U63" s="27">
        <f t="shared" si="45"/>
        <v>0</v>
      </c>
      <c r="V63" s="27">
        <f t="shared" si="45"/>
        <v>0</v>
      </c>
      <c r="W63" s="38">
        <f t="shared" si="32"/>
        <v>0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32" customFormat="1" ht="15" customHeight="1" x14ac:dyDescent="0.15">
      <c r="A64" s="221"/>
      <c r="B64" s="28">
        <f t="shared" si="44"/>
        <v>1530</v>
      </c>
      <c r="C64" s="28">
        <f t="shared" si="44"/>
        <v>75</v>
      </c>
      <c r="D64" s="39">
        <f t="shared" si="13"/>
        <v>4.9019607843137254E-2</v>
      </c>
      <c r="E64" s="28">
        <f>SUM(E55,E58,E61)</f>
        <v>68</v>
      </c>
      <c r="F64" s="39">
        <f t="shared" si="28"/>
        <v>0.90666666666666662</v>
      </c>
      <c r="G64" s="28">
        <f t="shared" ref="G64:V64" si="46">SUM(G55,G58,G61)</f>
        <v>1</v>
      </c>
      <c r="H64" s="28">
        <f t="shared" si="46"/>
        <v>0</v>
      </c>
      <c r="I64" s="28">
        <f t="shared" si="46"/>
        <v>0</v>
      </c>
      <c r="J64" s="28">
        <f t="shared" si="46"/>
        <v>2</v>
      </c>
      <c r="K64" s="28">
        <f t="shared" si="46"/>
        <v>4</v>
      </c>
      <c r="L64" s="28">
        <f t="shared" si="46"/>
        <v>35</v>
      </c>
      <c r="M64" s="28">
        <f t="shared" si="46"/>
        <v>8</v>
      </c>
      <c r="N64" s="28">
        <f t="shared" si="46"/>
        <v>0</v>
      </c>
      <c r="O64" s="28">
        <f t="shared" si="46"/>
        <v>0</v>
      </c>
      <c r="P64" s="28">
        <f t="shared" si="46"/>
        <v>1</v>
      </c>
      <c r="Q64" s="28">
        <f t="shared" si="46"/>
        <v>1</v>
      </c>
      <c r="R64" s="28">
        <f t="shared" si="46"/>
        <v>2</v>
      </c>
      <c r="S64" s="28">
        <f t="shared" si="46"/>
        <v>9</v>
      </c>
      <c r="T64" s="28">
        <f t="shared" si="46"/>
        <v>1</v>
      </c>
      <c r="U64" s="28">
        <f t="shared" si="46"/>
        <v>0</v>
      </c>
      <c r="V64" s="28">
        <f t="shared" si="46"/>
        <v>0</v>
      </c>
      <c r="W64" s="40">
        <f t="shared" si="32"/>
        <v>6.5359477124183002E-4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s="32" customFormat="1" ht="15" customHeight="1" x14ac:dyDescent="0.15">
      <c r="A65" s="222"/>
      <c r="B65" s="30">
        <f t="shared" si="44"/>
        <v>2448</v>
      </c>
      <c r="C65" s="30">
        <f t="shared" si="44"/>
        <v>147</v>
      </c>
      <c r="D65" s="41">
        <f t="shared" si="13"/>
        <v>6.0049019607843139E-2</v>
      </c>
      <c r="E65" s="30">
        <f>SUM(E56,E59,E62)</f>
        <v>123</v>
      </c>
      <c r="F65" s="41">
        <f t="shared" si="28"/>
        <v>0.83673469387755106</v>
      </c>
      <c r="G65" s="30">
        <f t="shared" ref="G65:V65" si="47">SUM(G56,G59,G62)</f>
        <v>1</v>
      </c>
      <c r="H65" s="30">
        <f t="shared" si="47"/>
        <v>0</v>
      </c>
      <c r="I65" s="30">
        <f t="shared" si="47"/>
        <v>0</v>
      </c>
      <c r="J65" s="30">
        <f t="shared" si="47"/>
        <v>12</v>
      </c>
      <c r="K65" s="30">
        <f t="shared" si="47"/>
        <v>15</v>
      </c>
      <c r="L65" s="30">
        <f t="shared" si="47"/>
        <v>60</v>
      </c>
      <c r="M65" s="30">
        <f t="shared" si="47"/>
        <v>13</v>
      </c>
      <c r="N65" s="30">
        <f t="shared" si="47"/>
        <v>0</v>
      </c>
      <c r="O65" s="30">
        <f t="shared" si="47"/>
        <v>0</v>
      </c>
      <c r="P65" s="30">
        <f t="shared" si="47"/>
        <v>3</v>
      </c>
      <c r="Q65" s="30">
        <f t="shared" si="47"/>
        <v>5</v>
      </c>
      <c r="R65" s="30">
        <f t="shared" si="47"/>
        <v>3</v>
      </c>
      <c r="S65" s="30">
        <f t="shared" si="47"/>
        <v>11</v>
      </c>
      <c r="T65" s="30">
        <f t="shared" si="47"/>
        <v>1</v>
      </c>
      <c r="U65" s="30">
        <f t="shared" si="47"/>
        <v>0</v>
      </c>
      <c r="V65" s="30">
        <f t="shared" si="47"/>
        <v>0</v>
      </c>
      <c r="W65" s="42">
        <f t="shared" si="32"/>
        <v>4.084967320261438E-4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5" customHeight="1" x14ac:dyDescent="0.15">
      <c r="A66" s="167"/>
      <c r="B66" s="2">
        <v>220</v>
      </c>
      <c r="C66" s="2">
        <v>11</v>
      </c>
      <c r="D66" s="12">
        <f t="shared" si="13"/>
        <v>0.05</v>
      </c>
      <c r="E66" s="2">
        <v>10</v>
      </c>
      <c r="F66" s="12">
        <f t="shared" si="28"/>
        <v>0.90909090909090906</v>
      </c>
      <c r="G66" s="2"/>
      <c r="H66" s="2"/>
      <c r="I66" s="2"/>
      <c r="J66" s="2">
        <v>2</v>
      </c>
      <c r="K66" s="2">
        <v>1</v>
      </c>
      <c r="L66" s="2">
        <v>6</v>
      </c>
      <c r="M66" s="2">
        <v>1</v>
      </c>
      <c r="N66" s="2"/>
      <c r="O66" s="2"/>
      <c r="P66" s="2"/>
      <c r="Q66" s="2"/>
      <c r="R66" s="2"/>
      <c r="S66" s="2"/>
      <c r="T66" s="2"/>
      <c r="U66" s="2"/>
      <c r="V66" s="2"/>
      <c r="W66" s="13">
        <f t="shared" si="32"/>
        <v>0</v>
      </c>
    </row>
    <row r="67" spans="1:38" ht="15" customHeight="1" x14ac:dyDescent="0.15">
      <c r="A67" s="165" t="s">
        <v>59</v>
      </c>
      <c r="B67" s="11">
        <f>B68-B66</f>
        <v>861</v>
      </c>
      <c r="C67" s="11">
        <f>C68-C66</f>
        <v>50</v>
      </c>
      <c r="D67" s="4">
        <f t="shared" si="13"/>
        <v>5.8072009291521488E-2</v>
      </c>
      <c r="E67" s="11">
        <f>E68-E66</f>
        <v>42</v>
      </c>
      <c r="F67" s="4">
        <f t="shared" si="28"/>
        <v>0.84</v>
      </c>
      <c r="G67" s="11">
        <f>G68-G66</f>
        <v>0</v>
      </c>
      <c r="H67" s="11">
        <f t="shared" ref="H67:V67" si="48">H68-H66</f>
        <v>0</v>
      </c>
      <c r="I67" s="11">
        <f t="shared" si="48"/>
        <v>0</v>
      </c>
      <c r="J67" s="11">
        <f t="shared" si="48"/>
        <v>1</v>
      </c>
      <c r="K67" s="11">
        <f t="shared" si="48"/>
        <v>5</v>
      </c>
      <c r="L67" s="11">
        <f t="shared" si="48"/>
        <v>23</v>
      </c>
      <c r="M67" s="11">
        <f t="shared" si="48"/>
        <v>5</v>
      </c>
      <c r="N67" s="11">
        <f t="shared" si="48"/>
        <v>0</v>
      </c>
      <c r="O67" s="11">
        <f t="shared" si="48"/>
        <v>1</v>
      </c>
      <c r="P67" s="11">
        <f t="shared" si="48"/>
        <v>0</v>
      </c>
      <c r="Q67" s="11">
        <f t="shared" si="48"/>
        <v>3</v>
      </c>
      <c r="R67" s="11">
        <f t="shared" si="48"/>
        <v>0</v>
      </c>
      <c r="S67" s="11">
        <f t="shared" si="48"/>
        <v>4</v>
      </c>
      <c r="T67" s="11">
        <f t="shared" si="48"/>
        <v>0</v>
      </c>
      <c r="U67" s="11">
        <f t="shared" si="48"/>
        <v>0</v>
      </c>
      <c r="V67" s="11">
        <f t="shared" si="48"/>
        <v>0</v>
      </c>
      <c r="W67" s="5">
        <f t="shared" si="32"/>
        <v>0</v>
      </c>
    </row>
    <row r="68" spans="1:38" ht="15" customHeight="1" x14ac:dyDescent="0.15">
      <c r="A68" s="168"/>
      <c r="B68" s="14">
        <v>1081</v>
      </c>
      <c r="C68" s="14">
        <v>61</v>
      </c>
      <c r="D68" s="15">
        <f t="shared" si="13"/>
        <v>5.6429232192414434E-2</v>
      </c>
      <c r="E68" s="14">
        <v>52</v>
      </c>
      <c r="F68" s="15">
        <f t="shared" si="28"/>
        <v>0.85245901639344257</v>
      </c>
      <c r="G68" s="14"/>
      <c r="H68" s="14"/>
      <c r="I68" s="14"/>
      <c r="J68" s="14">
        <v>3</v>
      </c>
      <c r="K68" s="14">
        <v>6</v>
      </c>
      <c r="L68" s="14">
        <v>29</v>
      </c>
      <c r="M68" s="14">
        <v>6</v>
      </c>
      <c r="N68" s="14"/>
      <c r="O68" s="14">
        <v>1</v>
      </c>
      <c r="P68" s="14"/>
      <c r="Q68" s="14">
        <v>3</v>
      </c>
      <c r="R68" s="14"/>
      <c r="S68" s="14">
        <v>4</v>
      </c>
      <c r="T68" s="14"/>
      <c r="U68" s="14"/>
      <c r="V68" s="14"/>
      <c r="W68" s="16">
        <f t="shared" si="32"/>
        <v>0</v>
      </c>
    </row>
    <row r="69" spans="1:38" ht="15" customHeight="1" x14ac:dyDescent="0.15">
      <c r="A69" s="167"/>
      <c r="B69" s="2">
        <v>373</v>
      </c>
      <c r="C69" s="2">
        <v>27</v>
      </c>
      <c r="D69" s="12">
        <f t="shared" si="13"/>
        <v>7.2386058981233251E-2</v>
      </c>
      <c r="E69" s="2">
        <v>21</v>
      </c>
      <c r="F69" s="12">
        <f t="shared" si="28"/>
        <v>0.77777777777777779</v>
      </c>
      <c r="G69" s="2"/>
      <c r="H69" s="2"/>
      <c r="I69" s="2"/>
      <c r="J69" s="2">
        <v>2</v>
      </c>
      <c r="K69" s="2">
        <v>3</v>
      </c>
      <c r="L69" s="2">
        <v>12</v>
      </c>
      <c r="M69" s="2">
        <v>1</v>
      </c>
      <c r="N69" s="2"/>
      <c r="O69" s="2">
        <v>1</v>
      </c>
      <c r="P69" s="2">
        <v>1</v>
      </c>
      <c r="Q69" s="2">
        <v>1</v>
      </c>
      <c r="R69" s="2"/>
      <c r="S69" s="2"/>
      <c r="T69" s="2"/>
      <c r="U69" s="2"/>
      <c r="V69" s="2"/>
      <c r="W69" s="13">
        <f t="shared" si="32"/>
        <v>0</v>
      </c>
    </row>
    <row r="70" spans="1:38" ht="15" customHeight="1" x14ac:dyDescent="0.15">
      <c r="A70" s="165" t="s">
        <v>60</v>
      </c>
      <c r="B70" s="11">
        <f>B71-B69</f>
        <v>2229</v>
      </c>
      <c r="C70" s="11">
        <f>C71-C69</f>
        <v>136</v>
      </c>
      <c r="D70" s="4">
        <f t="shared" si="13"/>
        <v>6.1013907581875283E-2</v>
      </c>
      <c r="E70" s="11">
        <f>E71-E69</f>
        <v>102</v>
      </c>
      <c r="F70" s="4">
        <f t="shared" si="28"/>
        <v>0.75</v>
      </c>
      <c r="G70" s="11">
        <f>G71-G69</f>
        <v>2</v>
      </c>
      <c r="H70" s="11">
        <f t="shared" ref="H70:V70" si="49">H71-H69</f>
        <v>0</v>
      </c>
      <c r="I70" s="11">
        <f t="shared" si="49"/>
        <v>0</v>
      </c>
      <c r="J70" s="11">
        <f t="shared" si="49"/>
        <v>4</v>
      </c>
      <c r="K70" s="11">
        <f t="shared" si="49"/>
        <v>15</v>
      </c>
      <c r="L70" s="11">
        <f t="shared" si="49"/>
        <v>54</v>
      </c>
      <c r="M70" s="11">
        <f t="shared" si="49"/>
        <v>2</v>
      </c>
      <c r="N70" s="11">
        <f t="shared" si="49"/>
        <v>0</v>
      </c>
      <c r="O70" s="11">
        <f t="shared" si="49"/>
        <v>3</v>
      </c>
      <c r="P70" s="11">
        <f t="shared" si="49"/>
        <v>1</v>
      </c>
      <c r="Q70" s="11">
        <f t="shared" si="49"/>
        <v>3</v>
      </c>
      <c r="R70" s="11">
        <f t="shared" si="49"/>
        <v>2</v>
      </c>
      <c r="S70" s="11">
        <f t="shared" si="49"/>
        <v>16</v>
      </c>
      <c r="T70" s="11">
        <f t="shared" si="49"/>
        <v>2</v>
      </c>
      <c r="U70" s="11">
        <f t="shared" si="49"/>
        <v>1</v>
      </c>
      <c r="V70" s="11">
        <f t="shared" si="49"/>
        <v>0</v>
      </c>
      <c r="W70" s="5">
        <f t="shared" si="32"/>
        <v>8.9726334679228351E-4</v>
      </c>
    </row>
    <row r="71" spans="1:38" ht="15" customHeight="1" x14ac:dyDescent="0.15">
      <c r="A71" s="168"/>
      <c r="B71" s="14">
        <v>2602</v>
      </c>
      <c r="C71" s="14">
        <v>163</v>
      </c>
      <c r="D71" s="15">
        <f t="shared" si="13"/>
        <v>6.2644119907763265E-2</v>
      </c>
      <c r="E71" s="14">
        <v>123</v>
      </c>
      <c r="F71" s="15">
        <f t="shared" si="28"/>
        <v>0.754601226993865</v>
      </c>
      <c r="G71" s="14">
        <v>2</v>
      </c>
      <c r="H71" s="14"/>
      <c r="I71" s="14"/>
      <c r="J71" s="14">
        <v>6</v>
      </c>
      <c r="K71" s="14">
        <v>18</v>
      </c>
      <c r="L71" s="14">
        <v>66</v>
      </c>
      <c r="M71" s="14">
        <v>3</v>
      </c>
      <c r="N71" s="14"/>
      <c r="O71" s="14">
        <v>4</v>
      </c>
      <c r="P71" s="14">
        <v>2</v>
      </c>
      <c r="Q71" s="14">
        <v>4</v>
      </c>
      <c r="R71" s="14">
        <v>2</v>
      </c>
      <c r="S71" s="14">
        <v>16</v>
      </c>
      <c r="T71" s="14">
        <v>2</v>
      </c>
      <c r="U71" s="14">
        <v>1</v>
      </c>
      <c r="V71" s="14"/>
      <c r="W71" s="16">
        <f t="shared" si="32"/>
        <v>7.6863950807071484E-4</v>
      </c>
    </row>
    <row r="72" spans="1:38" ht="15" customHeight="1" x14ac:dyDescent="0.15">
      <c r="A72" s="167"/>
      <c r="B72" s="2">
        <v>199</v>
      </c>
      <c r="C72" s="2">
        <v>12</v>
      </c>
      <c r="D72" s="12">
        <f t="shared" si="13"/>
        <v>6.030150753768844E-2</v>
      </c>
      <c r="E72" s="2">
        <v>10</v>
      </c>
      <c r="F72" s="12">
        <f t="shared" si="28"/>
        <v>0.83333333333333337</v>
      </c>
      <c r="G72" s="2"/>
      <c r="H72" s="2"/>
      <c r="I72" s="2"/>
      <c r="J72" s="2">
        <v>1</v>
      </c>
      <c r="K72" s="2">
        <v>1</v>
      </c>
      <c r="L72" s="2">
        <v>7</v>
      </c>
      <c r="M72" s="2">
        <v>1</v>
      </c>
      <c r="N72" s="2"/>
      <c r="O72" s="2"/>
      <c r="P72" s="2"/>
      <c r="Q72" s="2"/>
      <c r="R72" s="2"/>
      <c r="S72" s="2"/>
      <c r="T72" s="2"/>
      <c r="U72" s="2"/>
      <c r="V72" s="2"/>
      <c r="W72" s="13">
        <f t="shared" ref="W72:W107" si="50">T72/B72</f>
        <v>0</v>
      </c>
    </row>
    <row r="73" spans="1:38" ht="15" customHeight="1" x14ac:dyDescent="0.15">
      <c r="A73" s="165" t="s">
        <v>27</v>
      </c>
      <c r="B73" s="11">
        <f>B74-B72</f>
        <v>732</v>
      </c>
      <c r="C73" s="11">
        <f>C74-C72</f>
        <v>31</v>
      </c>
      <c r="D73" s="4">
        <f t="shared" ref="D73:D148" si="51">C73/B73</f>
        <v>4.2349726775956283E-2</v>
      </c>
      <c r="E73" s="11">
        <f>E74-E72</f>
        <v>27</v>
      </c>
      <c r="F73" s="4">
        <f t="shared" si="28"/>
        <v>0.87096774193548387</v>
      </c>
      <c r="G73" s="11">
        <f>G74-G72</f>
        <v>2</v>
      </c>
      <c r="H73" s="11">
        <f t="shared" ref="H73:V73" si="52">H74-H72</f>
        <v>0</v>
      </c>
      <c r="I73" s="11">
        <f t="shared" si="52"/>
        <v>0</v>
      </c>
      <c r="J73" s="11">
        <f t="shared" si="52"/>
        <v>3</v>
      </c>
      <c r="K73" s="11">
        <f t="shared" si="52"/>
        <v>3</v>
      </c>
      <c r="L73" s="11">
        <f t="shared" si="52"/>
        <v>15</v>
      </c>
      <c r="M73" s="11">
        <f t="shared" si="52"/>
        <v>1</v>
      </c>
      <c r="N73" s="11">
        <f t="shared" si="52"/>
        <v>0</v>
      </c>
      <c r="O73" s="11">
        <f t="shared" si="52"/>
        <v>0</v>
      </c>
      <c r="P73" s="11">
        <f t="shared" si="52"/>
        <v>1</v>
      </c>
      <c r="Q73" s="11">
        <f t="shared" si="52"/>
        <v>0</v>
      </c>
      <c r="R73" s="11">
        <f t="shared" si="52"/>
        <v>0</v>
      </c>
      <c r="S73" s="11">
        <f t="shared" si="52"/>
        <v>2</v>
      </c>
      <c r="T73" s="11">
        <f t="shared" si="52"/>
        <v>2</v>
      </c>
      <c r="U73" s="11">
        <f t="shared" si="52"/>
        <v>2</v>
      </c>
      <c r="V73" s="11">
        <f t="shared" si="52"/>
        <v>0</v>
      </c>
      <c r="W73" s="5">
        <f t="shared" si="50"/>
        <v>2.7322404371584699E-3</v>
      </c>
    </row>
    <row r="74" spans="1:38" ht="15" customHeight="1" x14ac:dyDescent="0.15">
      <c r="A74" s="168"/>
      <c r="B74" s="14">
        <v>931</v>
      </c>
      <c r="C74" s="14">
        <v>43</v>
      </c>
      <c r="D74" s="15">
        <f t="shared" si="51"/>
        <v>4.6186895810955961E-2</v>
      </c>
      <c r="E74" s="14">
        <v>37</v>
      </c>
      <c r="F74" s="15">
        <f t="shared" si="28"/>
        <v>0.86046511627906974</v>
      </c>
      <c r="G74" s="14">
        <v>2</v>
      </c>
      <c r="H74" s="14"/>
      <c r="I74" s="14"/>
      <c r="J74" s="14">
        <v>4</v>
      </c>
      <c r="K74" s="14">
        <v>4</v>
      </c>
      <c r="L74" s="14">
        <v>22</v>
      </c>
      <c r="M74" s="14">
        <v>2</v>
      </c>
      <c r="N74" s="14"/>
      <c r="O74" s="14"/>
      <c r="P74" s="14">
        <v>1</v>
      </c>
      <c r="Q74" s="14"/>
      <c r="R74" s="14"/>
      <c r="S74" s="14">
        <v>2</v>
      </c>
      <c r="T74" s="14">
        <v>2</v>
      </c>
      <c r="U74" s="14">
        <v>2</v>
      </c>
      <c r="V74" s="14"/>
      <c r="W74" s="16">
        <f t="shared" si="50"/>
        <v>2.1482277121374865E-3</v>
      </c>
    </row>
    <row r="75" spans="1:38" ht="15" customHeight="1" x14ac:dyDescent="0.15">
      <c r="A75" s="167"/>
      <c r="B75" s="2">
        <v>252</v>
      </c>
      <c r="C75" s="2">
        <v>15</v>
      </c>
      <c r="D75" s="12">
        <f t="shared" si="51"/>
        <v>5.9523809523809521E-2</v>
      </c>
      <c r="E75" s="2">
        <v>13</v>
      </c>
      <c r="F75" s="12">
        <f t="shared" si="28"/>
        <v>0.8666666666666667</v>
      </c>
      <c r="G75" s="2"/>
      <c r="H75" s="2"/>
      <c r="I75" s="2"/>
      <c r="J75" s="2">
        <v>2</v>
      </c>
      <c r="K75" s="2">
        <v>3</v>
      </c>
      <c r="L75" s="2">
        <v>6</v>
      </c>
      <c r="M75" s="2"/>
      <c r="N75" s="2"/>
      <c r="O75" s="2"/>
      <c r="P75" s="2">
        <v>1</v>
      </c>
      <c r="Q75" s="2"/>
      <c r="R75" s="2"/>
      <c r="S75" s="2">
        <v>1</v>
      </c>
      <c r="T75" s="2"/>
      <c r="U75" s="2"/>
      <c r="V75" s="2"/>
      <c r="W75" s="13">
        <f t="shared" si="50"/>
        <v>0</v>
      </c>
    </row>
    <row r="76" spans="1:38" ht="15" customHeight="1" x14ac:dyDescent="0.15">
      <c r="A76" s="165" t="s">
        <v>44</v>
      </c>
      <c r="B76" s="11">
        <f>B77-B75</f>
        <v>604</v>
      </c>
      <c r="C76" s="11">
        <f>C77-C75</f>
        <v>38</v>
      </c>
      <c r="D76" s="4">
        <f t="shared" si="51"/>
        <v>6.2913907284768214E-2</v>
      </c>
      <c r="E76" s="11">
        <f>E77-E75</f>
        <v>28</v>
      </c>
      <c r="F76" s="4">
        <f t="shared" si="28"/>
        <v>0.73684210526315785</v>
      </c>
      <c r="G76" s="11">
        <f>G77-G75</f>
        <v>0</v>
      </c>
      <c r="H76" s="11">
        <f t="shared" ref="H76:V76" si="53">H77-H75</f>
        <v>0</v>
      </c>
      <c r="I76" s="11">
        <f t="shared" si="53"/>
        <v>0</v>
      </c>
      <c r="J76" s="11">
        <f t="shared" si="53"/>
        <v>1</v>
      </c>
      <c r="K76" s="11">
        <f t="shared" si="53"/>
        <v>3</v>
      </c>
      <c r="L76" s="11">
        <f t="shared" si="53"/>
        <v>17</v>
      </c>
      <c r="M76" s="11">
        <f t="shared" si="53"/>
        <v>4</v>
      </c>
      <c r="N76" s="11">
        <f t="shared" si="53"/>
        <v>0</v>
      </c>
      <c r="O76" s="11">
        <f t="shared" si="53"/>
        <v>0</v>
      </c>
      <c r="P76" s="11">
        <f t="shared" si="53"/>
        <v>1</v>
      </c>
      <c r="Q76" s="11">
        <f t="shared" si="53"/>
        <v>1</v>
      </c>
      <c r="R76" s="11">
        <f t="shared" si="53"/>
        <v>1</v>
      </c>
      <c r="S76" s="11">
        <f t="shared" si="53"/>
        <v>0</v>
      </c>
      <c r="T76" s="11">
        <f t="shared" si="53"/>
        <v>0</v>
      </c>
      <c r="U76" s="11">
        <f t="shared" si="53"/>
        <v>0</v>
      </c>
      <c r="V76" s="11">
        <f t="shared" si="53"/>
        <v>0</v>
      </c>
      <c r="W76" s="5">
        <f t="shared" si="50"/>
        <v>0</v>
      </c>
    </row>
    <row r="77" spans="1:38" ht="15" customHeight="1" x14ac:dyDescent="0.15">
      <c r="A77" s="168"/>
      <c r="B77" s="14">
        <v>856</v>
      </c>
      <c r="C77" s="14">
        <v>53</v>
      </c>
      <c r="D77" s="15">
        <f t="shared" si="51"/>
        <v>6.191588785046729E-2</v>
      </c>
      <c r="E77" s="14">
        <v>41</v>
      </c>
      <c r="F77" s="15">
        <f t="shared" si="28"/>
        <v>0.77358490566037741</v>
      </c>
      <c r="G77" s="14">
        <v>0</v>
      </c>
      <c r="H77" s="14"/>
      <c r="I77" s="14"/>
      <c r="J77" s="14">
        <v>3</v>
      </c>
      <c r="K77" s="14">
        <v>6</v>
      </c>
      <c r="L77" s="14">
        <v>23</v>
      </c>
      <c r="M77" s="14">
        <v>4</v>
      </c>
      <c r="N77" s="14"/>
      <c r="O77" s="14"/>
      <c r="P77" s="14">
        <v>2</v>
      </c>
      <c r="Q77" s="14">
        <v>1</v>
      </c>
      <c r="R77" s="14">
        <v>1</v>
      </c>
      <c r="S77" s="14">
        <v>1</v>
      </c>
      <c r="T77" s="14"/>
      <c r="U77" s="14"/>
      <c r="V77" s="14"/>
      <c r="W77" s="16">
        <f t="shared" si="50"/>
        <v>0</v>
      </c>
    </row>
    <row r="78" spans="1:38" ht="15" customHeight="1" x14ac:dyDescent="0.15">
      <c r="A78" s="167"/>
      <c r="B78" s="2">
        <v>581</v>
      </c>
      <c r="C78" s="2">
        <v>47</v>
      </c>
      <c r="D78" s="12">
        <f t="shared" si="51"/>
        <v>8.0895008605851984E-2</v>
      </c>
      <c r="E78" s="2">
        <v>39</v>
      </c>
      <c r="F78" s="12">
        <f t="shared" si="28"/>
        <v>0.82978723404255317</v>
      </c>
      <c r="G78" s="2">
        <v>1</v>
      </c>
      <c r="H78" s="2"/>
      <c r="I78" s="2"/>
      <c r="J78" s="2">
        <v>6</v>
      </c>
      <c r="K78" s="2">
        <v>2</v>
      </c>
      <c r="L78" s="2">
        <v>27</v>
      </c>
      <c r="M78" s="2">
        <v>2</v>
      </c>
      <c r="N78" s="2"/>
      <c r="O78" s="2"/>
      <c r="P78" s="2"/>
      <c r="Q78" s="2"/>
      <c r="R78" s="2">
        <v>1</v>
      </c>
      <c r="S78" s="2"/>
      <c r="T78" s="2">
        <v>1</v>
      </c>
      <c r="U78" s="2">
        <v>1</v>
      </c>
      <c r="V78" s="2">
        <v>1</v>
      </c>
      <c r="W78" s="13">
        <f t="shared" si="50"/>
        <v>1.7211703958691911E-3</v>
      </c>
    </row>
    <row r="79" spans="1:38" ht="15" customHeight="1" x14ac:dyDescent="0.15">
      <c r="A79" s="165" t="s">
        <v>61</v>
      </c>
      <c r="B79" s="11">
        <f>B80-B78</f>
        <v>1287</v>
      </c>
      <c r="C79" s="11">
        <f>C80-C78</f>
        <v>66</v>
      </c>
      <c r="D79" s="4">
        <f t="shared" si="51"/>
        <v>5.128205128205128E-2</v>
      </c>
      <c r="E79" s="11">
        <f>E80-E78</f>
        <v>54</v>
      </c>
      <c r="F79" s="4">
        <f t="shared" si="28"/>
        <v>0.81818181818181823</v>
      </c>
      <c r="G79" s="11">
        <f>G80-G78</f>
        <v>1</v>
      </c>
      <c r="H79" s="11">
        <f t="shared" ref="H79:U79" si="54">H80-H78</f>
        <v>0</v>
      </c>
      <c r="I79" s="11">
        <f t="shared" si="54"/>
        <v>0</v>
      </c>
      <c r="J79" s="11">
        <f t="shared" si="54"/>
        <v>2</v>
      </c>
      <c r="K79" s="11">
        <f t="shared" si="54"/>
        <v>8</v>
      </c>
      <c r="L79" s="11">
        <f t="shared" si="54"/>
        <v>28</v>
      </c>
      <c r="M79" s="11">
        <f t="shared" si="54"/>
        <v>6</v>
      </c>
      <c r="N79" s="11">
        <f t="shared" si="54"/>
        <v>0</v>
      </c>
      <c r="O79" s="11">
        <f t="shared" si="54"/>
        <v>0</v>
      </c>
      <c r="P79" s="11">
        <f t="shared" si="54"/>
        <v>0</v>
      </c>
      <c r="Q79" s="11">
        <f t="shared" si="54"/>
        <v>1</v>
      </c>
      <c r="R79" s="11">
        <f t="shared" si="54"/>
        <v>1</v>
      </c>
      <c r="S79" s="11">
        <f t="shared" si="54"/>
        <v>7</v>
      </c>
      <c r="T79" s="11">
        <f t="shared" si="54"/>
        <v>1</v>
      </c>
      <c r="U79" s="11">
        <f t="shared" si="54"/>
        <v>0</v>
      </c>
      <c r="V79" s="11">
        <f>V80-V78</f>
        <v>0</v>
      </c>
      <c r="W79" s="5">
        <f t="shared" si="50"/>
        <v>7.77000777000777E-4</v>
      </c>
    </row>
    <row r="80" spans="1:38" ht="15" customHeight="1" x14ac:dyDescent="0.15">
      <c r="A80" s="168"/>
      <c r="B80" s="14">
        <v>1868</v>
      </c>
      <c r="C80" s="14">
        <v>113</v>
      </c>
      <c r="D80" s="15">
        <f t="shared" si="51"/>
        <v>6.0492505353319057E-2</v>
      </c>
      <c r="E80" s="14">
        <v>93</v>
      </c>
      <c r="F80" s="15">
        <f t="shared" si="28"/>
        <v>0.82300884955752207</v>
      </c>
      <c r="G80" s="14">
        <v>2</v>
      </c>
      <c r="H80" s="14"/>
      <c r="I80" s="14"/>
      <c r="J80" s="14">
        <v>8</v>
      </c>
      <c r="K80" s="14">
        <v>10</v>
      </c>
      <c r="L80" s="14">
        <v>55</v>
      </c>
      <c r="M80" s="14">
        <v>8</v>
      </c>
      <c r="N80" s="14"/>
      <c r="O80" s="14"/>
      <c r="P80" s="14"/>
      <c r="Q80" s="14">
        <v>1</v>
      </c>
      <c r="R80" s="14">
        <v>2</v>
      </c>
      <c r="S80" s="14">
        <v>7</v>
      </c>
      <c r="T80" s="14">
        <v>2</v>
      </c>
      <c r="U80" s="14">
        <v>1</v>
      </c>
      <c r="V80" s="14">
        <v>1</v>
      </c>
      <c r="W80" s="16">
        <f t="shared" si="50"/>
        <v>1.0706638115631692E-3</v>
      </c>
    </row>
    <row r="81" spans="1:38" s="32" customFormat="1" ht="15" customHeight="1" x14ac:dyDescent="0.15">
      <c r="A81" s="225" t="s">
        <v>95</v>
      </c>
      <c r="B81" s="27">
        <f>SUM(B66,B69,B72,B75,B78)</f>
        <v>1625</v>
      </c>
      <c r="C81" s="27">
        <f t="shared" ref="C81:E81" si="55">SUM(C66,C69,C72,C75,C78)</f>
        <v>112</v>
      </c>
      <c r="D81" s="37">
        <f t="shared" si="51"/>
        <v>6.892307692307692E-2</v>
      </c>
      <c r="E81" s="27">
        <f t="shared" si="55"/>
        <v>93</v>
      </c>
      <c r="F81" s="37">
        <f t="shared" si="28"/>
        <v>0.8303571428571429</v>
      </c>
      <c r="G81" s="27">
        <f t="shared" ref="G81:S81" si="56">SUM(G66,G69,G72,G75,G78)</f>
        <v>1</v>
      </c>
      <c r="H81" s="27">
        <f t="shared" si="56"/>
        <v>0</v>
      </c>
      <c r="I81" s="27">
        <f t="shared" si="56"/>
        <v>0</v>
      </c>
      <c r="J81" s="27">
        <f t="shared" si="56"/>
        <v>13</v>
      </c>
      <c r="K81" s="27">
        <f t="shared" si="56"/>
        <v>10</v>
      </c>
      <c r="L81" s="27">
        <f t="shared" si="56"/>
        <v>58</v>
      </c>
      <c r="M81" s="27">
        <f t="shared" si="56"/>
        <v>5</v>
      </c>
      <c r="N81" s="27">
        <f t="shared" si="56"/>
        <v>0</v>
      </c>
      <c r="O81" s="27">
        <f t="shared" si="56"/>
        <v>1</v>
      </c>
      <c r="P81" s="27">
        <f t="shared" si="56"/>
        <v>2</v>
      </c>
      <c r="Q81" s="27">
        <f t="shared" si="56"/>
        <v>1</v>
      </c>
      <c r="R81" s="27">
        <f t="shared" si="56"/>
        <v>1</v>
      </c>
      <c r="S81" s="27">
        <f t="shared" si="56"/>
        <v>1</v>
      </c>
      <c r="T81" s="27">
        <f>SUM(T66,T69,T72,T75,T78)</f>
        <v>1</v>
      </c>
      <c r="U81" s="27">
        <f t="shared" ref="U81:V81" si="57">SUM(U66,U69,U72,U75,U78)</f>
        <v>1</v>
      </c>
      <c r="V81" s="27">
        <f t="shared" si="57"/>
        <v>1</v>
      </c>
      <c r="W81" s="38">
        <f t="shared" si="50"/>
        <v>6.1538461538461541E-4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32" customFormat="1" ht="15" customHeight="1" x14ac:dyDescent="0.15">
      <c r="A82" s="226"/>
      <c r="B82" s="28">
        <f>SUM(B67,B70,B73,B76,B79)</f>
        <v>5713</v>
      </c>
      <c r="C82" s="28">
        <f t="shared" ref="C82:E82" si="58">SUM(C67,C70,C73,C76,C79)</f>
        <v>321</v>
      </c>
      <c r="D82" s="39">
        <f t="shared" si="51"/>
        <v>5.6187642219499387E-2</v>
      </c>
      <c r="E82" s="28">
        <f t="shared" si="58"/>
        <v>253</v>
      </c>
      <c r="F82" s="39">
        <f t="shared" si="28"/>
        <v>0.78816199376947038</v>
      </c>
      <c r="G82" s="28">
        <f t="shared" ref="G82:S82" si="59">SUM(G67,G70,G73,G76,G79)</f>
        <v>5</v>
      </c>
      <c r="H82" s="28">
        <f t="shared" si="59"/>
        <v>0</v>
      </c>
      <c r="I82" s="28">
        <f t="shared" si="59"/>
        <v>0</v>
      </c>
      <c r="J82" s="28">
        <f t="shared" si="59"/>
        <v>11</v>
      </c>
      <c r="K82" s="28">
        <f t="shared" si="59"/>
        <v>34</v>
      </c>
      <c r="L82" s="28">
        <f t="shared" si="59"/>
        <v>137</v>
      </c>
      <c r="M82" s="28">
        <f t="shared" si="59"/>
        <v>18</v>
      </c>
      <c r="N82" s="28">
        <f t="shared" si="59"/>
        <v>0</v>
      </c>
      <c r="O82" s="28">
        <f t="shared" si="59"/>
        <v>4</v>
      </c>
      <c r="P82" s="28">
        <f t="shared" si="59"/>
        <v>3</v>
      </c>
      <c r="Q82" s="28">
        <f t="shared" si="59"/>
        <v>8</v>
      </c>
      <c r="R82" s="28">
        <f t="shared" si="59"/>
        <v>4</v>
      </c>
      <c r="S82" s="28">
        <f t="shared" si="59"/>
        <v>29</v>
      </c>
      <c r="T82" s="28">
        <f>SUM(T67,T70,T73,T76,T79)</f>
        <v>5</v>
      </c>
      <c r="U82" s="28">
        <f t="shared" ref="U82:V82" si="60">SUM(U67,U70,U73,U76,U79)</f>
        <v>3</v>
      </c>
      <c r="V82" s="28">
        <f t="shared" si="60"/>
        <v>0</v>
      </c>
      <c r="W82" s="40">
        <f t="shared" si="50"/>
        <v>8.7519691930684404E-4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32" customFormat="1" ht="15" customHeight="1" x14ac:dyDescent="0.15">
      <c r="A83" s="227"/>
      <c r="B83" s="28">
        <f>SUM(B68,B71,B74,B77,B80)</f>
        <v>7338</v>
      </c>
      <c r="C83" s="28">
        <f>SUM(C68,C71,C74,C77,C80)</f>
        <v>433</v>
      </c>
      <c r="D83" s="41">
        <f t="shared" si="51"/>
        <v>5.9007904061052059E-2</v>
      </c>
      <c r="E83" s="30">
        <f>SUM(E68,E71,E74,E77,E80)</f>
        <v>346</v>
      </c>
      <c r="F83" s="41">
        <f t="shared" si="28"/>
        <v>0.79907621247113159</v>
      </c>
      <c r="G83" s="30">
        <f t="shared" ref="G83:V83" si="61">SUM(G68,G71,G74,G77,G80)</f>
        <v>6</v>
      </c>
      <c r="H83" s="30">
        <f t="shared" si="61"/>
        <v>0</v>
      </c>
      <c r="I83" s="30">
        <f t="shared" si="61"/>
        <v>0</v>
      </c>
      <c r="J83" s="30">
        <f t="shared" si="61"/>
        <v>24</v>
      </c>
      <c r="K83" s="30">
        <f t="shared" si="61"/>
        <v>44</v>
      </c>
      <c r="L83" s="30">
        <f t="shared" si="61"/>
        <v>195</v>
      </c>
      <c r="M83" s="30">
        <f t="shared" si="61"/>
        <v>23</v>
      </c>
      <c r="N83" s="30">
        <f t="shared" si="61"/>
        <v>0</v>
      </c>
      <c r="O83" s="30">
        <f t="shared" si="61"/>
        <v>5</v>
      </c>
      <c r="P83" s="30">
        <f t="shared" si="61"/>
        <v>5</v>
      </c>
      <c r="Q83" s="30">
        <f t="shared" si="61"/>
        <v>9</v>
      </c>
      <c r="R83" s="30">
        <f t="shared" si="61"/>
        <v>5</v>
      </c>
      <c r="S83" s="30">
        <f t="shared" si="61"/>
        <v>30</v>
      </c>
      <c r="T83" s="30">
        <f t="shared" si="61"/>
        <v>6</v>
      </c>
      <c r="U83" s="30">
        <f t="shared" si="61"/>
        <v>4</v>
      </c>
      <c r="V83" s="30">
        <f t="shared" si="61"/>
        <v>1</v>
      </c>
      <c r="W83" s="42">
        <f t="shared" si="50"/>
        <v>8.1766148814390845E-4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5" customHeight="1" x14ac:dyDescent="0.15">
      <c r="A84" s="167"/>
      <c r="B84" s="2">
        <v>392</v>
      </c>
      <c r="C84" s="2">
        <v>29</v>
      </c>
      <c r="D84" s="12">
        <f t="shared" si="51"/>
        <v>7.3979591836734693E-2</v>
      </c>
      <c r="E84" s="2">
        <v>24</v>
      </c>
      <c r="F84" s="12">
        <f t="shared" si="28"/>
        <v>0.82758620689655171</v>
      </c>
      <c r="G84" s="2"/>
      <c r="H84" s="2"/>
      <c r="I84" s="2"/>
      <c r="J84" s="2">
        <v>3</v>
      </c>
      <c r="K84" s="2">
        <v>2</v>
      </c>
      <c r="L84" s="2">
        <v>12</v>
      </c>
      <c r="M84" s="2">
        <v>4</v>
      </c>
      <c r="N84" s="2"/>
      <c r="O84" s="2"/>
      <c r="P84" s="2">
        <v>1</v>
      </c>
      <c r="Q84" s="2">
        <v>1</v>
      </c>
      <c r="R84" s="2">
        <v>1</v>
      </c>
      <c r="S84" s="2"/>
      <c r="T84" s="2"/>
      <c r="U84" s="2"/>
      <c r="V84" s="2"/>
      <c r="W84" s="13">
        <f t="shared" si="50"/>
        <v>0</v>
      </c>
    </row>
    <row r="85" spans="1:38" ht="15" customHeight="1" x14ac:dyDescent="0.15">
      <c r="A85" s="165" t="s">
        <v>28</v>
      </c>
      <c r="B85" s="11">
        <f>B86-B84</f>
        <v>788</v>
      </c>
      <c r="C85" s="11">
        <f>C86-C84</f>
        <v>51</v>
      </c>
      <c r="D85" s="4">
        <f t="shared" si="51"/>
        <v>6.4720812182741116E-2</v>
      </c>
      <c r="E85" s="11">
        <f>E86-E84</f>
        <v>41</v>
      </c>
      <c r="F85" s="4">
        <f t="shared" si="28"/>
        <v>0.80392156862745101</v>
      </c>
      <c r="G85" s="11">
        <f>G86-G84</f>
        <v>1</v>
      </c>
      <c r="H85" s="11">
        <f t="shared" ref="H85:V85" si="62">H86-H84</f>
        <v>0</v>
      </c>
      <c r="I85" s="11">
        <f t="shared" si="62"/>
        <v>0</v>
      </c>
      <c r="J85" s="11">
        <f t="shared" si="62"/>
        <v>2</v>
      </c>
      <c r="K85" s="11">
        <f t="shared" si="62"/>
        <v>7</v>
      </c>
      <c r="L85" s="11">
        <f t="shared" si="62"/>
        <v>22</v>
      </c>
      <c r="M85" s="11">
        <f t="shared" si="62"/>
        <v>4</v>
      </c>
      <c r="N85" s="11">
        <f t="shared" si="62"/>
        <v>0</v>
      </c>
      <c r="O85" s="11">
        <f t="shared" si="62"/>
        <v>1</v>
      </c>
      <c r="P85" s="11">
        <f t="shared" si="62"/>
        <v>0</v>
      </c>
      <c r="Q85" s="11">
        <f t="shared" si="62"/>
        <v>1</v>
      </c>
      <c r="R85" s="11">
        <f t="shared" si="62"/>
        <v>2</v>
      </c>
      <c r="S85" s="11">
        <f t="shared" si="62"/>
        <v>1</v>
      </c>
      <c r="T85" s="11">
        <f t="shared" si="62"/>
        <v>1</v>
      </c>
      <c r="U85" s="11">
        <f t="shared" si="62"/>
        <v>1</v>
      </c>
      <c r="V85" s="11">
        <f t="shared" si="62"/>
        <v>1</v>
      </c>
      <c r="W85" s="5">
        <f t="shared" si="50"/>
        <v>1.2690355329949238E-3</v>
      </c>
    </row>
    <row r="86" spans="1:38" ht="15" customHeight="1" x14ac:dyDescent="0.15">
      <c r="A86" s="168"/>
      <c r="B86" s="14">
        <v>1180</v>
      </c>
      <c r="C86" s="14">
        <v>80</v>
      </c>
      <c r="D86" s="15">
        <f t="shared" si="51"/>
        <v>6.7796610169491525E-2</v>
      </c>
      <c r="E86" s="14">
        <v>65</v>
      </c>
      <c r="F86" s="15">
        <f t="shared" si="28"/>
        <v>0.8125</v>
      </c>
      <c r="G86" s="14">
        <v>1</v>
      </c>
      <c r="H86" s="14"/>
      <c r="I86" s="14"/>
      <c r="J86" s="14">
        <v>5</v>
      </c>
      <c r="K86" s="14">
        <v>9</v>
      </c>
      <c r="L86" s="14">
        <v>34</v>
      </c>
      <c r="M86" s="14">
        <v>8</v>
      </c>
      <c r="N86" s="14"/>
      <c r="O86" s="14">
        <v>1</v>
      </c>
      <c r="P86" s="14">
        <v>1</v>
      </c>
      <c r="Q86" s="14">
        <v>2</v>
      </c>
      <c r="R86" s="14">
        <v>3</v>
      </c>
      <c r="S86" s="14">
        <v>1</v>
      </c>
      <c r="T86" s="14">
        <v>1</v>
      </c>
      <c r="U86" s="14">
        <v>1</v>
      </c>
      <c r="V86" s="14">
        <v>1</v>
      </c>
      <c r="W86" s="16">
        <f t="shared" si="50"/>
        <v>8.4745762711864404E-4</v>
      </c>
    </row>
    <row r="87" spans="1:38" ht="15" customHeight="1" x14ac:dyDescent="0.15">
      <c r="A87" s="167"/>
      <c r="B87" s="2">
        <v>208</v>
      </c>
      <c r="C87" s="2">
        <v>22</v>
      </c>
      <c r="D87" s="12">
        <f t="shared" si="51"/>
        <v>0.10576923076923077</v>
      </c>
      <c r="E87" s="2">
        <v>19</v>
      </c>
      <c r="F87" s="12">
        <f t="shared" si="28"/>
        <v>0.86363636363636365</v>
      </c>
      <c r="G87" s="2"/>
      <c r="H87" s="2"/>
      <c r="I87" s="2"/>
      <c r="J87" s="2">
        <v>1</v>
      </c>
      <c r="K87" s="2">
        <v>8</v>
      </c>
      <c r="L87" s="2">
        <v>7</v>
      </c>
      <c r="M87" s="2">
        <v>2</v>
      </c>
      <c r="N87" s="2"/>
      <c r="O87" s="2">
        <v>1</v>
      </c>
      <c r="P87" s="2"/>
      <c r="Q87" s="2"/>
      <c r="R87" s="2"/>
      <c r="S87" s="2"/>
      <c r="T87" s="2"/>
      <c r="U87" s="2"/>
      <c r="V87" s="2"/>
      <c r="W87" s="13">
        <f t="shared" si="50"/>
        <v>0</v>
      </c>
    </row>
    <row r="88" spans="1:38" ht="15" customHeight="1" x14ac:dyDescent="0.15">
      <c r="A88" s="165" t="s">
        <v>29</v>
      </c>
      <c r="B88" s="11">
        <f>B89-B87</f>
        <v>913</v>
      </c>
      <c r="C88" s="11">
        <f>C89-C87</f>
        <v>64</v>
      </c>
      <c r="D88" s="4">
        <f t="shared" si="51"/>
        <v>7.0098576122672507E-2</v>
      </c>
      <c r="E88" s="11">
        <f>E89-E87</f>
        <v>56</v>
      </c>
      <c r="F88" s="4">
        <f t="shared" si="28"/>
        <v>0.875</v>
      </c>
      <c r="G88" s="11">
        <f>G89-G87</f>
        <v>1</v>
      </c>
      <c r="H88" s="11">
        <f t="shared" ref="H88:V88" si="63">H89-H87</f>
        <v>0</v>
      </c>
      <c r="I88" s="11">
        <f t="shared" si="63"/>
        <v>0</v>
      </c>
      <c r="J88" s="11">
        <f t="shared" si="63"/>
        <v>4</v>
      </c>
      <c r="K88" s="11">
        <f t="shared" si="63"/>
        <v>12</v>
      </c>
      <c r="L88" s="11">
        <f t="shared" si="63"/>
        <v>28</v>
      </c>
      <c r="M88" s="11">
        <f t="shared" si="63"/>
        <v>5</v>
      </c>
      <c r="N88" s="11">
        <f t="shared" si="63"/>
        <v>0</v>
      </c>
      <c r="O88" s="11">
        <f t="shared" si="63"/>
        <v>2</v>
      </c>
      <c r="P88" s="11">
        <f t="shared" si="63"/>
        <v>1</v>
      </c>
      <c r="Q88" s="11">
        <f t="shared" si="63"/>
        <v>1</v>
      </c>
      <c r="R88" s="11">
        <f t="shared" si="63"/>
        <v>2</v>
      </c>
      <c r="S88" s="11">
        <f t="shared" si="63"/>
        <v>0</v>
      </c>
      <c r="T88" s="11">
        <f t="shared" si="63"/>
        <v>0</v>
      </c>
      <c r="U88" s="11">
        <f t="shared" si="63"/>
        <v>0</v>
      </c>
      <c r="V88" s="11">
        <f t="shared" si="63"/>
        <v>0</v>
      </c>
      <c r="W88" s="5">
        <f t="shared" si="50"/>
        <v>0</v>
      </c>
    </row>
    <row r="89" spans="1:38" ht="15" customHeight="1" x14ac:dyDescent="0.15">
      <c r="A89" s="168"/>
      <c r="B89" s="14">
        <v>1121</v>
      </c>
      <c r="C89" s="14">
        <v>86</v>
      </c>
      <c r="D89" s="15">
        <f t="shared" si="51"/>
        <v>7.6717216770740407E-2</v>
      </c>
      <c r="E89" s="14">
        <v>75</v>
      </c>
      <c r="F89" s="15">
        <f t="shared" si="28"/>
        <v>0.87209302325581395</v>
      </c>
      <c r="G89" s="14">
        <v>1</v>
      </c>
      <c r="H89" s="14"/>
      <c r="I89" s="14"/>
      <c r="J89" s="14">
        <v>5</v>
      </c>
      <c r="K89" s="14">
        <v>20</v>
      </c>
      <c r="L89" s="14">
        <v>35</v>
      </c>
      <c r="M89" s="14">
        <v>7</v>
      </c>
      <c r="N89" s="14"/>
      <c r="O89" s="14">
        <v>3</v>
      </c>
      <c r="P89" s="14">
        <v>1</v>
      </c>
      <c r="Q89" s="14">
        <v>1</v>
      </c>
      <c r="R89" s="14">
        <v>2</v>
      </c>
      <c r="S89" s="14"/>
      <c r="T89" s="14"/>
      <c r="U89" s="14"/>
      <c r="V89" s="14"/>
      <c r="W89" s="16">
        <f t="shared" si="50"/>
        <v>0</v>
      </c>
    </row>
    <row r="90" spans="1:38" s="107" customFormat="1" ht="15" customHeight="1" x14ac:dyDescent="0.15">
      <c r="A90" s="187"/>
      <c r="B90" s="104">
        <v>353</v>
      </c>
      <c r="C90" s="104">
        <v>19</v>
      </c>
      <c r="D90" s="105">
        <f t="shared" si="51"/>
        <v>5.3824362606232294E-2</v>
      </c>
      <c r="E90" s="104">
        <v>14</v>
      </c>
      <c r="F90" s="105">
        <f t="shared" si="28"/>
        <v>0.73684210526315785</v>
      </c>
      <c r="G90" s="104"/>
      <c r="H90" s="104"/>
      <c r="I90" s="104"/>
      <c r="J90" s="104"/>
      <c r="K90" s="104">
        <v>1</v>
      </c>
      <c r="L90" s="104">
        <v>9</v>
      </c>
      <c r="M90" s="104">
        <v>2</v>
      </c>
      <c r="N90" s="104"/>
      <c r="O90" s="104"/>
      <c r="P90" s="104">
        <v>2</v>
      </c>
      <c r="Q90" s="104"/>
      <c r="R90" s="104"/>
      <c r="S90" s="104"/>
      <c r="T90" s="104"/>
      <c r="U90" s="104"/>
      <c r="V90" s="104"/>
      <c r="W90" s="106">
        <f t="shared" si="50"/>
        <v>0</v>
      </c>
    </row>
    <row r="91" spans="1:38" s="107" customFormat="1" ht="15" customHeight="1" x14ac:dyDescent="0.15">
      <c r="A91" s="188" t="s">
        <v>30</v>
      </c>
      <c r="B91" s="108">
        <f>B92-B90</f>
        <v>991</v>
      </c>
      <c r="C91" s="108">
        <f>C92-C90</f>
        <v>59</v>
      </c>
      <c r="D91" s="109">
        <f t="shared" si="51"/>
        <v>5.9535822401614528E-2</v>
      </c>
      <c r="E91" s="108">
        <f>E92-E90</f>
        <v>51</v>
      </c>
      <c r="F91" s="109">
        <f t="shared" si="28"/>
        <v>0.86440677966101698</v>
      </c>
      <c r="G91" s="108">
        <f>G92-G90</f>
        <v>2</v>
      </c>
      <c r="H91" s="108">
        <f t="shared" ref="H91:V91" si="64">H92-H90</f>
        <v>1</v>
      </c>
      <c r="I91" s="108">
        <f t="shared" si="64"/>
        <v>0</v>
      </c>
      <c r="J91" s="108">
        <f t="shared" si="64"/>
        <v>2</v>
      </c>
      <c r="K91" s="108">
        <f t="shared" si="64"/>
        <v>11</v>
      </c>
      <c r="L91" s="108">
        <f t="shared" si="64"/>
        <v>31</v>
      </c>
      <c r="M91" s="108">
        <f t="shared" si="64"/>
        <v>4</v>
      </c>
      <c r="N91" s="108">
        <f t="shared" si="64"/>
        <v>0</v>
      </c>
      <c r="O91" s="108">
        <f t="shared" si="64"/>
        <v>0</v>
      </c>
      <c r="P91" s="108">
        <f t="shared" si="64"/>
        <v>0</v>
      </c>
      <c r="Q91" s="108">
        <f t="shared" si="64"/>
        <v>0</v>
      </c>
      <c r="R91" s="108">
        <f t="shared" si="64"/>
        <v>0</v>
      </c>
      <c r="S91" s="108">
        <f t="shared" si="64"/>
        <v>0</v>
      </c>
      <c r="T91" s="108">
        <f t="shared" si="64"/>
        <v>2</v>
      </c>
      <c r="U91" s="108">
        <f t="shared" si="64"/>
        <v>2</v>
      </c>
      <c r="V91" s="108">
        <f t="shared" si="64"/>
        <v>2</v>
      </c>
      <c r="W91" s="110">
        <f t="shared" si="50"/>
        <v>2.0181634712411706E-3</v>
      </c>
    </row>
    <row r="92" spans="1:38" s="107" customFormat="1" ht="15" customHeight="1" x14ac:dyDescent="0.15">
      <c r="A92" s="114" t="s">
        <v>116</v>
      </c>
      <c r="B92" s="111">
        <v>1344</v>
      </c>
      <c r="C92" s="111">
        <v>78</v>
      </c>
      <c r="D92" s="112">
        <f t="shared" si="51"/>
        <v>5.8035714285714288E-2</v>
      </c>
      <c r="E92" s="111">
        <v>65</v>
      </c>
      <c r="F92" s="112">
        <f t="shared" si="28"/>
        <v>0.83333333333333337</v>
      </c>
      <c r="G92" s="111">
        <v>2</v>
      </c>
      <c r="H92" s="111">
        <v>1</v>
      </c>
      <c r="I92" s="111"/>
      <c r="J92" s="111">
        <v>2</v>
      </c>
      <c r="K92" s="111">
        <v>12</v>
      </c>
      <c r="L92" s="111">
        <v>40</v>
      </c>
      <c r="M92" s="111">
        <v>6</v>
      </c>
      <c r="N92" s="111"/>
      <c r="O92" s="111"/>
      <c r="P92" s="111">
        <v>2</v>
      </c>
      <c r="Q92" s="111"/>
      <c r="R92" s="111"/>
      <c r="S92" s="111"/>
      <c r="T92" s="111">
        <v>2</v>
      </c>
      <c r="U92" s="111">
        <v>2</v>
      </c>
      <c r="V92" s="111">
        <v>2</v>
      </c>
      <c r="W92" s="113">
        <f t="shared" si="50"/>
        <v>1.488095238095238E-3</v>
      </c>
    </row>
    <row r="93" spans="1:38" s="107" customFormat="1" ht="15" customHeight="1" x14ac:dyDescent="0.15">
      <c r="A93" s="115"/>
      <c r="B93" s="104"/>
      <c r="C93" s="104"/>
      <c r="D93" s="105" t="str">
        <f>IFERROR(C93/B93,"")</f>
        <v/>
      </c>
      <c r="E93" s="104"/>
      <c r="F93" s="105" t="str">
        <f t="shared" si="28"/>
        <v/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 t="str">
        <f>IFERROR(V93/U93,"")</f>
        <v/>
      </c>
    </row>
    <row r="94" spans="1:38" s="107" customFormat="1" ht="15" customHeight="1" x14ac:dyDescent="0.15">
      <c r="A94" s="189" t="s">
        <v>30</v>
      </c>
      <c r="B94" s="108">
        <f>B95-B93</f>
        <v>0</v>
      </c>
      <c r="C94" s="108">
        <f>C95-C93</f>
        <v>0</v>
      </c>
      <c r="D94" s="109" t="str">
        <f>IFERROR(C94/B94,"")</f>
        <v/>
      </c>
      <c r="E94" s="108">
        <f>E95-E93</f>
        <v>0</v>
      </c>
      <c r="F94" s="109" t="str">
        <f t="shared" si="28"/>
        <v/>
      </c>
      <c r="G94" s="108">
        <f>G95-G93</f>
        <v>0</v>
      </c>
      <c r="H94" s="108">
        <f t="shared" ref="H94:V94" si="65">H95-H93</f>
        <v>0</v>
      </c>
      <c r="I94" s="108">
        <f t="shared" si="65"/>
        <v>0</v>
      </c>
      <c r="J94" s="108">
        <f t="shared" si="65"/>
        <v>0</v>
      </c>
      <c r="K94" s="108">
        <f t="shared" si="65"/>
        <v>0</v>
      </c>
      <c r="L94" s="108">
        <f t="shared" si="65"/>
        <v>0</v>
      </c>
      <c r="M94" s="108">
        <f t="shared" si="65"/>
        <v>0</v>
      </c>
      <c r="N94" s="108">
        <f t="shared" si="65"/>
        <v>0</v>
      </c>
      <c r="O94" s="108">
        <f t="shared" si="65"/>
        <v>0</v>
      </c>
      <c r="P94" s="108">
        <f t="shared" si="65"/>
        <v>0</v>
      </c>
      <c r="Q94" s="108">
        <f t="shared" si="65"/>
        <v>0</v>
      </c>
      <c r="R94" s="108">
        <f t="shared" si="65"/>
        <v>0</v>
      </c>
      <c r="S94" s="108">
        <f t="shared" si="65"/>
        <v>0</v>
      </c>
      <c r="T94" s="108">
        <f t="shared" si="65"/>
        <v>0</v>
      </c>
      <c r="U94" s="108">
        <f t="shared" si="65"/>
        <v>0</v>
      </c>
      <c r="V94" s="108">
        <f t="shared" si="65"/>
        <v>0</v>
      </c>
      <c r="W94" s="109" t="str">
        <f>IFERROR(V94/U94,"")</f>
        <v/>
      </c>
    </row>
    <row r="95" spans="1:38" s="107" customFormat="1" ht="15" customHeight="1" x14ac:dyDescent="0.15">
      <c r="A95" s="117" t="s">
        <v>117</v>
      </c>
      <c r="B95" s="111"/>
      <c r="C95" s="111"/>
      <c r="D95" s="112" t="str">
        <f>IFERROR(C95/B95,"")</f>
        <v/>
      </c>
      <c r="E95" s="111"/>
      <c r="F95" s="112" t="str">
        <f t="shared" si="28"/>
        <v/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2" t="str">
        <f>IFERROR(V95/U95,"")</f>
        <v/>
      </c>
    </row>
    <row r="96" spans="1:38" ht="15" customHeight="1" x14ac:dyDescent="0.15">
      <c r="A96" s="167"/>
      <c r="B96" s="2">
        <v>433</v>
      </c>
      <c r="C96" s="2">
        <v>35</v>
      </c>
      <c r="D96" s="12">
        <f t="shared" si="51"/>
        <v>8.0831408775981523E-2</v>
      </c>
      <c r="E96" s="2">
        <v>30</v>
      </c>
      <c r="F96" s="12">
        <f t="shared" si="28"/>
        <v>0.8571428571428571</v>
      </c>
      <c r="G96" s="2">
        <v>1</v>
      </c>
      <c r="H96" s="2"/>
      <c r="I96" s="2"/>
      <c r="J96" s="2">
        <v>1</v>
      </c>
      <c r="K96" s="2">
        <v>16</v>
      </c>
      <c r="L96" s="2">
        <v>6</v>
      </c>
      <c r="M96" s="2">
        <v>2</v>
      </c>
      <c r="N96" s="2"/>
      <c r="O96" s="2">
        <v>2</v>
      </c>
      <c r="P96" s="2"/>
      <c r="Q96" s="2"/>
      <c r="R96" s="2">
        <v>1</v>
      </c>
      <c r="S96" s="2">
        <v>1</v>
      </c>
      <c r="T96" s="2">
        <v>1</v>
      </c>
      <c r="U96" s="2"/>
      <c r="V96" s="2"/>
      <c r="W96" s="13">
        <f t="shared" si="50"/>
        <v>2.3094688221709007E-3</v>
      </c>
    </row>
    <row r="97" spans="1:24" ht="15" customHeight="1" x14ac:dyDescent="0.15">
      <c r="A97" s="165" t="s">
        <v>45</v>
      </c>
      <c r="B97" s="11">
        <f>B98-B96</f>
        <v>1127</v>
      </c>
      <c r="C97" s="11">
        <f>C98-C96</f>
        <v>91</v>
      </c>
      <c r="D97" s="4">
        <f t="shared" si="51"/>
        <v>8.0745341614906832E-2</v>
      </c>
      <c r="E97" s="11">
        <f>E98-E96</f>
        <v>75</v>
      </c>
      <c r="F97" s="4">
        <f t="shared" si="28"/>
        <v>0.82417582417582413</v>
      </c>
      <c r="G97" s="11">
        <f>G98-G96</f>
        <v>1</v>
      </c>
      <c r="H97" s="11">
        <f t="shared" ref="H97:V97" si="66">H98-H96</f>
        <v>0</v>
      </c>
      <c r="I97" s="11">
        <f t="shared" si="66"/>
        <v>0</v>
      </c>
      <c r="J97" s="11">
        <f t="shared" si="66"/>
        <v>4</v>
      </c>
      <c r="K97" s="11">
        <f t="shared" si="66"/>
        <v>23</v>
      </c>
      <c r="L97" s="11">
        <f t="shared" si="66"/>
        <v>27</v>
      </c>
      <c r="M97" s="11">
        <f t="shared" si="66"/>
        <v>7</v>
      </c>
      <c r="N97" s="11">
        <f t="shared" si="66"/>
        <v>0</v>
      </c>
      <c r="O97" s="11">
        <f t="shared" si="66"/>
        <v>0</v>
      </c>
      <c r="P97" s="11">
        <f t="shared" si="66"/>
        <v>2</v>
      </c>
      <c r="Q97" s="11">
        <f t="shared" si="66"/>
        <v>2</v>
      </c>
      <c r="R97" s="11">
        <f t="shared" si="66"/>
        <v>4</v>
      </c>
      <c r="S97" s="11">
        <f t="shared" si="66"/>
        <v>5</v>
      </c>
      <c r="T97" s="11">
        <f t="shared" si="66"/>
        <v>1</v>
      </c>
      <c r="U97" s="11">
        <f t="shared" si="66"/>
        <v>1</v>
      </c>
      <c r="V97" s="11">
        <f t="shared" si="66"/>
        <v>0</v>
      </c>
      <c r="W97" s="5">
        <f t="shared" si="50"/>
        <v>8.8731144631765753E-4</v>
      </c>
    </row>
    <row r="98" spans="1:24" ht="15" customHeight="1" x14ac:dyDescent="0.15">
      <c r="A98" s="168"/>
      <c r="B98" s="14">
        <v>1560</v>
      </c>
      <c r="C98" s="14">
        <v>126</v>
      </c>
      <c r="D98" s="15">
        <f t="shared" si="51"/>
        <v>8.0769230769230774E-2</v>
      </c>
      <c r="E98" s="14">
        <v>105</v>
      </c>
      <c r="F98" s="15">
        <f t="shared" ref="F98:F161" si="67">IFERROR(E98/C98,"")</f>
        <v>0.83333333333333337</v>
      </c>
      <c r="G98" s="14">
        <v>2</v>
      </c>
      <c r="H98" s="14"/>
      <c r="I98" s="14"/>
      <c r="J98" s="14">
        <v>5</v>
      </c>
      <c r="K98" s="14">
        <v>39</v>
      </c>
      <c r="L98" s="14">
        <v>33</v>
      </c>
      <c r="M98" s="14">
        <v>9</v>
      </c>
      <c r="N98" s="14"/>
      <c r="O98" s="14">
        <v>2</v>
      </c>
      <c r="P98" s="14">
        <v>2</v>
      </c>
      <c r="Q98" s="14">
        <v>2</v>
      </c>
      <c r="R98" s="14">
        <v>5</v>
      </c>
      <c r="S98" s="14">
        <v>6</v>
      </c>
      <c r="T98" s="14">
        <v>2</v>
      </c>
      <c r="U98" s="14">
        <v>1</v>
      </c>
      <c r="V98" s="14"/>
      <c r="W98" s="16">
        <f t="shared" si="50"/>
        <v>1.2820512820512821E-3</v>
      </c>
    </row>
    <row r="99" spans="1:24" ht="15" customHeight="1" x14ac:dyDescent="0.15">
      <c r="A99" s="167"/>
      <c r="B99" s="87">
        <v>111</v>
      </c>
      <c r="C99" s="2">
        <v>6</v>
      </c>
      <c r="D99" s="12">
        <f t="shared" si="51"/>
        <v>5.4054054054054057E-2</v>
      </c>
      <c r="E99" s="2">
        <v>6</v>
      </c>
      <c r="F99" s="12">
        <f t="shared" si="67"/>
        <v>1</v>
      </c>
      <c r="G99" s="2"/>
      <c r="H99" s="2"/>
      <c r="I99" s="2"/>
      <c r="J99" s="2">
        <v>1</v>
      </c>
      <c r="K99" s="2"/>
      <c r="L99" s="2">
        <v>3</v>
      </c>
      <c r="M99" s="2"/>
      <c r="N99" s="2"/>
      <c r="O99" s="2"/>
      <c r="P99" s="2"/>
      <c r="Q99" s="2"/>
      <c r="R99" s="2">
        <v>1</v>
      </c>
      <c r="S99" s="2">
        <v>1</v>
      </c>
      <c r="T99" s="2"/>
      <c r="U99" s="2"/>
      <c r="V99" s="2"/>
      <c r="W99" s="13">
        <f t="shared" si="50"/>
        <v>0</v>
      </c>
    </row>
    <row r="100" spans="1:24" ht="15" customHeight="1" x14ac:dyDescent="0.15">
      <c r="A100" s="165" t="s">
        <v>48</v>
      </c>
      <c r="B100" s="89">
        <f>B101-B99</f>
        <v>304</v>
      </c>
      <c r="C100" s="11">
        <f>C101-C99</f>
        <v>15</v>
      </c>
      <c r="D100" s="4">
        <f t="shared" ref="D100" si="68">C100/B100</f>
        <v>4.9342105263157895E-2</v>
      </c>
      <c r="E100" s="11">
        <f>E101-E99</f>
        <v>13</v>
      </c>
      <c r="F100" s="4">
        <f t="shared" si="67"/>
        <v>0.8666666666666667</v>
      </c>
      <c r="G100" s="11">
        <f>G101-G99</f>
        <v>1</v>
      </c>
      <c r="H100" s="11">
        <f t="shared" ref="H100:V100" si="69">H101-H99</f>
        <v>0</v>
      </c>
      <c r="I100" s="11">
        <f t="shared" si="69"/>
        <v>1</v>
      </c>
      <c r="J100" s="11">
        <f t="shared" si="69"/>
        <v>0</v>
      </c>
      <c r="K100" s="11">
        <f t="shared" si="69"/>
        <v>0</v>
      </c>
      <c r="L100" s="11">
        <f t="shared" si="69"/>
        <v>10</v>
      </c>
      <c r="M100" s="11">
        <f t="shared" si="69"/>
        <v>1</v>
      </c>
      <c r="N100" s="11">
        <f t="shared" si="69"/>
        <v>0</v>
      </c>
      <c r="O100" s="11">
        <f t="shared" si="69"/>
        <v>0</v>
      </c>
      <c r="P100" s="11">
        <f t="shared" si="69"/>
        <v>0</v>
      </c>
      <c r="Q100" s="11">
        <f t="shared" si="69"/>
        <v>0</v>
      </c>
      <c r="R100" s="11">
        <f t="shared" si="69"/>
        <v>0</v>
      </c>
      <c r="S100" s="11">
        <f t="shared" si="69"/>
        <v>0</v>
      </c>
      <c r="T100" s="11">
        <f t="shared" si="69"/>
        <v>1</v>
      </c>
      <c r="U100" s="11">
        <f t="shared" si="69"/>
        <v>1</v>
      </c>
      <c r="V100" s="11">
        <f t="shared" si="69"/>
        <v>1</v>
      </c>
      <c r="W100" s="5">
        <f t="shared" si="50"/>
        <v>3.2894736842105261E-3</v>
      </c>
      <c r="X100" t="s">
        <v>107</v>
      </c>
    </row>
    <row r="101" spans="1:24" ht="15" customHeight="1" x14ac:dyDescent="0.15">
      <c r="A101" s="168"/>
      <c r="B101" s="88">
        <v>415</v>
      </c>
      <c r="C101" s="14">
        <v>21</v>
      </c>
      <c r="D101" s="15">
        <f t="shared" si="51"/>
        <v>5.0602409638554217E-2</v>
      </c>
      <c r="E101" s="14">
        <v>19</v>
      </c>
      <c r="F101" s="15">
        <f t="shared" si="67"/>
        <v>0.90476190476190477</v>
      </c>
      <c r="G101" s="14">
        <v>1</v>
      </c>
      <c r="H101" s="14"/>
      <c r="I101" s="14">
        <v>1</v>
      </c>
      <c r="J101" s="14">
        <v>1</v>
      </c>
      <c r="K101" s="14"/>
      <c r="L101" s="14">
        <v>13</v>
      </c>
      <c r="M101" s="14">
        <v>1</v>
      </c>
      <c r="N101" s="14"/>
      <c r="O101" s="14"/>
      <c r="P101" s="14"/>
      <c r="Q101" s="14"/>
      <c r="R101" s="14">
        <v>1</v>
      </c>
      <c r="S101" s="14">
        <v>1</v>
      </c>
      <c r="T101" s="14">
        <v>1</v>
      </c>
      <c r="U101" s="14">
        <v>1</v>
      </c>
      <c r="V101" s="14">
        <v>1</v>
      </c>
      <c r="W101" s="16">
        <f t="shared" si="50"/>
        <v>2.4096385542168677E-3</v>
      </c>
    </row>
    <row r="102" spans="1:24" ht="15" customHeight="1" x14ac:dyDescent="0.15">
      <c r="A102" s="167"/>
      <c r="B102" s="2">
        <v>257</v>
      </c>
      <c r="C102" s="2">
        <v>15</v>
      </c>
      <c r="D102" s="12">
        <f>C102/B102</f>
        <v>5.8365758754863814E-2</v>
      </c>
      <c r="E102" s="2">
        <v>12</v>
      </c>
      <c r="F102" s="12">
        <f t="shared" si="67"/>
        <v>0.8</v>
      </c>
      <c r="G102" s="2"/>
      <c r="H102" s="2"/>
      <c r="I102" s="2"/>
      <c r="J102" s="2">
        <v>2</v>
      </c>
      <c r="K102" s="2">
        <v>1</v>
      </c>
      <c r="L102" s="2">
        <v>7</v>
      </c>
      <c r="M102" s="2">
        <v>1</v>
      </c>
      <c r="N102" s="2"/>
      <c r="O102" s="2">
        <v>1</v>
      </c>
      <c r="P102" s="2"/>
      <c r="Q102" s="2"/>
      <c r="R102" s="2"/>
      <c r="S102" s="2"/>
      <c r="T102" s="2"/>
      <c r="U102" s="2"/>
      <c r="V102" s="2"/>
      <c r="W102" s="13">
        <f>T102/B102</f>
        <v>0</v>
      </c>
    </row>
    <row r="103" spans="1:24" ht="15" customHeight="1" x14ac:dyDescent="0.15">
      <c r="A103" s="165" t="s">
        <v>36</v>
      </c>
      <c r="B103" s="11">
        <f>B104-B102</f>
        <v>801</v>
      </c>
      <c r="C103" s="11">
        <f>C104-C102</f>
        <v>34</v>
      </c>
      <c r="D103" s="4">
        <f>C103/B103</f>
        <v>4.2446941323345817E-2</v>
      </c>
      <c r="E103" s="11">
        <f>E104-E102</f>
        <v>23</v>
      </c>
      <c r="F103" s="4">
        <f t="shared" si="67"/>
        <v>0.67647058823529416</v>
      </c>
      <c r="G103" s="11">
        <f t="shared" ref="G103:V103" si="70">G104-G102</f>
        <v>0</v>
      </c>
      <c r="H103" s="11">
        <f t="shared" si="70"/>
        <v>0</v>
      </c>
      <c r="I103" s="11">
        <f t="shared" si="70"/>
        <v>0</v>
      </c>
      <c r="J103" s="11">
        <f t="shared" si="70"/>
        <v>3</v>
      </c>
      <c r="K103" s="11">
        <f t="shared" si="70"/>
        <v>1</v>
      </c>
      <c r="L103" s="11">
        <f t="shared" si="70"/>
        <v>13</v>
      </c>
      <c r="M103" s="11">
        <f t="shared" si="70"/>
        <v>2</v>
      </c>
      <c r="N103" s="11">
        <f t="shared" si="70"/>
        <v>0</v>
      </c>
      <c r="O103" s="11">
        <f t="shared" si="70"/>
        <v>1</v>
      </c>
      <c r="P103" s="11">
        <f t="shared" si="70"/>
        <v>1</v>
      </c>
      <c r="Q103" s="11">
        <f t="shared" si="70"/>
        <v>0</v>
      </c>
      <c r="R103" s="11">
        <f t="shared" si="70"/>
        <v>0</v>
      </c>
      <c r="S103" s="11">
        <f t="shared" si="70"/>
        <v>2</v>
      </c>
      <c r="T103" s="11">
        <f t="shared" si="70"/>
        <v>0</v>
      </c>
      <c r="U103" s="11">
        <f t="shared" si="70"/>
        <v>0</v>
      </c>
      <c r="V103" s="11">
        <f t="shared" si="70"/>
        <v>0</v>
      </c>
      <c r="W103" s="5">
        <f>T103/B103</f>
        <v>0</v>
      </c>
    </row>
    <row r="104" spans="1:24" ht="15" customHeight="1" x14ac:dyDescent="0.15">
      <c r="A104" s="168"/>
      <c r="B104" s="14">
        <v>1058</v>
      </c>
      <c r="C104" s="14">
        <v>49</v>
      </c>
      <c r="D104" s="15">
        <f>C104/B104</f>
        <v>4.6313799621928164E-2</v>
      </c>
      <c r="E104" s="14">
        <v>35</v>
      </c>
      <c r="F104" s="15">
        <f t="shared" si="67"/>
        <v>0.7142857142857143</v>
      </c>
      <c r="G104" s="14">
        <v>0</v>
      </c>
      <c r="H104" s="14"/>
      <c r="I104" s="14"/>
      <c r="J104" s="14">
        <v>5</v>
      </c>
      <c r="K104" s="14">
        <v>2</v>
      </c>
      <c r="L104" s="14">
        <v>20</v>
      </c>
      <c r="M104" s="14">
        <v>3</v>
      </c>
      <c r="N104" s="14"/>
      <c r="O104" s="14">
        <v>2</v>
      </c>
      <c r="P104" s="14">
        <v>1</v>
      </c>
      <c r="Q104" s="14"/>
      <c r="R104" s="14"/>
      <c r="S104" s="14">
        <v>2</v>
      </c>
      <c r="T104" s="14"/>
      <c r="U104" s="14"/>
      <c r="V104" s="14"/>
      <c r="W104" s="16">
        <f>T104/B104</f>
        <v>0</v>
      </c>
    </row>
    <row r="105" spans="1:24" ht="15" customHeight="1" x14ac:dyDescent="0.15">
      <c r="A105" s="167"/>
      <c r="B105" s="2">
        <v>36</v>
      </c>
      <c r="C105" s="2">
        <v>4</v>
      </c>
      <c r="D105" s="12">
        <f t="shared" si="51"/>
        <v>0.1111111111111111</v>
      </c>
      <c r="E105" s="2">
        <v>4</v>
      </c>
      <c r="F105" s="12">
        <f t="shared" si="67"/>
        <v>1</v>
      </c>
      <c r="G105" s="2"/>
      <c r="H105" s="2"/>
      <c r="I105" s="2"/>
      <c r="J105" s="2"/>
      <c r="K105" s="2">
        <v>1</v>
      </c>
      <c r="L105" s="2">
        <v>2</v>
      </c>
      <c r="M105" s="2">
        <v>1</v>
      </c>
      <c r="N105" s="2"/>
      <c r="O105" s="2"/>
      <c r="P105" s="2"/>
      <c r="Q105" s="2"/>
      <c r="R105" s="2"/>
      <c r="S105" s="2"/>
      <c r="T105" s="2"/>
      <c r="U105" s="2"/>
      <c r="V105" s="2"/>
      <c r="W105" s="13">
        <f t="shared" si="50"/>
        <v>0</v>
      </c>
    </row>
    <row r="106" spans="1:24" ht="15" customHeight="1" x14ac:dyDescent="0.15">
      <c r="A106" s="165" t="s">
        <v>31</v>
      </c>
      <c r="B106" s="11">
        <f>B107-B105</f>
        <v>94</v>
      </c>
      <c r="C106" s="11">
        <f>C107-C105</f>
        <v>8</v>
      </c>
      <c r="D106" s="4">
        <f t="shared" si="51"/>
        <v>8.5106382978723402E-2</v>
      </c>
      <c r="E106" s="11">
        <f>E107-E105</f>
        <v>6</v>
      </c>
      <c r="F106" s="4">
        <f t="shared" si="67"/>
        <v>0.75</v>
      </c>
      <c r="G106" s="11">
        <f>G107-G105</f>
        <v>0</v>
      </c>
      <c r="H106" s="11">
        <f t="shared" ref="H106:V106" si="71">H107-H105</f>
        <v>0</v>
      </c>
      <c r="I106" s="11">
        <f t="shared" si="71"/>
        <v>0</v>
      </c>
      <c r="J106" s="11">
        <f t="shared" si="71"/>
        <v>0</v>
      </c>
      <c r="K106" s="11">
        <f t="shared" si="71"/>
        <v>1</v>
      </c>
      <c r="L106" s="11">
        <f t="shared" si="71"/>
        <v>3</v>
      </c>
      <c r="M106" s="11">
        <f t="shared" si="71"/>
        <v>0</v>
      </c>
      <c r="N106" s="11">
        <f t="shared" si="71"/>
        <v>0</v>
      </c>
      <c r="O106" s="11">
        <f t="shared" si="71"/>
        <v>0</v>
      </c>
      <c r="P106" s="11">
        <f t="shared" si="71"/>
        <v>0</v>
      </c>
      <c r="Q106" s="11">
        <f t="shared" si="71"/>
        <v>0</v>
      </c>
      <c r="R106" s="11">
        <f t="shared" si="71"/>
        <v>0</v>
      </c>
      <c r="S106" s="11">
        <f t="shared" si="71"/>
        <v>2</v>
      </c>
      <c r="T106" s="11">
        <f t="shared" si="71"/>
        <v>0</v>
      </c>
      <c r="U106" s="11">
        <f t="shared" si="71"/>
        <v>0</v>
      </c>
      <c r="V106" s="11">
        <f t="shared" si="71"/>
        <v>0</v>
      </c>
      <c r="W106" s="5">
        <f t="shared" si="50"/>
        <v>0</v>
      </c>
    </row>
    <row r="107" spans="1:24" ht="15" customHeight="1" x14ac:dyDescent="0.15">
      <c r="A107" s="168"/>
      <c r="B107" s="14">
        <v>130</v>
      </c>
      <c r="C107" s="14">
        <v>12</v>
      </c>
      <c r="D107" s="15">
        <f t="shared" si="51"/>
        <v>9.2307692307692313E-2</v>
      </c>
      <c r="E107" s="14">
        <v>10</v>
      </c>
      <c r="F107" s="15">
        <f t="shared" si="67"/>
        <v>0.83333333333333337</v>
      </c>
      <c r="G107" s="14">
        <v>0</v>
      </c>
      <c r="H107" s="14"/>
      <c r="I107" s="14"/>
      <c r="J107" s="14"/>
      <c r="K107" s="14">
        <v>2</v>
      </c>
      <c r="L107" s="14">
        <v>5</v>
      </c>
      <c r="M107" s="14">
        <v>1</v>
      </c>
      <c r="N107" s="14"/>
      <c r="O107" s="14"/>
      <c r="P107" s="14"/>
      <c r="Q107" s="14"/>
      <c r="R107" s="14"/>
      <c r="S107" s="14">
        <v>2</v>
      </c>
      <c r="T107" s="14"/>
      <c r="U107" s="14"/>
      <c r="V107" s="14"/>
      <c r="W107" s="16">
        <f t="shared" si="50"/>
        <v>0</v>
      </c>
    </row>
    <row r="108" spans="1:24" ht="15" customHeight="1" x14ac:dyDescent="0.15">
      <c r="A108" s="167"/>
      <c r="B108" s="2">
        <v>26</v>
      </c>
      <c r="C108" s="2"/>
      <c r="D108" s="12">
        <f t="shared" si="51"/>
        <v>0</v>
      </c>
      <c r="E108" s="2"/>
      <c r="F108" s="12" t="str">
        <f t="shared" si="67"/>
        <v/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3">
        <f t="shared" ref="W108:W145" si="72">T108/B108</f>
        <v>0</v>
      </c>
    </row>
    <row r="109" spans="1:24" ht="15" customHeight="1" x14ac:dyDescent="0.15">
      <c r="A109" s="165" t="s">
        <v>32</v>
      </c>
      <c r="B109" s="11">
        <f>B110-B108</f>
        <v>139</v>
      </c>
      <c r="C109" s="11">
        <f>C110-C108</f>
        <v>14</v>
      </c>
      <c r="D109" s="4">
        <f t="shared" si="51"/>
        <v>0.10071942446043165</v>
      </c>
      <c r="E109" s="11">
        <f>E110-E108</f>
        <v>13</v>
      </c>
      <c r="F109" s="4">
        <f t="shared" si="67"/>
        <v>0.9285714285714286</v>
      </c>
      <c r="G109" s="11">
        <f>G110-G108</f>
        <v>0</v>
      </c>
      <c r="H109" s="11">
        <f t="shared" ref="H109:V109" si="73">H110-H108</f>
        <v>0</v>
      </c>
      <c r="I109" s="11">
        <f t="shared" si="73"/>
        <v>0</v>
      </c>
      <c r="J109" s="11">
        <f t="shared" si="73"/>
        <v>0</v>
      </c>
      <c r="K109" s="11">
        <f t="shared" si="73"/>
        <v>6</v>
      </c>
      <c r="L109" s="11">
        <f t="shared" si="73"/>
        <v>4</v>
      </c>
      <c r="M109" s="11">
        <f t="shared" si="73"/>
        <v>2</v>
      </c>
      <c r="N109" s="11">
        <f t="shared" si="73"/>
        <v>0</v>
      </c>
      <c r="O109" s="11">
        <f t="shared" si="73"/>
        <v>0</v>
      </c>
      <c r="P109" s="11">
        <f t="shared" si="73"/>
        <v>0</v>
      </c>
      <c r="Q109" s="11">
        <f t="shared" si="73"/>
        <v>0</v>
      </c>
      <c r="R109" s="11">
        <f t="shared" si="73"/>
        <v>0</v>
      </c>
      <c r="S109" s="11">
        <f t="shared" si="73"/>
        <v>1</v>
      </c>
      <c r="T109" s="11">
        <f t="shared" si="73"/>
        <v>0</v>
      </c>
      <c r="U109" s="11">
        <f t="shared" si="73"/>
        <v>0</v>
      </c>
      <c r="V109" s="11">
        <f t="shared" si="73"/>
        <v>0</v>
      </c>
      <c r="W109" s="5">
        <f t="shared" si="72"/>
        <v>0</v>
      </c>
    </row>
    <row r="110" spans="1:24" ht="15" customHeight="1" x14ac:dyDescent="0.15">
      <c r="A110" s="168"/>
      <c r="B110" s="14">
        <v>165</v>
      </c>
      <c r="C110" s="14">
        <v>14</v>
      </c>
      <c r="D110" s="15">
        <f t="shared" si="51"/>
        <v>8.4848484848484854E-2</v>
      </c>
      <c r="E110" s="14">
        <v>13</v>
      </c>
      <c r="F110" s="15">
        <f t="shared" si="67"/>
        <v>0.9285714285714286</v>
      </c>
      <c r="G110" s="14"/>
      <c r="H110" s="14"/>
      <c r="I110" s="14"/>
      <c r="J110" s="14"/>
      <c r="K110" s="14">
        <v>6</v>
      </c>
      <c r="L110" s="14">
        <v>4</v>
      </c>
      <c r="M110" s="14">
        <v>2</v>
      </c>
      <c r="N110" s="14"/>
      <c r="O110" s="14"/>
      <c r="P110" s="14"/>
      <c r="Q110" s="14"/>
      <c r="R110" s="14"/>
      <c r="S110" s="14">
        <v>1</v>
      </c>
      <c r="T110" s="14"/>
      <c r="U110" s="14"/>
      <c r="V110" s="14"/>
      <c r="W110" s="16">
        <f t="shared" si="72"/>
        <v>0</v>
      </c>
    </row>
    <row r="111" spans="1:24" ht="15" customHeight="1" x14ac:dyDescent="0.15">
      <c r="A111" s="167"/>
      <c r="B111" s="2">
        <v>157</v>
      </c>
      <c r="C111" s="2">
        <v>7</v>
      </c>
      <c r="D111" s="12">
        <f>C111/B111</f>
        <v>4.4585987261146494E-2</v>
      </c>
      <c r="E111" s="2">
        <v>7</v>
      </c>
      <c r="F111" s="12">
        <f t="shared" si="67"/>
        <v>1</v>
      </c>
      <c r="G111" s="2">
        <v>1</v>
      </c>
      <c r="H111" s="2"/>
      <c r="I111" s="2"/>
      <c r="J111" s="2"/>
      <c r="K111" s="2">
        <v>3</v>
      </c>
      <c r="L111" s="2">
        <v>3</v>
      </c>
      <c r="M111" s="2"/>
      <c r="N111" s="2"/>
      <c r="O111" s="2"/>
      <c r="P111" s="2"/>
      <c r="Q111" s="2"/>
      <c r="R111" s="2"/>
      <c r="S111" s="2"/>
      <c r="T111" s="2">
        <v>1</v>
      </c>
      <c r="U111" s="2"/>
      <c r="V111" s="2"/>
      <c r="W111" s="13">
        <f>T111/B111</f>
        <v>6.369426751592357E-3</v>
      </c>
    </row>
    <row r="112" spans="1:24" ht="15" customHeight="1" x14ac:dyDescent="0.15">
      <c r="A112" s="165" t="s">
        <v>35</v>
      </c>
      <c r="B112" s="11">
        <f>B113-B111</f>
        <v>348</v>
      </c>
      <c r="C112" s="11">
        <f>C113-C111</f>
        <v>21</v>
      </c>
      <c r="D112" s="4">
        <f>C112/B112</f>
        <v>6.0344827586206899E-2</v>
      </c>
      <c r="E112" s="11">
        <f>E113-E111</f>
        <v>19</v>
      </c>
      <c r="F112" s="4">
        <f t="shared" si="67"/>
        <v>0.90476190476190477</v>
      </c>
      <c r="G112" s="11">
        <f>G113-G111</f>
        <v>1</v>
      </c>
      <c r="H112" s="11">
        <f t="shared" ref="H112:V112" si="74">H113-H111</f>
        <v>0</v>
      </c>
      <c r="I112" s="11">
        <f t="shared" si="74"/>
        <v>0</v>
      </c>
      <c r="J112" s="11">
        <f t="shared" si="74"/>
        <v>3</v>
      </c>
      <c r="K112" s="11">
        <f t="shared" si="74"/>
        <v>4</v>
      </c>
      <c r="L112" s="11">
        <f t="shared" si="74"/>
        <v>10</v>
      </c>
      <c r="M112" s="11">
        <f t="shared" si="74"/>
        <v>1</v>
      </c>
      <c r="N112" s="11">
        <f t="shared" si="74"/>
        <v>0</v>
      </c>
      <c r="O112" s="11">
        <f t="shared" si="74"/>
        <v>0</v>
      </c>
      <c r="P112" s="11">
        <f t="shared" si="74"/>
        <v>0</v>
      </c>
      <c r="Q112" s="11">
        <f t="shared" si="74"/>
        <v>0</v>
      </c>
      <c r="R112" s="11">
        <f t="shared" si="74"/>
        <v>0</v>
      </c>
      <c r="S112" s="11">
        <f t="shared" si="74"/>
        <v>0</v>
      </c>
      <c r="T112" s="11">
        <f t="shared" si="74"/>
        <v>1</v>
      </c>
      <c r="U112" s="11">
        <f t="shared" si="74"/>
        <v>1</v>
      </c>
      <c r="V112" s="11">
        <f t="shared" si="74"/>
        <v>0</v>
      </c>
      <c r="W112" s="5">
        <f t="shared" ref="W112:W113" si="75">T112/B112</f>
        <v>2.8735632183908046E-3</v>
      </c>
    </row>
    <row r="113" spans="1:38" ht="15" customHeight="1" x14ac:dyDescent="0.15">
      <c r="A113" s="168"/>
      <c r="B113" s="14">
        <v>505</v>
      </c>
      <c r="C113" s="14">
        <v>28</v>
      </c>
      <c r="D113" s="15">
        <f>C113/B113</f>
        <v>5.5445544554455446E-2</v>
      </c>
      <c r="E113" s="14">
        <v>26</v>
      </c>
      <c r="F113" s="15">
        <f t="shared" si="67"/>
        <v>0.9285714285714286</v>
      </c>
      <c r="G113" s="14">
        <v>2</v>
      </c>
      <c r="H113" s="14"/>
      <c r="I113" s="14"/>
      <c r="J113" s="14">
        <v>3</v>
      </c>
      <c r="K113" s="14">
        <v>7</v>
      </c>
      <c r="L113" s="14">
        <v>13</v>
      </c>
      <c r="M113" s="14">
        <v>1</v>
      </c>
      <c r="N113" s="14"/>
      <c r="O113" s="14"/>
      <c r="P113" s="14"/>
      <c r="Q113" s="14"/>
      <c r="R113" s="14"/>
      <c r="S113" s="14"/>
      <c r="T113" s="14">
        <v>2</v>
      </c>
      <c r="U113" s="14">
        <v>1</v>
      </c>
      <c r="V113" s="14"/>
      <c r="W113" s="16">
        <f t="shared" si="75"/>
        <v>3.9603960396039604E-3</v>
      </c>
    </row>
    <row r="114" spans="1:38" s="32" customFormat="1" ht="15" customHeight="1" x14ac:dyDescent="0.15">
      <c r="A114" s="220" t="s">
        <v>96</v>
      </c>
      <c r="B114" s="27">
        <f t="shared" ref="B114:C116" si="76">SUM(B84,B87,B90,B93,B96,B99,B102,B105,B108,B111)</f>
        <v>1973</v>
      </c>
      <c r="C114" s="27">
        <f t="shared" si="76"/>
        <v>137</v>
      </c>
      <c r="D114" s="37">
        <f t="shared" ref="D114:D116" si="77">C114/B114</f>
        <v>6.943740496705525E-2</v>
      </c>
      <c r="E114" s="27">
        <f>SUM(E84,E87,E90,E93,E96,E99,E102,E105,E108,E111)</f>
        <v>116</v>
      </c>
      <c r="F114" s="37">
        <f t="shared" si="67"/>
        <v>0.84671532846715325</v>
      </c>
      <c r="G114" s="27">
        <f t="shared" ref="G114:V114" si="78">SUM(G84,G87,G90,G93,G96,G99,G102,G105,G108,G111)</f>
        <v>2</v>
      </c>
      <c r="H114" s="27">
        <f t="shared" si="78"/>
        <v>0</v>
      </c>
      <c r="I114" s="27">
        <f t="shared" si="78"/>
        <v>0</v>
      </c>
      <c r="J114" s="27">
        <f t="shared" si="78"/>
        <v>8</v>
      </c>
      <c r="K114" s="27">
        <f t="shared" si="78"/>
        <v>32</v>
      </c>
      <c r="L114" s="27">
        <f t="shared" si="78"/>
        <v>49</v>
      </c>
      <c r="M114" s="27">
        <f t="shared" si="78"/>
        <v>12</v>
      </c>
      <c r="N114" s="27">
        <f t="shared" si="78"/>
        <v>0</v>
      </c>
      <c r="O114" s="27">
        <f t="shared" si="78"/>
        <v>4</v>
      </c>
      <c r="P114" s="27">
        <f t="shared" si="78"/>
        <v>3</v>
      </c>
      <c r="Q114" s="27">
        <f t="shared" si="78"/>
        <v>1</v>
      </c>
      <c r="R114" s="27">
        <f t="shared" si="78"/>
        <v>3</v>
      </c>
      <c r="S114" s="27">
        <f t="shared" si="78"/>
        <v>2</v>
      </c>
      <c r="T114" s="27">
        <f t="shared" si="78"/>
        <v>2</v>
      </c>
      <c r="U114" s="27">
        <f t="shared" si="78"/>
        <v>0</v>
      </c>
      <c r="V114" s="27">
        <f t="shared" si="78"/>
        <v>0</v>
      </c>
      <c r="W114" s="38">
        <f t="shared" si="72"/>
        <v>1.0136847440446021E-3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s="32" customFormat="1" ht="15" customHeight="1" x14ac:dyDescent="0.15">
      <c r="A115" s="221"/>
      <c r="B115" s="28">
        <f t="shared" si="76"/>
        <v>5505</v>
      </c>
      <c r="C115" s="28">
        <f t="shared" si="76"/>
        <v>357</v>
      </c>
      <c r="D115" s="39">
        <f t="shared" si="77"/>
        <v>6.4850136239782016E-2</v>
      </c>
      <c r="E115" s="28">
        <f>SUM(E85,E88,E91,E94,E97,E100,E103,E106,E109,E112)</f>
        <v>297</v>
      </c>
      <c r="F115" s="39">
        <f t="shared" si="67"/>
        <v>0.83193277310924374</v>
      </c>
      <c r="G115" s="28">
        <f t="shared" ref="G115:V115" si="79">SUM(G85,G88,G91,G94,G97,G100,G103,G106,G109,G112)</f>
        <v>7</v>
      </c>
      <c r="H115" s="28">
        <f t="shared" si="79"/>
        <v>1</v>
      </c>
      <c r="I115" s="28">
        <f t="shared" si="79"/>
        <v>1</v>
      </c>
      <c r="J115" s="28">
        <f t="shared" si="79"/>
        <v>18</v>
      </c>
      <c r="K115" s="28">
        <f t="shared" si="79"/>
        <v>65</v>
      </c>
      <c r="L115" s="28">
        <f t="shared" si="79"/>
        <v>148</v>
      </c>
      <c r="M115" s="28">
        <f t="shared" si="79"/>
        <v>26</v>
      </c>
      <c r="N115" s="28">
        <f t="shared" si="79"/>
        <v>0</v>
      </c>
      <c r="O115" s="28">
        <f t="shared" si="79"/>
        <v>4</v>
      </c>
      <c r="P115" s="28">
        <f t="shared" si="79"/>
        <v>4</v>
      </c>
      <c r="Q115" s="28">
        <f t="shared" si="79"/>
        <v>4</v>
      </c>
      <c r="R115" s="28">
        <f t="shared" si="79"/>
        <v>8</v>
      </c>
      <c r="S115" s="28">
        <f t="shared" si="79"/>
        <v>11</v>
      </c>
      <c r="T115" s="28">
        <f t="shared" si="79"/>
        <v>6</v>
      </c>
      <c r="U115" s="28">
        <f t="shared" si="79"/>
        <v>6</v>
      </c>
      <c r="V115" s="28">
        <f t="shared" si="79"/>
        <v>4</v>
      </c>
      <c r="W115" s="40">
        <f t="shared" si="72"/>
        <v>1.0899182561307902E-3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s="32" customFormat="1" ht="15" customHeight="1" x14ac:dyDescent="0.15">
      <c r="A116" s="222"/>
      <c r="B116" s="30">
        <f t="shared" si="76"/>
        <v>7478</v>
      </c>
      <c r="C116" s="30">
        <f t="shared" si="76"/>
        <v>494</v>
      </c>
      <c r="D116" s="41">
        <f t="shared" si="77"/>
        <v>6.606044396897566E-2</v>
      </c>
      <c r="E116" s="30">
        <f>SUM(E86,E89,E92,E95,E98,E101,E104,E107,E110,E113)</f>
        <v>413</v>
      </c>
      <c r="F116" s="41">
        <f t="shared" si="67"/>
        <v>0.83603238866396756</v>
      </c>
      <c r="G116" s="30">
        <f t="shared" ref="G116:V116" si="80">SUM(G86,G89,G92,G95,G98,G101,G104,G107,G110,G113)</f>
        <v>9</v>
      </c>
      <c r="H116" s="30">
        <f t="shared" si="80"/>
        <v>1</v>
      </c>
      <c r="I116" s="30">
        <f t="shared" si="80"/>
        <v>1</v>
      </c>
      <c r="J116" s="30">
        <f t="shared" si="80"/>
        <v>26</v>
      </c>
      <c r="K116" s="30">
        <f t="shared" si="80"/>
        <v>97</v>
      </c>
      <c r="L116" s="30">
        <f t="shared" si="80"/>
        <v>197</v>
      </c>
      <c r="M116" s="30">
        <f t="shared" si="80"/>
        <v>38</v>
      </c>
      <c r="N116" s="30">
        <f t="shared" si="80"/>
        <v>0</v>
      </c>
      <c r="O116" s="30">
        <f t="shared" si="80"/>
        <v>8</v>
      </c>
      <c r="P116" s="30">
        <f t="shared" si="80"/>
        <v>7</v>
      </c>
      <c r="Q116" s="30">
        <f t="shared" si="80"/>
        <v>5</v>
      </c>
      <c r="R116" s="30">
        <f t="shared" si="80"/>
        <v>11</v>
      </c>
      <c r="S116" s="30">
        <f t="shared" si="80"/>
        <v>13</v>
      </c>
      <c r="T116" s="30">
        <f t="shared" si="80"/>
        <v>8</v>
      </c>
      <c r="U116" s="30">
        <f t="shared" si="80"/>
        <v>6</v>
      </c>
      <c r="V116" s="30">
        <f t="shared" si="80"/>
        <v>4</v>
      </c>
      <c r="W116" s="42">
        <f t="shared" si="72"/>
        <v>1.0698047606311847E-3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5" customHeight="1" x14ac:dyDescent="0.15">
      <c r="A117" s="187"/>
      <c r="B117" s="2">
        <v>279</v>
      </c>
      <c r="C117" s="2">
        <v>16</v>
      </c>
      <c r="D117" s="12">
        <f t="shared" si="51"/>
        <v>5.7347670250896057E-2</v>
      </c>
      <c r="E117" s="2">
        <v>15</v>
      </c>
      <c r="F117" s="12">
        <f t="shared" si="67"/>
        <v>0.9375</v>
      </c>
      <c r="G117" s="2"/>
      <c r="H117" s="2"/>
      <c r="I117" s="2"/>
      <c r="J117" s="2">
        <v>2</v>
      </c>
      <c r="K117" s="2">
        <v>2</v>
      </c>
      <c r="L117" s="2">
        <v>6</v>
      </c>
      <c r="M117" s="2">
        <v>1</v>
      </c>
      <c r="N117" s="2"/>
      <c r="O117" s="2"/>
      <c r="P117" s="2"/>
      <c r="Q117" s="2"/>
      <c r="R117" s="2">
        <v>1</v>
      </c>
      <c r="S117" s="2">
        <v>3</v>
      </c>
      <c r="T117" s="2"/>
      <c r="U117" s="2"/>
      <c r="V117" s="2"/>
      <c r="W117" s="13">
        <f t="shared" si="72"/>
        <v>0</v>
      </c>
    </row>
    <row r="118" spans="1:38" ht="15" customHeight="1" x14ac:dyDescent="0.15">
      <c r="A118" s="188" t="s">
        <v>33</v>
      </c>
      <c r="B118" s="11">
        <f>B119-B117</f>
        <v>1157</v>
      </c>
      <c r="C118" s="11">
        <f>C119-C117</f>
        <v>54</v>
      </c>
      <c r="D118" s="4">
        <f t="shared" si="51"/>
        <v>4.6672428694900604E-2</v>
      </c>
      <c r="E118" s="11">
        <f>E119-E117</f>
        <v>46</v>
      </c>
      <c r="F118" s="4">
        <f t="shared" si="67"/>
        <v>0.85185185185185186</v>
      </c>
      <c r="G118" s="11">
        <f>G119-G117</f>
        <v>3</v>
      </c>
      <c r="H118" s="11">
        <f t="shared" ref="H118:V118" si="81">H119-H117</f>
        <v>0</v>
      </c>
      <c r="I118" s="11">
        <f t="shared" si="81"/>
        <v>0</v>
      </c>
      <c r="J118" s="11">
        <f t="shared" si="81"/>
        <v>3</v>
      </c>
      <c r="K118" s="11">
        <f t="shared" si="81"/>
        <v>10</v>
      </c>
      <c r="L118" s="11">
        <f t="shared" si="81"/>
        <v>23</v>
      </c>
      <c r="M118" s="11">
        <f t="shared" si="81"/>
        <v>4</v>
      </c>
      <c r="N118" s="11">
        <f t="shared" si="81"/>
        <v>0</v>
      </c>
      <c r="O118" s="11">
        <f t="shared" si="81"/>
        <v>0</v>
      </c>
      <c r="P118" s="11">
        <f t="shared" si="81"/>
        <v>0</v>
      </c>
      <c r="Q118" s="11">
        <f t="shared" si="81"/>
        <v>0</v>
      </c>
      <c r="R118" s="11">
        <f t="shared" si="81"/>
        <v>0</v>
      </c>
      <c r="S118" s="11">
        <f t="shared" si="81"/>
        <v>3</v>
      </c>
      <c r="T118" s="11">
        <f t="shared" si="81"/>
        <v>3</v>
      </c>
      <c r="U118" s="11">
        <f t="shared" si="81"/>
        <v>2</v>
      </c>
      <c r="V118" s="11">
        <f t="shared" si="81"/>
        <v>1</v>
      </c>
      <c r="W118" s="5">
        <f t="shared" si="72"/>
        <v>2.5929127052722557E-3</v>
      </c>
    </row>
    <row r="119" spans="1:38" ht="15" customHeight="1" x14ac:dyDescent="0.15">
      <c r="A119" s="114" t="s">
        <v>118</v>
      </c>
      <c r="B119" s="14">
        <v>1436</v>
      </c>
      <c r="C119" s="14">
        <v>70</v>
      </c>
      <c r="D119" s="15">
        <f t="shared" si="51"/>
        <v>4.8746518105849582E-2</v>
      </c>
      <c r="E119" s="14">
        <v>61</v>
      </c>
      <c r="F119" s="15">
        <f t="shared" si="67"/>
        <v>0.87142857142857144</v>
      </c>
      <c r="G119" s="14">
        <v>3</v>
      </c>
      <c r="H119" s="14"/>
      <c r="I119" s="14"/>
      <c r="J119" s="14">
        <v>5</v>
      </c>
      <c r="K119" s="14">
        <v>12</v>
      </c>
      <c r="L119" s="14">
        <v>29</v>
      </c>
      <c r="M119" s="14">
        <v>5</v>
      </c>
      <c r="N119" s="14"/>
      <c r="O119" s="14"/>
      <c r="P119" s="14"/>
      <c r="Q119" s="14"/>
      <c r="R119" s="14">
        <v>1</v>
      </c>
      <c r="S119" s="14">
        <v>6</v>
      </c>
      <c r="T119" s="14">
        <v>3</v>
      </c>
      <c r="U119" s="14">
        <v>2</v>
      </c>
      <c r="V119" s="14">
        <v>1</v>
      </c>
      <c r="W119" s="16">
        <f t="shared" si="72"/>
        <v>2.0891364902506965E-3</v>
      </c>
    </row>
    <row r="120" spans="1:38" ht="15" customHeight="1" x14ac:dyDescent="0.15">
      <c r="A120" s="115"/>
      <c r="B120" s="90">
        <v>384</v>
      </c>
      <c r="C120" s="90">
        <v>25</v>
      </c>
      <c r="D120" s="91">
        <f t="shared" si="51"/>
        <v>6.5104166666666671E-2</v>
      </c>
      <c r="E120" s="90">
        <v>20</v>
      </c>
      <c r="F120" s="91">
        <f t="shared" si="67"/>
        <v>0.8</v>
      </c>
      <c r="G120" s="90"/>
      <c r="H120" s="90"/>
      <c r="I120" s="90"/>
      <c r="J120" s="90">
        <v>1</v>
      </c>
      <c r="K120" s="90">
        <v>3</v>
      </c>
      <c r="L120" s="90">
        <v>10</v>
      </c>
      <c r="M120" s="90">
        <v>3</v>
      </c>
      <c r="N120" s="90"/>
      <c r="O120" s="90"/>
      <c r="P120" s="90"/>
      <c r="Q120" s="90">
        <v>1</v>
      </c>
      <c r="R120" s="90">
        <v>1</v>
      </c>
      <c r="S120" s="90">
        <v>1</v>
      </c>
      <c r="T120" s="90"/>
      <c r="U120" s="90"/>
      <c r="V120" s="90"/>
      <c r="W120" s="92">
        <f t="shared" si="72"/>
        <v>0</v>
      </c>
    </row>
    <row r="121" spans="1:38" ht="15" customHeight="1" x14ac:dyDescent="0.15">
      <c r="A121" s="189" t="s">
        <v>33</v>
      </c>
      <c r="B121" s="93">
        <f>B122-B120</f>
        <v>605</v>
      </c>
      <c r="C121" s="93">
        <f>C122-C120</f>
        <v>46</v>
      </c>
      <c r="D121" s="94">
        <f t="shared" si="51"/>
        <v>7.6033057851239663E-2</v>
      </c>
      <c r="E121" s="93">
        <f>E122-E120</f>
        <v>34</v>
      </c>
      <c r="F121" s="94">
        <f t="shared" si="67"/>
        <v>0.73913043478260865</v>
      </c>
      <c r="G121" s="93"/>
      <c r="H121" s="93">
        <f t="shared" ref="H121:V121" si="82">H122-H120</f>
        <v>0</v>
      </c>
      <c r="I121" s="93">
        <f t="shared" si="82"/>
        <v>0</v>
      </c>
      <c r="J121" s="93">
        <f t="shared" si="82"/>
        <v>2</v>
      </c>
      <c r="K121" s="93">
        <f t="shared" si="82"/>
        <v>6</v>
      </c>
      <c r="L121" s="93">
        <f t="shared" si="82"/>
        <v>17</v>
      </c>
      <c r="M121" s="93">
        <f t="shared" si="82"/>
        <v>2</v>
      </c>
      <c r="N121" s="93">
        <f t="shared" si="82"/>
        <v>0</v>
      </c>
      <c r="O121" s="93">
        <f t="shared" si="82"/>
        <v>0</v>
      </c>
      <c r="P121" s="93">
        <f t="shared" si="82"/>
        <v>1</v>
      </c>
      <c r="Q121" s="93">
        <f t="shared" si="82"/>
        <v>2</v>
      </c>
      <c r="R121" s="93">
        <f t="shared" si="82"/>
        <v>2</v>
      </c>
      <c r="S121" s="93">
        <f t="shared" si="82"/>
        <v>2</v>
      </c>
      <c r="T121" s="93">
        <f t="shared" si="82"/>
        <v>0</v>
      </c>
      <c r="U121" s="93">
        <f t="shared" si="82"/>
        <v>0</v>
      </c>
      <c r="V121" s="93">
        <f t="shared" si="82"/>
        <v>0</v>
      </c>
      <c r="W121" s="95">
        <f t="shared" si="72"/>
        <v>0</v>
      </c>
    </row>
    <row r="122" spans="1:38" ht="15" customHeight="1" x14ac:dyDescent="0.15">
      <c r="A122" s="117" t="s">
        <v>117</v>
      </c>
      <c r="B122" s="96">
        <v>989</v>
      </c>
      <c r="C122" s="96">
        <v>71</v>
      </c>
      <c r="D122" s="97">
        <f t="shared" si="51"/>
        <v>7.1789686552072796E-2</v>
      </c>
      <c r="E122" s="96">
        <v>54</v>
      </c>
      <c r="F122" s="97">
        <f t="shared" si="67"/>
        <v>0.76056338028169013</v>
      </c>
      <c r="G122" s="96"/>
      <c r="H122" s="96"/>
      <c r="I122" s="96"/>
      <c r="J122" s="96">
        <v>3</v>
      </c>
      <c r="K122" s="96">
        <v>9</v>
      </c>
      <c r="L122" s="96">
        <v>27</v>
      </c>
      <c r="M122" s="96">
        <v>5</v>
      </c>
      <c r="N122" s="96"/>
      <c r="O122" s="96"/>
      <c r="P122" s="96">
        <v>1</v>
      </c>
      <c r="Q122" s="96">
        <v>3</v>
      </c>
      <c r="R122" s="96">
        <v>3</v>
      </c>
      <c r="S122" s="96">
        <v>3</v>
      </c>
      <c r="T122" s="96"/>
      <c r="U122" s="96"/>
      <c r="V122" s="96"/>
      <c r="W122" s="98">
        <f t="shared" si="72"/>
        <v>0</v>
      </c>
    </row>
    <row r="123" spans="1:38" ht="15" customHeight="1" x14ac:dyDescent="0.15">
      <c r="A123" s="167"/>
      <c r="B123" s="2">
        <v>233</v>
      </c>
      <c r="C123" s="2">
        <v>21</v>
      </c>
      <c r="D123" s="12">
        <f t="shared" si="51"/>
        <v>9.012875536480687E-2</v>
      </c>
      <c r="E123" s="2">
        <v>16</v>
      </c>
      <c r="F123" s="12">
        <f t="shared" si="67"/>
        <v>0.76190476190476186</v>
      </c>
      <c r="G123" s="2"/>
      <c r="H123" s="2"/>
      <c r="I123" s="2"/>
      <c r="J123" s="2"/>
      <c r="K123" s="2">
        <v>4</v>
      </c>
      <c r="L123" s="2">
        <v>8</v>
      </c>
      <c r="M123" s="2">
        <v>4</v>
      </c>
      <c r="N123" s="2"/>
      <c r="O123" s="2"/>
      <c r="P123" s="2"/>
      <c r="Q123" s="2"/>
      <c r="R123" s="2"/>
      <c r="S123" s="2"/>
      <c r="T123" s="2"/>
      <c r="U123" s="2"/>
      <c r="V123" s="2"/>
      <c r="W123" s="13">
        <f t="shared" si="72"/>
        <v>0</v>
      </c>
    </row>
    <row r="124" spans="1:38" ht="15" customHeight="1" x14ac:dyDescent="0.15">
      <c r="A124" s="165" t="s">
        <v>34</v>
      </c>
      <c r="B124" s="11">
        <f>B125-B123</f>
        <v>708</v>
      </c>
      <c r="C124" s="11">
        <f>C125-C123</f>
        <v>33</v>
      </c>
      <c r="D124" s="4">
        <f t="shared" si="51"/>
        <v>4.6610169491525424E-2</v>
      </c>
      <c r="E124" s="11">
        <f>E125-E123</f>
        <v>28</v>
      </c>
      <c r="F124" s="4">
        <f t="shared" si="67"/>
        <v>0.84848484848484851</v>
      </c>
      <c r="G124" s="11">
        <f>G125-G123</f>
        <v>1</v>
      </c>
      <c r="H124" s="11">
        <f t="shared" ref="H124:V124" si="83">H125-H123</f>
        <v>0</v>
      </c>
      <c r="I124" s="11">
        <f t="shared" si="83"/>
        <v>0</v>
      </c>
      <c r="J124" s="11">
        <f t="shared" si="83"/>
        <v>2</v>
      </c>
      <c r="K124" s="11">
        <f t="shared" si="83"/>
        <v>4</v>
      </c>
      <c r="L124" s="11">
        <f t="shared" si="83"/>
        <v>16</v>
      </c>
      <c r="M124" s="11">
        <f t="shared" si="83"/>
        <v>0</v>
      </c>
      <c r="N124" s="11">
        <f t="shared" si="83"/>
        <v>1</v>
      </c>
      <c r="O124" s="11">
        <f t="shared" si="83"/>
        <v>0</v>
      </c>
      <c r="P124" s="11">
        <f t="shared" si="83"/>
        <v>1</v>
      </c>
      <c r="Q124" s="11">
        <f t="shared" si="83"/>
        <v>0</v>
      </c>
      <c r="R124" s="11">
        <f t="shared" si="83"/>
        <v>1</v>
      </c>
      <c r="S124" s="11">
        <f t="shared" si="83"/>
        <v>2</v>
      </c>
      <c r="T124" s="11">
        <f t="shared" si="83"/>
        <v>1</v>
      </c>
      <c r="U124" s="11">
        <f t="shared" si="83"/>
        <v>0</v>
      </c>
      <c r="V124" s="11">
        <f t="shared" si="83"/>
        <v>0</v>
      </c>
      <c r="W124" s="5">
        <f t="shared" si="72"/>
        <v>1.4124293785310734E-3</v>
      </c>
    </row>
    <row r="125" spans="1:38" ht="15" customHeight="1" x14ac:dyDescent="0.15">
      <c r="A125" s="168"/>
      <c r="B125" s="14">
        <v>941</v>
      </c>
      <c r="C125" s="14">
        <v>54</v>
      </c>
      <c r="D125" s="15">
        <f t="shared" si="51"/>
        <v>5.7385759829968117E-2</v>
      </c>
      <c r="E125" s="14">
        <v>44</v>
      </c>
      <c r="F125" s="15">
        <f t="shared" si="67"/>
        <v>0.81481481481481477</v>
      </c>
      <c r="G125" s="14">
        <v>1</v>
      </c>
      <c r="H125" s="14"/>
      <c r="I125" s="14"/>
      <c r="J125" s="14">
        <v>2</v>
      </c>
      <c r="K125" s="14">
        <v>8</v>
      </c>
      <c r="L125" s="14">
        <v>24</v>
      </c>
      <c r="M125" s="14">
        <v>4</v>
      </c>
      <c r="N125" s="14">
        <v>1</v>
      </c>
      <c r="O125" s="14"/>
      <c r="P125" s="14">
        <v>1</v>
      </c>
      <c r="Q125" s="14"/>
      <c r="R125" s="14">
        <v>1</v>
      </c>
      <c r="S125" s="14">
        <v>2</v>
      </c>
      <c r="T125" s="14">
        <v>1</v>
      </c>
      <c r="U125" s="14"/>
      <c r="V125" s="14"/>
      <c r="W125" s="16">
        <f t="shared" si="72"/>
        <v>1.0626992561105207E-3</v>
      </c>
    </row>
    <row r="126" spans="1:38" ht="15" customHeight="1" x14ac:dyDescent="0.15">
      <c r="A126" s="167"/>
      <c r="B126" s="2">
        <v>198</v>
      </c>
      <c r="C126" s="2">
        <v>17</v>
      </c>
      <c r="D126" s="12">
        <f t="shared" si="51"/>
        <v>8.5858585858585856E-2</v>
      </c>
      <c r="E126" s="2">
        <v>14</v>
      </c>
      <c r="F126" s="12">
        <f t="shared" si="67"/>
        <v>0.82352941176470584</v>
      </c>
      <c r="G126" s="2"/>
      <c r="H126" s="2"/>
      <c r="I126" s="2"/>
      <c r="J126" s="2">
        <v>1</v>
      </c>
      <c r="K126" s="2">
        <v>2</v>
      </c>
      <c r="L126" s="2">
        <v>10</v>
      </c>
      <c r="M126" s="2"/>
      <c r="N126" s="2"/>
      <c r="O126" s="2"/>
      <c r="P126" s="2"/>
      <c r="Q126" s="2">
        <v>1</v>
      </c>
      <c r="R126" s="2"/>
      <c r="S126" s="2"/>
      <c r="T126" s="2"/>
      <c r="U126" s="2"/>
      <c r="V126" s="2"/>
      <c r="W126" s="13">
        <f t="shared" si="72"/>
        <v>0</v>
      </c>
    </row>
    <row r="127" spans="1:38" ht="15" customHeight="1" x14ac:dyDescent="0.15">
      <c r="A127" s="165" t="s">
        <v>49</v>
      </c>
      <c r="B127" s="11">
        <f>B128-B126</f>
        <v>416</v>
      </c>
      <c r="C127" s="11">
        <f>C128-C126</f>
        <v>22</v>
      </c>
      <c r="D127" s="4">
        <f t="shared" si="51"/>
        <v>5.2884615384615384E-2</v>
      </c>
      <c r="E127" s="11">
        <f>E128-E126</f>
        <v>19</v>
      </c>
      <c r="F127" s="4">
        <f t="shared" si="67"/>
        <v>0.86363636363636365</v>
      </c>
      <c r="G127" s="11">
        <f>G128-G126</f>
        <v>1</v>
      </c>
      <c r="H127" s="11">
        <f t="shared" ref="H127:V127" si="84">H128-H126</f>
        <v>0</v>
      </c>
      <c r="I127" s="11">
        <f t="shared" si="84"/>
        <v>0</v>
      </c>
      <c r="J127" s="11">
        <f t="shared" si="84"/>
        <v>0</v>
      </c>
      <c r="K127" s="11">
        <f t="shared" si="84"/>
        <v>6</v>
      </c>
      <c r="L127" s="11">
        <f t="shared" si="84"/>
        <v>7</v>
      </c>
      <c r="M127" s="11">
        <f t="shared" si="84"/>
        <v>1</v>
      </c>
      <c r="N127" s="11">
        <f t="shared" si="84"/>
        <v>0</v>
      </c>
      <c r="O127" s="11">
        <f t="shared" si="84"/>
        <v>1</v>
      </c>
      <c r="P127" s="11">
        <f t="shared" si="84"/>
        <v>1</v>
      </c>
      <c r="Q127" s="11">
        <f t="shared" si="84"/>
        <v>0</v>
      </c>
      <c r="R127" s="11">
        <f t="shared" si="84"/>
        <v>1</v>
      </c>
      <c r="S127" s="11">
        <f t="shared" si="84"/>
        <v>1</v>
      </c>
      <c r="T127" s="11">
        <f t="shared" si="84"/>
        <v>1</v>
      </c>
      <c r="U127" s="11">
        <f t="shared" si="84"/>
        <v>1</v>
      </c>
      <c r="V127" s="11">
        <f t="shared" si="84"/>
        <v>0</v>
      </c>
      <c r="W127" s="5">
        <f t="shared" si="72"/>
        <v>2.403846153846154E-3</v>
      </c>
    </row>
    <row r="128" spans="1:38" ht="15" customHeight="1" x14ac:dyDescent="0.15">
      <c r="A128" s="168"/>
      <c r="B128" s="14">
        <v>614</v>
      </c>
      <c r="C128" s="14">
        <v>39</v>
      </c>
      <c r="D128" s="15">
        <f t="shared" si="51"/>
        <v>6.3517915309446255E-2</v>
      </c>
      <c r="E128" s="14">
        <v>33</v>
      </c>
      <c r="F128" s="15">
        <f t="shared" si="67"/>
        <v>0.84615384615384615</v>
      </c>
      <c r="G128" s="14">
        <v>1</v>
      </c>
      <c r="H128" s="14"/>
      <c r="I128" s="14"/>
      <c r="J128" s="14">
        <v>1</v>
      </c>
      <c r="K128" s="14">
        <v>8</v>
      </c>
      <c r="L128" s="14">
        <v>17</v>
      </c>
      <c r="M128" s="14">
        <v>1</v>
      </c>
      <c r="N128" s="14"/>
      <c r="O128" s="14">
        <v>1</v>
      </c>
      <c r="P128" s="14">
        <v>1</v>
      </c>
      <c r="Q128" s="14">
        <v>1</v>
      </c>
      <c r="R128" s="14">
        <v>1</v>
      </c>
      <c r="S128" s="14">
        <v>1</v>
      </c>
      <c r="T128" s="14">
        <v>1</v>
      </c>
      <c r="U128" s="14">
        <v>1</v>
      </c>
      <c r="V128" s="14"/>
      <c r="W128" s="16">
        <f t="shared" si="72"/>
        <v>1.6286644951140066E-3</v>
      </c>
    </row>
    <row r="129" spans="1:38" s="32" customFormat="1" ht="15" customHeight="1" x14ac:dyDescent="0.15">
      <c r="A129" s="220" t="s">
        <v>53</v>
      </c>
      <c r="B129" s="27">
        <f t="shared" ref="B129:C131" si="85">SUM(B117,B120,B123,B126)</f>
        <v>1094</v>
      </c>
      <c r="C129" s="27">
        <f t="shared" si="85"/>
        <v>79</v>
      </c>
      <c r="D129" s="37">
        <f t="shared" si="51"/>
        <v>7.2212065813528334E-2</v>
      </c>
      <c r="E129" s="27">
        <f>SUM(E117,E120,E123,E126)</f>
        <v>65</v>
      </c>
      <c r="F129" s="37">
        <f t="shared" si="67"/>
        <v>0.82278481012658233</v>
      </c>
      <c r="G129" s="27">
        <f t="shared" ref="G129:V129" si="86">SUM(G117,G120,G123,G126)</f>
        <v>0</v>
      </c>
      <c r="H129" s="27">
        <f t="shared" si="86"/>
        <v>0</v>
      </c>
      <c r="I129" s="27">
        <f t="shared" si="86"/>
        <v>0</v>
      </c>
      <c r="J129" s="27">
        <f t="shared" si="86"/>
        <v>4</v>
      </c>
      <c r="K129" s="27">
        <f t="shared" si="86"/>
        <v>11</v>
      </c>
      <c r="L129" s="27">
        <f t="shared" si="86"/>
        <v>34</v>
      </c>
      <c r="M129" s="27">
        <f t="shared" si="86"/>
        <v>8</v>
      </c>
      <c r="N129" s="27">
        <f t="shared" si="86"/>
        <v>0</v>
      </c>
      <c r="O129" s="27">
        <f t="shared" si="86"/>
        <v>0</v>
      </c>
      <c r="P129" s="27">
        <f t="shared" si="86"/>
        <v>0</v>
      </c>
      <c r="Q129" s="27">
        <f t="shared" si="86"/>
        <v>2</v>
      </c>
      <c r="R129" s="27">
        <f t="shared" si="86"/>
        <v>2</v>
      </c>
      <c r="S129" s="27">
        <f t="shared" si="86"/>
        <v>4</v>
      </c>
      <c r="T129" s="27">
        <f t="shared" si="86"/>
        <v>0</v>
      </c>
      <c r="U129" s="27">
        <f t="shared" si="86"/>
        <v>0</v>
      </c>
      <c r="V129" s="27">
        <f t="shared" si="86"/>
        <v>0</v>
      </c>
      <c r="W129" s="38">
        <f t="shared" si="72"/>
        <v>0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32" customFormat="1" ht="15" customHeight="1" x14ac:dyDescent="0.15">
      <c r="A130" s="221"/>
      <c r="B130" s="28">
        <f t="shared" si="85"/>
        <v>2886</v>
      </c>
      <c r="C130" s="28">
        <f t="shared" si="85"/>
        <v>155</v>
      </c>
      <c r="D130" s="39">
        <f t="shared" si="51"/>
        <v>5.3707553707553708E-2</v>
      </c>
      <c r="E130" s="28">
        <f>SUM(E118,E121,E124,E127)</f>
        <v>127</v>
      </c>
      <c r="F130" s="39">
        <f t="shared" si="67"/>
        <v>0.8193548387096774</v>
      </c>
      <c r="G130" s="28">
        <f t="shared" ref="G130:V130" si="87">SUM(G118,G121,G124,G127)</f>
        <v>5</v>
      </c>
      <c r="H130" s="28">
        <f t="shared" si="87"/>
        <v>0</v>
      </c>
      <c r="I130" s="28">
        <f t="shared" si="87"/>
        <v>0</v>
      </c>
      <c r="J130" s="28">
        <f t="shared" si="87"/>
        <v>7</v>
      </c>
      <c r="K130" s="28">
        <f t="shared" si="87"/>
        <v>26</v>
      </c>
      <c r="L130" s="28">
        <f t="shared" si="87"/>
        <v>63</v>
      </c>
      <c r="M130" s="28">
        <f t="shared" si="87"/>
        <v>7</v>
      </c>
      <c r="N130" s="28">
        <f t="shared" si="87"/>
        <v>1</v>
      </c>
      <c r="O130" s="28">
        <f t="shared" si="87"/>
        <v>1</v>
      </c>
      <c r="P130" s="28">
        <f t="shared" si="87"/>
        <v>3</v>
      </c>
      <c r="Q130" s="28">
        <f t="shared" si="87"/>
        <v>2</v>
      </c>
      <c r="R130" s="28">
        <f t="shared" si="87"/>
        <v>4</v>
      </c>
      <c r="S130" s="28">
        <f t="shared" si="87"/>
        <v>8</v>
      </c>
      <c r="T130" s="28">
        <f t="shared" si="87"/>
        <v>5</v>
      </c>
      <c r="U130" s="28">
        <f t="shared" si="87"/>
        <v>3</v>
      </c>
      <c r="V130" s="28">
        <f t="shared" si="87"/>
        <v>1</v>
      </c>
      <c r="W130" s="40">
        <f t="shared" si="72"/>
        <v>1.7325017325017325E-3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32" customFormat="1" ht="15" customHeight="1" x14ac:dyDescent="0.15">
      <c r="A131" s="222"/>
      <c r="B131" s="30">
        <f t="shared" si="85"/>
        <v>3980</v>
      </c>
      <c r="C131" s="30">
        <f t="shared" si="85"/>
        <v>234</v>
      </c>
      <c r="D131" s="41">
        <f t="shared" si="51"/>
        <v>5.879396984924623E-2</v>
      </c>
      <c r="E131" s="30">
        <f>SUM(E119,E122,E125,E128)</f>
        <v>192</v>
      </c>
      <c r="F131" s="41">
        <f t="shared" si="67"/>
        <v>0.82051282051282048</v>
      </c>
      <c r="G131" s="30">
        <f t="shared" ref="G131:V131" si="88">SUM(G119,G122,G125,G128)</f>
        <v>5</v>
      </c>
      <c r="H131" s="30">
        <f t="shared" si="88"/>
        <v>0</v>
      </c>
      <c r="I131" s="30">
        <f t="shared" si="88"/>
        <v>0</v>
      </c>
      <c r="J131" s="30">
        <f t="shared" si="88"/>
        <v>11</v>
      </c>
      <c r="K131" s="30">
        <f t="shared" si="88"/>
        <v>37</v>
      </c>
      <c r="L131" s="30">
        <f t="shared" si="88"/>
        <v>97</v>
      </c>
      <c r="M131" s="30">
        <f t="shared" si="88"/>
        <v>15</v>
      </c>
      <c r="N131" s="30">
        <f t="shared" si="88"/>
        <v>1</v>
      </c>
      <c r="O131" s="30">
        <f t="shared" si="88"/>
        <v>1</v>
      </c>
      <c r="P131" s="30">
        <f t="shared" si="88"/>
        <v>3</v>
      </c>
      <c r="Q131" s="30">
        <f t="shared" si="88"/>
        <v>4</v>
      </c>
      <c r="R131" s="30">
        <f t="shared" si="88"/>
        <v>6</v>
      </c>
      <c r="S131" s="30">
        <f t="shared" si="88"/>
        <v>12</v>
      </c>
      <c r="T131" s="30">
        <f t="shared" si="88"/>
        <v>5</v>
      </c>
      <c r="U131" s="30">
        <f t="shared" si="88"/>
        <v>3</v>
      </c>
      <c r="V131" s="30">
        <f t="shared" si="88"/>
        <v>1</v>
      </c>
      <c r="W131" s="42">
        <f t="shared" si="72"/>
        <v>1.2562814070351759E-3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5" customHeight="1" x14ac:dyDescent="0.15">
      <c r="A132" s="167"/>
      <c r="B132" s="2">
        <v>1288</v>
      </c>
      <c r="C132" s="2">
        <v>71</v>
      </c>
      <c r="D132" s="12">
        <f t="shared" si="51"/>
        <v>5.5124223602484472E-2</v>
      </c>
      <c r="E132" s="2">
        <v>60</v>
      </c>
      <c r="F132" s="12">
        <f t="shared" si="67"/>
        <v>0.84507042253521125</v>
      </c>
      <c r="G132" s="2">
        <v>2</v>
      </c>
      <c r="H132" s="2"/>
      <c r="I132" s="2"/>
      <c r="J132" s="2">
        <v>10</v>
      </c>
      <c r="K132" s="2">
        <v>6</v>
      </c>
      <c r="L132" s="2">
        <v>33</v>
      </c>
      <c r="M132" s="2">
        <v>4</v>
      </c>
      <c r="N132" s="2"/>
      <c r="O132" s="2"/>
      <c r="P132" s="2">
        <v>1</v>
      </c>
      <c r="Q132" s="2">
        <v>1</v>
      </c>
      <c r="R132" s="2"/>
      <c r="S132" s="2">
        <v>3</v>
      </c>
      <c r="T132" s="2">
        <v>1</v>
      </c>
      <c r="U132" s="2">
        <v>1</v>
      </c>
      <c r="V132" s="2">
        <v>1</v>
      </c>
      <c r="W132" s="13">
        <f t="shared" si="72"/>
        <v>7.7639751552795026E-4</v>
      </c>
    </row>
    <row r="133" spans="1:38" ht="15" customHeight="1" x14ac:dyDescent="0.15">
      <c r="A133" s="165" t="s">
        <v>37</v>
      </c>
      <c r="B133" s="11">
        <f>B134-B132</f>
        <v>1732</v>
      </c>
      <c r="C133" s="11">
        <f>C134-C132</f>
        <v>97</v>
      </c>
      <c r="D133" s="4">
        <f t="shared" si="51"/>
        <v>5.6004618937644343E-2</v>
      </c>
      <c r="E133" s="11">
        <f>E134-E132</f>
        <v>85</v>
      </c>
      <c r="F133" s="4">
        <f t="shared" si="67"/>
        <v>0.87628865979381443</v>
      </c>
      <c r="G133" s="11">
        <f>G134-G132</f>
        <v>3</v>
      </c>
      <c r="H133" s="11">
        <f t="shared" ref="H133:V133" si="89">H134-H132</f>
        <v>0</v>
      </c>
      <c r="I133" s="11">
        <f t="shared" si="89"/>
        <v>0</v>
      </c>
      <c r="J133" s="11">
        <f t="shared" si="89"/>
        <v>5</v>
      </c>
      <c r="K133" s="11">
        <f t="shared" si="89"/>
        <v>9</v>
      </c>
      <c r="L133" s="11">
        <f t="shared" si="89"/>
        <v>56</v>
      </c>
      <c r="M133" s="11">
        <f t="shared" si="89"/>
        <v>8</v>
      </c>
      <c r="N133" s="11">
        <f t="shared" si="89"/>
        <v>1</v>
      </c>
      <c r="O133" s="11">
        <f t="shared" si="89"/>
        <v>1</v>
      </c>
      <c r="P133" s="11">
        <f t="shared" si="89"/>
        <v>0</v>
      </c>
      <c r="Q133" s="11">
        <f t="shared" si="89"/>
        <v>0</v>
      </c>
      <c r="R133" s="11">
        <f t="shared" si="89"/>
        <v>1</v>
      </c>
      <c r="S133" s="11">
        <f t="shared" si="89"/>
        <v>1</v>
      </c>
      <c r="T133" s="11">
        <f t="shared" si="89"/>
        <v>3</v>
      </c>
      <c r="U133" s="11">
        <f t="shared" si="89"/>
        <v>1</v>
      </c>
      <c r="V133" s="11">
        <f t="shared" si="89"/>
        <v>1</v>
      </c>
      <c r="W133" s="5">
        <f t="shared" si="72"/>
        <v>1.7321016166281756E-3</v>
      </c>
    </row>
    <row r="134" spans="1:38" ht="15" customHeight="1" x14ac:dyDescent="0.15">
      <c r="A134" s="168"/>
      <c r="B134" s="14">
        <v>3020</v>
      </c>
      <c r="C134" s="14">
        <v>168</v>
      </c>
      <c r="D134" s="15">
        <f t="shared" si="51"/>
        <v>5.562913907284768E-2</v>
      </c>
      <c r="E134" s="14">
        <v>145</v>
      </c>
      <c r="F134" s="15">
        <f t="shared" si="67"/>
        <v>0.86309523809523814</v>
      </c>
      <c r="G134" s="14">
        <v>5</v>
      </c>
      <c r="H134" s="14"/>
      <c r="I134" s="14"/>
      <c r="J134" s="14">
        <v>15</v>
      </c>
      <c r="K134" s="14">
        <v>15</v>
      </c>
      <c r="L134" s="14">
        <v>89</v>
      </c>
      <c r="M134" s="14">
        <v>12</v>
      </c>
      <c r="N134" s="14">
        <v>1</v>
      </c>
      <c r="O134" s="14">
        <v>1</v>
      </c>
      <c r="P134" s="14">
        <v>1</v>
      </c>
      <c r="Q134" s="14">
        <v>1</v>
      </c>
      <c r="R134" s="14">
        <v>1</v>
      </c>
      <c r="S134" s="14">
        <v>4</v>
      </c>
      <c r="T134" s="14">
        <v>4</v>
      </c>
      <c r="U134" s="14">
        <v>2</v>
      </c>
      <c r="V134" s="14">
        <v>2</v>
      </c>
      <c r="W134" s="16">
        <f t="shared" si="72"/>
        <v>1.3245033112582781E-3</v>
      </c>
    </row>
    <row r="135" spans="1:38" ht="15" customHeight="1" x14ac:dyDescent="0.15">
      <c r="A135" s="167"/>
      <c r="B135" s="2">
        <v>266</v>
      </c>
      <c r="C135" s="2">
        <v>13</v>
      </c>
      <c r="D135" s="12">
        <f t="shared" si="51"/>
        <v>4.8872180451127817E-2</v>
      </c>
      <c r="E135" s="2">
        <v>13</v>
      </c>
      <c r="F135" s="12">
        <f t="shared" si="67"/>
        <v>1</v>
      </c>
      <c r="G135" s="2"/>
      <c r="H135" s="2"/>
      <c r="I135" s="2"/>
      <c r="J135" s="2">
        <v>1</v>
      </c>
      <c r="K135" s="2"/>
      <c r="L135" s="2">
        <v>12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3">
        <f t="shared" si="72"/>
        <v>0</v>
      </c>
    </row>
    <row r="136" spans="1:38" ht="15" customHeight="1" x14ac:dyDescent="0.15">
      <c r="A136" s="165" t="s">
        <v>62</v>
      </c>
      <c r="B136" s="11">
        <f>B137-B135</f>
        <v>541</v>
      </c>
      <c r="C136" s="11">
        <f>C137-C135</f>
        <v>33</v>
      </c>
      <c r="D136" s="4">
        <f t="shared" si="51"/>
        <v>6.0998151571164512E-2</v>
      </c>
      <c r="E136" s="11">
        <f>E137-E135</f>
        <v>25</v>
      </c>
      <c r="F136" s="4">
        <f t="shared" si="67"/>
        <v>0.75757575757575757</v>
      </c>
      <c r="G136" s="11">
        <f>G137-G135</f>
        <v>1</v>
      </c>
      <c r="H136" s="11">
        <f t="shared" ref="H136:V136" si="90">H137-H135</f>
        <v>0</v>
      </c>
      <c r="I136" s="11">
        <f t="shared" si="90"/>
        <v>0</v>
      </c>
      <c r="J136" s="11">
        <f t="shared" si="90"/>
        <v>2</v>
      </c>
      <c r="K136" s="11">
        <f t="shared" si="90"/>
        <v>4</v>
      </c>
      <c r="L136" s="11">
        <f t="shared" si="90"/>
        <v>12</v>
      </c>
      <c r="M136" s="11">
        <f t="shared" si="90"/>
        <v>2</v>
      </c>
      <c r="N136" s="11">
        <f t="shared" si="90"/>
        <v>0</v>
      </c>
      <c r="O136" s="11">
        <f t="shared" si="90"/>
        <v>0</v>
      </c>
      <c r="P136" s="11">
        <f t="shared" si="90"/>
        <v>1</v>
      </c>
      <c r="Q136" s="11">
        <f t="shared" si="90"/>
        <v>0</v>
      </c>
      <c r="R136" s="11">
        <f t="shared" si="90"/>
        <v>1</v>
      </c>
      <c r="S136" s="11">
        <f t="shared" si="90"/>
        <v>2</v>
      </c>
      <c r="T136" s="11">
        <f t="shared" si="90"/>
        <v>1</v>
      </c>
      <c r="U136" s="11">
        <f t="shared" si="90"/>
        <v>0</v>
      </c>
      <c r="V136" s="11">
        <f t="shared" si="90"/>
        <v>0</v>
      </c>
      <c r="W136" s="5">
        <f t="shared" si="72"/>
        <v>1.8484288354898336E-3</v>
      </c>
    </row>
    <row r="137" spans="1:38" ht="15" customHeight="1" x14ac:dyDescent="0.15">
      <c r="A137" s="168"/>
      <c r="B137" s="14">
        <v>807</v>
      </c>
      <c r="C137" s="14">
        <v>46</v>
      </c>
      <c r="D137" s="15">
        <f t="shared" si="51"/>
        <v>5.7001239157372985E-2</v>
      </c>
      <c r="E137" s="14">
        <v>38</v>
      </c>
      <c r="F137" s="15">
        <f t="shared" si="67"/>
        <v>0.82608695652173914</v>
      </c>
      <c r="G137" s="14">
        <v>1</v>
      </c>
      <c r="H137" s="14"/>
      <c r="I137" s="14"/>
      <c r="J137" s="14">
        <v>3</v>
      </c>
      <c r="K137" s="14">
        <v>4</v>
      </c>
      <c r="L137" s="14">
        <v>24</v>
      </c>
      <c r="M137" s="14">
        <v>2</v>
      </c>
      <c r="N137" s="14"/>
      <c r="O137" s="14"/>
      <c r="P137" s="14">
        <v>1</v>
      </c>
      <c r="Q137" s="14"/>
      <c r="R137" s="14">
        <v>1</v>
      </c>
      <c r="S137" s="14">
        <v>2</v>
      </c>
      <c r="T137" s="14">
        <v>1</v>
      </c>
      <c r="U137" s="14"/>
      <c r="V137" s="14"/>
      <c r="W137" s="16">
        <f t="shared" si="72"/>
        <v>1.2391573729863693E-3</v>
      </c>
    </row>
    <row r="138" spans="1:38" s="107" customFormat="1" ht="15" customHeight="1" x14ac:dyDescent="0.15">
      <c r="A138" s="187"/>
      <c r="B138" s="104">
        <v>385</v>
      </c>
      <c r="C138" s="104">
        <v>19</v>
      </c>
      <c r="D138" s="105">
        <f t="shared" ref="D138:D140" si="91">C138/B138</f>
        <v>4.9350649350649353E-2</v>
      </c>
      <c r="E138" s="104">
        <v>16</v>
      </c>
      <c r="F138" s="105">
        <f t="shared" si="67"/>
        <v>0.84210526315789469</v>
      </c>
      <c r="G138" s="104">
        <v>2</v>
      </c>
      <c r="H138" s="104"/>
      <c r="I138" s="104"/>
      <c r="J138" s="104"/>
      <c r="K138" s="104">
        <v>1</v>
      </c>
      <c r="L138" s="104">
        <v>7</v>
      </c>
      <c r="M138" s="104">
        <v>2</v>
      </c>
      <c r="N138" s="104">
        <v>1</v>
      </c>
      <c r="O138" s="104"/>
      <c r="P138" s="104"/>
      <c r="Q138" s="104"/>
      <c r="R138" s="104"/>
      <c r="S138" s="104">
        <v>3</v>
      </c>
      <c r="T138" s="104">
        <v>2</v>
      </c>
      <c r="U138" s="104">
        <v>1</v>
      </c>
      <c r="V138" s="104">
        <v>1</v>
      </c>
      <c r="W138" s="106">
        <f t="shared" ref="W138:W140" si="92">T138/B138</f>
        <v>5.1948051948051948E-3</v>
      </c>
    </row>
    <row r="139" spans="1:38" s="107" customFormat="1" ht="15" customHeight="1" x14ac:dyDescent="0.15">
      <c r="A139" s="188" t="s">
        <v>65</v>
      </c>
      <c r="B139" s="108">
        <f>B140-B138</f>
        <v>928</v>
      </c>
      <c r="C139" s="108">
        <f>C140-C138</f>
        <v>50</v>
      </c>
      <c r="D139" s="109">
        <f t="shared" si="91"/>
        <v>5.3879310344827583E-2</v>
      </c>
      <c r="E139" s="108">
        <f>E140-E138</f>
        <v>43</v>
      </c>
      <c r="F139" s="109">
        <f t="shared" si="67"/>
        <v>0.86</v>
      </c>
      <c r="G139" s="108">
        <f>G140-G138</f>
        <v>3</v>
      </c>
      <c r="H139" s="108">
        <f t="shared" ref="H139:V139" si="93">H140-H138</f>
        <v>0</v>
      </c>
      <c r="I139" s="108">
        <f t="shared" si="93"/>
        <v>0</v>
      </c>
      <c r="J139" s="108">
        <f t="shared" si="93"/>
        <v>3</v>
      </c>
      <c r="K139" s="108">
        <f t="shared" si="93"/>
        <v>3</v>
      </c>
      <c r="L139" s="108">
        <f t="shared" si="93"/>
        <v>23</v>
      </c>
      <c r="M139" s="108">
        <f t="shared" si="93"/>
        <v>5</v>
      </c>
      <c r="N139" s="108">
        <f t="shared" si="93"/>
        <v>0</v>
      </c>
      <c r="O139" s="108">
        <f t="shared" si="93"/>
        <v>0</v>
      </c>
      <c r="P139" s="108">
        <f t="shared" si="93"/>
        <v>2</v>
      </c>
      <c r="Q139" s="108">
        <f t="shared" si="93"/>
        <v>3</v>
      </c>
      <c r="R139" s="108">
        <f t="shared" si="93"/>
        <v>0</v>
      </c>
      <c r="S139" s="108">
        <f t="shared" si="93"/>
        <v>1</v>
      </c>
      <c r="T139" s="108">
        <f t="shared" si="93"/>
        <v>3</v>
      </c>
      <c r="U139" s="108">
        <f t="shared" si="93"/>
        <v>2</v>
      </c>
      <c r="V139" s="108">
        <f t="shared" si="93"/>
        <v>2</v>
      </c>
      <c r="W139" s="110">
        <f t="shared" si="92"/>
        <v>3.2327586206896551E-3</v>
      </c>
    </row>
    <row r="140" spans="1:38" s="107" customFormat="1" ht="15" customHeight="1" x14ac:dyDescent="0.15">
      <c r="A140" s="114" t="s">
        <v>118</v>
      </c>
      <c r="B140" s="111">
        <v>1313</v>
      </c>
      <c r="C140" s="111">
        <v>69</v>
      </c>
      <c r="D140" s="112">
        <f t="shared" si="91"/>
        <v>5.2551408987052552E-2</v>
      </c>
      <c r="E140" s="111">
        <v>59</v>
      </c>
      <c r="F140" s="112">
        <f t="shared" si="67"/>
        <v>0.85507246376811596</v>
      </c>
      <c r="G140" s="111">
        <v>5</v>
      </c>
      <c r="H140" s="111"/>
      <c r="I140" s="111"/>
      <c r="J140" s="111">
        <v>3</v>
      </c>
      <c r="K140" s="111">
        <v>4</v>
      </c>
      <c r="L140" s="111">
        <v>30</v>
      </c>
      <c r="M140" s="111">
        <v>7</v>
      </c>
      <c r="N140" s="111">
        <v>1</v>
      </c>
      <c r="O140" s="111"/>
      <c r="P140" s="111">
        <v>2</v>
      </c>
      <c r="Q140" s="111">
        <v>3</v>
      </c>
      <c r="R140" s="111"/>
      <c r="S140" s="111">
        <v>4</v>
      </c>
      <c r="T140" s="111">
        <v>5</v>
      </c>
      <c r="U140" s="111">
        <v>3</v>
      </c>
      <c r="V140" s="111">
        <v>3</v>
      </c>
      <c r="W140" s="113">
        <f t="shared" si="92"/>
        <v>3.8080731150038081E-3</v>
      </c>
    </row>
    <row r="141" spans="1:38" s="107" customFormat="1" ht="15" customHeight="1" x14ac:dyDescent="0.15">
      <c r="A141" s="190"/>
      <c r="B141" s="104"/>
      <c r="C141" s="104"/>
      <c r="D141" s="105" t="str">
        <f>IFERROR(C141/B141,"")</f>
        <v/>
      </c>
      <c r="E141" s="104"/>
      <c r="F141" s="105" t="str">
        <f t="shared" si="67"/>
        <v/>
      </c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5" t="str">
        <f>IFERROR(V141/U141,"")</f>
        <v/>
      </c>
    </row>
    <row r="142" spans="1:38" s="107" customFormat="1" ht="15" customHeight="1" x14ac:dyDescent="0.15">
      <c r="A142" s="189" t="s">
        <v>65</v>
      </c>
      <c r="B142" s="108">
        <f>B143-B141</f>
        <v>1</v>
      </c>
      <c r="C142" s="108">
        <f>C143-C141</f>
        <v>0</v>
      </c>
      <c r="D142" s="109">
        <f>IFERROR(C142/B142,"")</f>
        <v>0</v>
      </c>
      <c r="E142" s="108">
        <f>E143-E141</f>
        <v>0</v>
      </c>
      <c r="F142" s="109" t="str">
        <f t="shared" si="67"/>
        <v/>
      </c>
      <c r="G142" s="108">
        <f>G143-G141</f>
        <v>0</v>
      </c>
      <c r="H142" s="108">
        <f t="shared" ref="H142:V142" si="94">H143-H141</f>
        <v>0</v>
      </c>
      <c r="I142" s="108">
        <f t="shared" si="94"/>
        <v>0</v>
      </c>
      <c r="J142" s="108">
        <f t="shared" si="94"/>
        <v>0</v>
      </c>
      <c r="K142" s="108">
        <f t="shared" si="94"/>
        <v>0</v>
      </c>
      <c r="L142" s="108">
        <f t="shared" si="94"/>
        <v>0</v>
      </c>
      <c r="M142" s="108">
        <f t="shared" si="94"/>
        <v>0</v>
      </c>
      <c r="N142" s="108">
        <f t="shared" si="94"/>
        <v>0</v>
      </c>
      <c r="O142" s="108">
        <f t="shared" si="94"/>
        <v>0</v>
      </c>
      <c r="P142" s="108">
        <f t="shared" si="94"/>
        <v>0</v>
      </c>
      <c r="Q142" s="108">
        <f t="shared" si="94"/>
        <v>0</v>
      </c>
      <c r="R142" s="108">
        <f t="shared" si="94"/>
        <v>0</v>
      </c>
      <c r="S142" s="108">
        <f t="shared" si="94"/>
        <v>0</v>
      </c>
      <c r="T142" s="108">
        <f t="shared" si="94"/>
        <v>0</v>
      </c>
      <c r="U142" s="108">
        <f t="shared" si="94"/>
        <v>0</v>
      </c>
      <c r="V142" s="108">
        <f t="shared" si="94"/>
        <v>0</v>
      </c>
      <c r="W142" s="109" t="str">
        <f>IFERROR(V142/U142,"")</f>
        <v/>
      </c>
    </row>
    <row r="143" spans="1:38" s="107" customFormat="1" ht="15" customHeight="1" x14ac:dyDescent="0.15">
      <c r="A143" s="117" t="s">
        <v>117</v>
      </c>
      <c r="B143" s="111">
        <v>1</v>
      </c>
      <c r="C143" s="111"/>
      <c r="D143" s="112">
        <f>IFERROR(C143/B143,"")</f>
        <v>0</v>
      </c>
      <c r="E143" s="111"/>
      <c r="F143" s="112" t="str">
        <f t="shared" si="67"/>
        <v/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2" t="str">
        <f>IFERROR(V143/U143,"")</f>
        <v/>
      </c>
    </row>
    <row r="144" spans="1:38" s="32" customFormat="1" ht="15" customHeight="1" x14ac:dyDescent="0.15">
      <c r="A144" s="220" t="s">
        <v>97</v>
      </c>
      <c r="B144" s="27">
        <f t="shared" ref="B144:C146" si="95">SUM(B132,B135,B138,B141)</f>
        <v>1939</v>
      </c>
      <c r="C144" s="27">
        <f t="shared" si="95"/>
        <v>103</v>
      </c>
      <c r="D144" s="37">
        <f t="shared" si="51"/>
        <v>5.3120165033522432E-2</v>
      </c>
      <c r="E144" s="27">
        <f>SUM(E132,E135,E138,E141)</f>
        <v>89</v>
      </c>
      <c r="F144" s="37">
        <f t="shared" si="67"/>
        <v>0.86407766990291257</v>
      </c>
      <c r="G144" s="27">
        <f t="shared" ref="G144:V144" si="96">SUM(G132,G135,G138,G141)</f>
        <v>4</v>
      </c>
      <c r="H144" s="27">
        <f t="shared" si="96"/>
        <v>0</v>
      </c>
      <c r="I144" s="27">
        <f t="shared" si="96"/>
        <v>0</v>
      </c>
      <c r="J144" s="27">
        <f t="shared" si="96"/>
        <v>11</v>
      </c>
      <c r="K144" s="27">
        <f t="shared" si="96"/>
        <v>7</v>
      </c>
      <c r="L144" s="27">
        <f t="shared" si="96"/>
        <v>52</v>
      </c>
      <c r="M144" s="27">
        <f t="shared" si="96"/>
        <v>6</v>
      </c>
      <c r="N144" s="27">
        <f t="shared" si="96"/>
        <v>1</v>
      </c>
      <c r="O144" s="27">
        <f t="shared" si="96"/>
        <v>0</v>
      </c>
      <c r="P144" s="27">
        <f t="shared" si="96"/>
        <v>1</v>
      </c>
      <c r="Q144" s="27">
        <f t="shared" si="96"/>
        <v>1</v>
      </c>
      <c r="R144" s="27">
        <f t="shared" si="96"/>
        <v>0</v>
      </c>
      <c r="S144" s="27">
        <f t="shared" si="96"/>
        <v>6</v>
      </c>
      <c r="T144" s="27">
        <f t="shared" si="96"/>
        <v>3</v>
      </c>
      <c r="U144" s="27">
        <f t="shared" si="96"/>
        <v>2</v>
      </c>
      <c r="V144" s="27">
        <f t="shared" si="96"/>
        <v>2</v>
      </c>
      <c r="W144" s="38">
        <f t="shared" si="72"/>
        <v>1.5471892728210418E-3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s="32" customFormat="1" ht="15" customHeight="1" x14ac:dyDescent="0.15">
      <c r="A145" s="221"/>
      <c r="B145" s="28">
        <f t="shared" si="95"/>
        <v>3202</v>
      </c>
      <c r="C145" s="28">
        <f t="shared" si="95"/>
        <v>180</v>
      </c>
      <c r="D145" s="39">
        <f t="shared" si="51"/>
        <v>5.6214865708931916E-2</v>
      </c>
      <c r="E145" s="28">
        <f>SUM(E133,E136,E139,E142)</f>
        <v>153</v>
      </c>
      <c r="F145" s="39">
        <f t="shared" si="67"/>
        <v>0.85</v>
      </c>
      <c r="G145" s="28">
        <f t="shared" ref="G145:V145" si="97">SUM(G133,G136,G139,G142)</f>
        <v>7</v>
      </c>
      <c r="H145" s="28">
        <f t="shared" si="97"/>
        <v>0</v>
      </c>
      <c r="I145" s="28">
        <f t="shared" si="97"/>
        <v>0</v>
      </c>
      <c r="J145" s="28">
        <f t="shared" si="97"/>
        <v>10</v>
      </c>
      <c r="K145" s="28">
        <f t="shared" si="97"/>
        <v>16</v>
      </c>
      <c r="L145" s="28">
        <f t="shared" si="97"/>
        <v>91</v>
      </c>
      <c r="M145" s="28">
        <f t="shared" si="97"/>
        <v>15</v>
      </c>
      <c r="N145" s="28">
        <f t="shared" si="97"/>
        <v>1</v>
      </c>
      <c r="O145" s="28">
        <f t="shared" si="97"/>
        <v>1</v>
      </c>
      <c r="P145" s="28">
        <f t="shared" si="97"/>
        <v>3</v>
      </c>
      <c r="Q145" s="28">
        <f t="shared" si="97"/>
        <v>3</v>
      </c>
      <c r="R145" s="28">
        <f t="shared" si="97"/>
        <v>2</v>
      </c>
      <c r="S145" s="28">
        <f t="shared" si="97"/>
        <v>4</v>
      </c>
      <c r="T145" s="28">
        <f t="shared" si="97"/>
        <v>7</v>
      </c>
      <c r="U145" s="28">
        <f t="shared" si="97"/>
        <v>3</v>
      </c>
      <c r="V145" s="28">
        <f t="shared" si="97"/>
        <v>3</v>
      </c>
      <c r="W145" s="40">
        <f t="shared" si="72"/>
        <v>2.1861336664584633E-3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32" customFormat="1" ht="15" customHeight="1" x14ac:dyDescent="0.15">
      <c r="A146" s="222"/>
      <c r="B146" s="30">
        <f t="shared" si="95"/>
        <v>5141</v>
      </c>
      <c r="C146" s="30">
        <f t="shared" si="95"/>
        <v>283</v>
      </c>
      <c r="D146" s="41">
        <f t="shared" si="51"/>
        <v>5.50476560980354E-2</v>
      </c>
      <c r="E146" s="30">
        <f>SUM(E134,E137,E140,E143)</f>
        <v>242</v>
      </c>
      <c r="F146" s="41">
        <f t="shared" si="67"/>
        <v>0.85512367491166075</v>
      </c>
      <c r="G146" s="30">
        <f t="shared" ref="G146:V146" si="98">SUM(G134,G137,G140,G143)</f>
        <v>11</v>
      </c>
      <c r="H146" s="30">
        <f t="shared" si="98"/>
        <v>0</v>
      </c>
      <c r="I146" s="30">
        <f t="shared" si="98"/>
        <v>0</v>
      </c>
      <c r="J146" s="30">
        <f t="shared" si="98"/>
        <v>21</v>
      </c>
      <c r="K146" s="30">
        <f t="shared" si="98"/>
        <v>23</v>
      </c>
      <c r="L146" s="30">
        <f t="shared" si="98"/>
        <v>143</v>
      </c>
      <c r="M146" s="30">
        <f t="shared" si="98"/>
        <v>21</v>
      </c>
      <c r="N146" s="30">
        <f t="shared" si="98"/>
        <v>2</v>
      </c>
      <c r="O146" s="30">
        <f t="shared" si="98"/>
        <v>1</v>
      </c>
      <c r="P146" s="30">
        <f t="shared" si="98"/>
        <v>4</v>
      </c>
      <c r="Q146" s="30">
        <f t="shared" si="98"/>
        <v>4</v>
      </c>
      <c r="R146" s="30">
        <f t="shared" si="98"/>
        <v>2</v>
      </c>
      <c r="S146" s="30">
        <f t="shared" si="98"/>
        <v>10</v>
      </c>
      <c r="T146" s="30">
        <f t="shared" si="98"/>
        <v>10</v>
      </c>
      <c r="U146" s="30">
        <f t="shared" si="98"/>
        <v>5</v>
      </c>
      <c r="V146" s="30">
        <f t="shared" si="98"/>
        <v>5</v>
      </c>
      <c r="W146" s="42">
        <f t="shared" ref="W146:W171" si="99">T146/B146</f>
        <v>1.9451468585878235E-3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ht="15" customHeight="1" x14ac:dyDescent="0.15">
      <c r="A147" s="167"/>
      <c r="B147" s="2">
        <v>303</v>
      </c>
      <c r="C147" s="2">
        <v>22</v>
      </c>
      <c r="D147" s="12">
        <f t="shared" si="51"/>
        <v>7.2607260726072612E-2</v>
      </c>
      <c r="E147" s="2">
        <v>17</v>
      </c>
      <c r="F147" s="12">
        <f t="shared" si="67"/>
        <v>0.77272727272727271</v>
      </c>
      <c r="G147" s="2">
        <v>3</v>
      </c>
      <c r="H147" s="2"/>
      <c r="I147" s="2"/>
      <c r="J147" s="2">
        <v>2</v>
      </c>
      <c r="K147" s="2">
        <v>2</v>
      </c>
      <c r="L147" s="2">
        <v>10</v>
      </c>
      <c r="M147" s="2"/>
      <c r="N147" s="2"/>
      <c r="O147" s="2"/>
      <c r="P147" s="2"/>
      <c r="Q147" s="2"/>
      <c r="R147" s="2"/>
      <c r="S147" s="2"/>
      <c r="T147" s="2">
        <v>3</v>
      </c>
      <c r="U147" s="2">
        <v>2</v>
      </c>
      <c r="V147" s="2">
        <v>2</v>
      </c>
      <c r="W147" s="13">
        <f t="shared" si="99"/>
        <v>9.9009900990099011E-3</v>
      </c>
    </row>
    <row r="148" spans="1:38" ht="15" customHeight="1" x14ac:dyDescent="0.15">
      <c r="A148" s="165" t="s">
        <v>38</v>
      </c>
      <c r="B148" s="11">
        <f>B149-B147</f>
        <v>1007</v>
      </c>
      <c r="C148" s="11">
        <f>C149-C147</f>
        <v>45</v>
      </c>
      <c r="D148" s="4">
        <f t="shared" si="51"/>
        <v>4.4687189672293945E-2</v>
      </c>
      <c r="E148" s="11">
        <f>E149-E147</f>
        <v>40</v>
      </c>
      <c r="F148" s="4">
        <f t="shared" si="67"/>
        <v>0.88888888888888884</v>
      </c>
      <c r="G148" s="11">
        <f>G149-G147</f>
        <v>2</v>
      </c>
      <c r="H148" s="11">
        <f t="shared" ref="H148:V148" si="100">H149-H147</f>
        <v>0</v>
      </c>
      <c r="I148" s="11">
        <f t="shared" si="100"/>
        <v>0</v>
      </c>
      <c r="J148" s="11">
        <f t="shared" si="100"/>
        <v>2</v>
      </c>
      <c r="K148" s="11">
        <f t="shared" si="100"/>
        <v>6</v>
      </c>
      <c r="L148" s="11">
        <f t="shared" si="100"/>
        <v>18</v>
      </c>
      <c r="M148" s="11">
        <f t="shared" si="100"/>
        <v>4</v>
      </c>
      <c r="N148" s="11">
        <f t="shared" si="100"/>
        <v>0</v>
      </c>
      <c r="O148" s="11">
        <f t="shared" si="100"/>
        <v>1</v>
      </c>
      <c r="P148" s="11">
        <f t="shared" si="100"/>
        <v>0</v>
      </c>
      <c r="Q148" s="11">
        <f t="shared" si="100"/>
        <v>3</v>
      </c>
      <c r="R148" s="11">
        <f t="shared" si="100"/>
        <v>0</v>
      </c>
      <c r="S148" s="11">
        <f t="shared" si="100"/>
        <v>4</v>
      </c>
      <c r="T148" s="11">
        <f t="shared" si="100"/>
        <v>2</v>
      </c>
      <c r="U148" s="11">
        <f t="shared" si="100"/>
        <v>1</v>
      </c>
      <c r="V148" s="11">
        <f t="shared" si="100"/>
        <v>0</v>
      </c>
      <c r="W148" s="5">
        <f t="shared" si="99"/>
        <v>1.9860973187686196E-3</v>
      </c>
    </row>
    <row r="149" spans="1:38" ht="15" customHeight="1" x14ac:dyDescent="0.15">
      <c r="A149" s="168"/>
      <c r="B149" s="14">
        <v>1310</v>
      </c>
      <c r="C149" s="14">
        <v>67</v>
      </c>
      <c r="D149" s="15">
        <f t="shared" ref="D149:D182" si="101">C149/B149</f>
        <v>5.114503816793893E-2</v>
      </c>
      <c r="E149" s="14">
        <v>57</v>
      </c>
      <c r="F149" s="15">
        <f t="shared" si="67"/>
        <v>0.85074626865671643</v>
      </c>
      <c r="G149" s="14">
        <v>5</v>
      </c>
      <c r="H149" s="14"/>
      <c r="I149" s="14"/>
      <c r="J149" s="14">
        <v>4</v>
      </c>
      <c r="K149" s="14">
        <v>8</v>
      </c>
      <c r="L149" s="14">
        <v>28</v>
      </c>
      <c r="M149" s="14">
        <v>4</v>
      </c>
      <c r="N149" s="14"/>
      <c r="O149" s="14">
        <v>1</v>
      </c>
      <c r="P149" s="14"/>
      <c r="Q149" s="14">
        <v>3</v>
      </c>
      <c r="R149" s="14"/>
      <c r="S149" s="14">
        <v>4</v>
      </c>
      <c r="T149" s="14">
        <v>5</v>
      </c>
      <c r="U149" s="14">
        <v>3</v>
      </c>
      <c r="V149" s="14">
        <v>2</v>
      </c>
      <c r="W149" s="16">
        <f t="shared" si="99"/>
        <v>3.8167938931297708E-3</v>
      </c>
    </row>
    <row r="150" spans="1:38" ht="15" customHeight="1" x14ac:dyDescent="0.15">
      <c r="A150" s="167"/>
      <c r="B150" s="2">
        <v>567</v>
      </c>
      <c r="C150" s="2">
        <v>40</v>
      </c>
      <c r="D150" s="12">
        <f t="shared" si="101"/>
        <v>7.0546737213403876E-2</v>
      </c>
      <c r="E150" s="2">
        <v>34</v>
      </c>
      <c r="F150" s="12">
        <f t="shared" si="67"/>
        <v>0.85</v>
      </c>
      <c r="G150" s="2"/>
      <c r="H150" s="2"/>
      <c r="I150" s="2"/>
      <c r="J150" s="2">
        <v>2</v>
      </c>
      <c r="K150" s="2">
        <v>5</v>
      </c>
      <c r="L150" s="2">
        <v>19</v>
      </c>
      <c r="M150" s="2">
        <v>5</v>
      </c>
      <c r="N150" s="2"/>
      <c r="O150" s="2"/>
      <c r="P150" s="2">
        <v>1</v>
      </c>
      <c r="Q150" s="2"/>
      <c r="R150" s="2"/>
      <c r="S150" s="2">
        <v>2</v>
      </c>
      <c r="T150" s="2"/>
      <c r="U150" s="2"/>
      <c r="V150" s="2"/>
      <c r="W150" s="13">
        <f t="shared" si="99"/>
        <v>0</v>
      </c>
    </row>
    <row r="151" spans="1:38" ht="15" customHeight="1" x14ac:dyDescent="0.15">
      <c r="A151" s="165" t="s">
        <v>63</v>
      </c>
      <c r="B151" s="11">
        <f>B152-B150</f>
        <v>1677</v>
      </c>
      <c r="C151" s="11">
        <f>C152-C150</f>
        <v>77</v>
      </c>
      <c r="D151" s="4">
        <f t="shared" si="101"/>
        <v>4.5915324985092425E-2</v>
      </c>
      <c r="E151" s="11">
        <f>E152-E150</f>
        <v>64</v>
      </c>
      <c r="F151" s="4">
        <f t="shared" si="67"/>
        <v>0.83116883116883122</v>
      </c>
      <c r="G151" s="11">
        <f>G152-G150</f>
        <v>2</v>
      </c>
      <c r="H151" s="11">
        <f t="shared" ref="H151:V151" si="102">H152-H150</f>
        <v>0</v>
      </c>
      <c r="I151" s="11">
        <f t="shared" si="102"/>
        <v>0</v>
      </c>
      <c r="J151" s="11">
        <f t="shared" si="102"/>
        <v>4</v>
      </c>
      <c r="K151" s="11">
        <f t="shared" si="102"/>
        <v>9</v>
      </c>
      <c r="L151" s="11">
        <f t="shared" si="102"/>
        <v>27</v>
      </c>
      <c r="M151" s="11">
        <f t="shared" si="102"/>
        <v>15</v>
      </c>
      <c r="N151" s="11">
        <f t="shared" si="102"/>
        <v>1</v>
      </c>
      <c r="O151" s="11">
        <f t="shared" si="102"/>
        <v>1</v>
      </c>
      <c r="P151" s="11">
        <f t="shared" si="102"/>
        <v>2</v>
      </c>
      <c r="Q151" s="11">
        <f t="shared" si="102"/>
        <v>2</v>
      </c>
      <c r="R151" s="11">
        <f t="shared" si="102"/>
        <v>0</v>
      </c>
      <c r="S151" s="11">
        <f t="shared" si="102"/>
        <v>1</v>
      </c>
      <c r="T151" s="11">
        <f t="shared" si="102"/>
        <v>2</v>
      </c>
      <c r="U151" s="11">
        <f t="shared" si="102"/>
        <v>1</v>
      </c>
      <c r="V151" s="11">
        <f t="shared" si="102"/>
        <v>1</v>
      </c>
      <c r="W151" s="5">
        <f t="shared" si="99"/>
        <v>1.1926058437686344E-3</v>
      </c>
    </row>
    <row r="152" spans="1:38" ht="15" customHeight="1" x14ac:dyDescent="0.15">
      <c r="A152" s="168"/>
      <c r="B152" s="14">
        <v>2244</v>
      </c>
      <c r="C152" s="14">
        <v>117</v>
      </c>
      <c r="D152" s="15">
        <f t="shared" si="101"/>
        <v>5.213903743315508E-2</v>
      </c>
      <c r="E152" s="14">
        <v>98</v>
      </c>
      <c r="F152" s="15">
        <f t="shared" si="67"/>
        <v>0.83760683760683763</v>
      </c>
      <c r="G152" s="14">
        <v>2</v>
      </c>
      <c r="H152" s="14"/>
      <c r="I152" s="14"/>
      <c r="J152" s="14">
        <v>6</v>
      </c>
      <c r="K152" s="14">
        <v>14</v>
      </c>
      <c r="L152" s="14">
        <v>46</v>
      </c>
      <c r="M152" s="14">
        <v>20</v>
      </c>
      <c r="N152" s="14">
        <v>1</v>
      </c>
      <c r="O152" s="14">
        <v>1</v>
      </c>
      <c r="P152" s="14">
        <v>3</v>
      </c>
      <c r="Q152" s="14">
        <v>2</v>
      </c>
      <c r="R152" s="14"/>
      <c r="S152" s="14">
        <v>3</v>
      </c>
      <c r="T152" s="14">
        <v>2</v>
      </c>
      <c r="U152" s="14">
        <v>1</v>
      </c>
      <c r="V152" s="14">
        <v>1</v>
      </c>
      <c r="W152" s="16">
        <f t="shared" si="99"/>
        <v>8.9126559714795004E-4</v>
      </c>
    </row>
    <row r="153" spans="1:38" ht="15" customHeight="1" x14ac:dyDescent="0.15">
      <c r="A153" s="167"/>
      <c r="B153" s="2">
        <v>257</v>
      </c>
      <c r="C153" s="2">
        <v>11</v>
      </c>
      <c r="D153" s="12">
        <f t="shared" si="101"/>
        <v>4.2801556420233464E-2</v>
      </c>
      <c r="E153" s="2">
        <v>10</v>
      </c>
      <c r="F153" s="12">
        <f t="shared" si="67"/>
        <v>0.90909090909090906</v>
      </c>
      <c r="G153" s="2"/>
      <c r="H153" s="2"/>
      <c r="I153" s="2"/>
      <c r="J153" s="2">
        <v>2</v>
      </c>
      <c r="K153" s="2">
        <v>2</v>
      </c>
      <c r="L153" s="2">
        <v>5</v>
      </c>
      <c r="M153" s="2">
        <v>1</v>
      </c>
      <c r="N153" s="2"/>
      <c r="O153" s="2"/>
      <c r="P153" s="2"/>
      <c r="Q153" s="2"/>
      <c r="R153" s="2"/>
      <c r="S153" s="2"/>
      <c r="T153" s="2"/>
      <c r="U153" s="2"/>
      <c r="V153" s="2"/>
      <c r="W153" s="13">
        <f t="shared" si="99"/>
        <v>0</v>
      </c>
    </row>
    <row r="154" spans="1:38" ht="15" customHeight="1" x14ac:dyDescent="0.15">
      <c r="A154" s="165" t="s">
        <v>64</v>
      </c>
      <c r="B154" s="11">
        <f>B155-B153</f>
        <v>934</v>
      </c>
      <c r="C154" s="11">
        <f>C155-C153</f>
        <v>33</v>
      </c>
      <c r="D154" s="4">
        <f t="shared" si="101"/>
        <v>3.5331905781584586E-2</v>
      </c>
      <c r="E154" s="11">
        <f>E155-E153</f>
        <v>26</v>
      </c>
      <c r="F154" s="4">
        <f t="shared" si="67"/>
        <v>0.78787878787878785</v>
      </c>
      <c r="G154" s="11">
        <f>G155-G153</f>
        <v>2</v>
      </c>
      <c r="H154" s="11">
        <f t="shared" ref="H154:V154" si="103">H155-H153</f>
        <v>0</v>
      </c>
      <c r="I154" s="11">
        <f t="shared" si="103"/>
        <v>0</v>
      </c>
      <c r="J154" s="11">
        <f t="shared" si="103"/>
        <v>3</v>
      </c>
      <c r="K154" s="11">
        <f t="shared" si="103"/>
        <v>3</v>
      </c>
      <c r="L154" s="11">
        <f t="shared" si="103"/>
        <v>9</v>
      </c>
      <c r="M154" s="11">
        <f t="shared" si="103"/>
        <v>6</v>
      </c>
      <c r="N154" s="11">
        <f t="shared" si="103"/>
        <v>0</v>
      </c>
      <c r="O154" s="11">
        <f t="shared" si="103"/>
        <v>0</v>
      </c>
      <c r="P154" s="11">
        <f t="shared" si="103"/>
        <v>1</v>
      </c>
      <c r="Q154" s="11">
        <f t="shared" si="103"/>
        <v>0</v>
      </c>
      <c r="R154" s="11">
        <f t="shared" si="103"/>
        <v>1</v>
      </c>
      <c r="S154" s="11">
        <f t="shared" si="103"/>
        <v>1</v>
      </c>
      <c r="T154" s="11">
        <f t="shared" si="103"/>
        <v>2</v>
      </c>
      <c r="U154" s="11">
        <f t="shared" si="103"/>
        <v>2</v>
      </c>
      <c r="V154" s="11">
        <f t="shared" si="103"/>
        <v>0</v>
      </c>
      <c r="W154" s="5">
        <f t="shared" si="99"/>
        <v>2.1413276231263384E-3</v>
      </c>
    </row>
    <row r="155" spans="1:38" ht="15" customHeight="1" x14ac:dyDescent="0.15">
      <c r="A155" s="168"/>
      <c r="B155" s="14">
        <v>1191</v>
      </c>
      <c r="C155" s="14">
        <v>44</v>
      </c>
      <c r="D155" s="15">
        <f t="shared" si="101"/>
        <v>3.6943744752308987E-2</v>
      </c>
      <c r="E155" s="14">
        <v>36</v>
      </c>
      <c r="F155" s="15">
        <f t="shared" si="67"/>
        <v>0.81818181818181823</v>
      </c>
      <c r="G155" s="14">
        <v>2</v>
      </c>
      <c r="H155" s="14"/>
      <c r="I155" s="14"/>
      <c r="J155" s="14">
        <v>5</v>
      </c>
      <c r="K155" s="14">
        <v>5</v>
      </c>
      <c r="L155" s="14">
        <v>14</v>
      </c>
      <c r="M155" s="14">
        <v>7</v>
      </c>
      <c r="N155" s="14"/>
      <c r="O155" s="14"/>
      <c r="P155" s="14">
        <v>1</v>
      </c>
      <c r="Q155" s="14"/>
      <c r="R155" s="14">
        <v>1</v>
      </c>
      <c r="S155" s="14">
        <v>1</v>
      </c>
      <c r="T155" s="14">
        <v>2</v>
      </c>
      <c r="U155" s="14">
        <v>2</v>
      </c>
      <c r="V155" s="14"/>
      <c r="W155" s="16">
        <f t="shared" si="99"/>
        <v>1.6792611251049538E-3</v>
      </c>
    </row>
    <row r="156" spans="1:38" ht="15" customHeight="1" x14ac:dyDescent="0.15">
      <c r="A156" s="167"/>
      <c r="B156" s="2">
        <v>160</v>
      </c>
      <c r="C156" s="2">
        <v>5</v>
      </c>
      <c r="D156" s="12">
        <f t="shared" ref="D156:D161" si="104">C156/B156</f>
        <v>3.125E-2</v>
      </c>
      <c r="E156" s="2">
        <v>4</v>
      </c>
      <c r="F156" s="12">
        <f t="shared" si="67"/>
        <v>0.8</v>
      </c>
      <c r="G156" s="2">
        <v>1</v>
      </c>
      <c r="H156" s="2"/>
      <c r="I156" s="2"/>
      <c r="J156" s="2">
        <v>1</v>
      </c>
      <c r="K156" s="2">
        <v>1</v>
      </c>
      <c r="L156" s="2">
        <v>1</v>
      </c>
      <c r="M156" s="2"/>
      <c r="N156" s="2"/>
      <c r="O156" s="2"/>
      <c r="P156" s="2"/>
      <c r="Q156" s="2"/>
      <c r="R156" s="2"/>
      <c r="S156" s="2"/>
      <c r="T156" s="2">
        <v>1</v>
      </c>
      <c r="U156" s="2"/>
      <c r="V156" s="2"/>
      <c r="W156" s="13">
        <f t="shared" ref="W156:W161" si="105">T156/B156</f>
        <v>6.2500000000000003E-3</v>
      </c>
    </row>
    <row r="157" spans="1:38" ht="15" customHeight="1" x14ac:dyDescent="0.15">
      <c r="A157" s="165" t="s">
        <v>43</v>
      </c>
      <c r="B157" s="11">
        <f>B158-B156</f>
        <v>694</v>
      </c>
      <c r="C157" s="11">
        <f>C158-C156</f>
        <v>29</v>
      </c>
      <c r="D157" s="4">
        <f t="shared" si="104"/>
        <v>4.1786743515850142E-2</v>
      </c>
      <c r="E157" s="11">
        <f>E158-E156</f>
        <v>26</v>
      </c>
      <c r="F157" s="4">
        <f t="shared" si="67"/>
        <v>0.89655172413793105</v>
      </c>
      <c r="G157" s="11">
        <f>G158-G156</f>
        <v>0</v>
      </c>
      <c r="H157" s="11">
        <f t="shared" ref="H157:V157" si="106">H158-H156</f>
        <v>0</v>
      </c>
      <c r="I157" s="11">
        <f t="shared" si="106"/>
        <v>0</v>
      </c>
      <c r="J157" s="11">
        <f t="shared" si="106"/>
        <v>3</v>
      </c>
      <c r="K157" s="11">
        <f t="shared" si="106"/>
        <v>4</v>
      </c>
      <c r="L157" s="11">
        <f t="shared" si="106"/>
        <v>16</v>
      </c>
      <c r="M157" s="11">
        <f t="shared" si="106"/>
        <v>3</v>
      </c>
      <c r="N157" s="11">
        <f t="shared" si="106"/>
        <v>0</v>
      </c>
      <c r="O157" s="11">
        <f t="shared" si="106"/>
        <v>0</v>
      </c>
      <c r="P157" s="11">
        <f t="shared" si="106"/>
        <v>0</v>
      </c>
      <c r="Q157" s="11">
        <f t="shared" si="106"/>
        <v>0</v>
      </c>
      <c r="R157" s="11">
        <f t="shared" si="106"/>
        <v>0</v>
      </c>
      <c r="S157" s="11">
        <f t="shared" si="106"/>
        <v>0</v>
      </c>
      <c r="T157" s="11">
        <f t="shared" si="106"/>
        <v>0</v>
      </c>
      <c r="U157" s="11">
        <f t="shared" si="106"/>
        <v>0</v>
      </c>
      <c r="V157" s="11">
        <f t="shared" si="106"/>
        <v>0</v>
      </c>
      <c r="W157" s="5">
        <f t="shared" si="105"/>
        <v>0</v>
      </c>
    </row>
    <row r="158" spans="1:38" ht="15" customHeight="1" x14ac:dyDescent="0.15">
      <c r="A158" s="168"/>
      <c r="B158" s="14">
        <v>854</v>
      </c>
      <c r="C158" s="14">
        <v>34</v>
      </c>
      <c r="D158" s="15">
        <f t="shared" si="104"/>
        <v>3.9812646370023422E-2</v>
      </c>
      <c r="E158" s="14">
        <v>30</v>
      </c>
      <c r="F158" s="15">
        <f t="shared" si="67"/>
        <v>0.88235294117647056</v>
      </c>
      <c r="G158" s="14">
        <v>1</v>
      </c>
      <c r="H158" s="14"/>
      <c r="I158" s="14"/>
      <c r="J158" s="14">
        <v>4</v>
      </c>
      <c r="K158" s="14">
        <v>5</v>
      </c>
      <c r="L158" s="14">
        <v>17</v>
      </c>
      <c r="M158" s="14">
        <v>3</v>
      </c>
      <c r="N158" s="14"/>
      <c r="O158" s="14"/>
      <c r="P158" s="14"/>
      <c r="Q158" s="14"/>
      <c r="R158" s="14"/>
      <c r="S158" s="14"/>
      <c r="T158" s="14">
        <v>1</v>
      </c>
      <c r="U158" s="14"/>
      <c r="V158" s="14"/>
      <c r="W158" s="16">
        <f t="shared" si="105"/>
        <v>1.17096018735363E-3</v>
      </c>
    </row>
    <row r="159" spans="1:38" ht="15" customHeight="1" x14ac:dyDescent="0.15">
      <c r="A159" s="167"/>
      <c r="B159" s="2">
        <v>136</v>
      </c>
      <c r="C159" s="2">
        <v>5</v>
      </c>
      <c r="D159" s="12">
        <f t="shared" si="104"/>
        <v>3.6764705882352942E-2</v>
      </c>
      <c r="E159" s="2">
        <v>3</v>
      </c>
      <c r="F159" s="12">
        <f t="shared" si="67"/>
        <v>0.6</v>
      </c>
      <c r="G159" s="2">
        <v>1</v>
      </c>
      <c r="H159" s="2"/>
      <c r="I159" s="2"/>
      <c r="J159" s="2"/>
      <c r="K159" s="2"/>
      <c r="L159" s="2"/>
      <c r="M159" s="2">
        <v>1</v>
      </c>
      <c r="N159" s="2"/>
      <c r="O159" s="2"/>
      <c r="P159" s="2"/>
      <c r="Q159" s="2"/>
      <c r="R159" s="2">
        <v>1</v>
      </c>
      <c r="S159" s="2"/>
      <c r="T159" s="2">
        <v>1</v>
      </c>
      <c r="U159" s="2"/>
      <c r="V159" s="2"/>
      <c r="W159" s="13">
        <f t="shared" si="105"/>
        <v>7.3529411764705881E-3</v>
      </c>
    </row>
    <row r="160" spans="1:38" ht="15" customHeight="1" x14ac:dyDescent="0.15">
      <c r="A160" s="165" t="s">
        <v>39</v>
      </c>
      <c r="B160" s="11">
        <f>B161-B159</f>
        <v>303</v>
      </c>
      <c r="C160" s="11">
        <f>C161-C159</f>
        <v>17</v>
      </c>
      <c r="D160" s="4">
        <f t="shared" si="104"/>
        <v>5.6105610561056105E-2</v>
      </c>
      <c r="E160" s="11">
        <f>E161-E159</f>
        <v>16</v>
      </c>
      <c r="F160" s="4">
        <f t="shared" si="67"/>
        <v>0.94117647058823528</v>
      </c>
      <c r="G160" s="11">
        <f>G161-G159</f>
        <v>0</v>
      </c>
      <c r="H160" s="11">
        <f t="shared" ref="H160:V160" si="107">H161-H159</f>
        <v>0</v>
      </c>
      <c r="I160" s="11">
        <f t="shared" si="107"/>
        <v>0</v>
      </c>
      <c r="J160" s="11">
        <f t="shared" si="107"/>
        <v>3</v>
      </c>
      <c r="K160" s="11">
        <f t="shared" si="107"/>
        <v>4</v>
      </c>
      <c r="L160" s="11">
        <f t="shared" si="107"/>
        <v>8</v>
      </c>
      <c r="M160" s="11">
        <f t="shared" si="107"/>
        <v>0</v>
      </c>
      <c r="N160" s="11">
        <f t="shared" si="107"/>
        <v>0</v>
      </c>
      <c r="O160" s="11">
        <f t="shared" si="107"/>
        <v>0</v>
      </c>
      <c r="P160" s="11">
        <f t="shared" si="107"/>
        <v>1</v>
      </c>
      <c r="Q160" s="11">
        <f t="shared" si="107"/>
        <v>0</v>
      </c>
      <c r="R160" s="11">
        <f t="shared" si="107"/>
        <v>0</v>
      </c>
      <c r="S160" s="11">
        <f t="shared" si="107"/>
        <v>0</v>
      </c>
      <c r="T160" s="11">
        <f t="shared" si="107"/>
        <v>0</v>
      </c>
      <c r="U160" s="11">
        <f t="shared" si="107"/>
        <v>0</v>
      </c>
      <c r="V160" s="11">
        <f t="shared" si="107"/>
        <v>0</v>
      </c>
      <c r="W160" s="5">
        <f t="shared" si="105"/>
        <v>0</v>
      </c>
    </row>
    <row r="161" spans="1:38" ht="15" customHeight="1" x14ac:dyDescent="0.15">
      <c r="A161" s="168"/>
      <c r="B161" s="14">
        <v>439</v>
      </c>
      <c r="C161" s="14">
        <v>22</v>
      </c>
      <c r="D161" s="15">
        <f t="shared" si="104"/>
        <v>5.011389521640091E-2</v>
      </c>
      <c r="E161" s="14">
        <v>19</v>
      </c>
      <c r="F161" s="15">
        <f t="shared" si="67"/>
        <v>0.86363636363636365</v>
      </c>
      <c r="G161" s="14">
        <v>1</v>
      </c>
      <c r="H161" s="14"/>
      <c r="I161" s="14"/>
      <c r="J161" s="14">
        <v>3</v>
      </c>
      <c r="K161" s="14">
        <v>4</v>
      </c>
      <c r="L161" s="14">
        <v>8</v>
      </c>
      <c r="M161" s="14">
        <v>1</v>
      </c>
      <c r="N161" s="14"/>
      <c r="O161" s="14"/>
      <c r="P161" s="14">
        <v>1</v>
      </c>
      <c r="Q161" s="14"/>
      <c r="R161" s="14">
        <v>1</v>
      </c>
      <c r="S161" s="14"/>
      <c r="T161" s="14">
        <v>1</v>
      </c>
      <c r="U161" s="14"/>
      <c r="V161" s="14"/>
      <c r="W161" s="16">
        <f t="shared" si="105"/>
        <v>2.2779043280182231E-3</v>
      </c>
    </row>
    <row r="162" spans="1:38" s="32" customFormat="1" ht="15" customHeight="1" x14ac:dyDescent="0.15">
      <c r="A162" s="220" t="s">
        <v>98</v>
      </c>
      <c r="B162" s="27">
        <f>SUM(B147,B150,B153,B156,B159)</f>
        <v>1423</v>
      </c>
      <c r="C162" s="27">
        <f>SUM(C147,C150,C153,C156,C159)</f>
        <v>83</v>
      </c>
      <c r="D162" s="37">
        <f t="shared" si="101"/>
        <v>5.8327477160927621E-2</v>
      </c>
      <c r="E162" s="27">
        <f>SUM(E147,E150,E153,E156,E159)</f>
        <v>68</v>
      </c>
      <c r="F162" s="37">
        <f t="shared" ref="F162:F182" si="108">IFERROR(E162/C162,"")</f>
        <v>0.81927710843373491</v>
      </c>
      <c r="G162" s="27">
        <f t="shared" ref="G162:V162" si="109">SUM(G147,G150,G153,G156,G159)</f>
        <v>5</v>
      </c>
      <c r="H162" s="27">
        <f t="shared" si="109"/>
        <v>0</v>
      </c>
      <c r="I162" s="27">
        <f t="shared" si="109"/>
        <v>0</v>
      </c>
      <c r="J162" s="27">
        <f t="shared" si="109"/>
        <v>7</v>
      </c>
      <c r="K162" s="27">
        <f t="shared" si="109"/>
        <v>10</v>
      </c>
      <c r="L162" s="27">
        <f t="shared" si="109"/>
        <v>35</v>
      </c>
      <c r="M162" s="27">
        <f t="shared" si="109"/>
        <v>7</v>
      </c>
      <c r="N162" s="27">
        <f t="shared" si="109"/>
        <v>0</v>
      </c>
      <c r="O162" s="27">
        <f t="shared" si="109"/>
        <v>0</v>
      </c>
      <c r="P162" s="27">
        <f t="shared" si="109"/>
        <v>1</v>
      </c>
      <c r="Q162" s="27">
        <f t="shared" si="109"/>
        <v>0</v>
      </c>
      <c r="R162" s="27">
        <f t="shared" si="109"/>
        <v>1</v>
      </c>
      <c r="S162" s="27">
        <f t="shared" si="109"/>
        <v>2</v>
      </c>
      <c r="T162" s="27">
        <f t="shared" si="109"/>
        <v>5</v>
      </c>
      <c r="U162" s="27">
        <f t="shared" si="109"/>
        <v>2</v>
      </c>
      <c r="V162" s="27">
        <f t="shared" si="109"/>
        <v>2</v>
      </c>
      <c r="W162" s="38">
        <f t="shared" si="99"/>
        <v>3.5137034434293743E-3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32" customFormat="1" ht="15" customHeight="1" x14ac:dyDescent="0.15">
      <c r="A163" s="221"/>
      <c r="B163" s="28">
        <f>SUM(B148,B151,B154,B157,B160)</f>
        <v>4615</v>
      </c>
      <c r="C163" s="28">
        <f>SUM(C148,C151,C154,C157,C160)</f>
        <v>201</v>
      </c>
      <c r="D163" s="39">
        <f t="shared" si="101"/>
        <v>4.3553629469122425E-2</v>
      </c>
      <c r="E163" s="28">
        <f>SUM(E148,E151,E154,E157,E160)</f>
        <v>172</v>
      </c>
      <c r="F163" s="39">
        <f t="shared" si="108"/>
        <v>0.85572139303482586</v>
      </c>
      <c r="G163" s="28">
        <f t="shared" ref="G163:V163" si="110">SUM(G148,G151,G154,G157,G160)</f>
        <v>6</v>
      </c>
      <c r="H163" s="28">
        <f t="shared" si="110"/>
        <v>0</v>
      </c>
      <c r="I163" s="28">
        <f t="shared" si="110"/>
        <v>0</v>
      </c>
      <c r="J163" s="28">
        <f t="shared" si="110"/>
        <v>15</v>
      </c>
      <c r="K163" s="28">
        <f t="shared" si="110"/>
        <v>26</v>
      </c>
      <c r="L163" s="28">
        <f t="shared" si="110"/>
        <v>78</v>
      </c>
      <c r="M163" s="28">
        <f t="shared" si="110"/>
        <v>28</v>
      </c>
      <c r="N163" s="28">
        <f t="shared" si="110"/>
        <v>1</v>
      </c>
      <c r="O163" s="28">
        <f t="shared" si="110"/>
        <v>2</v>
      </c>
      <c r="P163" s="28">
        <f t="shared" si="110"/>
        <v>4</v>
      </c>
      <c r="Q163" s="28">
        <f t="shared" si="110"/>
        <v>5</v>
      </c>
      <c r="R163" s="28">
        <f t="shared" si="110"/>
        <v>1</v>
      </c>
      <c r="S163" s="28">
        <f t="shared" si="110"/>
        <v>6</v>
      </c>
      <c r="T163" s="28">
        <f t="shared" si="110"/>
        <v>6</v>
      </c>
      <c r="U163" s="28">
        <f t="shared" si="110"/>
        <v>4</v>
      </c>
      <c r="V163" s="28">
        <f t="shared" si="110"/>
        <v>1</v>
      </c>
      <c r="W163" s="40">
        <f t="shared" si="99"/>
        <v>1.3001083423618636E-3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32" customFormat="1" ht="15" customHeight="1" x14ac:dyDescent="0.15">
      <c r="A164" s="222"/>
      <c r="B164" s="30">
        <f t="shared" ref="B164" si="111">SUM(B162:B163)</f>
        <v>6038</v>
      </c>
      <c r="C164" s="30">
        <f t="shared" ref="C164" si="112">SUM(C162:C163)</f>
        <v>284</v>
      </c>
      <c r="D164" s="41">
        <f t="shared" si="101"/>
        <v>4.7035442199403775E-2</v>
      </c>
      <c r="E164" s="30">
        <f t="shared" ref="E164" si="113">SUM(E162:E163)</f>
        <v>240</v>
      </c>
      <c r="F164" s="41">
        <f t="shared" si="108"/>
        <v>0.84507042253521125</v>
      </c>
      <c r="G164" s="30">
        <f t="shared" ref="G164:V164" si="114">SUM(G162:G163)</f>
        <v>11</v>
      </c>
      <c r="H164" s="30">
        <f t="shared" si="114"/>
        <v>0</v>
      </c>
      <c r="I164" s="30">
        <f t="shared" si="114"/>
        <v>0</v>
      </c>
      <c r="J164" s="30">
        <f t="shared" si="114"/>
        <v>22</v>
      </c>
      <c r="K164" s="30">
        <f t="shared" si="114"/>
        <v>36</v>
      </c>
      <c r="L164" s="30">
        <f t="shared" si="114"/>
        <v>113</v>
      </c>
      <c r="M164" s="30">
        <f t="shared" si="114"/>
        <v>35</v>
      </c>
      <c r="N164" s="30">
        <f t="shared" si="114"/>
        <v>1</v>
      </c>
      <c r="O164" s="30">
        <f t="shared" si="114"/>
        <v>2</v>
      </c>
      <c r="P164" s="30">
        <f t="shared" si="114"/>
        <v>5</v>
      </c>
      <c r="Q164" s="30">
        <f t="shared" si="114"/>
        <v>5</v>
      </c>
      <c r="R164" s="30">
        <f t="shared" si="114"/>
        <v>2</v>
      </c>
      <c r="S164" s="30">
        <f t="shared" si="114"/>
        <v>8</v>
      </c>
      <c r="T164" s="30">
        <f t="shared" si="114"/>
        <v>11</v>
      </c>
      <c r="U164" s="30">
        <f t="shared" si="114"/>
        <v>6</v>
      </c>
      <c r="V164" s="30">
        <f t="shared" si="114"/>
        <v>3</v>
      </c>
      <c r="W164" s="42">
        <f t="shared" si="99"/>
        <v>1.82179529645578E-3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ht="15" customHeight="1" x14ac:dyDescent="0.15">
      <c r="A165" s="167"/>
      <c r="B165" s="2">
        <v>776</v>
      </c>
      <c r="C165" s="2">
        <v>51</v>
      </c>
      <c r="D165" s="12">
        <f t="shared" si="101"/>
        <v>6.5721649484536085E-2</v>
      </c>
      <c r="E165" s="2">
        <v>43</v>
      </c>
      <c r="F165" s="12">
        <f t="shared" si="108"/>
        <v>0.84313725490196079</v>
      </c>
      <c r="G165" s="2">
        <v>2</v>
      </c>
      <c r="H165" s="2"/>
      <c r="I165" s="2"/>
      <c r="J165" s="2">
        <v>6</v>
      </c>
      <c r="K165" s="2">
        <v>7</v>
      </c>
      <c r="L165" s="2">
        <v>19</v>
      </c>
      <c r="M165" s="2">
        <v>6</v>
      </c>
      <c r="N165" s="2"/>
      <c r="O165" s="2"/>
      <c r="P165" s="2"/>
      <c r="Q165" s="2"/>
      <c r="R165" s="2">
        <v>1</v>
      </c>
      <c r="S165" s="2">
        <v>2</v>
      </c>
      <c r="T165" s="2">
        <v>2</v>
      </c>
      <c r="U165" s="2">
        <v>1</v>
      </c>
      <c r="V165" s="2">
        <v>1</v>
      </c>
      <c r="W165" s="13">
        <f t="shared" si="99"/>
        <v>2.5773195876288659E-3</v>
      </c>
    </row>
    <row r="166" spans="1:38" ht="15" customHeight="1" x14ac:dyDescent="0.15">
      <c r="A166" s="165" t="s">
        <v>40</v>
      </c>
      <c r="B166" s="11">
        <f>B167-B165</f>
        <v>2447</v>
      </c>
      <c r="C166" s="11">
        <f>C167-C165</f>
        <v>127</v>
      </c>
      <c r="D166" s="4">
        <f t="shared" si="101"/>
        <v>5.1900286064568861E-2</v>
      </c>
      <c r="E166" s="11">
        <f>E167-E165</f>
        <v>92</v>
      </c>
      <c r="F166" s="4">
        <f t="shared" si="108"/>
        <v>0.72440944881889768</v>
      </c>
      <c r="G166" s="11">
        <f>G167-G165</f>
        <v>5</v>
      </c>
      <c r="H166" s="11">
        <f t="shared" ref="H166:V166" si="115">H167-H165</f>
        <v>0</v>
      </c>
      <c r="I166" s="11">
        <f t="shared" si="115"/>
        <v>0</v>
      </c>
      <c r="J166" s="11">
        <f t="shared" si="115"/>
        <v>8</v>
      </c>
      <c r="K166" s="11">
        <f t="shared" si="115"/>
        <v>15</v>
      </c>
      <c r="L166" s="11">
        <f t="shared" si="115"/>
        <v>51</v>
      </c>
      <c r="M166" s="11">
        <f t="shared" si="115"/>
        <v>5</v>
      </c>
      <c r="N166" s="11">
        <f t="shared" si="115"/>
        <v>0</v>
      </c>
      <c r="O166" s="11">
        <f t="shared" si="115"/>
        <v>3</v>
      </c>
      <c r="P166" s="11">
        <f t="shared" si="115"/>
        <v>0</v>
      </c>
      <c r="Q166" s="11">
        <f t="shared" si="115"/>
        <v>2</v>
      </c>
      <c r="R166" s="11">
        <f t="shared" si="115"/>
        <v>1</v>
      </c>
      <c r="S166" s="11">
        <f t="shared" si="115"/>
        <v>2</v>
      </c>
      <c r="T166" s="11">
        <f t="shared" si="115"/>
        <v>5</v>
      </c>
      <c r="U166" s="11">
        <f t="shared" si="115"/>
        <v>3</v>
      </c>
      <c r="V166" s="11">
        <f t="shared" si="115"/>
        <v>3</v>
      </c>
      <c r="W166" s="5">
        <f t="shared" si="99"/>
        <v>2.043318348998774E-3</v>
      </c>
    </row>
    <row r="167" spans="1:38" ht="15" customHeight="1" x14ac:dyDescent="0.15">
      <c r="A167" s="168"/>
      <c r="B167" s="14">
        <v>3223</v>
      </c>
      <c r="C167" s="14">
        <v>178</v>
      </c>
      <c r="D167" s="15">
        <f t="shared" si="101"/>
        <v>5.5228048402109833E-2</v>
      </c>
      <c r="E167" s="14">
        <v>135</v>
      </c>
      <c r="F167" s="15">
        <f t="shared" si="108"/>
        <v>0.7584269662921348</v>
      </c>
      <c r="G167" s="14">
        <v>7</v>
      </c>
      <c r="H167" s="14"/>
      <c r="I167" s="14"/>
      <c r="J167" s="14">
        <v>14</v>
      </c>
      <c r="K167" s="14">
        <v>22</v>
      </c>
      <c r="L167" s="14">
        <v>70</v>
      </c>
      <c r="M167" s="14">
        <v>11</v>
      </c>
      <c r="N167" s="14"/>
      <c r="O167" s="14">
        <v>3</v>
      </c>
      <c r="P167" s="14"/>
      <c r="Q167" s="14">
        <v>2</v>
      </c>
      <c r="R167" s="14">
        <v>2</v>
      </c>
      <c r="S167" s="14">
        <v>4</v>
      </c>
      <c r="T167" s="14">
        <v>7</v>
      </c>
      <c r="U167" s="14">
        <v>4</v>
      </c>
      <c r="V167" s="14">
        <v>4</v>
      </c>
      <c r="W167" s="16">
        <f t="shared" si="99"/>
        <v>2.1718895439031957E-3</v>
      </c>
    </row>
    <row r="168" spans="1:38" ht="15" customHeight="1" x14ac:dyDescent="0.15">
      <c r="A168" s="167"/>
      <c r="B168" s="2">
        <v>251</v>
      </c>
      <c r="C168" s="2">
        <v>17</v>
      </c>
      <c r="D168" s="12">
        <f>C168/B168</f>
        <v>6.7729083665338641E-2</v>
      </c>
      <c r="E168" s="2">
        <v>13</v>
      </c>
      <c r="F168" s="12">
        <f t="shared" si="108"/>
        <v>0.76470588235294112</v>
      </c>
      <c r="G168" s="2">
        <v>1</v>
      </c>
      <c r="H168" s="2"/>
      <c r="I168" s="2"/>
      <c r="J168" s="2"/>
      <c r="K168" s="2"/>
      <c r="L168" s="2">
        <v>8</v>
      </c>
      <c r="M168" s="2">
        <v>4</v>
      </c>
      <c r="N168" s="2"/>
      <c r="O168" s="2"/>
      <c r="P168" s="2"/>
      <c r="Q168" s="2"/>
      <c r="R168" s="2"/>
      <c r="S168" s="2"/>
      <c r="T168" s="2">
        <v>1</v>
      </c>
      <c r="U168" s="2">
        <v>1</v>
      </c>
      <c r="V168" s="2">
        <v>1</v>
      </c>
      <c r="W168" s="13">
        <f>T168/B168</f>
        <v>3.9840637450199202E-3</v>
      </c>
    </row>
    <row r="169" spans="1:38" ht="15" customHeight="1" x14ac:dyDescent="0.15">
      <c r="A169" s="165" t="s">
        <v>50</v>
      </c>
      <c r="B169" s="11">
        <f>B170-B168</f>
        <v>1055</v>
      </c>
      <c r="C169" s="11">
        <f>C170-C168</f>
        <v>42</v>
      </c>
      <c r="D169" s="4">
        <f>C169/B169</f>
        <v>3.9810426540284362E-2</v>
      </c>
      <c r="E169" s="11">
        <f>E170-E168</f>
        <v>31</v>
      </c>
      <c r="F169" s="4">
        <f t="shared" si="108"/>
        <v>0.73809523809523814</v>
      </c>
      <c r="G169" s="11">
        <f>G170-G168</f>
        <v>1</v>
      </c>
      <c r="H169" s="11">
        <f t="shared" ref="H169:V169" si="116">H170-H168</f>
        <v>0</v>
      </c>
      <c r="I169" s="11">
        <f t="shared" si="116"/>
        <v>0</v>
      </c>
      <c r="J169" s="11">
        <f t="shared" si="116"/>
        <v>2</v>
      </c>
      <c r="K169" s="11">
        <f t="shared" si="116"/>
        <v>5</v>
      </c>
      <c r="L169" s="11">
        <f t="shared" si="116"/>
        <v>18</v>
      </c>
      <c r="M169" s="11">
        <f t="shared" si="116"/>
        <v>4</v>
      </c>
      <c r="N169" s="11">
        <f t="shared" si="116"/>
        <v>0</v>
      </c>
      <c r="O169" s="11">
        <f t="shared" si="116"/>
        <v>0</v>
      </c>
      <c r="P169" s="11">
        <f t="shared" si="116"/>
        <v>0</v>
      </c>
      <c r="Q169" s="11">
        <f t="shared" si="116"/>
        <v>0</v>
      </c>
      <c r="R169" s="11">
        <f t="shared" si="116"/>
        <v>0</v>
      </c>
      <c r="S169" s="11">
        <f t="shared" si="116"/>
        <v>1</v>
      </c>
      <c r="T169" s="11">
        <f t="shared" si="116"/>
        <v>1</v>
      </c>
      <c r="U169" s="11">
        <f t="shared" si="116"/>
        <v>1</v>
      </c>
      <c r="V169" s="11">
        <f t="shared" si="116"/>
        <v>0</v>
      </c>
      <c r="W169" s="5">
        <f>T169/B169</f>
        <v>9.4786729857819908E-4</v>
      </c>
    </row>
    <row r="170" spans="1:38" ht="15" customHeight="1" x14ac:dyDescent="0.15">
      <c r="A170" s="168"/>
      <c r="B170" s="14">
        <v>1306</v>
      </c>
      <c r="C170" s="14">
        <v>59</v>
      </c>
      <c r="D170" s="15">
        <f>C170/B170</f>
        <v>4.5176110260336903E-2</v>
      </c>
      <c r="E170" s="14">
        <v>44</v>
      </c>
      <c r="F170" s="15">
        <f t="shared" si="108"/>
        <v>0.74576271186440679</v>
      </c>
      <c r="G170" s="14">
        <v>2</v>
      </c>
      <c r="H170" s="14"/>
      <c r="I170" s="14"/>
      <c r="J170" s="14">
        <v>2</v>
      </c>
      <c r="K170" s="14">
        <v>5</v>
      </c>
      <c r="L170" s="14">
        <v>26</v>
      </c>
      <c r="M170" s="14">
        <v>8</v>
      </c>
      <c r="N170" s="14"/>
      <c r="O170" s="14"/>
      <c r="P170" s="14"/>
      <c r="Q170" s="14"/>
      <c r="R170" s="14"/>
      <c r="S170" s="14">
        <v>1</v>
      </c>
      <c r="T170" s="14">
        <v>2</v>
      </c>
      <c r="U170" s="14">
        <v>2</v>
      </c>
      <c r="V170" s="14">
        <v>1</v>
      </c>
      <c r="W170" s="16">
        <f>T170/B170</f>
        <v>1.5313935681470138E-3</v>
      </c>
    </row>
    <row r="171" spans="1:38" ht="15" customHeight="1" x14ac:dyDescent="0.15">
      <c r="A171" s="167"/>
      <c r="B171" s="2">
        <v>80</v>
      </c>
      <c r="C171" s="2">
        <v>5</v>
      </c>
      <c r="D171" s="12">
        <f t="shared" si="101"/>
        <v>6.25E-2</v>
      </c>
      <c r="E171" s="2">
        <v>4</v>
      </c>
      <c r="F171" s="12">
        <f t="shared" si="108"/>
        <v>0.8</v>
      </c>
      <c r="G171" s="2"/>
      <c r="H171" s="2"/>
      <c r="I171" s="2"/>
      <c r="J171" s="2">
        <v>2</v>
      </c>
      <c r="K171" s="2">
        <v>1</v>
      </c>
      <c r="L171" s="2">
        <v>1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3">
        <f t="shared" si="99"/>
        <v>0</v>
      </c>
    </row>
    <row r="172" spans="1:38" ht="15" customHeight="1" x14ac:dyDescent="0.15">
      <c r="A172" s="165" t="s">
        <v>41</v>
      </c>
      <c r="B172" s="11">
        <f>B173-B171</f>
        <v>357</v>
      </c>
      <c r="C172" s="11">
        <f>C173-C171</f>
        <v>15</v>
      </c>
      <c r="D172" s="4">
        <f t="shared" si="101"/>
        <v>4.2016806722689079E-2</v>
      </c>
      <c r="E172" s="11">
        <f>E173-E171</f>
        <v>11</v>
      </c>
      <c r="F172" s="4">
        <f t="shared" si="108"/>
        <v>0.73333333333333328</v>
      </c>
      <c r="G172" s="11">
        <f>G173-G171</f>
        <v>1</v>
      </c>
      <c r="H172" s="11">
        <f t="shared" ref="H172:V172" si="117">H173-H171</f>
        <v>0</v>
      </c>
      <c r="I172" s="11">
        <f t="shared" si="117"/>
        <v>0</v>
      </c>
      <c r="J172" s="11">
        <f t="shared" si="117"/>
        <v>1</v>
      </c>
      <c r="K172" s="11">
        <f t="shared" si="117"/>
        <v>0</v>
      </c>
      <c r="L172" s="11">
        <f t="shared" si="117"/>
        <v>7</v>
      </c>
      <c r="M172" s="11">
        <f t="shared" si="117"/>
        <v>1</v>
      </c>
      <c r="N172" s="11">
        <f t="shared" si="117"/>
        <v>0</v>
      </c>
      <c r="O172" s="11">
        <f t="shared" si="117"/>
        <v>0</v>
      </c>
      <c r="P172" s="11">
        <f t="shared" si="117"/>
        <v>0</v>
      </c>
      <c r="Q172" s="11">
        <f t="shared" si="117"/>
        <v>0</v>
      </c>
      <c r="R172" s="11">
        <f t="shared" si="117"/>
        <v>0</v>
      </c>
      <c r="S172" s="11">
        <f t="shared" si="117"/>
        <v>1</v>
      </c>
      <c r="T172" s="11">
        <f t="shared" si="117"/>
        <v>1</v>
      </c>
      <c r="U172" s="11">
        <f t="shared" si="117"/>
        <v>1</v>
      </c>
      <c r="V172" s="11">
        <f t="shared" si="117"/>
        <v>1</v>
      </c>
      <c r="W172" s="5">
        <f t="shared" ref="W172:W182" si="118">T172/B172</f>
        <v>2.8011204481792717E-3</v>
      </c>
    </row>
    <row r="173" spans="1:38" ht="15" customHeight="1" x14ac:dyDescent="0.15">
      <c r="A173" s="168"/>
      <c r="B173" s="14">
        <v>437</v>
      </c>
      <c r="C173" s="14">
        <v>20</v>
      </c>
      <c r="D173" s="15">
        <f t="shared" si="101"/>
        <v>4.5766590389016017E-2</v>
      </c>
      <c r="E173" s="14">
        <v>15</v>
      </c>
      <c r="F173" s="15">
        <f t="shared" si="108"/>
        <v>0.75</v>
      </c>
      <c r="G173" s="14">
        <v>1</v>
      </c>
      <c r="H173" s="14"/>
      <c r="I173" s="14"/>
      <c r="J173" s="14">
        <v>3</v>
      </c>
      <c r="K173" s="14">
        <v>1</v>
      </c>
      <c r="L173" s="14">
        <v>8</v>
      </c>
      <c r="M173" s="14">
        <v>1</v>
      </c>
      <c r="N173" s="14"/>
      <c r="O173" s="14"/>
      <c r="P173" s="14"/>
      <c r="Q173" s="14"/>
      <c r="R173" s="14"/>
      <c r="S173" s="14">
        <v>1</v>
      </c>
      <c r="T173" s="14">
        <v>1</v>
      </c>
      <c r="U173" s="14">
        <v>1</v>
      </c>
      <c r="V173" s="14">
        <v>1</v>
      </c>
      <c r="W173" s="16">
        <f t="shared" si="118"/>
        <v>2.2883295194508009E-3</v>
      </c>
    </row>
    <row r="174" spans="1:38" ht="15" customHeight="1" x14ac:dyDescent="0.15">
      <c r="A174" s="167"/>
      <c r="B174" s="2">
        <v>172</v>
      </c>
      <c r="C174" s="2">
        <v>11</v>
      </c>
      <c r="D174" s="12">
        <f t="shared" si="101"/>
        <v>6.3953488372093026E-2</v>
      </c>
      <c r="E174" s="2">
        <v>5</v>
      </c>
      <c r="F174" s="12">
        <f t="shared" si="108"/>
        <v>0.45454545454545453</v>
      </c>
      <c r="G174" s="2">
        <v>1</v>
      </c>
      <c r="H174" s="2"/>
      <c r="I174" s="2"/>
      <c r="J174" s="2">
        <v>1</v>
      </c>
      <c r="K174" s="2"/>
      <c r="L174" s="2">
        <v>2</v>
      </c>
      <c r="M174" s="2"/>
      <c r="N174" s="2"/>
      <c r="O174" s="2"/>
      <c r="P174" s="2"/>
      <c r="Q174" s="2"/>
      <c r="R174" s="2"/>
      <c r="S174" s="2">
        <v>1</v>
      </c>
      <c r="T174" s="2">
        <v>1</v>
      </c>
      <c r="U174" s="2">
        <v>1</v>
      </c>
      <c r="V174" s="2">
        <v>1</v>
      </c>
      <c r="W174" s="13">
        <f t="shared" si="118"/>
        <v>5.8139534883720929E-3</v>
      </c>
    </row>
    <row r="175" spans="1:38" ht="15" customHeight="1" x14ac:dyDescent="0.15">
      <c r="A175" s="165" t="s">
        <v>42</v>
      </c>
      <c r="B175" s="11">
        <f>B176-B174</f>
        <v>687</v>
      </c>
      <c r="C175" s="11">
        <f>C176-C174</f>
        <v>29</v>
      </c>
      <c r="D175" s="4">
        <f t="shared" si="101"/>
        <v>4.2212518195050945E-2</v>
      </c>
      <c r="E175" s="11">
        <f>E176-E174</f>
        <v>26</v>
      </c>
      <c r="F175" s="4">
        <f t="shared" si="108"/>
        <v>0.89655172413793105</v>
      </c>
      <c r="G175" s="11">
        <f>G176-G174</f>
        <v>1</v>
      </c>
      <c r="H175" s="11">
        <f t="shared" ref="H175:V175" si="119">H176-H174</f>
        <v>0</v>
      </c>
      <c r="I175" s="11">
        <f t="shared" si="119"/>
        <v>0</v>
      </c>
      <c r="J175" s="11">
        <f t="shared" si="119"/>
        <v>1</v>
      </c>
      <c r="K175" s="11">
        <f t="shared" si="119"/>
        <v>1</v>
      </c>
      <c r="L175" s="11">
        <f t="shared" si="119"/>
        <v>18</v>
      </c>
      <c r="M175" s="11">
        <f t="shared" si="119"/>
        <v>2</v>
      </c>
      <c r="N175" s="11">
        <f t="shared" si="119"/>
        <v>0</v>
      </c>
      <c r="O175" s="11">
        <f t="shared" si="119"/>
        <v>0</v>
      </c>
      <c r="P175" s="11">
        <f t="shared" si="119"/>
        <v>0</v>
      </c>
      <c r="Q175" s="11">
        <f t="shared" si="119"/>
        <v>0</v>
      </c>
      <c r="R175" s="11">
        <f t="shared" si="119"/>
        <v>2</v>
      </c>
      <c r="S175" s="11">
        <f t="shared" si="119"/>
        <v>1</v>
      </c>
      <c r="T175" s="11">
        <f t="shared" si="119"/>
        <v>1</v>
      </c>
      <c r="U175" s="11">
        <f t="shared" si="119"/>
        <v>1</v>
      </c>
      <c r="V175" s="11">
        <f t="shared" si="119"/>
        <v>1</v>
      </c>
      <c r="W175" s="5">
        <f t="shared" si="118"/>
        <v>1.455604075691412E-3</v>
      </c>
    </row>
    <row r="176" spans="1:38" ht="15" customHeight="1" x14ac:dyDescent="0.15">
      <c r="A176" s="165"/>
      <c r="B176" s="14">
        <v>859</v>
      </c>
      <c r="C176" s="14">
        <v>40</v>
      </c>
      <c r="D176" s="15">
        <f t="shared" si="101"/>
        <v>4.6565774155995346E-2</v>
      </c>
      <c r="E176" s="14">
        <v>31</v>
      </c>
      <c r="F176" s="15">
        <f t="shared" si="108"/>
        <v>0.77500000000000002</v>
      </c>
      <c r="G176" s="14">
        <v>2</v>
      </c>
      <c r="H176" s="14"/>
      <c r="I176" s="14"/>
      <c r="J176" s="14">
        <v>2</v>
      </c>
      <c r="K176" s="14">
        <v>1</v>
      </c>
      <c r="L176" s="14">
        <v>20</v>
      </c>
      <c r="M176" s="14">
        <v>2</v>
      </c>
      <c r="N176" s="14"/>
      <c r="O176" s="14"/>
      <c r="P176" s="14"/>
      <c r="Q176" s="14"/>
      <c r="R176" s="14">
        <v>2</v>
      </c>
      <c r="S176" s="14">
        <v>2</v>
      </c>
      <c r="T176" s="14">
        <v>2</v>
      </c>
      <c r="U176" s="14">
        <v>2</v>
      </c>
      <c r="V176" s="14">
        <v>2</v>
      </c>
      <c r="W176" s="16">
        <f t="shared" si="118"/>
        <v>2.3282887077997671E-3</v>
      </c>
    </row>
    <row r="177" spans="1:38" s="32" customFormat="1" ht="15" customHeight="1" x14ac:dyDescent="0.15">
      <c r="A177" s="217" t="s">
        <v>99</v>
      </c>
      <c r="B177" s="27">
        <f>SUM(B165,B168,B171,B174)</f>
        <v>1279</v>
      </c>
      <c r="C177" s="27">
        <f>SUM(C165,C168,C171,C174)</f>
        <v>84</v>
      </c>
      <c r="D177" s="37">
        <f t="shared" si="101"/>
        <v>6.5676309616888195E-2</v>
      </c>
      <c r="E177" s="27">
        <f>SUM(E165,E168,E171,E174)</f>
        <v>65</v>
      </c>
      <c r="F177" s="37">
        <f t="shared" si="108"/>
        <v>0.77380952380952384</v>
      </c>
      <c r="G177" s="27">
        <f t="shared" ref="G177:V177" si="120">SUM(G165,G168,G171,G174)</f>
        <v>4</v>
      </c>
      <c r="H177" s="27">
        <f t="shared" si="120"/>
        <v>0</v>
      </c>
      <c r="I177" s="27">
        <f t="shared" si="120"/>
        <v>0</v>
      </c>
      <c r="J177" s="27">
        <f t="shared" si="120"/>
        <v>9</v>
      </c>
      <c r="K177" s="27">
        <f t="shared" si="120"/>
        <v>8</v>
      </c>
      <c r="L177" s="27">
        <f t="shared" si="120"/>
        <v>30</v>
      </c>
      <c r="M177" s="27">
        <f t="shared" si="120"/>
        <v>10</v>
      </c>
      <c r="N177" s="27">
        <f t="shared" si="120"/>
        <v>0</v>
      </c>
      <c r="O177" s="27">
        <f t="shared" si="120"/>
        <v>0</v>
      </c>
      <c r="P177" s="27">
        <f t="shared" si="120"/>
        <v>0</v>
      </c>
      <c r="Q177" s="27">
        <f t="shared" si="120"/>
        <v>0</v>
      </c>
      <c r="R177" s="27">
        <f t="shared" si="120"/>
        <v>1</v>
      </c>
      <c r="S177" s="27">
        <f t="shared" si="120"/>
        <v>3</v>
      </c>
      <c r="T177" s="27">
        <f t="shared" si="120"/>
        <v>4</v>
      </c>
      <c r="U177" s="27">
        <f t="shared" si="120"/>
        <v>3</v>
      </c>
      <c r="V177" s="27">
        <f t="shared" si="120"/>
        <v>3</v>
      </c>
      <c r="W177" s="38">
        <f t="shared" si="118"/>
        <v>3.1274433150899139E-3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32" customFormat="1" ht="15" customHeight="1" x14ac:dyDescent="0.15">
      <c r="A178" s="218"/>
      <c r="B178" s="28">
        <f>SUM(B166,B169,B172,B175)</f>
        <v>4546</v>
      </c>
      <c r="C178" s="28">
        <f>SUM(C166,C169,C172,C175)</f>
        <v>213</v>
      </c>
      <c r="D178" s="39">
        <f t="shared" si="101"/>
        <v>4.6854377474703036E-2</v>
      </c>
      <c r="E178" s="28">
        <f>SUM(E166,E169,E172,E175)</f>
        <v>160</v>
      </c>
      <c r="F178" s="39">
        <f t="shared" si="108"/>
        <v>0.75117370892018775</v>
      </c>
      <c r="G178" s="28">
        <f t="shared" ref="G178:V178" si="121">SUM(G166,G169,G172,G175)</f>
        <v>8</v>
      </c>
      <c r="H178" s="28">
        <f t="shared" si="121"/>
        <v>0</v>
      </c>
      <c r="I178" s="28">
        <f t="shared" si="121"/>
        <v>0</v>
      </c>
      <c r="J178" s="28">
        <f t="shared" si="121"/>
        <v>12</v>
      </c>
      <c r="K178" s="28">
        <f t="shared" si="121"/>
        <v>21</v>
      </c>
      <c r="L178" s="28">
        <f t="shared" si="121"/>
        <v>94</v>
      </c>
      <c r="M178" s="28">
        <f t="shared" si="121"/>
        <v>12</v>
      </c>
      <c r="N178" s="28">
        <f t="shared" si="121"/>
        <v>0</v>
      </c>
      <c r="O178" s="28">
        <f t="shared" si="121"/>
        <v>3</v>
      </c>
      <c r="P178" s="28">
        <f t="shared" si="121"/>
        <v>0</v>
      </c>
      <c r="Q178" s="28">
        <f t="shared" si="121"/>
        <v>2</v>
      </c>
      <c r="R178" s="28">
        <f t="shared" si="121"/>
        <v>3</v>
      </c>
      <c r="S178" s="28">
        <f t="shared" si="121"/>
        <v>5</v>
      </c>
      <c r="T178" s="28">
        <f t="shared" si="121"/>
        <v>8</v>
      </c>
      <c r="U178" s="28">
        <f t="shared" si="121"/>
        <v>6</v>
      </c>
      <c r="V178" s="28">
        <f t="shared" si="121"/>
        <v>5</v>
      </c>
      <c r="W178" s="40">
        <f t="shared" si="118"/>
        <v>1.7597888253409592E-3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32" customFormat="1" ht="15" customHeight="1" thickBot="1" x14ac:dyDescent="0.2">
      <c r="A179" s="219"/>
      <c r="B179" s="29">
        <f t="shared" ref="B179" si="122">SUM(B177:B178)</f>
        <v>5825</v>
      </c>
      <c r="C179" s="29">
        <f t="shared" ref="C179" si="123">SUM(C177:C178)</f>
        <v>297</v>
      </c>
      <c r="D179" s="43">
        <f t="shared" si="101"/>
        <v>5.0987124463519315E-2</v>
      </c>
      <c r="E179" s="29">
        <f t="shared" ref="E179" si="124">SUM(E177:E178)</f>
        <v>225</v>
      </c>
      <c r="F179" s="43">
        <f t="shared" si="108"/>
        <v>0.75757575757575757</v>
      </c>
      <c r="G179" s="29">
        <f t="shared" ref="G179:V179" si="125">SUM(G177:G178)</f>
        <v>12</v>
      </c>
      <c r="H179" s="29">
        <f t="shared" si="125"/>
        <v>0</v>
      </c>
      <c r="I179" s="29">
        <f t="shared" si="125"/>
        <v>0</v>
      </c>
      <c r="J179" s="29">
        <f t="shared" si="125"/>
        <v>21</v>
      </c>
      <c r="K179" s="29">
        <f t="shared" si="125"/>
        <v>29</v>
      </c>
      <c r="L179" s="29">
        <f t="shared" si="125"/>
        <v>124</v>
      </c>
      <c r="M179" s="29">
        <f t="shared" si="125"/>
        <v>22</v>
      </c>
      <c r="N179" s="29">
        <f t="shared" si="125"/>
        <v>0</v>
      </c>
      <c r="O179" s="29">
        <f t="shared" si="125"/>
        <v>3</v>
      </c>
      <c r="P179" s="29">
        <f t="shared" si="125"/>
        <v>0</v>
      </c>
      <c r="Q179" s="29">
        <f t="shared" si="125"/>
        <v>2</v>
      </c>
      <c r="R179" s="29">
        <f t="shared" si="125"/>
        <v>4</v>
      </c>
      <c r="S179" s="29">
        <f t="shared" si="125"/>
        <v>8</v>
      </c>
      <c r="T179" s="29">
        <f t="shared" si="125"/>
        <v>12</v>
      </c>
      <c r="U179" s="29">
        <f t="shared" si="125"/>
        <v>9</v>
      </c>
      <c r="V179" s="29">
        <f t="shared" si="125"/>
        <v>8</v>
      </c>
      <c r="W179" s="44">
        <f t="shared" si="118"/>
        <v>2.0600858369098714E-3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32" customFormat="1" ht="15" customHeight="1" thickTop="1" x14ac:dyDescent="0.15">
      <c r="A180" s="214" t="s">
        <v>2</v>
      </c>
      <c r="B180" s="31">
        <f t="shared" ref="B180:C182" si="126">SUM(B9,B27,B51,B63,B81,B114,B129,B144,B162,B177)</f>
        <v>14192</v>
      </c>
      <c r="C180" s="31">
        <f t="shared" si="126"/>
        <v>931</v>
      </c>
      <c r="D180" s="45">
        <f t="shared" si="101"/>
        <v>6.5600338218714763E-2</v>
      </c>
      <c r="E180" s="31">
        <f>SUM(E9,E27,E51,E63,E81,E114,E129,E144,E162,E177)</f>
        <v>757</v>
      </c>
      <c r="F180" s="45">
        <f t="shared" si="108"/>
        <v>0.81310418904403869</v>
      </c>
      <c r="G180" s="31">
        <f>SUM(G9,G27,G51,G63,G81,G114,G129,G144,G162,G177)</f>
        <v>24</v>
      </c>
      <c r="H180" s="31">
        <f t="shared" ref="H180:V180" si="127">SUM(H9,H27,H51,H63,H81,H114,H129,H144,H162,H177)</f>
        <v>0</v>
      </c>
      <c r="I180" s="31">
        <f t="shared" si="127"/>
        <v>0</v>
      </c>
      <c r="J180" s="31">
        <f t="shared" si="127"/>
        <v>71</v>
      </c>
      <c r="K180" s="31">
        <f t="shared" si="127"/>
        <v>121</v>
      </c>
      <c r="L180" s="31">
        <f t="shared" si="127"/>
        <v>402</v>
      </c>
      <c r="M180" s="31">
        <f t="shared" si="127"/>
        <v>65</v>
      </c>
      <c r="N180" s="31">
        <f t="shared" si="127"/>
        <v>2</v>
      </c>
      <c r="O180" s="31">
        <f t="shared" si="127"/>
        <v>6</v>
      </c>
      <c r="P180" s="31">
        <f t="shared" si="127"/>
        <v>13</v>
      </c>
      <c r="Q180" s="31">
        <f t="shared" si="127"/>
        <v>12</v>
      </c>
      <c r="R180" s="31">
        <f t="shared" si="127"/>
        <v>14</v>
      </c>
      <c r="S180" s="31">
        <f t="shared" si="127"/>
        <v>27</v>
      </c>
      <c r="T180" s="31">
        <f>SUM(T9,T27,T51,T63,T81,T114,T129,T144,T162,T177)</f>
        <v>22</v>
      </c>
      <c r="U180" s="31">
        <f t="shared" si="127"/>
        <v>14</v>
      </c>
      <c r="V180" s="31">
        <f t="shared" si="127"/>
        <v>12</v>
      </c>
      <c r="W180" s="46">
        <f t="shared" si="118"/>
        <v>1.5501691093573844E-3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32" customFormat="1" ht="15" customHeight="1" x14ac:dyDescent="0.15">
      <c r="A181" s="215"/>
      <c r="B181" s="28">
        <f t="shared" si="126"/>
        <v>38460</v>
      </c>
      <c r="C181" s="28">
        <f t="shared" si="126"/>
        <v>2018</v>
      </c>
      <c r="D181" s="39">
        <f t="shared" si="101"/>
        <v>5.2470098803952162E-2</v>
      </c>
      <c r="E181" s="28">
        <f t="shared" ref="E181" si="128">SUM(E10,E28,E52,E64,E82,E115,E130,E145,E163,E178)</f>
        <v>1636</v>
      </c>
      <c r="F181" s="39">
        <f t="shared" si="108"/>
        <v>0.81070366699702678</v>
      </c>
      <c r="G181" s="28">
        <f>SUM(G10,G28,G52,G64,G82,G115,G130,G145,G163,G178)</f>
        <v>49</v>
      </c>
      <c r="H181" s="28">
        <f t="shared" ref="H181:S181" si="129">SUM(H10,H28,H52,H64,H82,H115,H130,H145,H163,H178)</f>
        <v>1</v>
      </c>
      <c r="I181" s="28">
        <f t="shared" si="129"/>
        <v>1</v>
      </c>
      <c r="J181" s="28">
        <f t="shared" si="129"/>
        <v>102</v>
      </c>
      <c r="K181" s="28">
        <f t="shared" si="129"/>
        <v>251</v>
      </c>
      <c r="L181" s="28">
        <f t="shared" si="129"/>
        <v>870</v>
      </c>
      <c r="M181" s="28">
        <f t="shared" si="129"/>
        <v>150</v>
      </c>
      <c r="N181" s="28">
        <f t="shared" si="129"/>
        <v>3</v>
      </c>
      <c r="O181" s="28">
        <f t="shared" si="129"/>
        <v>22</v>
      </c>
      <c r="P181" s="28">
        <f t="shared" si="129"/>
        <v>25</v>
      </c>
      <c r="Q181" s="28">
        <f t="shared" si="129"/>
        <v>32</v>
      </c>
      <c r="R181" s="28">
        <f t="shared" si="129"/>
        <v>35</v>
      </c>
      <c r="S181" s="28">
        <f t="shared" si="129"/>
        <v>90</v>
      </c>
      <c r="T181" s="28">
        <f>SUM(T10,T28,T52,T64,T82,T115,T130,T145,T163,T178)</f>
        <v>46</v>
      </c>
      <c r="U181" s="28">
        <f>SUM(U10,U28,U52,U64,U82,U115,U130,U145,U163,U178)</f>
        <v>32</v>
      </c>
      <c r="V181" s="28">
        <f>SUM(V10,V28,V52,V64,V82,V115,V130,V145,V163,V178)</f>
        <v>20</v>
      </c>
      <c r="W181" s="40">
        <f t="shared" si="118"/>
        <v>1.1960478419136766E-3</v>
      </c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32" customFormat="1" ht="15" customHeight="1" x14ac:dyDescent="0.15">
      <c r="A182" s="216"/>
      <c r="B182" s="103">
        <f t="shared" si="126"/>
        <v>52652</v>
      </c>
      <c r="C182" s="30">
        <f t="shared" si="126"/>
        <v>2949</v>
      </c>
      <c r="D182" s="41">
        <f t="shared" si="101"/>
        <v>5.6009268403859301E-2</v>
      </c>
      <c r="E182" s="30">
        <f>SUM(E11,E29,E53,E65,E83,E116,E131,E146,E164,E179)</f>
        <v>2388</v>
      </c>
      <c r="F182" s="41">
        <f t="shared" si="108"/>
        <v>0.80976602238046791</v>
      </c>
      <c r="G182" s="30">
        <f>SUM(G11,G29,G53,G65,G83,G116,G131,G146,G164,G179)</f>
        <v>73</v>
      </c>
      <c r="H182" s="30">
        <f t="shared" ref="H182:V182" si="130">SUM(H180:H181)</f>
        <v>1</v>
      </c>
      <c r="I182" s="30">
        <f t="shared" si="130"/>
        <v>1</v>
      </c>
      <c r="J182" s="30">
        <f t="shared" si="130"/>
        <v>173</v>
      </c>
      <c r="K182" s="30">
        <f t="shared" si="130"/>
        <v>372</v>
      </c>
      <c r="L182" s="30">
        <f t="shared" si="130"/>
        <v>1272</v>
      </c>
      <c r="M182" s="30">
        <f t="shared" si="130"/>
        <v>215</v>
      </c>
      <c r="N182" s="30">
        <f t="shared" si="130"/>
        <v>5</v>
      </c>
      <c r="O182" s="30">
        <f t="shared" si="130"/>
        <v>28</v>
      </c>
      <c r="P182" s="30">
        <f t="shared" si="130"/>
        <v>38</v>
      </c>
      <c r="Q182" s="30">
        <f t="shared" si="130"/>
        <v>44</v>
      </c>
      <c r="R182" s="30">
        <f t="shared" si="130"/>
        <v>49</v>
      </c>
      <c r="S182" s="30">
        <f>SUM(S180:S181)</f>
        <v>117</v>
      </c>
      <c r="T182" s="30">
        <f>SUM(T180:T181)</f>
        <v>68</v>
      </c>
      <c r="U182" s="30">
        <f t="shared" si="130"/>
        <v>46</v>
      </c>
      <c r="V182" s="30">
        <f t="shared" si="130"/>
        <v>32</v>
      </c>
      <c r="W182" s="42">
        <f t="shared" si="118"/>
        <v>1.2914988984274102E-3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x14ac:dyDescent="0.15">
      <c r="A183" s="210" t="s">
        <v>120</v>
      </c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</row>
    <row r="281" spans="3:3" x14ac:dyDescent="0.15">
      <c r="C281" s="86" t="s">
        <v>106</v>
      </c>
    </row>
  </sheetData>
  <autoFilter ref="A5:AL5"/>
  <mergeCells count="35">
    <mergeCell ref="A183:N183"/>
    <mergeCell ref="A2:A5"/>
    <mergeCell ref="B3:B4"/>
    <mergeCell ref="A180:A182"/>
    <mergeCell ref="A177:A179"/>
    <mergeCell ref="A129:A131"/>
    <mergeCell ref="A162:A164"/>
    <mergeCell ref="A144:A146"/>
    <mergeCell ref="A27:A29"/>
    <mergeCell ref="A114:A116"/>
    <mergeCell ref="A81:A83"/>
    <mergeCell ref="A63:A65"/>
    <mergeCell ref="A51:A53"/>
    <mergeCell ref="C3:C4"/>
    <mergeCell ref="D3:D4"/>
    <mergeCell ref="E3:E4"/>
    <mergeCell ref="G2:S2"/>
    <mergeCell ref="N3:N4"/>
    <mergeCell ref="H3:H4"/>
    <mergeCell ref="I3:I4"/>
    <mergeCell ref="J3:J4"/>
    <mergeCell ref="K3:K4"/>
    <mergeCell ref="L3:L4"/>
    <mergeCell ref="M3:M4"/>
    <mergeCell ref="T3:T4"/>
    <mergeCell ref="F3:F4"/>
    <mergeCell ref="S3:S4"/>
    <mergeCell ref="W3:W4"/>
    <mergeCell ref="V4:V5"/>
    <mergeCell ref="U3:U5"/>
    <mergeCell ref="O3:O4"/>
    <mergeCell ref="Q3:Q4"/>
    <mergeCell ref="R3:R4"/>
    <mergeCell ref="G3:G4"/>
    <mergeCell ref="P3:P4"/>
  </mergeCells>
  <phoneticPr fontId="2"/>
  <hyperlinks>
    <hyperlink ref="C281" r:id="rId1"/>
  </hyperlinks>
  <printOptions horizontalCentered="1"/>
  <pageMargins left="0.31496062992125984" right="0.19685039370078741" top="0.39370078740157483" bottom="0.19685039370078741" header="0.51181102362204722" footer="0.51181102362204722"/>
  <pageSetup paperSize="9" scale="57" fitToWidth="0" fitToHeight="0" orientation="landscape" r:id="rId2"/>
  <headerFooter alignWithMargins="0"/>
  <rowBreaks count="2" manualBreakCount="2">
    <brk id="65" max="22" man="1"/>
    <brk id="1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42"/>
  <sheetViews>
    <sheetView showRowColHeaders="0" tabSelected="1" view="pageBreakPreview" zoomScale="80" zoomScaleNormal="80" zoomScaleSheetLayoutView="80" workbookViewId="0">
      <pane xSplit="1" ySplit="6" topLeftCell="C13" activePane="bottomRight" state="frozen"/>
      <selection activeCell="J3" sqref="J3"/>
      <selection pane="topRight" activeCell="J3" sqref="J3"/>
      <selection pane="bottomLeft" activeCell="J3" sqref="J3"/>
      <selection pane="bottomRight" activeCell="J3" sqref="J3"/>
    </sheetView>
  </sheetViews>
  <sheetFormatPr defaultRowHeight="13.5" x14ac:dyDescent="0.15"/>
  <cols>
    <col min="1" max="1" width="14.125" style="107" customWidth="1"/>
    <col min="2" max="2" width="8.625" style="102" customWidth="1"/>
    <col min="3" max="3" width="8.625" customWidth="1"/>
    <col min="4" max="6" width="8.625" style="102" customWidth="1"/>
    <col min="7" max="9" width="8.625" customWidth="1"/>
    <col min="10" max="10" width="8.625" style="102" customWidth="1"/>
    <col min="11" max="11" width="8.625" customWidth="1"/>
    <col min="12" max="24" width="7.625" customWidth="1"/>
    <col min="25" max="28" width="8.625" customWidth="1"/>
  </cols>
  <sheetData>
    <row r="1" spans="1:31" ht="43.5" customHeight="1" x14ac:dyDescent="0.15">
      <c r="O1" s="191"/>
      <c r="V1" s="191"/>
    </row>
    <row r="2" spans="1:31" ht="24.95" customHeight="1" x14ac:dyDescent="0.15">
      <c r="A2" s="132" t="s">
        <v>126</v>
      </c>
      <c r="B2" s="99"/>
      <c r="C2" s="3"/>
      <c r="D2" s="99"/>
      <c r="E2" s="99"/>
      <c r="F2" s="99"/>
      <c r="G2" s="3"/>
      <c r="H2" s="3"/>
      <c r="O2" t="s">
        <v>46</v>
      </c>
      <c r="V2" s="191"/>
      <c r="Y2" s="230"/>
      <c r="Z2" s="230"/>
      <c r="AA2" s="230"/>
      <c r="AB2" s="231"/>
    </row>
    <row r="3" spans="1:31" ht="16.5" customHeight="1" x14ac:dyDescent="0.15">
      <c r="A3" s="232" t="s">
        <v>90</v>
      </c>
      <c r="B3" s="58"/>
      <c r="C3" s="59"/>
      <c r="D3" s="238" t="s">
        <v>109</v>
      </c>
      <c r="E3" s="239"/>
      <c r="F3" s="240"/>
      <c r="G3" s="59"/>
      <c r="H3" s="59"/>
      <c r="I3" s="59"/>
      <c r="J3" s="60"/>
      <c r="K3" s="60"/>
      <c r="L3" s="206" t="s">
        <v>136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61"/>
      <c r="Z3" s="69"/>
      <c r="AA3" s="70"/>
      <c r="AB3" s="59"/>
    </row>
    <row r="4" spans="1:31" ht="13.5" customHeight="1" x14ac:dyDescent="0.15">
      <c r="A4" s="233"/>
      <c r="B4" s="235" t="s">
        <v>132</v>
      </c>
      <c r="C4" s="199" t="s">
        <v>128</v>
      </c>
      <c r="D4" s="237" t="s">
        <v>122</v>
      </c>
      <c r="E4" s="242" t="s">
        <v>108</v>
      </c>
      <c r="F4" s="237" t="s">
        <v>110</v>
      </c>
      <c r="G4" s="243" t="s">
        <v>131</v>
      </c>
      <c r="H4" s="244" t="s">
        <v>129</v>
      </c>
      <c r="I4" s="244" t="s">
        <v>130</v>
      </c>
      <c r="J4" s="244" t="s">
        <v>72</v>
      </c>
      <c r="K4" s="244" t="s">
        <v>71</v>
      </c>
      <c r="L4" s="200" t="s">
        <v>133</v>
      </c>
      <c r="M4" s="200" t="s">
        <v>91</v>
      </c>
      <c r="N4" s="200" t="s">
        <v>74</v>
      </c>
      <c r="O4" s="200" t="s">
        <v>54</v>
      </c>
      <c r="P4" s="200" t="s">
        <v>84</v>
      </c>
      <c r="Q4" s="200" t="s">
        <v>75</v>
      </c>
      <c r="R4" s="200" t="s">
        <v>80</v>
      </c>
      <c r="S4" s="200" t="s">
        <v>76</v>
      </c>
      <c r="T4" s="200" t="s">
        <v>77</v>
      </c>
      <c r="U4" s="200" t="s">
        <v>78</v>
      </c>
      <c r="V4" s="200" t="s">
        <v>79</v>
      </c>
      <c r="W4" s="200" t="s">
        <v>134</v>
      </c>
      <c r="X4" s="200" t="s">
        <v>81</v>
      </c>
      <c r="Y4" s="236" t="s">
        <v>124</v>
      </c>
      <c r="Z4" s="204" t="s">
        <v>92</v>
      </c>
      <c r="AA4" s="62"/>
      <c r="AB4" s="229" t="s">
        <v>135</v>
      </c>
    </row>
    <row r="5" spans="1:31" ht="19.5" customHeight="1" x14ac:dyDescent="0.15">
      <c r="A5" s="233"/>
      <c r="B5" s="235"/>
      <c r="C5" s="199"/>
      <c r="D5" s="237"/>
      <c r="E5" s="242"/>
      <c r="F5" s="241"/>
      <c r="G5" s="245"/>
      <c r="H5" s="244"/>
      <c r="I5" s="244"/>
      <c r="J5" s="244"/>
      <c r="K5" s="244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36"/>
      <c r="Z5" s="198"/>
      <c r="AA5" s="202" t="s">
        <v>69</v>
      </c>
      <c r="AB5" s="229"/>
    </row>
    <row r="6" spans="1:31" ht="19.5" customHeight="1" x14ac:dyDescent="0.15">
      <c r="A6" s="234"/>
      <c r="B6" s="63" t="s">
        <v>4</v>
      </c>
      <c r="C6" s="63" t="s">
        <v>123</v>
      </c>
      <c r="D6" s="148" t="s">
        <v>8</v>
      </c>
      <c r="E6" s="148" t="s">
        <v>11</v>
      </c>
      <c r="F6" s="148" t="s">
        <v>12</v>
      </c>
      <c r="G6" s="64" t="s">
        <v>6</v>
      </c>
      <c r="H6" s="63" t="s">
        <v>111</v>
      </c>
      <c r="I6" s="63" t="s">
        <v>112</v>
      </c>
      <c r="J6" s="63" t="s">
        <v>121</v>
      </c>
      <c r="K6" s="63" t="s">
        <v>113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5" t="s">
        <v>114</v>
      </c>
      <c r="Z6" s="205"/>
      <c r="AA6" s="203"/>
      <c r="AB6" s="63" t="s">
        <v>115</v>
      </c>
    </row>
    <row r="7" spans="1:31" ht="20.100000000000001" customHeight="1" x14ac:dyDescent="0.15">
      <c r="A7" s="133"/>
      <c r="B7" s="175">
        <v>1253</v>
      </c>
      <c r="C7" s="123">
        <f>D7+E7</f>
        <v>95</v>
      </c>
      <c r="D7" s="122">
        <v>84</v>
      </c>
      <c r="E7" s="122">
        <v>11</v>
      </c>
      <c r="F7" s="124">
        <f t="shared" ref="F7:F36" si="0">IF(E7=0,"",(E7/B7))</f>
        <v>8.7789305666400638E-3</v>
      </c>
      <c r="G7" s="125">
        <f>IF(B7=0,"",(C7/B7))</f>
        <v>7.5818036711891454E-2</v>
      </c>
      <c r="H7" s="123">
        <f>D7+J7</f>
        <v>92</v>
      </c>
      <c r="I7" s="125">
        <f t="shared" ref="I7:I36" si="1">IF(C7=0,"",(H7/C7))</f>
        <v>0.96842105263157896</v>
      </c>
      <c r="J7" s="119">
        <v>8</v>
      </c>
      <c r="K7" s="51">
        <f t="shared" ref="K7:K36" si="2">IF(E7=0,"",(J7/E7))</f>
        <v>0.72727272727272729</v>
      </c>
      <c r="L7" s="71">
        <v>11</v>
      </c>
      <c r="M7" s="71">
        <v>3</v>
      </c>
      <c r="N7" s="71"/>
      <c r="O7" s="71">
        <v>7</v>
      </c>
      <c r="P7" s="71">
        <v>18</v>
      </c>
      <c r="Q7" s="71">
        <v>42</v>
      </c>
      <c r="R7" s="71">
        <v>4</v>
      </c>
      <c r="S7" s="71"/>
      <c r="T7" s="71"/>
      <c r="U7" s="71"/>
      <c r="V7" s="71">
        <v>4</v>
      </c>
      <c r="W7" s="71">
        <v>2</v>
      </c>
      <c r="X7" s="71">
        <v>1</v>
      </c>
      <c r="Y7" s="71">
        <v>7</v>
      </c>
      <c r="Z7" s="71">
        <v>1</v>
      </c>
      <c r="AA7" s="71">
        <v>3</v>
      </c>
      <c r="AB7" s="49">
        <f>IF(Y7=0,"",(Y7/B7))</f>
        <v>5.5865921787709499E-3</v>
      </c>
      <c r="AC7" s="191">
        <f>SUM(L7:X7)</f>
        <v>92</v>
      </c>
      <c r="AD7">
        <f>H7</f>
        <v>92</v>
      </c>
      <c r="AE7" s="192" t="str">
        <f>IF(AC7=H7,"○","×")</f>
        <v>○</v>
      </c>
    </row>
    <row r="8" spans="1:31" ht="20.100000000000001" customHeight="1" x14ac:dyDescent="0.15">
      <c r="A8" s="197" t="s">
        <v>19</v>
      </c>
      <c r="B8" s="170">
        <f>B9-B7</f>
        <v>865</v>
      </c>
      <c r="C8" s="126">
        <f t="shared" ref="C8" si="3">D8+E8</f>
        <v>55</v>
      </c>
      <c r="D8" s="139">
        <f>D9-D7</f>
        <v>46</v>
      </c>
      <c r="E8" s="139">
        <f>E9-E7</f>
        <v>9</v>
      </c>
      <c r="F8" s="127">
        <f t="shared" si="0"/>
        <v>1.0404624277456647E-2</v>
      </c>
      <c r="G8" s="109">
        <f t="shared" ref="G8:G31" si="4">IF(B8=0,"",(C8/B8))</f>
        <v>6.358381502890173E-2</v>
      </c>
      <c r="H8" s="126">
        <f>H9-H7</f>
        <v>53</v>
      </c>
      <c r="I8" s="109">
        <f t="shared" si="1"/>
        <v>0.96363636363636362</v>
      </c>
      <c r="J8" s="118">
        <f>J9-J7</f>
        <v>7</v>
      </c>
      <c r="K8" s="53">
        <f t="shared" si="2"/>
        <v>0.77777777777777779</v>
      </c>
      <c r="L8" s="72">
        <f t="shared" ref="L8:AA8" si="5">L9-L7</f>
        <v>10</v>
      </c>
      <c r="M8" s="72">
        <f t="shared" si="5"/>
        <v>0</v>
      </c>
      <c r="N8" s="72">
        <f t="shared" si="5"/>
        <v>0</v>
      </c>
      <c r="O8" s="72">
        <f t="shared" si="5"/>
        <v>5</v>
      </c>
      <c r="P8" s="72">
        <f t="shared" si="5"/>
        <v>5</v>
      </c>
      <c r="Q8" s="72">
        <f t="shared" si="5"/>
        <v>28</v>
      </c>
      <c r="R8" s="72">
        <f t="shared" si="5"/>
        <v>1</v>
      </c>
      <c r="S8" s="72">
        <f t="shared" si="5"/>
        <v>1</v>
      </c>
      <c r="T8" s="72">
        <f t="shared" si="5"/>
        <v>0</v>
      </c>
      <c r="U8" s="72">
        <f t="shared" si="5"/>
        <v>0</v>
      </c>
      <c r="V8" s="72">
        <f t="shared" si="5"/>
        <v>3</v>
      </c>
      <c r="W8" s="72">
        <f t="shared" si="5"/>
        <v>0</v>
      </c>
      <c r="X8" s="72">
        <f t="shared" si="5"/>
        <v>0</v>
      </c>
      <c r="Y8" s="72">
        <f t="shared" si="5"/>
        <v>4</v>
      </c>
      <c r="Z8" s="72">
        <f t="shared" si="5"/>
        <v>2</v>
      </c>
      <c r="AA8" s="72">
        <f t="shared" si="5"/>
        <v>2</v>
      </c>
      <c r="AB8" s="5">
        <f t="shared" ref="AB8:AB12" si="6">IF(Y8=0,"",(Y8/B8))</f>
        <v>4.6242774566473991E-3</v>
      </c>
      <c r="AC8" s="191">
        <f t="shared" ref="AC8:AC33" si="7">SUM(L8:X8)</f>
        <v>53</v>
      </c>
      <c r="AD8">
        <f t="shared" ref="AD8:AD33" si="8">H8</f>
        <v>53</v>
      </c>
      <c r="AE8" s="192" t="str">
        <f t="shared" ref="AE8:AE33" si="9">IF(AC8=H8,"○","×")</f>
        <v>○</v>
      </c>
    </row>
    <row r="9" spans="1:31" ht="20.100000000000001" customHeight="1" x14ac:dyDescent="0.15">
      <c r="A9" s="135"/>
      <c r="B9" s="176">
        <v>2118</v>
      </c>
      <c r="C9" s="130">
        <f>D9+E9</f>
        <v>150</v>
      </c>
      <c r="D9" s="140">
        <v>130</v>
      </c>
      <c r="E9" s="141">
        <v>20</v>
      </c>
      <c r="F9" s="142">
        <f t="shared" si="0"/>
        <v>9.442870632672332E-3</v>
      </c>
      <c r="G9" s="131">
        <f t="shared" si="4"/>
        <v>7.0821529745042494E-2</v>
      </c>
      <c r="H9" s="130">
        <f>D9+J9</f>
        <v>145</v>
      </c>
      <c r="I9" s="131">
        <f t="shared" si="1"/>
        <v>0.96666666666666667</v>
      </c>
      <c r="J9" s="143">
        <v>15</v>
      </c>
      <c r="K9" s="195">
        <f t="shared" si="2"/>
        <v>0.75</v>
      </c>
      <c r="L9" s="196">
        <v>21</v>
      </c>
      <c r="M9" s="196">
        <v>3</v>
      </c>
      <c r="N9" s="196"/>
      <c r="O9" s="196">
        <v>12</v>
      </c>
      <c r="P9" s="196">
        <v>23</v>
      </c>
      <c r="Q9" s="196">
        <v>70</v>
      </c>
      <c r="R9" s="196">
        <v>5</v>
      </c>
      <c r="S9" s="196">
        <v>1</v>
      </c>
      <c r="T9" s="196"/>
      <c r="U9" s="196"/>
      <c r="V9" s="196">
        <v>7</v>
      </c>
      <c r="W9" s="196">
        <v>2</v>
      </c>
      <c r="X9" s="196">
        <v>1</v>
      </c>
      <c r="Y9" s="196">
        <v>11</v>
      </c>
      <c r="Z9" s="196">
        <v>3</v>
      </c>
      <c r="AA9" s="196">
        <v>5</v>
      </c>
      <c r="AB9" s="47">
        <f t="shared" si="6"/>
        <v>5.1935788479697828E-3</v>
      </c>
      <c r="AC9" s="191">
        <f t="shared" si="7"/>
        <v>145</v>
      </c>
      <c r="AD9">
        <f t="shared" si="8"/>
        <v>145</v>
      </c>
      <c r="AE9" s="192" t="str">
        <f t="shared" si="9"/>
        <v>○</v>
      </c>
    </row>
    <row r="10" spans="1:31" ht="20.100000000000001" customHeight="1" x14ac:dyDescent="0.15">
      <c r="A10" s="133"/>
      <c r="B10" s="177">
        <v>79</v>
      </c>
      <c r="C10" s="123">
        <f t="shared" ref="C10:C33" si="10">D10+E10</f>
        <v>10</v>
      </c>
      <c r="D10" s="122">
        <v>10</v>
      </c>
      <c r="E10" s="122"/>
      <c r="F10" s="124" t="str">
        <f t="shared" si="0"/>
        <v/>
      </c>
      <c r="G10" s="125">
        <f t="shared" si="4"/>
        <v>0.12658227848101267</v>
      </c>
      <c r="H10" s="123">
        <v>10</v>
      </c>
      <c r="I10" s="125">
        <f t="shared" si="1"/>
        <v>1</v>
      </c>
      <c r="J10" s="119"/>
      <c r="K10" s="51" t="str">
        <f t="shared" si="2"/>
        <v/>
      </c>
      <c r="L10" s="119"/>
      <c r="M10" s="71"/>
      <c r="N10" s="71"/>
      <c r="O10" s="71">
        <v>1</v>
      </c>
      <c r="P10" s="71">
        <v>2</v>
      </c>
      <c r="Q10" s="71">
        <v>4</v>
      </c>
      <c r="R10" s="71">
        <v>3</v>
      </c>
      <c r="S10" s="71"/>
      <c r="T10" s="71"/>
      <c r="U10" s="71"/>
      <c r="V10" s="71"/>
      <c r="W10" s="71"/>
      <c r="X10" s="71"/>
      <c r="Y10" s="71"/>
      <c r="Z10" s="71"/>
      <c r="AA10" s="71"/>
      <c r="AB10" s="49" t="str">
        <f t="shared" si="6"/>
        <v/>
      </c>
      <c r="AC10" s="191">
        <f t="shared" si="7"/>
        <v>10</v>
      </c>
      <c r="AD10">
        <f t="shared" si="8"/>
        <v>10</v>
      </c>
      <c r="AE10" s="192" t="str">
        <f t="shared" si="9"/>
        <v>○</v>
      </c>
    </row>
    <row r="11" spans="1:31" ht="20.100000000000001" customHeight="1" x14ac:dyDescent="0.15">
      <c r="A11" s="134" t="s">
        <v>88</v>
      </c>
      <c r="B11" s="170">
        <f>B12-B10</f>
        <v>61</v>
      </c>
      <c r="C11" s="126">
        <f t="shared" si="10"/>
        <v>10</v>
      </c>
      <c r="D11" s="139">
        <f>D12-D10</f>
        <v>9</v>
      </c>
      <c r="E11" s="139">
        <f>E12-E10</f>
        <v>1</v>
      </c>
      <c r="F11" s="127">
        <f t="shared" si="0"/>
        <v>1.6393442622950821E-2</v>
      </c>
      <c r="G11" s="109">
        <f t="shared" si="4"/>
        <v>0.16393442622950818</v>
      </c>
      <c r="H11" s="139">
        <f>H12-H10</f>
        <v>10</v>
      </c>
      <c r="I11" s="109">
        <f t="shared" si="1"/>
        <v>1</v>
      </c>
      <c r="J11" s="118">
        <f>J12-J10</f>
        <v>1</v>
      </c>
      <c r="K11" s="53">
        <f t="shared" si="2"/>
        <v>1</v>
      </c>
      <c r="L11" s="118">
        <f t="shared" ref="L11:AA23" si="11">L12-L10</f>
        <v>1</v>
      </c>
      <c r="M11" s="118">
        <f t="shared" si="11"/>
        <v>0</v>
      </c>
      <c r="N11" s="118">
        <f t="shared" si="11"/>
        <v>0</v>
      </c>
      <c r="O11" s="118">
        <f t="shared" si="11"/>
        <v>1</v>
      </c>
      <c r="P11" s="118">
        <f t="shared" si="11"/>
        <v>3</v>
      </c>
      <c r="Q11" s="118">
        <f t="shared" si="11"/>
        <v>2</v>
      </c>
      <c r="R11" s="118">
        <f t="shared" si="11"/>
        <v>2</v>
      </c>
      <c r="S11" s="118">
        <f t="shared" si="11"/>
        <v>0</v>
      </c>
      <c r="T11" s="118">
        <f t="shared" si="11"/>
        <v>0</v>
      </c>
      <c r="U11" s="118">
        <f t="shared" si="11"/>
        <v>0</v>
      </c>
      <c r="V11" s="118">
        <f t="shared" si="11"/>
        <v>0</v>
      </c>
      <c r="W11" s="118">
        <f t="shared" si="11"/>
        <v>0</v>
      </c>
      <c r="X11" s="118">
        <f t="shared" si="11"/>
        <v>1</v>
      </c>
      <c r="Y11" s="118">
        <f t="shared" si="11"/>
        <v>1</v>
      </c>
      <c r="Z11" s="118">
        <f t="shared" si="11"/>
        <v>0</v>
      </c>
      <c r="AA11" s="118">
        <f t="shared" si="11"/>
        <v>0</v>
      </c>
      <c r="AB11" s="5">
        <f t="shared" si="6"/>
        <v>1.6393442622950821E-2</v>
      </c>
      <c r="AC11" s="191">
        <f t="shared" si="7"/>
        <v>10</v>
      </c>
      <c r="AD11">
        <f t="shared" si="8"/>
        <v>10</v>
      </c>
      <c r="AE11" s="192" t="str">
        <f t="shared" si="9"/>
        <v>○</v>
      </c>
    </row>
    <row r="12" spans="1:31" ht="20.100000000000001" customHeight="1" x14ac:dyDescent="0.15">
      <c r="A12" s="135"/>
      <c r="B12" s="176">
        <v>140</v>
      </c>
      <c r="C12" s="130">
        <v>20</v>
      </c>
      <c r="D12" s="140">
        <v>19</v>
      </c>
      <c r="E12" s="141">
        <v>1</v>
      </c>
      <c r="F12" s="142">
        <f t="shared" si="0"/>
        <v>7.1428571428571426E-3</v>
      </c>
      <c r="G12" s="131">
        <f t="shared" si="4"/>
        <v>0.14285714285714285</v>
      </c>
      <c r="H12" s="130">
        <v>20</v>
      </c>
      <c r="I12" s="131">
        <f t="shared" si="1"/>
        <v>1</v>
      </c>
      <c r="J12" s="143">
        <v>1</v>
      </c>
      <c r="K12" s="55">
        <f t="shared" si="2"/>
        <v>1</v>
      </c>
      <c r="L12" s="194">
        <v>1</v>
      </c>
      <c r="M12" s="73"/>
      <c r="N12" s="73"/>
      <c r="O12" s="73">
        <v>2</v>
      </c>
      <c r="P12" s="73">
        <v>5</v>
      </c>
      <c r="Q12" s="73">
        <v>6</v>
      </c>
      <c r="R12" s="73">
        <v>5</v>
      </c>
      <c r="S12" s="73"/>
      <c r="T12" s="73"/>
      <c r="U12" s="73"/>
      <c r="V12" s="73"/>
      <c r="W12" s="73"/>
      <c r="X12" s="73">
        <v>1</v>
      </c>
      <c r="Y12" s="194">
        <v>1</v>
      </c>
      <c r="Z12" s="73"/>
      <c r="AA12" s="73"/>
      <c r="AB12" s="47">
        <f t="shared" si="6"/>
        <v>7.1428571428571426E-3</v>
      </c>
      <c r="AC12" s="191">
        <f t="shared" si="7"/>
        <v>20</v>
      </c>
      <c r="AD12">
        <f t="shared" si="8"/>
        <v>20</v>
      </c>
      <c r="AE12" s="192" t="str">
        <f t="shared" si="9"/>
        <v>○</v>
      </c>
    </row>
    <row r="13" spans="1:31" ht="20.100000000000001" customHeight="1" x14ac:dyDescent="0.15">
      <c r="A13" s="133"/>
      <c r="B13" s="177">
        <v>31</v>
      </c>
      <c r="C13" s="122">
        <v>3</v>
      </c>
      <c r="D13" s="122">
        <v>2</v>
      </c>
      <c r="E13" s="122">
        <v>1</v>
      </c>
      <c r="F13" s="124">
        <f t="shared" si="0"/>
        <v>3.2258064516129031E-2</v>
      </c>
      <c r="G13" s="125">
        <f t="shared" si="4"/>
        <v>9.6774193548387094E-2</v>
      </c>
      <c r="H13" s="123">
        <f t="shared" ref="H13:H33" si="12">D13+J13</f>
        <v>3</v>
      </c>
      <c r="I13" s="125">
        <f t="shared" si="1"/>
        <v>1</v>
      </c>
      <c r="J13" s="119">
        <v>1</v>
      </c>
      <c r="K13" s="51">
        <f t="shared" si="2"/>
        <v>1</v>
      </c>
      <c r="L13" s="71"/>
      <c r="M13" s="71"/>
      <c r="N13" s="71"/>
      <c r="O13" s="123">
        <v>1</v>
      </c>
      <c r="P13" s="123"/>
      <c r="Q13" s="123">
        <v>1</v>
      </c>
      <c r="R13" s="123"/>
      <c r="S13" s="123"/>
      <c r="T13" s="123"/>
      <c r="U13" s="123"/>
      <c r="V13" s="123">
        <v>1</v>
      </c>
      <c r="W13" s="71"/>
      <c r="X13" s="71"/>
      <c r="Y13" s="71"/>
      <c r="Z13" s="71"/>
      <c r="AA13" s="71"/>
      <c r="AB13" s="49"/>
      <c r="AC13" s="191">
        <f t="shared" si="7"/>
        <v>3</v>
      </c>
      <c r="AD13">
        <f t="shared" si="8"/>
        <v>3</v>
      </c>
      <c r="AE13" s="192" t="str">
        <f t="shared" si="9"/>
        <v>○</v>
      </c>
    </row>
    <row r="14" spans="1:31" ht="20.100000000000001" customHeight="1" x14ac:dyDescent="0.15">
      <c r="A14" s="197" t="s">
        <v>70</v>
      </c>
      <c r="B14" s="170">
        <f>B15-B13</f>
        <v>32</v>
      </c>
      <c r="C14" s="126">
        <f t="shared" si="10"/>
        <v>1</v>
      </c>
      <c r="D14" s="139">
        <f>D15-D13</f>
        <v>1</v>
      </c>
      <c r="E14" s="139">
        <f>E15-E13</f>
        <v>0</v>
      </c>
      <c r="F14" s="127" t="str">
        <f t="shared" si="0"/>
        <v/>
      </c>
      <c r="G14" s="109">
        <f t="shared" si="4"/>
        <v>3.125E-2</v>
      </c>
      <c r="H14" s="126">
        <f>H15-H13</f>
        <v>1</v>
      </c>
      <c r="I14" s="109">
        <f t="shared" si="1"/>
        <v>1</v>
      </c>
      <c r="J14" s="118">
        <f>J15-J13</f>
        <v>0</v>
      </c>
      <c r="K14" s="53" t="str">
        <f t="shared" si="2"/>
        <v/>
      </c>
      <c r="L14" s="72">
        <f>L15-L13</f>
        <v>0</v>
      </c>
      <c r="M14" s="72">
        <f t="shared" ref="M14:AA14" si="13">M15-M13</f>
        <v>0</v>
      </c>
      <c r="N14" s="72">
        <f t="shared" si="13"/>
        <v>0</v>
      </c>
      <c r="O14" s="72">
        <f t="shared" si="13"/>
        <v>1</v>
      </c>
      <c r="P14" s="72">
        <f t="shared" si="13"/>
        <v>0</v>
      </c>
      <c r="Q14" s="72">
        <f t="shared" si="13"/>
        <v>0</v>
      </c>
      <c r="R14" s="72">
        <f t="shared" si="13"/>
        <v>0</v>
      </c>
      <c r="S14" s="72">
        <f t="shared" si="13"/>
        <v>0</v>
      </c>
      <c r="T14" s="72">
        <f t="shared" si="13"/>
        <v>0</v>
      </c>
      <c r="U14" s="72">
        <f t="shared" si="13"/>
        <v>0</v>
      </c>
      <c r="V14" s="72">
        <f t="shared" si="13"/>
        <v>0</v>
      </c>
      <c r="W14" s="72">
        <f t="shared" si="13"/>
        <v>0</v>
      </c>
      <c r="X14" s="72">
        <f t="shared" si="13"/>
        <v>0</v>
      </c>
      <c r="Y14" s="72">
        <f t="shared" si="13"/>
        <v>0</v>
      </c>
      <c r="Z14" s="72">
        <f t="shared" si="13"/>
        <v>0</v>
      </c>
      <c r="AA14" s="72">
        <f t="shared" si="13"/>
        <v>0</v>
      </c>
      <c r="AB14" s="5"/>
      <c r="AC14" s="191">
        <f t="shared" si="7"/>
        <v>1</v>
      </c>
      <c r="AD14">
        <f t="shared" si="8"/>
        <v>1</v>
      </c>
      <c r="AE14" s="192" t="str">
        <f t="shared" si="9"/>
        <v>○</v>
      </c>
    </row>
    <row r="15" spans="1:31" ht="20.100000000000001" customHeight="1" x14ac:dyDescent="0.15">
      <c r="A15" s="135"/>
      <c r="B15" s="176">
        <v>63</v>
      </c>
      <c r="C15" s="130">
        <v>4</v>
      </c>
      <c r="D15" s="140">
        <v>3</v>
      </c>
      <c r="E15" s="141">
        <v>1</v>
      </c>
      <c r="F15" s="142">
        <f t="shared" si="0"/>
        <v>1.5873015873015872E-2</v>
      </c>
      <c r="G15" s="131">
        <f t="shared" si="4"/>
        <v>6.3492063492063489E-2</v>
      </c>
      <c r="H15" s="130">
        <f t="shared" si="12"/>
        <v>4</v>
      </c>
      <c r="I15" s="131">
        <f t="shared" si="1"/>
        <v>1</v>
      </c>
      <c r="J15" s="143">
        <v>1</v>
      </c>
      <c r="K15" s="55">
        <f t="shared" si="2"/>
        <v>1</v>
      </c>
      <c r="L15" s="73"/>
      <c r="M15" s="73"/>
      <c r="N15" s="73"/>
      <c r="O15" s="73">
        <v>2</v>
      </c>
      <c r="P15" s="73"/>
      <c r="Q15" s="73">
        <v>1</v>
      </c>
      <c r="R15" s="73"/>
      <c r="S15" s="73"/>
      <c r="T15" s="73"/>
      <c r="U15" s="73"/>
      <c r="V15" s="73">
        <v>1</v>
      </c>
      <c r="W15" s="73"/>
      <c r="X15" s="73"/>
      <c r="Y15" s="73"/>
      <c r="Z15" s="73"/>
      <c r="AA15" s="73"/>
      <c r="AB15" s="47"/>
      <c r="AC15" s="191">
        <f t="shared" si="7"/>
        <v>4</v>
      </c>
      <c r="AD15">
        <f t="shared" si="8"/>
        <v>4</v>
      </c>
      <c r="AE15" s="192" t="str">
        <f t="shared" si="9"/>
        <v>○</v>
      </c>
    </row>
    <row r="16" spans="1:31" ht="20.100000000000001" customHeight="1" x14ac:dyDescent="0.15">
      <c r="A16" s="133"/>
      <c r="B16" s="177">
        <v>220</v>
      </c>
      <c r="C16" s="123">
        <f t="shared" si="10"/>
        <v>22</v>
      </c>
      <c r="D16" s="122">
        <v>21</v>
      </c>
      <c r="E16" s="122">
        <v>1</v>
      </c>
      <c r="F16" s="124">
        <f t="shared" si="0"/>
        <v>4.5454545454545452E-3</v>
      </c>
      <c r="G16" s="125">
        <f t="shared" si="4"/>
        <v>0.1</v>
      </c>
      <c r="H16" s="123">
        <v>22</v>
      </c>
      <c r="I16" s="125">
        <f t="shared" si="1"/>
        <v>1</v>
      </c>
      <c r="J16" s="119">
        <v>1</v>
      </c>
      <c r="K16" s="51">
        <f t="shared" si="2"/>
        <v>1</v>
      </c>
      <c r="L16" s="71">
        <v>2</v>
      </c>
      <c r="M16" s="71"/>
      <c r="N16" s="71"/>
      <c r="O16" s="71">
        <v>5</v>
      </c>
      <c r="P16" s="71"/>
      <c r="Q16" s="71">
        <v>13</v>
      </c>
      <c r="R16" s="71"/>
      <c r="S16" s="71"/>
      <c r="T16" s="71"/>
      <c r="U16" s="71"/>
      <c r="V16" s="71">
        <v>1</v>
      </c>
      <c r="W16" s="71">
        <v>1</v>
      </c>
      <c r="X16" s="71"/>
      <c r="Y16" s="71">
        <v>2</v>
      </c>
      <c r="Z16" s="71">
        <v>2</v>
      </c>
      <c r="AA16" s="71">
        <v>2</v>
      </c>
      <c r="AB16" s="49">
        <f t="shared" ref="AB16:AB36" si="14">IF(Y16=0,"",(Y16/B16))</f>
        <v>9.0909090909090905E-3</v>
      </c>
      <c r="AC16" s="191">
        <f t="shared" si="7"/>
        <v>22</v>
      </c>
      <c r="AD16">
        <f t="shared" si="8"/>
        <v>22</v>
      </c>
      <c r="AE16" s="192" t="str">
        <f t="shared" si="9"/>
        <v>○</v>
      </c>
    </row>
    <row r="17" spans="1:31" ht="20.100000000000001" customHeight="1" x14ac:dyDescent="0.15">
      <c r="A17" s="134" t="s">
        <v>66</v>
      </c>
      <c r="B17" s="170">
        <f>B18-B16</f>
        <v>379</v>
      </c>
      <c r="C17" s="126">
        <f t="shared" si="10"/>
        <v>22</v>
      </c>
      <c r="D17" s="139">
        <f>D18-D16</f>
        <v>19</v>
      </c>
      <c r="E17" s="139">
        <f t="shared" ref="E17:E32" si="15">E18-E16</f>
        <v>3</v>
      </c>
      <c r="F17" s="127">
        <f t="shared" si="0"/>
        <v>7.9155672823219003E-3</v>
      </c>
      <c r="G17" s="109">
        <f t="shared" si="4"/>
        <v>5.8047493403693931E-2</v>
      </c>
      <c r="H17" s="126">
        <f>H18-H16</f>
        <v>22</v>
      </c>
      <c r="I17" s="109">
        <f t="shared" si="1"/>
        <v>1</v>
      </c>
      <c r="J17" s="118">
        <f>J18-J16</f>
        <v>3</v>
      </c>
      <c r="K17" s="53">
        <f t="shared" si="2"/>
        <v>1</v>
      </c>
      <c r="L17" s="72">
        <f t="shared" si="11"/>
        <v>2</v>
      </c>
      <c r="M17" s="72">
        <f t="shared" si="11"/>
        <v>0</v>
      </c>
      <c r="N17" s="72">
        <f t="shared" si="11"/>
        <v>1</v>
      </c>
      <c r="O17" s="72">
        <f t="shared" si="11"/>
        <v>3</v>
      </c>
      <c r="P17" s="72">
        <f t="shared" si="11"/>
        <v>1</v>
      </c>
      <c r="Q17" s="72">
        <f t="shared" si="11"/>
        <v>13</v>
      </c>
      <c r="R17" s="72">
        <f t="shared" si="11"/>
        <v>1</v>
      </c>
      <c r="S17" s="72">
        <f t="shared" si="11"/>
        <v>0</v>
      </c>
      <c r="T17" s="72">
        <f t="shared" si="11"/>
        <v>1</v>
      </c>
      <c r="U17" s="72">
        <f t="shared" si="11"/>
        <v>0</v>
      </c>
      <c r="V17" s="72">
        <f t="shared" si="11"/>
        <v>0</v>
      </c>
      <c r="W17" s="72">
        <f t="shared" si="11"/>
        <v>0</v>
      </c>
      <c r="X17" s="72">
        <f t="shared" si="11"/>
        <v>0</v>
      </c>
      <c r="Y17" s="72">
        <f t="shared" si="11"/>
        <v>2</v>
      </c>
      <c r="Z17" s="72">
        <f t="shared" si="11"/>
        <v>2</v>
      </c>
      <c r="AA17" s="72">
        <f t="shared" si="11"/>
        <v>2</v>
      </c>
      <c r="AB17" s="5">
        <f t="shared" si="14"/>
        <v>5.2770448548812663E-3</v>
      </c>
      <c r="AC17" s="191">
        <f t="shared" si="7"/>
        <v>22</v>
      </c>
      <c r="AD17">
        <f t="shared" si="8"/>
        <v>22</v>
      </c>
      <c r="AE17" s="192" t="str">
        <f t="shared" si="9"/>
        <v>○</v>
      </c>
    </row>
    <row r="18" spans="1:31" ht="20.100000000000001" customHeight="1" x14ac:dyDescent="0.15">
      <c r="A18" s="135"/>
      <c r="B18" s="176">
        <v>599</v>
      </c>
      <c r="C18" s="140">
        <v>44</v>
      </c>
      <c r="D18" s="140">
        <v>40</v>
      </c>
      <c r="E18" s="141">
        <v>4</v>
      </c>
      <c r="F18" s="142">
        <f t="shared" si="0"/>
        <v>6.6777963272120202E-3</v>
      </c>
      <c r="G18" s="131">
        <f t="shared" si="4"/>
        <v>7.3455759599332218E-2</v>
      </c>
      <c r="H18" s="130">
        <v>44</v>
      </c>
      <c r="I18" s="131">
        <f t="shared" si="1"/>
        <v>1</v>
      </c>
      <c r="J18" s="143">
        <v>4</v>
      </c>
      <c r="K18" s="55">
        <f t="shared" si="2"/>
        <v>1</v>
      </c>
      <c r="L18" s="73">
        <v>4</v>
      </c>
      <c r="M18" s="73"/>
      <c r="N18" s="73">
        <v>1</v>
      </c>
      <c r="O18" s="73">
        <v>8</v>
      </c>
      <c r="P18" s="73">
        <v>1</v>
      </c>
      <c r="Q18" s="73">
        <v>26</v>
      </c>
      <c r="R18" s="73">
        <v>1</v>
      </c>
      <c r="S18" s="73"/>
      <c r="T18" s="73">
        <v>1</v>
      </c>
      <c r="U18" s="73"/>
      <c r="V18" s="73">
        <v>1</v>
      </c>
      <c r="W18" s="73">
        <v>1</v>
      </c>
      <c r="X18" s="73"/>
      <c r="Y18" s="73">
        <v>4</v>
      </c>
      <c r="Z18" s="73">
        <v>4</v>
      </c>
      <c r="AA18" s="73">
        <v>4</v>
      </c>
      <c r="AB18" s="47">
        <f t="shared" si="14"/>
        <v>6.6777963272120202E-3</v>
      </c>
      <c r="AC18" s="191">
        <f t="shared" si="7"/>
        <v>44</v>
      </c>
      <c r="AD18">
        <f t="shared" si="8"/>
        <v>44</v>
      </c>
      <c r="AE18" s="192" t="str">
        <f t="shared" si="9"/>
        <v>○</v>
      </c>
    </row>
    <row r="19" spans="1:31" ht="20.100000000000001" customHeight="1" x14ac:dyDescent="0.15">
      <c r="A19" s="133"/>
      <c r="B19" s="177">
        <v>104</v>
      </c>
      <c r="C19" s="123">
        <f t="shared" si="10"/>
        <v>3</v>
      </c>
      <c r="D19" s="122">
        <v>2</v>
      </c>
      <c r="E19" s="122">
        <v>1</v>
      </c>
      <c r="F19" s="124">
        <f t="shared" si="0"/>
        <v>9.6153846153846159E-3</v>
      </c>
      <c r="G19" s="125">
        <f t="shared" si="4"/>
        <v>2.8846153846153848E-2</v>
      </c>
      <c r="H19" s="123">
        <v>3</v>
      </c>
      <c r="I19" s="125">
        <f t="shared" si="1"/>
        <v>1</v>
      </c>
      <c r="J19" s="120">
        <v>1</v>
      </c>
      <c r="K19" s="68">
        <f t="shared" si="2"/>
        <v>1</v>
      </c>
      <c r="L19" s="71"/>
      <c r="M19" s="71"/>
      <c r="N19" s="71"/>
      <c r="O19" s="71"/>
      <c r="P19" s="71"/>
      <c r="Q19" s="71">
        <v>2</v>
      </c>
      <c r="R19" s="71"/>
      <c r="S19" s="71"/>
      <c r="T19" s="71"/>
      <c r="U19" s="71"/>
      <c r="V19" s="71"/>
      <c r="W19" s="71"/>
      <c r="X19" s="71">
        <v>1</v>
      </c>
      <c r="Y19" s="71"/>
      <c r="Z19" s="71"/>
      <c r="AA19" s="71"/>
      <c r="AB19" s="49" t="str">
        <f t="shared" si="14"/>
        <v/>
      </c>
      <c r="AC19" s="191">
        <f t="shared" si="7"/>
        <v>3</v>
      </c>
      <c r="AD19">
        <f t="shared" si="8"/>
        <v>3</v>
      </c>
      <c r="AE19" s="192" t="str">
        <f t="shared" si="9"/>
        <v>○</v>
      </c>
    </row>
    <row r="20" spans="1:31" ht="20.100000000000001" customHeight="1" x14ac:dyDescent="0.15">
      <c r="A20" s="197" t="s">
        <v>89</v>
      </c>
      <c r="B20" s="170">
        <f>B21-B19</f>
        <v>62</v>
      </c>
      <c r="C20" s="126">
        <f t="shared" si="10"/>
        <v>2</v>
      </c>
      <c r="D20" s="139">
        <f>D21-D19</f>
        <v>1</v>
      </c>
      <c r="E20" s="139">
        <f t="shared" si="15"/>
        <v>1</v>
      </c>
      <c r="F20" s="127">
        <f t="shared" si="0"/>
        <v>1.6129032258064516E-2</v>
      </c>
      <c r="G20" s="109">
        <f t="shared" si="4"/>
        <v>3.2258064516129031E-2</v>
      </c>
      <c r="H20" s="126">
        <f t="shared" ref="H20" si="16">H21-H19</f>
        <v>2</v>
      </c>
      <c r="I20" s="109">
        <f t="shared" si="1"/>
        <v>1</v>
      </c>
      <c r="J20" s="118"/>
      <c r="K20" s="53">
        <f t="shared" si="2"/>
        <v>0</v>
      </c>
      <c r="L20" s="72">
        <f t="shared" si="11"/>
        <v>0</v>
      </c>
      <c r="M20" s="72">
        <f t="shared" si="11"/>
        <v>0</v>
      </c>
      <c r="N20" s="72">
        <f t="shared" si="11"/>
        <v>0</v>
      </c>
      <c r="O20" s="72">
        <f t="shared" si="11"/>
        <v>0</v>
      </c>
      <c r="P20" s="72">
        <f t="shared" si="11"/>
        <v>1</v>
      </c>
      <c r="Q20" s="72">
        <f t="shared" si="11"/>
        <v>0</v>
      </c>
      <c r="R20" s="72">
        <f t="shared" si="11"/>
        <v>0</v>
      </c>
      <c r="S20" s="72">
        <f t="shared" si="11"/>
        <v>0</v>
      </c>
      <c r="T20" s="72">
        <f t="shared" si="11"/>
        <v>0</v>
      </c>
      <c r="U20" s="72">
        <f t="shared" si="11"/>
        <v>0</v>
      </c>
      <c r="V20" s="72">
        <f t="shared" si="11"/>
        <v>0</v>
      </c>
      <c r="W20" s="72">
        <f t="shared" si="11"/>
        <v>1</v>
      </c>
      <c r="X20" s="72">
        <f t="shared" si="11"/>
        <v>0</v>
      </c>
      <c r="Y20" s="72">
        <f t="shared" si="11"/>
        <v>0</v>
      </c>
      <c r="Z20" s="72">
        <f t="shared" si="11"/>
        <v>0</v>
      </c>
      <c r="AA20" s="72">
        <f t="shared" si="11"/>
        <v>0</v>
      </c>
      <c r="AB20" s="5" t="str">
        <f t="shared" si="14"/>
        <v/>
      </c>
      <c r="AC20" s="191">
        <f t="shared" si="7"/>
        <v>2</v>
      </c>
      <c r="AD20">
        <f t="shared" si="8"/>
        <v>2</v>
      </c>
      <c r="AE20" s="192" t="str">
        <f t="shared" si="9"/>
        <v>○</v>
      </c>
    </row>
    <row r="21" spans="1:31" ht="20.100000000000001" customHeight="1" x14ac:dyDescent="0.15">
      <c r="A21" s="134"/>
      <c r="B21" s="178">
        <v>166</v>
      </c>
      <c r="C21" s="74">
        <f t="shared" si="10"/>
        <v>5</v>
      </c>
      <c r="D21" s="143">
        <v>3</v>
      </c>
      <c r="E21" s="143">
        <v>2</v>
      </c>
      <c r="F21" s="142">
        <f t="shared" si="0"/>
        <v>1.2048192771084338E-2</v>
      </c>
      <c r="G21" s="48">
        <f t="shared" si="4"/>
        <v>3.0120481927710843E-2</v>
      </c>
      <c r="H21" s="74">
        <v>5</v>
      </c>
      <c r="I21" s="48">
        <f t="shared" si="1"/>
        <v>1</v>
      </c>
      <c r="J21" s="143">
        <v>2</v>
      </c>
      <c r="K21" s="55">
        <f t="shared" si="2"/>
        <v>1</v>
      </c>
      <c r="L21" s="76"/>
      <c r="M21" s="76"/>
      <c r="N21" s="76"/>
      <c r="O21" s="76"/>
      <c r="P21" s="76">
        <v>1</v>
      </c>
      <c r="Q21" s="76">
        <v>2</v>
      </c>
      <c r="R21" s="76"/>
      <c r="S21" s="76"/>
      <c r="T21" s="76"/>
      <c r="U21" s="76"/>
      <c r="V21" s="76"/>
      <c r="W21" s="76">
        <v>1</v>
      </c>
      <c r="X21" s="76">
        <v>1</v>
      </c>
      <c r="Y21" s="76"/>
      <c r="Z21" s="76"/>
      <c r="AA21" s="76"/>
      <c r="AB21" s="25" t="str">
        <f t="shared" si="14"/>
        <v/>
      </c>
      <c r="AC21" s="191">
        <f t="shared" si="7"/>
        <v>5</v>
      </c>
      <c r="AD21">
        <f t="shared" si="8"/>
        <v>5</v>
      </c>
      <c r="AE21" s="192" t="str">
        <f t="shared" si="9"/>
        <v>○</v>
      </c>
    </row>
    <row r="22" spans="1:31" ht="20.100000000000001" customHeight="1" x14ac:dyDescent="0.15">
      <c r="A22" s="133"/>
      <c r="B22" s="179">
        <v>15</v>
      </c>
      <c r="C22" s="128">
        <f t="shared" si="10"/>
        <v>3</v>
      </c>
      <c r="D22" s="144">
        <v>3</v>
      </c>
      <c r="E22" s="144"/>
      <c r="F22" s="124" t="str">
        <f t="shared" si="0"/>
        <v/>
      </c>
      <c r="G22" s="129">
        <f t="shared" si="4"/>
        <v>0.2</v>
      </c>
      <c r="H22" s="128">
        <f t="shared" si="12"/>
        <v>3</v>
      </c>
      <c r="I22" s="129">
        <f t="shared" si="1"/>
        <v>1</v>
      </c>
      <c r="J22" s="120"/>
      <c r="K22" s="52" t="str">
        <f t="shared" si="2"/>
        <v/>
      </c>
      <c r="L22" s="75"/>
      <c r="M22" s="75"/>
      <c r="N22" s="75"/>
      <c r="O22" s="75">
        <v>1</v>
      </c>
      <c r="P22" s="75"/>
      <c r="Q22" s="75">
        <v>1</v>
      </c>
      <c r="R22" s="75"/>
      <c r="S22" s="75"/>
      <c r="T22" s="75"/>
      <c r="U22" s="75"/>
      <c r="V22" s="75">
        <v>1</v>
      </c>
      <c r="W22" s="75"/>
      <c r="X22" s="75"/>
      <c r="Y22" s="75">
        <v>0</v>
      </c>
      <c r="Z22" s="75"/>
      <c r="AA22" s="75"/>
      <c r="AB22" s="50" t="str">
        <f t="shared" si="14"/>
        <v/>
      </c>
      <c r="AC22" s="191">
        <f t="shared" si="7"/>
        <v>3</v>
      </c>
      <c r="AD22">
        <f t="shared" si="8"/>
        <v>3</v>
      </c>
      <c r="AE22" s="192" t="str">
        <f t="shared" si="9"/>
        <v>○</v>
      </c>
    </row>
    <row r="23" spans="1:31" ht="20.100000000000001" customHeight="1" x14ac:dyDescent="0.15">
      <c r="A23" s="134" t="s">
        <v>58</v>
      </c>
      <c r="B23" s="170">
        <f>B24-B22</f>
        <v>2</v>
      </c>
      <c r="C23" s="126">
        <f t="shared" si="10"/>
        <v>0</v>
      </c>
      <c r="D23" s="139">
        <f>D24-D22</f>
        <v>0</v>
      </c>
      <c r="E23" s="139">
        <f t="shared" si="15"/>
        <v>0</v>
      </c>
      <c r="F23" s="127" t="str">
        <f t="shared" si="0"/>
        <v/>
      </c>
      <c r="G23" s="109">
        <f t="shared" si="4"/>
        <v>0</v>
      </c>
      <c r="H23" s="126">
        <f>H24-H22</f>
        <v>0</v>
      </c>
      <c r="I23" s="109" t="str">
        <f t="shared" si="1"/>
        <v/>
      </c>
      <c r="J23" s="118"/>
      <c r="K23" s="53" t="str">
        <f t="shared" si="2"/>
        <v/>
      </c>
      <c r="L23" s="72">
        <f t="shared" si="11"/>
        <v>0</v>
      </c>
      <c r="M23" s="72">
        <f t="shared" si="11"/>
        <v>0</v>
      </c>
      <c r="N23" s="72">
        <f t="shared" si="11"/>
        <v>0</v>
      </c>
      <c r="O23" s="72">
        <f t="shared" si="11"/>
        <v>0</v>
      </c>
      <c r="P23" s="72">
        <f t="shared" si="11"/>
        <v>0</v>
      </c>
      <c r="Q23" s="72">
        <f t="shared" si="11"/>
        <v>0</v>
      </c>
      <c r="R23" s="72">
        <f t="shared" si="11"/>
        <v>0</v>
      </c>
      <c r="S23" s="72">
        <f t="shared" si="11"/>
        <v>0</v>
      </c>
      <c r="T23" s="72">
        <f t="shared" si="11"/>
        <v>0</v>
      </c>
      <c r="U23" s="72">
        <f t="shared" si="11"/>
        <v>0</v>
      </c>
      <c r="V23" s="72">
        <f t="shared" si="11"/>
        <v>0</v>
      </c>
      <c r="W23" s="72">
        <f t="shared" si="11"/>
        <v>0</v>
      </c>
      <c r="X23" s="72">
        <f t="shared" si="11"/>
        <v>0</v>
      </c>
      <c r="Y23" s="72">
        <f t="shared" si="11"/>
        <v>0</v>
      </c>
      <c r="Z23" s="72">
        <f t="shared" si="11"/>
        <v>0</v>
      </c>
      <c r="AA23" s="72">
        <f t="shared" si="11"/>
        <v>0</v>
      </c>
      <c r="AB23" s="5" t="str">
        <f t="shared" si="14"/>
        <v/>
      </c>
      <c r="AC23" s="191">
        <f t="shared" si="7"/>
        <v>0</v>
      </c>
      <c r="AD23">
        <f t="shared" si="8"/>
        <v>0</v>
      </c>
      <c r="AE23" s="192" t="str">
        <f t="shared" si="9"/>
        <v>○</v>
      </c>
    </row>
    <row r="24" spans="1:31" ht="20.100000000000001" customHeight="1" x14ac:dyDescent="0.15">
      <c r="A24" s="135"/>
      <c r="B24" s="178">
        <v>17</v>
      </c>
      <c r="C24" s="74">
        <f t="shared" si="10"/>
        <v>3</v>
      </c>
      <c r="D24" s="143">
        <v>3</v>
      </c>
      <c r="E24" s="143"/>
      <c r="F24" s="142" t="str">
        <f t="shared" si="0"/>
        <v/>
      </c>
      <c r="G24" s="48">
        <f t="shared" si="4"/>
        <v>0.17647058823529413</v>
      </c>
      <c r="H24" s="74">
        <f t="shared" si="12"/>
        <v>3</v>
      </c>
      <c r="I24" s="48">
        <f t="shared" si="1"/>
        <v>1</v>
      </c>
      <c r="J24" s="143">
        <f>SUM(J22:J23)</f>
        <v>0</v>
      </c>
      <c r="K24" s="55" t="str">
        <f t="shared" si="2"/>
        <v/>
      </c>
      <c r="L24" s="76"/>
      <c r="M24" s="76"/>
      <c r="N24" s="76"/>
      <c r="O24" s="76">
        <v>1</v>
      </c>
      <c r="P24" s="73"/>
      <c r="Q24" s="73">
        <v>1</v>
      </c>
      <c r="R24" s="73"/>
      <c r="S24" s="73"/>
      <c r="T24" s="73"/>
      <c r="U24" s="73"/>
      <c r="V24" s="73">
        <v>1</v>
      </c>
      <c r="W24" s="73"/>
      <c r="X24" s="73"/>
      <c r="Y24" s="73">
        <v>0</v>
      </c>
      <c r="Z24" s="73"/>
      <c r="AA24" s="73"/>
      <c r="AB24" s="57" t="str">
        <f t="shared" si="14"/>
        <v/>
      </c>
      <c r="AC24" s="191">
        <f t="shared" si="7"/>
        <v>3</v>
      </c>
      <c r="AD24">
        <f t="shared" si="8"/>
        <v>3</v>
      </c>
      <c r="AE24" s="192" t="str">
        <f t="shared" si="9"/>
        <v>○</v>
      </c>
    </row>
    <row r="25" spans="1:31" ht="20.100000000000001" customHeight="1" x14ac:dyDescent="0.15">
      <c r="A25" s="133"/>
      <c r="B25" s="179">
        <v>791</v>
      </c>
      <c r="C25" s="128">
        <f t="shared" si="10"/>
        <v>132</v>
      </c>
      <c r="D25" s="144">
        <v>114</v>
      </c>
      <c r="E25" s="144">
        <v>18</v>
      </c>
      <c r="F25" s="124">
        <f t="shared" si="0"/>
        <v>2.2756005056890013E-2</v>
      </c>
      <c r="G25" s="129">
        <f t="shared" si="4"/>
        <v>0.16687737041719342</v>
      </c>
      <c r="H25" s="128">
        <v>131</v>
      </c>
      <c r="I25" s="129">
        <f t="shared" si="1"/>
        <v>0.99242424242424243</v>
      </c>
      <c r="J25" s="120">
        <v>18</v>
      </c>
      <c r="K25" s="52">
        <f t="shared" si="2"/>
        <v>1</v>
      </c>
      <c r="L25" s="75">
        <v>9</v>
      </c>
      <c r="M25" s="75"/>
      <c r="N25" s="75"/>
      <c r="O25" s="75">
        <v>1</v>
      </c>
      <c r="P25" s="75">
        <v>1</v>
      </c>
      <c r="Q25" s="75">
        <v>4</v>
      </c>
      <c r="R25" s="75">
        <v>3</v>
      </c>
      <c r="S25" s="75"/>
      <c r="T25" s="75"/>
      <c r="U25" s="75"/>
      <c r="V25" s="75"/>
      <c r="W25" s="75"/>
      <c r="X25" s="75"/>
      <c r="Y25" s="120">
        <v>8</v>
      </c>
      <c r="Z25" s="120">
        <v>6</v>
      </c>
      <c r="AA25" s="75">
        <v>5</v>
      </c>
      <c r="AB25" s="50">
        <f t="shared" si="14"/>
        <v>1.0113780025284451E-2</v>
      </c>
      <c r="AC25" s="191">
        <f t="shared" si="7"/>
        <v>18</v>
      </c>
      <c r="AD25">
        <f t="shared" si="8"/>
        <v>131</v>
      </c>
      <c r="AE25" s="192" t="str">
        <f t="shared" si="9"/>
        <v>×</v>
      </c>
    </row>
    <row r="26" spans="1:31" ht="20.100000000000001" customHeight="1" x14ac:dyDescent="0.15">
      <c r="A26" s="197" t="s">
        <v>93</v>
      </c>
      <c r="B26" s="170">
        <f>B27-B25</f>
        <v>281</v>
      </c>
      <c r="C26" s="126">
        <f t="shared" si="10"/>
        <v>50</v>
      </c>
      <c r="D26" s="139">
        <f t="shared" ref="D26:E26" si="17">D27-D25</f>
        <v>39</v>
      </c>
      <c r="E26" s="139">
        <f t="shared" si="17"/>
        <v>11</v>
      </c>
      <c r="F26" s="127">
        <f t="shared" si="0"/>
        <v>3.9145907473309607E-2</v>
      </c>
      <c r="G26" s="109">
        <f t="shared" si="4"/>
        <v>0.17793594306049823</v>
      </c>
      <c r="H26" s="126">
        <f>H27-H25</f>
        <v>48</v>
      </c>
      <c r="I26" s="109">
        <f t="shared" si="1"/>
        <v>0.96</v>
      </c>
      <c r="J26" s="118">
        <f t="shared" ref="J26:AA26" si="18">J27-J25</f>
        <v>8</v>
      </c>
      <c r="K26" s="53">
        <f t="shared" si="2"/>
        <v>0.72727272727272729</v>
      </c>
      <c r="L26" s="72">
        <f t="shared" si="18"/>
        <v>3</v>
      </c>
      <c r="M26" s="72">
        <f t="shared" si="18"/>
        <v>0</v>
      </c>
      <c r="N26" s="72">
        <f t="shared" si="18"/>
        <v>0</v>
      </c>
      <c r="O26" s="72">
        <f t="shared" si="18"/>
        <v>0</v>
      </c>
      <c r="P26" s="72">
        <f t="shared" si="18"/>
        <v>1</v>
      </c>
      <c r="Q26" s="72">
        <f t="shared" si="18"/>
        <v>1</v>
      </c>
      <c r="R26" s="72">
        <f t="shared" si="18"/>
        <v>0</v>
      </c>
      <c r="S26" s="72">
        <f t="shared" si="18"/>
        <v>0</v>
      </c>
      <c r="T26" s="72">
        <f t="shared" si="18"/>
        <v>0</v>
      </c>
      <c r="U26" s="72">
        <f t="shared" si="18"/>
        <v>0</v>
      </c>
      <c r="V26" s="72">
        <f t="shared" si="18"/>
        <v>0</v>
      </c>
      <c r="W26" s="72">
        <f t="shared" si="18"/>
        <v>3</v>
      </c>
      <c r="X26" s="72">
        <f t="shared" si="18"/>
        <v>0</v>
      </c>
      <c r="Y26" s="72">
        <f t="shared" si="18"/>
        <v>4</v>
      </c>
      <c r="Z26" s="72">
        <f t="shared" si="18"/>
        <v>3</v>
      </c>
      <c r="AA26" s="72">
        <f t="shared" si="18"/>
        <v>0</v>
      </c>
      <c r="AB26" s="5">
        <f t="shared" si="14"/>
        <v>1.4234875444839857E-2</v>
      </c>
      <c r="AC26" s="191">
        <f t="shared" si="7"/>
        <v>8</v>
      </c>
      <c r="AD26">
        <f t="shared" si="8"/>
        <v>48</v>
      </c>
      <c r="AE26" s="192" t="str">
        <f t="shared" si="9"/>
        <v>×</v>
      </c>
    </row>
    <row r="27" spans="1:31" ht="20.100000000000001" customHeight="1" x14ac:dyDescent="0.15">
      <c r="A27" s="135"/>
      <c r="B27" s="178">
        <v>1072</v>
      </c>
      <c r="C27" s="74">
        <f t="shared" si="10"/>
        <v>182</v>
      </c>
      <c r="D27" s="143">
        <v>153</v>
      </c>
      <c r="E27" s="143">
        <v>29</v>
      </c>
      <c r="F27" s="142">
        <f t="shared" si="0"/>
        <v>2.7052238805970148E-2</v>
      </c>
      <c r="G27" s="48">
        <f t="shared" si="4"/>
        <v>0.16977611940298507</v>
      </c>
      <c r="H27" s="74">
        <v>179</v>
      </c>
      <c r="I27" s="48">
        <f t="shared" si="1"/>
        <v>0.98351648351648346</v>
      </c>
      <c r="J27" s="143">
        <v>26</v>
      </c>
      <c r="K27" s="55">
        <f t="shared" si="2"/>
        <v>0.89655172413793105</v>
      </c>
      <c r="L27" s="76">
        <v>12</v>
      </c>
      <c r="M27" s="76"/>
      <c r="N27" s="76"/>
      <c r="O27" s="76">
        <v>1</v>
      </c>
      <c r="P27" s="73">
        <v>2</v>
      </c>
      <c r="Q27" s="73">
        <v>5</v>
      </c>
      <c r="R27" s="73">
        <v>3</v>
      </c>
      <c r="S27" s="73"/>
      <c r="T27" s="73"/>
      <c r="U27" s="73"/>
      <c r="V27" s="73"/>
      <c r="W27" s="73">
        <v>3</v>
      </c>
      <c r="X27" s="193"/>
      <c r="Y27" s="73">
        <v>12</v>
      </c>
      <c r="Z27" s="73">
        <v>9</v>
      </c>
      <c r="AA27" s="73">
        <v>5</v>
      </c>
      <c r="AB27" s="57">
        <f t="shared" si="14"/>
        <v>1.1194029850746268E-2</v>
      </c>
      <c r="AC27" s="191">
        <f t="shared" si="7"/>
        <v>26</v>
      </c>
      <c r="AD27">
        <f t="shared" si="8"/>
        <v>179</v>
      </c>
      <c r="AE27" s="192" t="str">
        <f t="shared" si="9"/>
        <v>×</v>
      </c>
    </row>
    <row r="28" spans="1:31" ht="20.100000000000001" customHeight="1" x14ac:dyDescent="0.15">
      <c r="A28" s="133"/>
      <c r="B28" s="179">
        <v>722</v>
      </c>
      <c r="C28" s="128">
        <f t="shared" si="10"/>
        <v>43</v>
      </c>
      <c r="D28" s="144">
        <v>40</v>
      </c>
      <c r="E28" s="144">
        <v>3</v>
      </c>
      <c r="F28" s="124">
        <f t="shared" si="0"/>
        <v>4.1551246537396124E-3</v>
      </c>
      <c r="G28" s="129">
        <f t="shared" si="4"/>
        <v>5.9556786703601108E-2</v>
      </c>
      <c r="H28" s="128">
        <v>43</v>
      </c>
      <c r="I28" s="129">
        <f t="shared" si="1"/>
        <v>1</v>
      </c>
      <c r="J28" s="120">
        <v>3</v>
      </c>
      <c r="K28" s="52">
        <f t="shared" si="2"/>
        <v>1</v>
      </c>
      <c r="L28" s="75">
        <v>4</v>
      </c>
      <c r="M28" s="75">
        <v>1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>
        <v>38</v>
      </c>
      <c r="Y28" s="75">
        <v>4</v>
      </c>
      <c r="Z28" s="75">
        <v>3</v>
      </c>
      <c r="AA28" s="75">
        <v>3</v>
      </c>
      <c r="AB28" s="50">
        <f t="shared" si="14"/>
        <v>5.5401662049861496E-3</v>
      </c>
      <c r="AC28" s="191">
        <f t="shared" si="7"/>
        <v>43</v>
      </c>
      <c r="AD28">
        <f t="shared" si="8"/>
        <v>43</v>
      </c>
      <c r="AE28" s="192" t="str">
        <f t="shared" si="9"/>
        <v>○</v>
      </c>
    </row>
    <row r="29" spans="1:31" ht="20.100000000000001" customHeight="1" x14ac:dyDescent="0.15">
      <c r="A29" s="134" t="s">
        <v>100</v>
      </c>
      <c r="B29" s="170">
        <f>B30-B28</f>
        <v>454</v>
      </c>
      <c r="C29" s="126">
        <f t="shared" si="10"/>
        <v>29</v>
      </c>
      <c r="D29" s="139">
        <f t="shared" ref="D29:E29" si="19">D30-D28</f>
        <v>26</v>
      </c>
      <c r="E29" s="139">
        <f t="shared" si="19"/>
        <v>3</v>
      </c>
      <c r="F29" s="127">
        <f t="shared" si="0"/>
        <v>6.6079295154185024E-3</v>
      </c>
      <c r="G29" s="109">
        <f t="shared" si="4"/>
        <v>6.3876651982378851E-2</v>
      </c>
      <c r="H29" s="126">
        <f>H30-H28</f>
        <v>28</v>
      </c>
      <c r="I29" s="109">
        <f t="shared" si="1"/>
        <v>0.96551724137931039</v>
      </c>
      <c r="J29" s="118">
        <f t="shared" ref="J29" si="20">J30-J28</f>
        <v>2</v>
      </c>
      <c r="K29" s="53">
        <f t="shared" si="2"/>
        <v>0.66666666666666663</v>
      </c>
      <c r="L29" s="72">
        <f>L30-L28</f>
        <v>2</v>
      </c>
      <c r="M29" s="72">
        <f t="shared" ref="M29:AA29" si="21">M30-M28</f>
        <v>1</v>
      </c>
      <c r="N29" s="72">
        <f t="shared" si="21"/>
        <v>0</v>
      </c>
      <c r="O29" s="72">
        <f t="shared" si="21"/>
        <v>0</v>
      </c>
      <c r="P29" s="72">
        <f t="shared" si="21"/>
        <v>0</v>
      </c>
      <c r="Q29" s="72">
        <f t="shared" si="21"/>
        <v>0</v>
      </c>
      <c r="R29" s="72">
        <f t="shared" si="21"/>
        <v>0</v>
      </c>
      <c r="S29" s="72">
        <f t="shared" si="21"/>
        <v>0</v>
      </c>
      <c r="T29" s="72">
        <f t="shared" si="21"/>
        <v>0</v>
      </c>
      <c r="U29" s="72">
        <f t="shared" si="21"/>
        <v>0</v>
      </c>
      <c r="V29" s="72">
        <f t="shared" si="21"/>
        <v>0</v>
      </c>
      <c r="W29" s="72">
        <f t="shared" si="21"/>
        <v>0</v>
      </c>
      <c r="X29" s="72">
        <f t="shared" si="21"/>
        <v>25</v>
      </c>
      <c r="Y29" s="72">
        <f t="shared" si="21"/>
        <v>2</v>
      </c>
      <c r="Z29" s="72">
        <f t="shared" si="21"/>
        <v>2</v>
      </c>
      <c r="AA29" s="72">
        <f t="shared" si="21"/>
        <v>2</v>
      </c>
      <c r="AB29" s="5">
        <f t="shared" si="14"/>
        <v>4.4052863436123352E-3</v>
      </c>
      <c r="AC29" s="191">
        <f t="shared" si="7"/>
        <v>28</v>
      </c>
      <c r="AD29">
        <f t="shared" si="8"/>
        <v>28</v>
      </c>
      <c r="AE29" s="192" t="str">
        <f t="shared" si="9"/>
        <v>○</v>
      </c>
    </row>
    <row r="30" spans="1:31" ht="20.100000000000001" customHeight="1" x14ac:dyDescent="0.15">
      <c r="A30" s="135"/>
      <c r="B30" s="178">
        <v>1176</v>
      </c>
      <c r="C30" s="76">
        <f t="shared" si="10"/>
        <v>72</v>
      </c>
      <c r="D30" s="143">
        <v>66</v>
      </c>
      <c r="E30" s="143">
        <v>6</v>
      </c>
      <c r="F30" s="142">
        <f t="shared" si="0"/>
        <v>5.1020408163265302E-3</v>
      </c>
      <c r="G30" s="1">
        <f t="shared" si="4"/>
        <v>6.1224489795918366E-2</v>
      </c>
      <c r="H30" s="76">
        <v>71</v>
      </c>
      <c r="I30" s="1">
        <f t="shared" si="1"/>
        <v>0.98611111111111116</v>
      </c>
      <c r="J30" s="143">
        <v>5</v>
      </c>
      <c r="K30" s="55">
        <f t="shared" si="2"/>
        <v>0.83333333333333337</v>
      </c>
      <c r="L30" s="76">
        <v>6</v>
      </c>
      <c r="M30" s="76">
        <v>2</v>
      </c>
      <c r="N30" s="76"/>
      <c r="O30" s="76"/>
      <c r="P30" s="73"/>
      <c r="Q30" s="73"/>
      <c r="R30" s="73"/>
      <c r="S30" s="73"/>
      <c r="T30" s="73"/>
      <c r="U30" s="73"/>
      <c r="V30" s="73"/>
      <c r="W30" s="73"/>
      <c r="X30" s="73">
        <v>63</v>
      </c>
      <c r="Y30" s="73">
        <v>6</v>
      </c>
      <c r="Z30" s="73">
        <v>5</v>
      </c>
      <c r="AA30" s="73">
        <v>5</v>
      </c>
      <c r="AB30" s="57">
        <f t="shared" si="14"/>
        <v>5.1020408163265302E-3</v>
      </c>
      <c r="AC30" s="191">
        <f t="shared" si="7"/>
        <v>71</v>
      </c>
      <c r="AD30">
        <f t="shared" si="8"/>
        <v>71</v>
      </c>
      <c r="AE30" s="192" t="str">
        <f t="shared" si="9"/>
        <v>○</v>
      </c>
    </row>
    <row r="31" spans="1:31" ht="20.100000000000001" customHeight="1" x14ac:dyDescent="0.15">
      <c r="A31" s="133"/>
      <c r="B31" s="179">
        <v>38</v>
      </c>
      <c r="C31" s="75">
        <f t="shared" si="10"/>
        <v>5</v>
      </c>
      <c r="D31" s="144">
        <v>5</v>
      </c>
      <c r="E31" s="144"/>
      <c r="F31" s="124" t="str">
        <f t="shared" si="0"/>
        <v/>
      </c>
      <c r="G31" s="67">
        <f t="shared" si="4"/>
        <v>0.13157894736842105</v>
      </c>
      <c r="H31" s="75">
        <f t="shared" si="12"/>
        <v>5</v>
      </c>
      <c r="I31" s="67">
        <f t="shared" si="1"/>
        <v>1</v>
      </c>
      <c r="J31" s="120"/>
      <c r="K31" s="52" t="str">
        <f t="shared" si="2"/>
        <v/>
      </c>
      <c r="L31" s="75"/>
      <c r="M31" s="75"/>
      <c r="N31" s="75"/>
      <c r="O31" s="75"/>
      <c r="P31" s="75"/>
      <c r="Q31" s="75">
        <v>3</v>
      </c>
      <c r="R31" s="75">
        <v>1</v>
      </c>
      <c r="S31" s="75"/>
      <c r="T31" s="75">
        <v>1</v>
      </c>
      <c r="U31" s="75"/>
      <c r="V31" s="75"/>
      <c r="W31" s="75"/>
      <c r="X31" s="75"/>
      <c r="Y31" s="75">
        <v>0</v>
      </c>
      <c r="Z31" s="75"/>
      <c r="AA31" s="75"/>
      <c r="AB31" s="50" t="str">
        <f t="shared" si="14"/>
        <v/>
      </c>
      <c r="AC31" s="191">
        <f t="shared" si="7"/>
        <v>5</v>
      </c>
      <c r="AD31">
        <f t="shared" si="8"/>
        <v>5</v>
      </c>
      <c r="AE31" s="192" t="str">
        <f t="shared" si="9"/>
        <v>○</v>
      </c>
    </row>
    <row r="32" spans="1:31" ht="20.100000000000001" customHeight="1" x14ac:dyDescent="0.15">
      <c r="A32" s="134" t="s">
        <v>101</v>
      </c>
      <c r="B32" s="170">
        <f>B33-B31</f>
        <v>84</v>
      </c>
      <c r="C32" s="72">
        <f t="shared" si="10"/>
        <v>6</v>
      </c>
      <c r="D32" s="139">
        <f>D33-D31</f>
        <v>6</v>
      </c>
      <c r="E32" s="139">
        <f t="shared" si="15"/>
        <v>0</v>
      </c>
      <c r="F32" s="127" t="str">
        <f t="shared" si="0"/>
        <v/>
      </c>
      <c r="G32" s="4">
        <f>IF(B32=0,"",(C32/B32))</f>
        <v>7.1428571428571425E-2</v>
      </c>
      <c r="H32" s="72">
        <f>H33-H31</f>
        <v>6</v>
      </c>
      <c r="I32" s="4">
        <f t="shared" si="1"/>
        <v>1</v>
      </c>
      <c r="J32" s="118"/>
      <c r="K32" s="53" t="str">
        <f t="shared" si="2"/>
        <v/>
      </c>
      <c r="L32" s="72">
        <f>L33-L31</f>
        <v>0</v>
      </c>
      <c r="M32" s="72">
        <f t="shared" ref="M32:AA32" si="22">M33-M31</f>
        <v>0</v>
      </c>
      <c r="N32" s="72">
        <f t="shared" si="22"/>
        <v>0</v>
      </c>
      <c r="O32" s="72">
        <f t="shared" si="22"/>
        <v>0</v>
      </c>
      <c r="P32" s="72">
        <f t="shared" si="22"/>
        <v>2</v>
      </c>
      <c r="Q32" s="72">
        <f t="shared" si="22"/>
        <v>2</v>
      </c>
      <c r="R32" s="72">
        <f t="shared" si="22"/>
        <v>0</v>
      </c>
      <c r="S32" s="72">
        <f t="shared" si="22"/>
        <v>0</v>
      </c>
      <c r="T32" s="72">
        <f t="shared" si="22"/>
        <v>0</v>
      </c>
      <c r="U32" s="72">
        <f t="shared" si="22"/>
        <v>0</v>
      </c>
      <c r="V32" s="72">
        <f t="shared" si="22"/>
        <v>1</v>
      </c>
      <c r="W32" s="72">
        <f t="shared" si="22"/>
        <v>0</v>
      </c>
      <c r="X32" s="72">
        <f t="shared" si="22"/>
        <v>1</v>
      </c>
      <c r="Y32" s="72">
        <f t="shared" si="22"/>
        <v>0</v>
      </c>
      <c r="Z32" s="72">
        <f t="shared" si="22"/>
        <v>0</v>
      </c>
      <c r="AA32" s="72">
        <f t="shared" si="22"/>
        <v>0</v>
      </c>
      <c r="AB32" s="5" t="str">
        <f t="shared" si="14"/>
        <v/>
      </c>
      <c r="AC32" s="191">
        <f t="shared" si="7"/>
        <v>6</v>
      </c>
      <c r="AD32">
        <f t="shared" si="8"/>
        <v>6</v>
      </c>
      <c r="AE32" s="192" t="str">
        <f t="shared" si="9"/>
        <v>○</v>
      </c>
    </row>
    <row r="33" spans="1:31" ht="20.100000000000001" customHeight="1" x14ac:dyDescent="0.15">
      <c r="A33" s="135"/>
      <c r="B33" s="178">
        <v>122</v>
      </c>
      <c r="C33" s="74">
        <f t="shared" si="10"/>
        <v>11</v>
      </c>
      <c r="D33" s="143">
        <v>11</v>
      </c>
      <c r="E33" s="143"/>
      <c r="F33" s="142" t="str">
        <f t="shared" si="0"/>
        <v/>
      </c>
      <c r="G33" s="48">
        <f>IF(B33=0,"",(C33/B33))</f>
        <v>9.0163934426229511E-2</v>
      </c>
      <c r="H33" s="74">
        <f t="shared" si="12"/>
        <v>11</v>
      </c>
      <c r="I33" s="48">
        <f t="shared" si="1"/>
        <v>1</v>
      </c>
      <c r="J33" s="143"/>
      <c r="K33" s="55" t="str">
        <f t="shared" si="2"/>
        <v/>
      </c>
      <c r="L33" s="74"/>
      <c r="M33" s="74"/>
      <c r="N33" s="74"/>
      <c r="O33" s="74"/>
      <c r="P33" s="193">
        <v>2</v>
      </c>
      <c r="Q33" s="193">
        <v>5</v>
      </c>
      <c r="R33" s="193">
        <v>1</v>
      </c>
      <c r="S33" s="193"/>
      <c r="T33" s="193">
        <v>1</v>
      </c>
      <c r="U33" s="193"/>
      <c r="V33" s="193">
        <v>1</v>
      </c>
      <c r="W33" s="193"/>
      <c r="X33" s="193">
        <v>1</v>
      </c>
      <c r="Y33" s="73">
        <v>0</v>
      </c>
      <c r="Z33" s="73"/>
      <c r="AA33" s="73"/>
      <c r="AB33" s="57" t="str">
        <f t="shared" si="14"/>
        <v/>
      </c>
      <c r="AC33" s="191">
        <f t="shared" si="7"/>
        <v>11</v>
      </c>
      <c r="AD33">
        <f t="shared" si="8"/>
        <v>11</v>
      </c>
      <c r="AE33" s="192" t="str">
        <f t="shared" si="9"/>
        <v>○</v>
      </c>
    </row>
    <row r="34" spans="1:31" ht="20.100000000000001" customHeight="1" x14ac:dyDescent="0.15">
      <c r="A34" s="136" t="s">
        <v>82</v>
      </c>
      <c r="B34" s="169">
        <f t="shared" ref="B34:AA36" si="23">SUM(B7,B10,B13,B16,B19,B22,B25,B28,B31)</f>
        <v>3253</v>
      </c>
      <c r="C34" s="77">
        <f t="shared" si="23"/>
        <v>316</v>
      </c>
      <c r="D34" s="149">
        <f t="shared" ref="D34:E34" si="24">SUM(D7,D10,D13,D16,D19,D22,D25,D28,D31)</f>
        <v>281</v>
      </c>
      <c r="E34" s="149">
        <f t="shared" si="24"/>
        <v>35</v>
      </c>
      <c r="F34" s="124">
        <f t="shared" si="0"/>
        <v>1.0759299108515216E-2</v>
      </c>
      <c r="G34" s="67">
        <f t="shared" ref="G34:G36" si="25">IF(B34=0,"",(C34/B34))</f>
        <v>9.7141100522594531E-2</v>
      </c>
      <c r="H34" s="77">
        <f>SUM(H7,H10,H13,H16,H19,H22,H25,H28,H31)</f>
        <v>312</v>
      </c>
      <c r="I34" s="67">
        <f t="shared" si="1"/>
        <v>0.98734177215189878</v>
      </c>
      <c r="J34" s="120">
        <f t="shared" si="23"/>
        <v>32</v>
      </c>
      <c r="K34" s="52">
        <f t="shared" si="2"/>
        <v>0.91428571428571426</v>
      </c>
      <c r="L34" s="75">
        <f t="shared" si="23"/>
        <v>26</v>
      </c>
      <c r="M34" s="75">
        <f t="shared" si="23"/>
        <v>4</v>
      </c>
      <c r="N34" s="75">
        <f t="shared" si="23"/>
        <v>0</v>
      </c>
      <c r="O34" s="75">
        <f t="shared" si="23"/>
        <v>16</v>
      </c>
      <c r="P34" s="75">
        <f t="shared" si="23"/>
        <v>21</v>
      </c>
      <c r="Q34" s="75">
        <f t="shared" si="23"/>
        <v>70</v>
      </c>
      <c r="R34" s="75">
        <f t="shared" si="23"/>
        <v>11</v>
      </c>
      <c r="S34" s="75">
        <f t="shared" si="23"/>
        <v>0</v>
      </c>
      <c r="T34" s="75">
        <f t="shared" si="23"/>
        <v>1</v>
      </c>
      <c r="U34" s="75">
        <f t="shared" si="23"/>
        <v>0</v>
      </c>
      <c r="V34" s="75">
        <f t="shared" si="23"/>
        <v>7</v>
      </c>
      <c r="W34" s="75">
        <f t="shared" si="23"/>
        <v>3</v>
      </c>
      <c r="X34" s="75">
        <f t="shared" si="23"/>
        <v>40</v>
      </c>
      <c r="Y34" s="75">
        <f t="shared" si="23"/>
        <v>21</v>
      </c>
      <c r="Z34" s="75">
        <f t="shared" si="23"/>
        <v>12</v>
      </c>
      <c r="AA34" s="75">
        <f t="shared" si="23"/>
        <v>13</v>
      </c>
      <c r="AB34" s="50">
        <f t="shared" si="14"/>
        <v>6.4555794651091304E-3</v>
      </c>
    </row>
    <row r="35" spans="1:31" ht="20.100000000000001" customHeight="1" x14ac:dyDescent="0.15">
      <c r="A35" s="136" t="s">
        <v>83</v>
      </c>
      <c r="B35" s="170">
        <f t="shared" si="23"/>
        <v>2220</v>
      </c>
      <c r="C35" s="72">
        <f t="shared" si="23"/>
        <v>175</v>
      </c>
      <c r="D35" s="139">
        <f t="shared" ref="D35:E35" si="26">SUM(D8,D11,D14,D17,D20,D23,D26,D29,D32)</f>
        <v>147</v>
      </c>
      <c r="E35" s="139">
        <f t="shared" si="26"/>
        <v>28</v>
      </c>
      <c r="F35" s="127">
        <f t="shared" si="0"/>
        <v>1.2612612612612612E-2</v>
      </c>
      <c r="G35" s="4">
        <f t="shared" si="25"/>
        <v>7.8828828828828829E-2</v>
      </c>
      <c r="H35" s="72">
        <f t="shared" si="23"/>
        <v>170</v>
      </c>
      <c r="I35" s="4">
        <f t="shared" si="1"/>
        <v>0.97142857142857142</v>
      </c>
      <c r="J35" s="118">
        <f t="shared" si="23"/>
        <v>21</v>
      </c>
      <c r="K35" s="53">
        <f t="shared" si="2"/>
        <v>0.75</v>
      </c>
      <c r="L35" s="72">
        <f t="shared" si="23"/>
        <v>18</v>
      </c>
      <c r="M35" s="72">
        <f t="shared" si="23"/>
        <v>1</v>
      </c>
      <c r="N35" s="72">
        <f t="shared" si="23"/>
        <v>1</v>
      </c>
      <c r="O35" s="72">
        <f t="shared" si="23"/>
        <v>10</v>
      </c>
      <c r="P35" s="72">
        <f t="shared" si="23"/>
        <v>13</v>
      </c>
      <c r="Q35" s="72">
        <f t="shared" si="23"/>
        <v>46</v>
      </c>
      <c r="R35" s="72">
        <f t="shared" si="23"/>
        <v>4</v>
      </c>
      <c r="S35" s="72">
        <f t="shared" si="23"/>
        <v>1</v>
      </c>
      <c r="T35" s="72">
        <f t="shared" si="23"/>
        <v>1</v>
      </c>
      <c r="U35" s="72">
        <f t="shared" si="23"/>
        <v>0</v>
      </c>
      <c r="V35" s="72">
        <f t="shared" si="23"/>
        <v>4</v>
      </c>
      <c r="W35" s="72">
        <f t="shared" si="23"/>
        <v>4</v>
      </c>
      <c r="X35" s="72">
        <f t="shared" si="23"/>
        <v>27</v>
      </c>
      <c r="Y35" s="72">
        <f t="shared" si="23"/>
        <v>13</v>
      </c>
      <c r="Z35" s="72">
        <f t="shared" si="23"/>
        <v>9</v>
      </c>
      <c r="AA35" s="72">
        <f t="shared" si="23"/>
        <v>6</v>
      </c>
      <c r="AB35" s="5">
        <f t="shared" si="14"/>
        <v>5.8558558558558559E-3</v>
      </c>
    </row>
    <row r="36" spans="1:31" ht="20.100000000000001" customHeight="1" thickBot="1" x14ac:dyDescent="0.2">
      <c r="A36" s="137" t="s">
        <v>67</v>
      </c>
      <c r="B36" s="171">
        <f t="shared" si="23"/>
        <v>5473</v>
      </c>
      <c r="C36" s="78">
        <f t="shared" si="23"/>
        <v>491</v>
      </c>
      <c r="D36" s="121">
        <f t="shared" ref="D36:E36" si="27">SUM(D9,D12,D15,D18,D21,D24,D27,D30,D33)</f>
        <v>428</v>
      </c>
      <c r="E36" s="145">
        <f t="shared" si="27"/>
        <v>63</v>
      </c>
      <c r="F36" s="146">
        <f t="shared" si="0"/>
        <v>1.1511054266398684E-2</v>
      </c>
      <c r="G36" s="7">
        <f t="shared" si="25"/>
        <v>8.9713137219075464E-2</v>
      </c>
      <c r="H36" s="79">
        <f>SUM(H9,H12,H15,H18,H21,H24,H27,H30,H33)</f>
        <v>482</v>
      </c>
      <c r="I36" s="7">
        <f t="shared" si="1"/>
        <v>0.98167006109979638</v>
      </c>
      <c r="J36" s="145">
        <f t="shared" si="23"/>
        <v>54</v>
      </c>
      <c r="K36" s="54">
        <f t="shared" si="2"/>
        <v>0.8571428571428571</v>
      </c>
      <c r="L36" s="80">
        <f t="shared" si="23"/>
        <v>44</v>
      </c>
      <c r="M36" s="80">
        <f t="shared" si="23"/>
        <v>5</v>
      </c>
      <c r="N36" s="80">
        <f t="shared" si="23"/>
        <v>1</v>
      </c>
      <c r="O36" s="80">
        <f t="shared" si="23"/>
        <v>26</v>
      </c>
      <c r="P36" s="80">
        <f t="shared" si="23"/>
        <v>34</v>
      </c>
      <c r="Q36" s="80">
        <f t="shared" si="23"/>
        <v>116</v>
      </c>
      <c r="R36" s="80">
        <f t="shared" si="23"/>
        <v>15</v>
      </c>
      <c r="S36" s="80">
        <f t="shared" si="23"/>
        <v>1</v>
      </c>
      <c r="T36" s="80">
        <f t="shared" si="23"/>
        <v>2</v>
      </c>
      <c r="U36" s="80">
        <f t="shared" si="23"/>
        <v>0</v>
      </c>
      <c r="V36" s="80">
        <f t="shared" si="23"/>
        <v>11</v>
      </c>
      <c r="W36" s="80">
        <f t="shared" si="23"/>
        <v>7</v>
      </c>
      <c r="X36" s="80">
        <f t="shared" si="23"/>
        <v>67</v>
      </c>
      <c r="Y36" s="80">
        <f>SUM(Y9,Y12,Y15,Y18,Y21,Y24,Y27,Y30,Y33)</f>
        <v>34</v>
      </c>
      <c r="Z36" s="80">
        <f t="shared" si="23"/>
        <v>21</v>
      </c>
      <c r="AA36" s="80">
        <f t="shared" si="23"/>
        <v>19</v>
      </c>
      <c r="AB36" s="56">
        <f t="shared" si="14"/>
        <v>6.212315000913576E-3</v>
      </c>
    </row>
    <row r="37" spans="1:31" ht="20.100000000000001" customHeight="1" thickTop="1" x14ac:dyDescent="0.15">
      <c r="A37" s="136" t="s">
        <v>127</v>
      </c>
      <c r="B37" s="169">
        <v>3434</v>
      </c>
      <c r="C37" s="77">
        <v>343</v>
      </c>
      <c r="D37" s="149">
        <v>315</v>
      </c>
      <c r="E37" s="149">
        <v>28</v>
      </c>
      <c r="F37" s="124">
        <v>8.1537565521258015E-3</v>
      </c>
      <c r="G37" s="67">
        <v>9.9883517763541055E-2</v>
      </c>
      <c r="H37" s="77">
        <v>341</v>
      </c>
      <c r="I37" s="67">
        <v>0.99416909620991256</v>
      </c>
      <c r="J37" s="120">
        <v>26</v>
      </c>
      <c r="K37" s="52">
        <v>0.9285714285714286</v>
      </c>
      <c r="L37" s="75">
        <v>13</v>
      </c>
      <c r="M37" s="75">
        <v>0</v>
      </c>
      <c r="N37" s="75">
        <v>0</v>
      </c>
      <c r="O37" s="75">
        <v>9</v>
      </c>
      <c r="P37" s="75">
        <v>18</v>
      </c>
      <c r="Q37" s="75">
        <v>94</v>
      </c>
      <c r="R37" s="75">
        <v>19</v>
      </c>
      <c r="S37" s="75">
        <v>1</v>
      </c>
      <c r="T37" s="75">
        <v>6</v>
      </c>
      <c r="U37" s="75">
        <v>2</v>
      </c>
      <c r="V37" s="75">
        <v>4</v>
      </c>
      <c r="W37" s="75">
        <v>6</v>
      </c>
      <c r="X37" s="75">
        <v>43</v>
      </c>
      <c r="Y37" s="75">
        <v>8</v>
      </c>
      <c r="Z37" s="75">
        <v>7</v>
      </c>
      <c r="AA37" s="75">
        <v>6</v>
      </c>
      <c r="AB37" s="50">
        <v>2.3296447291788003E-3</v>
      </c>
      <c r="AC37">
        <v>5</v>
      </c>
      <c r="AD37">
        <v>6.2972292191435771E-3</v>
      </c>
    </row>
    <row r="38" spans="1:31" ht="20.100000000000001" customHeight="1" x14ac:dyDescent="0.15">
      <c r="A38" s="136" t="s">
        <v>83</v>
      </c>
      <c r="B38" s="170">
        <v>2540</v>
      </c>
      <c r="C38" s="72">
        <v>243</v>
      </c>
      <c r="D38" s="139">
        <v>216</v>
      </c>
      <c r="E38" s="139">
        <v>27</v>
      </c>
      <c r="F38" s="127">
        <v>1.062992125984252E-2</v>
      </c>
      <c r="G38" s="4">
        <v>9.5669291338582679E-2</v>
      </c>
      <c r="H38" s="72">
        <v>240</v>
      </c>
      <c r="I38" s="4">
        <v>0.98765432098765427</v>
      </c>
      <c r="J38" s="118">
        <v>24</v>
      </c>
      <c r="K38" s="53">
        <v>0.88888888888888884</v>
      </c>
      <c r="L38" s="72">
        <v>13</v>
      </c>
      <c r="M38" s="72">
        <v>2</v>
      </c>
      <c r="N38" s="72">
        <v>0</v>
      </c>
      <c r="O38" s="72">
        <v>12</v>
      </c>
      <c r="P38" s="72">
        <v>16</v>
      </c>
      <c r="Q38" s="72">
        <v>71</v>
      </c>
      <c r="R38" s="72">
        <v>5</v>
      </c>
      <c r="S38" s="72">
        <v>0</v>
      </c>
      <c r="T38" s="72">
        <v>3</v>
      </c>
      <c r="U38" s="72">
        <v>0</v>
      </c>
      <c r="V38" s="72">
        <v>7</v>
      </c>
      <c r="W38" s="72">
        <v>7</v>
      </c>
      <c r="X38" s="72">
        <v>35</v>
      </c>
      <c r="Y38" s="72">
        <v>10</v>
      </c>
      <c r="Z38" s="72">
        <v>6</v>
      </c>
      <c r="AA38" s="72">
        <v>4</v>
      </c>
      <c r="AB38" s="5">
        <v>3.937007874015748E-3</v>
      </c>
      <c r="AC38">
        <v>2</v>
      </c>
      <c r="AD38">
        <v>3.0565461029037188E-3</v>
      </c>
    </row>
    <row r="39" spans="1:31" ht="20.100000000000001" customHeight="1" thickBot="1" x14ac:dyDescent="0.2">
      <c r="A39" s="136" t="s">
        <v>67</v>
      </c>
      <c r="B39" s="171">
        <v>5974</v>
      </c>
      <c r="C39" s="78">
        <v>586</v>
      </c>
      <c r="D39" s="121">
        <v>531</v>
      </c>
      <c r="E39" s="145">
        <v>55</v>
      </c>
      <c r="F39" s="146">
        <v>9.2065617676598595E-3</v>
      </c>
      <c r="G39" s="7">
        <v>9.809173083361232E-2</v>
      </c>
      <c r="H39" s="79">
        <v>581</v>
      </c>
      <c r="I39" s="7">
        <v>0.99146757679180886</v>
      </c>
      <c r="J39" s="145">
        <v>50</v>
      </c>
      <c r="K39" s="54">
        <v>0.90909090909090906</v>
      </c>
      <c r="L39" s="80">
        <v>26</v>
      </c>
      <c r="M39" s="80">
        <v>2</v>
      </c>
      <c r="N39" s="80">
        <v>0</v>
      </c>
      <c r="O39" s="80">
        <v>21</v>
      </c>
      <c r="P39" s="80">
        <v>34</v>
      </c>
      <c r="Q39" s="80">
        <v>165</v>
      </c>
      <c r="R39" s="80">
        <v>24</v>
      </c>
      <c r="S39" s="80">
        <v>1</v>
      </c>
      <c r="T39" s="80">
        <v>9</v>
      </c>
      <c r="U39" s="80">
        <v>2</v>
      </c>
      <c r="V39" s="80">
        <v>11</v>
      </c>
      <c r="W39" s="80">
        <v>13</v>
      </c>
      <c r="X39" s="80">
        <v>78</v>
      </c>
      <c r="Y39" s="80">
        <v>18</v>
      </c>
      <c r="Z39" s="80">
        <v>13</v>
      </c>
      <c r="AA39" s="80">
        <v>10</v>
      </c>
      <c r="AB39" s="56">
        <v>3.0130565785068631E-3</v>
      </c>
      <c r="AC39">
        <v>7</v>
      </c>
      <c r="AD39">
        <v>4.5057730216840324E-3</v>
      </c>
    </row>
    <row r="40" spans="1:31" ht="20.100000000000001" customHeight="1" thickTop="1" x14ac:dyDescent="0.15">
      <c r="A40" s="166" t="s">
        <v>119</v>
      </c>
      <c r="B40" s="172">
        <v>1588</v>
      </c>
      <c r="C40" s="81">
        <v>132</v>
      </c>
      <c r="D40" s="150"/>
      <c r="E40" s="151">
        <v>14</v>
      </c>
      <c r="F40" s="152">
        <f>IF(E40=0,"",(E40/B40))</f>
        <v>8.8161209068010078E-3</v>
      </c>
      <c r="G40" s="67">
        <f t="shared" ref="G40:G42" si="28">IF(B40=0,"",(C40/B40))</f>
        <v>8.3123425692695208E-2</v>
      </c>
      <c r="H40" s="81">
        <v>118</v>
      </c>
      <c r="I40" s="67">
        <v>1</v>
      </c>
      <c r="J40" s="81">
        <v>9</v>
      </c>
      <c r="K40" s="52">
        <v>0.6428571428571429</v>
      </c>
      <c r="L40" s="81">
        <v>13</v>
      </c>
      <c r="M40" s="81">
        <v>1</v>
      </c>
      <c r="N40" s="81">
        <v>1</v>
      </c>
      <c r="O40" s="81">
        <v>4</v>
      </c>
      <c r="P40" s="81">
        <v>11</v>
      </c>
      <c r="Q40" s="81">
        <v>65</v>
      </c>
      <c r="R40" s="81">
        <v>10</v>
      </c>
      <c r="S40" s="81">
        <v>0</v>
      </c>
      <c r="T40" s="81">
        <v>0</v>
      </c>
      <c r="U40" s="81">
        <v>1</v>
      </c>
      <c r="V40" s="81">
        <v>3</v>
      </c>
      <c r="W40" s="81">
        <v>3</v>
      </c>
      <c r="X40" s="81">
        <v>11</v>
      </c>
      <c r="Y40" s="81">
        <v>10</v>
      </c>
      <c r="Z40" s="81">
        <v>5</v>
      </c>
      <c r="AA40" s="81">
        <v>5</v>
      </c>
      <c r="AB40" s="50">
        <v>6.2972292191435771E-3</v>
      </c>
      <c r="AC40">
        <v>5</v>
      </c>
      <c r="AD40">
        <v>6.2972292191435771E-3</v>
      </c>
    </row>
    <row r="41" spans="1:31" ht="20.100000000000001" customHeight="1" x14ac:dyDescent="0.15">
      <c r="A41" s="136" t="s">
        <v>83</v>
      </c>
      <c r="B41" s="173">
        <v>1963</v>
      </c>
      <c r="C41" s="82">
        <v>152</v>
      </c>
      <c r="D41" s="153"/>
      <c r="E41" s="154">
        <v>18</v>
      </c>
      <c r="F41" s="127">
        <f t="shared" ref="F41:F42" si="29">IF(E41=0,"",(E41/B41))</f>
        <v>9.1696383087111564E-3</v>
      </c>
      <c r="G41" s="4">
        <f t="shared" si="28"/>
        <v>7.7432501273560883E-2</v>
      </c>
      <c r="H41" s="82">
        <v>134</v>
      </c>
      <c r="I41" s="4">
        <v>1</v>
      </c>
      <c r="J41" s="82">
        <v>13</v>
      </c>
      <c r="K41" s="53">
        <v>0.72222222222222221</v>
      </c>
      <c r="L41" s="82">
        <v>8</v>
      </c>
      <c r="M41" s="83">
        <v>2</v>
      </c>
      <c r="N41" s="82">
        <v>0</v>
      </c>
      <c r="O41" s="82">
        <v>10</v>
      </c>
      <c r="P41" s="84">
        <v>9</v>
      </c>
      <c r="Q41" s="82">
        <v>72</v>
      </c>
      <c r="R41" s="82">
        <v>5</v>
      </c>
      <c r="S41" s="82">
        <v>0</v>
      </c>
      <c r="T41" s="82">
        <v>0</v>
      </c>
      <c r="U41" s="82">
        <v>3</v>
      </c>
      <c r="V41" s="82">
        <v>1</v>
      </c>
      <c r="W41" s="82">
        <v>2</v>
      </c>
      <c r="X41" s="82">
        <v>32</v>
      </c>
      <c r="Y41" s="82">
        <v>6</v>
      </c>
      <c r="Z41" s="82">
        <v>5</v>
      </c>
      <c r="AA41" s="82">
        <v>2</v>
      </c>
      <c r="AB41" s="5">
        <v>3.0565461029037188E-3</v>
      </c>
      <c r="AC41">
        <v>2</v>
      </c>
      <c r="AD41">
        <v>3.0565461029037188E-3</v>
      </c>
    </row>
    <row r="42" spans="1:31" ht="20.100000000000001" customHeight="1" x14ac:dyDescent="0.15">
      <c r="A42" s="138" t="s">
        <v>67</v>
      </c>
      <c r="B42" s="174">
        <v>3551</v>
      </c>
      <c r="C42" s="85">
        <v>284</v>
      </c>
      <c r="D42" s="147"/>
      <c r="E42" s="85">
        <v>32</v>
      </c>
      <c r="F42" s="142">
        <f t="shared" si="29"/>
        <v>9.0115460433680648E-3</v>
      </c>
      <c r="G42" s="48">
        <f t="shared" si="28"/>
        <v>7.9977471134891578E-2</v>
      </c>
      <c r="H42" s="85">
        <v>252</v>
      </c>
      <c r="I42" s="48">
        <v>1</v>
      </c>
      <c r="J42" s="85">
        <v>24</v>
      </c>
      <c r="K42" s="55">
        <v>0.75</v>
      </c>
      <c r="L42" s="85">
        <v>21</v>
      </c>
      <c r="M42" s="85">
        <v>3</v>
      </c>
      <c r="N42" s="85">
        <v>1</v>
      </c>
      <c r="O42" s="85">
        <v>14</v>
      </c>
      <c r="P42" s="85">
        <v>20</v>
      </c>
      <c r="Q42" s="85">
        <v>137</v>
      </c>
      <c r="R42" s="85">
        <v>15</v>
      </c>
      <c r="S42" s="85">
        <v>0</v>
      </c>
      <c r="T42" s="85">
        <v>0</v>
      </c>
      <c r="U42" s="85">
        <v>4</v>
      </c>
      <c r="V42" s="85">
        <v>4</v>
      </c>
      <c r="W42" s="85">
        <v>5</v>
      </c>
      <c r="X42" s="85">
        <v>43</v>
      </c>
      <c r="Y42" s="85">
        <v>16</v>
      </c>
      <c r="Z42" s="85">
        <v>10</v>
      </c>
      <c r="AA42" s="85">
        <v>7</v>
      </c>
      <c r="AB42" s="57">
        <v>4.5057730216840324E-3</v>
      </c>
      <c r="AC42">
        <v>7</v>
      </c>
      <c r="AD42">
        <v>4.5057730216840324E-3</v>
      </c>
    </row>
  </sheetData>
  <mergeCells count="31">
    <mergeCell ref="D3:F3"/>
    <mergeCell ref="F4:F5"/>
    <mergeCell ref="V4:V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Y2:AB2"/>
    <mergeCell ref="A3:A6"/>
    <mergeCell ref="L3:X3"/>
    <mergeCell ref="B4:B5"/>
    <mergeCell ref="C4:C5"/>
    <mergeCell ref="G4:G5"/>
    <mergeCell ref="H4:H5"/>
    <mergeCell ref="I4:I5"/>
    <mergeCell ref="W4:W5"/>
    <mergeCell ref="X4:X5"/>
    <mergeCell ref="Y4:Y5"/>
    <mergeCell ref="Z4:Z6"/>
    <mergeCell ref="AB4:AB5"/>
    <mergeCell ref="AA5:AA6"/>
    <mergeCell ref="D4:D5"/>
    <mergeCell ref="E4:E5"/>
  </mergeCells>
  <phoneticPr fontId="2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R4エックス線</vt:lpstr>
      <vt:lpstr>R4内視鏡 </vt:lpstr>
      <vt:lpstr>'R4エックス線'!Print_Area</vt:lpstr>
      <vt:lpstr>'R4内視鏡 '!Print_Area</vt:lpstr>
      <vt:lpstr>'R4エックス線'!Print_Titles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保健予防課</dc:creator>
  <cp:lastModifiedBy>政策企画部情報システム課</cp:lastModifiedBy>
  <cp:lastPrinted>2024-03-14T02:53:04Z</cp:lastPrinted>
  <dcterms:created xsi:type="dcterms:W3CDTF">2001-02-04T06:27:39Z</dcterms:created>
  <dcterms:modified xsi:type="dcterms:W3CDTF">2024-03-14T02:53:40Z</dcterms:modified>
</cp:coreProperties>
</file>