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5480" windowHeight="8490" tabRatio="878"/>
  </bookViews>
  <sheets>
    <sheet name="問　1" sheetId="1" r:id="rId1"/>
    <sheet name="問　2" sheetId="2" r:id="rId2"/>
    <sheet name="問3" sheetId="3" r:id="rId3"/>
    <sheet name="問4" sheetId="4" r:id="rId4"/>
    <sheet name="問5" sheetId="5" r:id="rId5"/>
    <sheet name="問6" sheetId="6" r:id="rId6"/>
    <sheet name="問7" sheetId="7" r:id="rId7"/>
    <sheet name="問8" sheetId="8" r:id="rId8"/>
    <sheet name="問9" sheetId="9" r:id="rId9"/>
    <sheet name="問10" sheetId="10" r:id="rId10"/>
    <sheet name="問11" sheetId="11" r:id="rId11"/>
    <sheet name="（問１０＋１１）" sheetId="26" r:id="rId12"/>
    <sheet name="問12" sheetId="12" r:id="rId13"/>
    <sheet name="問13" sheetId="13" r:id="rId14"/>
    <sheet name="問14" sheetId="14" r:id="rId15"/>
    <sheet name="問15" sheetId="15" r:id="rId16"/>
    <sheet name="問16" sheetId="16" r:id="rId17"/>
    <sheet name="(問16　参考)" sheetId="28" r:id="rId18"/>
    <sheet name="問17" sheetId="17" r:id="rId19"/>
    <sheet name="問18" sheetId="18" r:id="rId20"/>
    <sheet name="問19" sheetId="19" r:id="rId21"/>
    <sheet name="問20" sheetId="20" r:id="rId22"/>
    <sheet name="問21" sheetId="25" r:id="rId23"/>
    <sheet name="問22" sheetId="22" r:id="rId24"/>
    <sheet name="問23" sheetId="23" r:id="rId25"/>
  </sheets>
  <definedNames>
    <definedName name="_xlnm._FilterDatabase" localSheetId="1" hidden="1">'問　2'!$AC$1:$AC$47</definedName>
    <definedName name="_xlnm.Print_Area" localSheetId="11">'（問１０＋１１）'!$A$1:$H$50</definedName>
    <definedName name="_xlnm.Print_Area" localSheetId="0">'問　1'!$A$1:$G$49</definedName>
    <definedName name="_xlnm.Print_Area" localSheetId="1">'問　2'!$A$1:$AL$47</definedName>
    <definedName name="_xlnm.Print_Area" localSheetId="9">問10!$A$1:$E$46</definedName>
    <definedName name="_xlnm.Print_Area" localSheetId="10">問11!$A$1:$AQ$46</definedName>
    <definedName name="_xlnm.Print_Area" localSheetId="12">問12!$A$1:$T$47</definedName>
    <definedName name="_xlnm.Print_Area" localSheetId="13">問13!$A$1:$AE$48</definedName>
    <definedName name="_xlnm.Print_Area" localSheetId="14">問14!$A$1:$F$46</definedName>
    <definedName name="_xlnm.Print_Area" localSheetId="15">問15!$A$1:$P$46</definedName>
    <definedName name="_xlnm.Print_Area" localSheetId="16">問16!$A$1:$AE$46</definedName>
    <definedName name="_xlnm.Print_Area" localSheetId="18">問17!$A$1:$H$45</definedName>
    <definedName name="_xlnm.Print_Area" localSheetId="19">問18!$A$1:$AS$46</definedName>
    <definedName name="_xlnm.Print_Area" localSheetId="20">問19!$A$1:$F$45</definedName>
    <definedName name="_xlnm.Print_Area" localSheetId="21">問20!$A$1:$X$46</definedName>
    <definedName name="_xlnm.Print_Area" localSheetId="22">問21!$A$1:$BI$46</definedName>
    <definedName name="_xlnm.Print_Area" localSheetId="23">問22!$A$1:$Q$45</definedName>
    <definedName name="_xlnm.Print_Area" localSheetId="24">問23!$A$1:$G$45</definedName>
    <definedName name="_xlnm.Print_Area" localSheetId="2">問3!$A$1:$J$46</definedName>
    <definedName name="_xlnm.Print_Area" localSheetId="3">問4!$A$1:$F$46</definedName>
    <definedName name="_xlnm.Print_Area" localSheetId="4">問5!$A$1:$J$45</definedName>
    <definedName name="_xlnm.Print_Area" localSheetId="5">問6!$A$1:$I$45</definedName>
    <definedName name="_xlnm.Print_Area" localSheetId="6">問7!$A$1:$G$45</definedName>
    <definedName name="_xlnm.Print_Area" localSheetId="7">問8!$A$1:$N$45</definedName>
    <definedName name="_xlnm.Print_Area" localSheetId="8">問9!$A$1:$GD$46</definedName>
  </definedNames>
  <calcPr calcId="145621"/>
</workbook>
</file>

<file path=xl/calcChain.xml><?xml version="1.0" encoding="utf-8"?>
<calcChain xmlns="http://schemas.openxmlformats.org/spreadsheetml/2006/main">
  <c r="E47" i="28" l="1"/>
  <c r="D46" i="28"/>
  <c r="D47" i="28" s="1"/>
  <c r="C46" i="28"/>
  <c r="C47" i="28" s="1"/>
  <c r="E45" i="28"/>
  <c r="D45" i="28"/>
  <c r="F44" i="28"/>
  <c r="F45" i="28" s="1"/>
  <c r="E43" i="28"/>
  <c r="D43" i="28"/>
  <c r="C43" i="28"/>
  <c r="F42" i="28"/>
  <c r="F43" i="28" s="1"/>
  <c r="E41" i="28"/>
  <c r="D41" i="28"/>
  <c r="C41" i="28"/>
  <c r="F40" i="28"/>
  <c r="F41" i="28" s="1"/>
  <c r="E39" i="28"/>
  <c r="D39" i="28"/>
  <c r="C39" i="28"/>
  <c r="F38" i="28"/>
  <c r="F39" i="28" s="1"/>
  <c r="E37" i="28"/>
  <c r="D37" i="28"/>
  <c r="C37" i="28"/>
  <c r="F36" i="28"/>
  <c r="F37" i="28" s="1"/>
  <c r="E35" i="28"/>
  <c r="D35" i="28"/>
  <c r="C35" i="28"/>
  <c r="F34" i="28"/>
  <c r="F35" i="28" s="1"/>
  <c r="E33" i="28"/>
  <c r="D33" i="28"/>
  <c r="D32" i="28"/>
  <c r="C32" i="28"/>
  <c r="C33" i="28" s="1"/>
  <c r="E31" i="28"/>
  <c r="D31" i="28"/>
  <c r="C31" i="28"/>
  <c r="F30" i="28"/>
  <c r="F31" i="28" s="1"/>
  <c r="E29" i="28"/>
  <c r="D29" i="28"/>
  <c r="C29" i="28"/>
  <c r="F28" i="28"/>
  <c r="F29" i="28" s="1"/>
  <c r="E27" i="28"/>
  <c r="D27" i="28"/>
  <c r="C27" i="28"/>
  <c r="F26" i="28"/>
  <c r="F27" i="28" s="1"/>
  <c r="E25" i="28"/>
  <c r="D25" i="28"/>
  <c r="C25" i="28"/>
  <c r="F24" i="28"/>
  <c r="F25" i="28" s="1"/>
  <c r="E23" i="28"/>
  <c r="D23" i="28"/>
  <c r="C23" i="28"/>
  <c r="F22" i="28"/>
  <c r="F23" i="28" s="1"/>
  <c r="E21" i="28"/>
  <c r="D21" i="28"/>
  <c r="C21" i="28"/>
  <c r="F20" i="28"/>
  <c r="F21" i="28" s="1"/>
  <c r="E19" i="28"/>
  <c r="D18" i="28"/>
  <c r="D19" i="28" s="1"/>
  <c r="C18" i="28"/>
  <c r="F18" i="28" s="1"/>
  <c r="F19" i="28" s="1"/>
  <c r="E17" i="28"/>
  <c r="D17" i="28"/>
  <c r="C17" i="28"/>
  <c r="F16" i="28"/>
  <c r="F17" i="28" s="1"/>
  <c r="E15" i="28"/>
  <c r="D15" i="28"/>
  <c r="C15" i="28"/>
  <c r="F14" i="28"/>
  <c r="F15" i="28" s="1"/>
  <c r="E13" i="28"/>
  <c r="D13" i="28"/>
  <c r="C13" i="28"/>
  <c r="F12" i="28"/>
  <c r="F13" i="28" s="1"/>
  <c r="E11" i="28"/>
  <c r="D11" i="28"/>
  <c r="C11" i="28"/>
  <c r="F10" i="28"/>
  <c r="F11" i="28" s="1"/>
  <c r="E9" i="28"/>
  <c r="D9" i="28"/>
  <c r="C9" i="28"/>
  <c r="F8" i="28"/>
  <c r="F9" i="28" s="1"/>
  <c r="E7" i="28"/>
  <c r="D7" i="28"/>
  <c r="C7" i="28"/>
  <c r="F6" i="28"/>
  <c r="F7" i="28" s="1"/>
  <c r="AF7" i="13"/>
  <c r="AA8" i="13"/>
  <c r="AB8" i="13"/>
  <c r="AC8" i="13"/>
  <c r="AD8" i="13"/>
  <c r="AF8" i="13"/>
  <c r="AF9" i="13"/>
  <c r="AA10" i="13"/>
  <c r="AB10" i="13"/>
  <c r="AC10" i="13"/>
  <c r="AD10" i="13"/>
  <c r="AF10" i="13"/>
  <c r="AF11" i="13"/>
  <c r="AA12" i="13"/>
  <c r="AB12" i="13"/>
  <c r="AC12" i="13"/>
  <c r="AD12" i="13"/>
  <c r="AF12" i="13"/>
  <c r="AF13" i="13"/>
  <c r="AA14" i="13"/>
  <c r="AB14" i="13"/>
  <c r="AC14" i="13"/>
  <c r="AD14" i="13"/>
  <c r="AF14" i="13"/>
  <c r="AF15" i="13"/>
  <c r="AA16" i="13"/>
  <c r="AB16" i="13"/>
  <c r="AC16" i="13"/>
  <c r="AD16" i="13"/>
  <c r="AF16" i="13"/>
  <c r="AF17" i="13"/>
  <c r="AA18" i="13"/>
  <c r="AB18" i="13"/>
  <c r="AC18" i="13"/>
  <c r="AD18" i="13"/>
  <c r="AF18" i="13"/>
  <c r="AF19" i="13"/>
  <c r="AA20" i="13"/>
  <c r="AB20" i="13"/>
  <c r="AC20" i="13"/>
  <c r="AD20" i="13"/>
  <c r="AF20" i="13"/>
  <c r="AG20" i="13"/>
  <c r="AH20" i="13"/>
  <c r="AI20" i="13"/>
  <c r="AJ20" i="13"/>
  <c r="AK20" i="13"/>
  <c r="AF21" i="13"/>
  <c r="AA22" i="13"/>
  <c r="AB22" i="13"/>
  <c r="AC22" i="13"/>
  <c r="AD22" i="13"/>
  <c r="AF23" i="13"/>
  <c r="AA24" i="13"/>
  <c r="AB24" i="13"/>
  <c r="AC24" i="13"/>
  <c r="AD24" i="13"/>
  <c r="AF25" i="13"/>
  <c r="AA26" i="13"/>
  <c r="AB26" i="13"/>
  <c r="AC26" i="13"/>
  <c r="AD26" i="13"/>
  <c r="AF27" i="13"/>
  <c r="AA28" i="13"/>
  <c r="AB28" i="13"/>
  <c r="AC28" i="13"/>
  <c r="AD28" i="13"/>
  <c r="AF29" i="13"/>
  <c r="AA30" i="13"/>
  <c r="AB30" i="13"/>
  <c r="AC30" i="13"/>
  <c r="AD30" i="13"/>
  <c r="AF31" i="13"/>
  <c r="AA32" i="13"/>
  <c r="AB32" i="13"/>
  <c r="AC32" i="13"/>
  <c r="AD32" i="13"/>
  <c r="AF33" i="13"/>
  <c r="AA34" i="13"/>
  <c r="AB34" i="13"/>
  <c r="AC34" i="13"/>
  <c r="AD34" i="13"/>
  <c r="AG34" i="13"/>
  <c r="AH34" i="13"/>
  <c r="AI34" i="13"/>
  <c r="AJ34" i="13"/>
  <c r="AK34" i="13"/>
  <c r="AF35" i="13"/>
  <c r="AA36" i="13"/>
  <c r="AB36" i="13"/>
  <c r="AC36" i="13"/>
  <c r="AD36" i="13"/>
  <c r="AF37" i="13"/>
  <c r="AA38" i="13"/>
  <c r="AB38" i="13"/>
  <c r="AC38" i="13"/>
  <c r="AD38" i="13"/>
  <c r="AF39" i="13"/>
  <c r="AA40" i="13"/>
  <c r="AB40" i="13"/>
  <c r="AC40" i="13"/>
  <c r="AD40" i="13"/>
  <c r="AF41" i="13"/>
  <c r="AA42" i="13"/>
  <c r="AB42" i="13"/>
  <c r="AC42" i="13"/>
  <c r="AD42" i="13"/>
  <c r="AF43" i="13"/>
  <c r="AA44" i="13"/>
  <c r="AB44" i="13"/>
  <c r="AC44" i="13"/>
  <c r="AD44" i="13"/>
  <c r="AF45" i="13"/>
  <c r="AA46" i="13"/>
  <c r="AB46" i="13"/>
  <c r="AC46" i="13"/>
  <c r="AD46" i="13"/>
  <c r="AF47" i="13"/>
  <c r="AA48" i="13"/>
  <c r="AB48" i="13"/>
  <c r="AC48" i="13"/>
  <c r="AD48" i="13"/>
  <c r="AG48" i="13"/>
  <c r="AH48" i="13"/>
  <c r="AI48" i="13"/>
  <c r="AJ48" i="13"/>
  <c r="AK48" i="13"/>
  <c r="AA51" i="13"/>
  <c r="AB51" i="13"/>
  <c r="AC51" i="13"/>
  <c r="AD51" i="13"/>
  <c r="AE51" i="13"/>
  <c r="AA53" i="13"/>
  <c r="AB53" i="13"/>
  <c r="AC53" i="13"/>
  <c r="AD53" i="13"/>
  <c r="AE53" i="13"/>
  <c r="AA55" i="13"/>
  <c r="AB55" i="13"/>
  <c r="AC55" i="13"/>
  <c r="AD55" i="13"/>
  <c r="AE55" i="13"/>
  <c r="AA57" i="13"/>
  <c r="AB57" i="13"/>
  <c r="AC57" i="13"/>
  <c r="AD57" i="13"/>
  <c r="AE57" i="13"/>
  <c r="AA59" i="13"/>
  <c r="AB59" i="13"/>
  <c r="AC59" i="13"/>
  <c r="AD59" i="13"/>
  <c r="AE59" i="13"/>
  <c r="AA61" i="13"/>
  <c r="AB61" i="13"/>
  <c r="AC61" i="13"/>
  <c r="AD61" i="13"/>
  <c r="AE61" i="13"/>
  <c r="AA63" i="13"/>
  <c r="AB63" i="13"/>
  <c r="AC63" i="13"/>
  <c r="AD63" i="13"/>
  <c r="AE63" i="13"/>
  <c r="H65" i="26"/>
  <c r="G65" i="26"/>
  <c r="F65" i="26"/>
  <c r="E65" i="26"/>
  <c r="D65" i="26"/>
  <c r="C65" i="26"/>
  <c r="H63" i="26"/>
  <c r="G63" i="26"/>
  <c r="F63" i="26"/>
  <c r="E63" i="26"/>
  <c r="D63" i="26"/>
  <c r="C63" i="26"/>
  <c r="H61" i="26"/>
  <c r="G61" i="26"/>
  <c r="F61" i="26"/>
  <c r="E61" i="26"/>
  <c r="D61" i="26"/>
  <c r="C61" i="26"/>
  <c r="H59" i="26"/>
  <c r="G59" i="26"/>
  <c r="F59" i="26"/>
  <c r="E59" i="26"/>
  <c r="D59" i="26"/>
  <c r="C59" i="26"/>
  <c r="H57" i="26"/>
  <c r="G57" i="26"/>
  <c r="F57" i="26"/>
  <c r="E57" i="26"/>
  <c r="D57" i="26"/>
  <c r="C57" i="26"/>
  <c r="H55" i="26"/>
  <c r="G55" i="26"/>
  <c r="F55" i="26"/>
  <c r="E55" i="26"/>
  <c r="D55" i="26"/>
  <c r="C55" i="26"/>
  <c r="H53" i="26"/>
  <c r="G53" i="26"/>
  <c r="F53" i="26"/>
  <c r="E53" i="26"/>
  <c r="D53" i="26"/>
  <c r="C53" i="26"/>
  <c r="G50" i="26"/>
  <c r="F50" i="26"/>
  <c r="E50" i="26"/>
  <c r="D50" i="26"/>
  <c r="C50" i="26"/>
  <c r="M49" i="26"/>
  <c r="L49" i="26"/>
  <c r="K49" i="26"/>
  <c r="J49" i="26"/>
  <c r="I49" i="26"/>
  <c r="G48" i="26"/>
  <c r="F48" i="26"/>
  <c r="E48" i="26"/>
  <c r="D48" i="26"/>
  <c r="C48" i="26"/>
  <c r="M48" i="26" s="1"/>
  <c r="M47" i="26"/>
  <c r="L47" i="26"/>
  <c r="K47" i="26"/>
  <c r="J47" i="26"/>
  <c r="I47" i="26"/>
  <c r="G46" i="26"/>
  <c r="F46" i="26"/>
  <c r="E46" i="26"/>
  <c r="D46" i="26"/>
  <c r="C46" i="26"/>
  <c r="M45" i="26"/>
  <c r="L45" i="26"/>
  <c r="K45" i="26"/>
  <c r="J45" i="26"/>
  <c r="I45" i="26"/>
  <c r="G44" i="26"/>
  <c r="F44" i="26"/>
  <c r="E44" i="26"/>
  <c r="D44" i="26"/>
  <c r="C44" i="26"/>
  <c r="M44" i="26" s="1"/>
  <c r="M43" i="26"/>
  <c r="L43" i="26"/>
  <c r="K43" i="26"/>
  <c r="J43" i="26"/>
  <c r="I43" i="26"/>
  <c r="G42" i="26"/>
  <c r="F42" i="26"/>
  <c r="E42" i="26"/>
  <c r="D42" i="26"/>
  <c r="C42" i="26"/>
  <c r="M42" i="26" s="1"/>
  <c r="M41" i="26"/>
  <c r="L41" i="26"/>
  <c r="K41" i="26"/>
  <c r="J41" i="26"/>
  <c r="I41" i="26"/>
  <c r="G40" i="26"/>
  <c r="F40" i="26"/>
  <c r="E40" i="26"/>
  <c r="D40" i="26"/>
  <c r="C40" i="26"/>
  <c r="M40" i="26" s="1"/>
  <c r="M39" i="26"/>
  <c r="L39" i="26"/>
  <c r="K39" i="26"/>
  <c r="J39" i="26"/>
  <c r="I39" i="26"/>
  <c r="G38" i="26"/>
  <c r="F38" i="26"/>
  <c r="E38" i="26"/>
  <c r="D38" i="26"/>
  <c r="C38" i="26"/>
  <c r="M38" i="26" s="1"/>
  <c r="M37" i="26"/>
  <c r="L37" i="26"/>
  <c r="K37" i="26"/>
  <c r="J37" i="26"/>
  <c r="I37" i="26"/>
  <c r="G36" i="26"/>
  <c r="F36" i="26"/>
  <c r="E36" i="26"/>
  <c r="D36" i="26"/>
  <c r="C36" i="26"/>
  <c r="M36" i="26" s="1"/>
  <c r="M35" i="26"/>
  <c r="L35" i="26"/>
  <c r="K35" i="26"/>
  <c r="J35" i="26"/>
  <c r="I35" i="26"/>
  <c r="G34" i="26"/>
  <c r="F34" i="26"/>
  <c r="E34" i="26"/>
  <c r="D34" i="26"/>
  <c r="C34" i="26"/>
  <c r="M34" i="26" s="1"/>
  <c r="M33" i="26"/>
  <c r="L33" i="26"/>
  <c r="K33" i="26"/>
  <c r="J33" i="26"/>
  <c r="I33" i="26"/>
  <c r="G32" i="26"/>
  <c r="F32" i="26"/>
  <c r="E32" i="26"/>
  <c r="D32" i="26"/>
  <c r="C32" i="26"/>
  <c r="M32" i="26" s="1"/>
  <c r="M31" i="26"/>
  <c r="L31" i="26"/>
  <c r="K31" i="26"/>
  <c r="J31" i="26"/>
  <c r="I31" i="26"/>
  <c r="G30" i="26"/>
  <c r="F30" i="26"/>
  <c r="E30" i="26"/>
  <c r="D30" i="26"/>
  <c r="C30" i="26"/>
  <c r="M30" i="26" s="1"/>
  <c r="M29" i="26"/>
  <c r="L29" i="26"/>
  <c r="K29" i="26"/>
  <c r="J29" i="26"/>
  <c r="I29" i="26"/>
  <c r="G28" i="26"/>
  <c r="F28" i="26"/>
  <c r="E28" i="26"/>
  <c r="D28" i="26"/>
  <c r="C28" i="26"/>
  <c r="M28" i="26" s="1"/>
  <c r="M27" i="26"/>
  <c r="L27" i="26"/>
  <c r="K27" i="26"/>
  <c r="J27" i="26"/>
  <c r="I27" i="26"/>
  <c r="G26" i="26"/>
  <c r="F26" i="26"/>
  <c r="E26" i="26"/>
  <c r="D26" i="26"/>
  <c r="C26" i="26"/>
  <c r="M26" i="26" s="1"/>
  <c r="M25" i="26"/>
  <c r="L25" i="26"/>
  <c r="K25" i="26"/>
  <c r="J25" i="26"/>
  <c r="I25" i="26"/>
  <c r="G24" i="26"/>
  <c r="F24" i="26"/>
  <c r="E24" i="26"/>
  <c r="D24" i="26"/>
  <c r="C24" i="26"/>
  <c r="M24" i="26" s="1"/>
  <c r="M23" i="26"/>
  <c r="L23" i="26"/>
  <c r="K23" i="26"/>
  <c r="J23" i="26"/>
  <c r="I23" i="26"/>
  <c r="G22" i="26"/>
  <c r="F22" i="26"/>
  <c r="E22" i="26"/>
  <c r="D22" i="26"/>
  <c r="C22" i="26"/>
  <c r="M22" i="26" s="1"/>
  <c r="M21" i="26"/>
  <c r="L21" i="26"/>
  <c r="K21" i="26"/>
  <c r="J21" i="26"/>
  <c r="I21" i="26"/>
  <c r="G20" i="26"/>
  <c r="F20" i="26"/>
  <c r="E20" i="26"/>
  <c r="D20" i="26"/>
  <c r="C20" i="26"/>
  <c r="M20" i="26" s="1"/>
  <c r="M19" i="26"/>
  <c r="L19" i="26"/>
  <c r="K19" i="26"/>
  <c r="J19" i="26"/>
  <c r="I19" i="26"/>
  <c r="G18" i="26"/>
  <c r="F18" i="26"/>
  <c r="E18" i="26"/>
  <c r="D18" i="26"/>
  <c r="C18" i="26"/>
  <c r="M18" i="26" s="1"/>
  <c r="M17" i="26"/>
  <c r="L17" i="26"/>
  <c r="K17" i="26"/>
  <c r="J17" i="26"/>
  <c r="I17" i="26"/>
  <c r="G16" i="26"/>
  <c r="F16" i="26"/>
  <c r="E16" i="26"/>
  <c r="D16" i="26"/>
  <c r="C16" i="26"/>
  <c r="M16" i="26" s="1"/>
  <c r="M15" i="26"/>
  <c r="L15" i="26"/>
  <c r="K15" i="26"/>
  <c r="J15" i="26"/>
  <c r="I15" i="26"/>
  <c r="G14" i="26"/>
  <c r="F14" i="26"/>
  <c r="E14" i="26"/>
  <c r="D14" i="26"/>
  <c r="C14" i="26"/>
  <c r="M14" i="26" s="1"/>
  <c r="M13" i="26"/>
  <c r="L13" i="26"/>
  <c r="K13" i="26"/>
  <c r="J13" i="26"/>
  <c r="I13" i="26"/>
  <c r="G12" i="26"/>
  <c r="F12" i="26"/>
  <c r="E12" i="26"/>
  <c r="D12" i="26"/>
  <c r="C12" i="26"/>
  <c r="M12" i="26" s="1"/>
  <c r="M11" i="26"/>
  <c r="L11" i="26"/>
  <c r="K11" i="26"/>
  <c r="J11" i="26"/>
  <c r="I11" i="26"/>
  <c r="G10" i="26"/>
  <c r="F10" i="26"/>
  <c r="E10" i="26"/>
  <c r="D10" i="26"/>
  <c r="C10" i="26"/>
  <c r="M9" i="26"/>
  <c r="L9" i="26"/>
  <c r="K9" i="26"/>
  <c r="J9" i="26"/>
  <c r="I9" i="26"/>
  <c r="AD7" i="2"/>
  <c r="G45" i="11"/>
  <c r="G43" i="11"/>
  <c r="G41" i="11"/>
  <c r="G39" i="11"/>
  <c r="G37" i="11"/>
  <c r="G35" i="11"/>
  <c r="G33" i="11"/>
  <c r="G31" i="11"/>
  <c r="G29" i="11"/>
  <c r="G27" i="11"/>
  <c r="G25" i="11"/>
  <c r="G23" i="11"/>
  <c r="G21" i="11"/>
  <c r="G19" i="11"/>
  <c r="G17" i="11"/>
  <c r="G15" i="11"/>
  <c r="G13" i="11"/>
  <c r="G11" i="11"/>
  <c r="G9" i="11"/>
  <c r="G7" i="11"/>
  <c r="G5" i="11"/>
  <c r="W46" i="11"/>
  <c r="V46" i="11"/>
  <c r="U46" i="11"/>
  <c r="T46" i="11"/>
  <c r="S46" i="11"/>
  <c r="S44" i="11"/>
  <c r="W44" i="11"/>
  <c r="V44" i="11"/>
  <c r="U44" i="11"/>
  <c r="Z44" i="11" s="1"/>
  <c r="T44" i="11"/>
  <c r="W42" i="11"/>
  <c r="V42" i="11"/>
  <c r="U42" i="11"/>
  <c r="T42" i="11"/>
  <c r="S42" i="11"/>
  <c r="Z42" i="11" s="1"/>
  <c r="U40" i="11"/>
  <c r="W40" i="11"/>
  <c r="V40" i="11"/>
  <c r="T40" i="11"/>
  <c r="Z40" i="11" s="1"/>
  <c r="S40" i="11"/>
  <c r="T36" i="11"/>
  <c r="W36" i="11"/>
  <c r="V36" i="11"/>
  <c r="U36" i="11"/>
  <c r="S36" i="11"/>
  <c r="Z36" i="11" s="1"/>
  <c r="W34" i="11"/>
  <c r="V34" i="11"/>
  <c r="U34" i="11"/>
  <c r="T34" i="11"/>
  <c r="Z34" i="11" s="1"/>
  <c r="S34" i="11"/>
  <c r="U32" i="11"/>
  <c r="W32" i="11"/>
  <c r="V32" i="11"/>
  <c r="T32" i="11"/>
  <c r="S32" i="11"/>
  <c r="Z32" i="11" s="1"/>
  <c r="W30" i="11"/>
  <c r="V30" i="11"/>
  <c r="U30" i="11"/>
  <c r="T30" i="11"/>
  <c r="Z30" i="11" s="1"/>
  <c r="S30" i="11"/>
  <c r="W28" i="11"/>
  <c r="V28" i="11"/>
  <c r="U28" i="11"/>
  <c r="T28" i="11"/>
  <c r="S28" i="11"/>
  <c r="Z28" i="11" s="1"/>
  <c r="W26" i="11"/>
  <c r="V26" i="11"/>
  <c r="U26" i="11"/>
  <c r="T26" i="11"/>
  <c r="Z26" i="11" s="1"/>
  <c r="S26" i="11"/>
  <c r="W24" i="11"/>
  <c r="V24" i="11"/>
  <c r="U24" i="11"/>
  <c r="T24" i="11"/>
  <c r="S24" i="11"/>
  <c r="Z24" i="11" s="1"/>
  <c r="W22" i="11"/>
  <c r="V22" i="11"/>
  <c r="U22" i="11"/>
  <c r="T22" i="11"/>
  <c r="Z22" i="11" s="1"/>
  <c r="S22" i="11"/>
  <c r="W20" i="11"/>
  <c r="V20" i="11"/>
  <c r="U20" i="11"/>
  <c r="T20" i="11"/>
  <c r="S20" i="11"/>
  <c r="Z20" i="11" s="1"/>
  <c r="W18" i="11"/>
  <c r="V18" i="11"/>
  <c r="U18" i="11"/>
  <c r="T18" i="11"/>
  <c r="Z18" i="11" s="1"/>
  <c r="S18" i="11"/>
  <c r="T16" i="11"/>
  <c r="W16" i="11"/>
  <c r="V16" i="11"/>
  <c r="U16" i="11"/>
  <c r="S16" i="11"/>
  <c r="Z16" i="11" s="1"/>
  <c r="S14" i="11"/>
  <c r="W14" i="11"/>
  <c r="V14" i="11"/>
  <c r="U14" i="11"/>
  <c r="Z14" i="11" s="1"/>
  <c r="T14" i="11"/>
  <c r="W12" i="11"/>
  <c r="V12" i="11"/>
  <c r="U12" i="11"/>
  <c r="T12" i="11"/>
  <c r="S12" i="11"/>
  <c r="Z12" i="11" s="1"/>
  <c r="S10" i="11"/>
  <c r="W10" i="11"/>
  <c r="V10" i="11"/>
  <c r="U10" i="11"/>
  <c r="Z10" i="11" s="1"/>
  <c r="T10" i="11"/>
  <c r="T8" i="11"/>
  <c r="W8" i="11"/>
  <c r="V8" i="11"/>
  <c r="U8" i="11"/>
  <c r="S8" i="11"/>
  <c r="Z8" i="11" s="1"/>
  <c r="W6" i="11"/>
  <c r="V6" i="11"/>
  <c r="U6" i="11"/>
  <c r="T6" i="11"/>
  <c r="Z6" i="11" s="1"/>
  <c r="S6" i="11"/>
  <c r="D46" i="11"/>
  <c r="E46" i="11"/>
  <c r="C46" i="11"/>
  <c r="I50" i="26" s="1"/>
  <c r="E44" i="11"/>
  <c r="D44" i="11"/>
  <c r="J48" i="26" s="1"/>
  <c r="C44" i="11"/>
  <c r="E42" i="11"/>
  <c r="D42" i="11"/>
  <c r="C42" i="11"/>
  <c r="I46" i="26" s="1"/>
  <c r="E40" i="11"/>
  <c r="D40" i="11"/>
  <c r="J44" i="26" s="1"/>
  <c r="C40" i="11"/>
  <c r="E38" i="11"/>
  <c r="D38" i="11"/>
  <c r="C38" i="11"/>
  <c r="E36" i="11"/>
  <c r="D36" i="11"/>
  <c r="C36" i="11"/>
  <c r="E34" i="11"/>
  <c r="D34" i="11"/>
  <c r="C34" i="11"/>
  <c r="E32" i="11"/>
  <c r="D32" i="11"/>
  <c r="C32" i="11"/>
  <c r="E30" i="11"/>
  <c r="D30" i="11"/>
  <c r="C30" i="11"/>
  <c r="E28" i="11"/>
  <c r="D28" i="11"/>
  <c r="C28" i="11"/>
  <c r="E26" i="11"/>
  <c r="D26" i="11"/>
  <c r="C26" i="11"/>
  <c r="E24" i="11"/>
  <c r="D24" i="11"/>
  <c r="C24" i="11"/>
  <c r="E22" i="11"/>
  <c r="D22" i="11"/>
  <c r="C22" i="11"/>
  <c r="E20" i="11"/>
  <c r="D20" i="11"/>
  <c r="C20" i="11"/>
  <c r="E18" i="11"/>
  <c r="D18" i="11"/>
  <c r="C18" i="11"/>
  <c r="H18" i="11" s="1"/>
  <c r="E16" i="11"/>
  <c r="D16" i="11"/>
  <c r="H16" i="11" s="1"/>
  <c r="C16" i="11"/>
  <c r="E14" i="11"/>
  <c r="D14" i="11"/>
  <c r="C14" i="11"/>
  <c r="H14" i="11" s="1"/>
  <c r="E12" i="11"/>
  <c r="D12" i="11"/>
  <c r="H12" i="11" s="1"/>
  <c r="C12" i="11"/>
  <c r="E10" i="11"/>
  <c r="D10" i="11"/>
  <c r="C10" i="11"/>
  <c r="H10" i="11" s="1"/>
  <c r="C8" i="11"/>
  <c r="E8" i="11"/>
  <c r="H8" i="11" s="1"/>
  <c r="D8" i="11"/>
  <c r="C6" i="11"/>
  <c r="E6" i="11"/>
  <c r="D6" i="11"/>
  <c r="AY46" i="11"/>
  <c r="AU46" i="11"/>
  <c r="AX46" i="11"/>
  <c r="AW46" i="11"/>
  <c r="AV46" i="11"/>
  <c r="AY32" i="11"/>
  <c r="AX32" i="11"/>
  <c r="AW32" i="11"/>
  <c r="AV32" i="11"/>
  <c r="AU32" i="11"/>
  <c r="AY18" i="11"/>
  <c r="AT18" i="11"/>
  <c r="AA46" i="11"/>
  <c r="AF46" i="11"/>
  <c r="AE46" i="11"/>
  <c r="AD46" i="11"/>
  <c r="AC46" i="11"/>
  <c r="AB46" i="11"/>
  <c r="AF32" i="11"/>
  <c r="AE32" i="11"/>
  <c r="AD32" i="11"/>
  <c r="AC32" i="11"/>
  <c r="AB32" i="11"/>
  <c r="AA32" i="11"/>
  <c r="AA18" i="11"/>
  <c r="AB18" i="11"/>
  <c r="AF18" i="11"/>
  <c r="AE18" i="11"/>
  <c r="AD18" i="11"/>
  <c r="AC18" i="11"/>
  <c r="Z45" i="11"/>
  <c r="Z43" i="11"/>
  <c r="Z41" i="11"/>
  <c r="Z39" i="11"/>
  <c r="Z37" i="11"/>
  <c r="Z35" i="11"/>
  <c r="Z33" i="11"/>
  <c r="Z31" i="11"/>
  <c r="Z29" i="11"/>
  <c r="Z27" i="11"/>
  <c r="Z25" i="11"/>
  <c r="Z23" i="11"/>
  <c r="Z21" i="11"/>
  <c r="Z19" i="11"/>
  <c r="Z17" i="11"/>
  <c r="Z15" i="11"/>
  <c r="Z13" i="11"/>
  <c r="Z11" i="11"/>
  <c r="Z9" i="11"/>
  <c r="Z7" i="11"/>
  <c r="Z5" i="11"/>
  <c r="Z47" i="11"/>
  <c r="AS45" i="11"/>
  <c r="AS43" i="11"/>
  <c r="AS41" i="11"/>
  <c r="AS39" i="11"/>
  <c r="AS37" i="11"/>
  <c r="AS35" i="11"/>
  <c r="AS33" i="11"/>
  <c r="AS31" i="11"/>
  <c r="AS29" i="11"/>
  <c r="AS27" i="11"/>
  <c r="AS25" i="11"/>
  <c r="AS23" i="11"/>
  <c r="AS21" i="11"/>
  <c r="AS19" i="11"/>
  <c r="AS17" i="11"/>
  <c r="AS15" i="11"/>
  <c r="AS13" i="11"/>
  <c r="AS11" i="11"/>
  <c r="AS9" i="11"/>
  <c r="AS7" i="11"/>
  <c r="AS47" i="11"/>
  <c r="AR61" i="11"/>
  <c r="AQ61" i="11"/>
  <c r="AP61" i="11"/>
  <c r="AO61" i="11"/>
  <c r="AN61" i="11"/>
  <c r="AM61" i="11"/>
  <c r="AR59" i="11"/>
  <c r="AQ59" i="11"/>
  <c r="AP59" i="11"/>
  <c r="AO59" i="11"/>
  <c r="AN59" i="11"/>
  <c r="AM59" i="11"/>
  <c r="AR57" i="11"/>
  <c r="AQ57" i="11"/>
  <c r="AP57" i="11"/>
  <c r="AO57" i="11"/>
  <c r="AN57" i="11"/>
  <c r="AM57" i="11"/>
  <c r="AR55" i="11"/>
  <c r="AQ55" i="11"/>
  <c r="AP55" i="11"/>
  <c r="AO55" i="11"/>
  <c r="AN55" i="11"/>
  <c r="AM55" i="11"/>
  <c r="AR53" i="11"/>
  <c r="AQ53" i="11"/>
  <c r="AP53" i="11"/>
  <c r="AO53" i="11"/>
  <c r="AN53" i="11"/>
  <c r="AM53" i="11"/>
  <c r="AR51" i="11"/>
  <c r="AQ51" i="11"/>
  <c r="AP51" i="11"/>
  <c r="AO51" i="11"/>
  <c r="AN51" i="11"/>
  <c r="AM51" i="11"/>
  <c r="AR49" i="11"/>
  <c r="AQ49" i="11"/>
  <c r="X61" i="11"/>
  <c r="W61" i="11"/>
  <c r="V61" i="11"/>
  <c r="U61" i="11"/>
  <c r="T61" i="11"/>
  <c r="S61" i="11"/>
  <c r="X59" i="11"/>
  <c r="W59" i="11"/>
  <c r="V59" i="11"/>
  <c r="U59" i="11"/>
  <c r="T59" i="11"/>
  <c r="S59" i="11"/>
  <c r="X57" i="11"/>
  <c r="W57" i="11"/>
  <c r="V57" i="11"/>
  <c r="U57" i="11"/>
  <c r="T57" i="11"/>
  <c r="S57" i="11"/>
  <c r="X55" i="11"/>
  <c r="W55" i="11"/>
  <c r="V55" i="11"/>
  <c r="U55" i="11"/>
  <c r="T55" i="11"/>
  <c r="S55" i="11"/>
  <c r="X53" i="11"/>
  <c r="W53" i="11"/>
  <c r="V53" i="11"/>
  <c r="U53" i="11"/>
  <c r="T53" i="11"/>
  <c r="S53" i="11"/>
  <c r="X51" i="11"/>
  <c r="W51" i="11"/>
  <c r="V51" i="11"/>
  <c r="U51" i="11"/>
  <c r="T51" i="11"/>
  <c r="S51" i="11"/>
  <c r="X49" i="11"/>
  <c r="W49" i="11"/>
  <c r="V49" i="11"/>
  <c r="U49" i="11"/>
  <c r="T49" i="11"/>
  <c r="S49" i="11"/>
  <c r="F61" i="11"/>
  <c r="F59" i="11"/>
  <c r="F57" i="11"/>
  <c r="F55" i="11"/>
  <c r="F53" i="11"/>
  <c r="F51" i="11"/>
  <c r="F49" i="11"/>
  <c r="E61" i="11"/>
  <c r="D61" i="11"/>
  <c r="C61" i="11"/>
  <c r="E59" i="11"/>
  <c r="D59" i="11"/>
  <c r="C59" i="11"/>
  <c r="E57" i="11"/>
  <c r="D57" i="11"/>
  <c r="C57" i="11"/>
  <c r="E55" i="11"/>
  <c r="D55" i="11"/>
  <c r="C55" i="11"/>
  <c r="E53" i="11"/>
  <c r="D53" i="11"/>
  <c r="C53" i="11"/>
  <c r="E51" i="11"/>
  <c r="D51" i="11"/>
  <c r="C51" i="11"/>
  <c r="E49" i="11"/>
  <c r="D49" i="11"/>
  <c r="C49" i="11"/>
  <c r="L46" i="11"/>
  <c r="K46" i="11"/>
  <c r="J46" i="11"/>
  <c r="I46" i="11"/>
  <c r="L32" i="11"/>
  <c r="K32" i="11"/>
  <c r="J32" i="11"/>
  <c r="I32" i="11"/>
  <c r="I18" i="11"/>
  <c r="L18" i="11"/>
  <c r="K18" i="11"/>
  <c r="J18" i="11"/>
  <c r="H45" i="11"/>
  <c r="H43" i="11"/>
  <c r="H42" i="11"/>
  <c r="H41" i="11"/>
  <c r="H40" i="11"/>
  <c r="H39" i="11"/>
  <c r="H38" i="11"/>
  <c r="H37" i="11"/>
  <c r="H36" i="11"/>
  <c r="H35" i="11"/>
  <c r="H34" i="11"/>
  <c r="H33" i="11"/>
  <c r="H32" i="11"/>
  <c r="H31" i="11"/>
  <c r="H30" i="11"/>
  <c r="H29" i="11"/>
  <c r="H28" i="11"/>
  <c r="H27" i="11"/>
  <c r="H26" i="11"/>
  <c r="H25" i="11"/>
  <c r="H24" i="11"/>
  <c r="H23" i="11"/>
  <c r="H22" i="11"/>
  <c r="H21" i="11"/>
  <c r="H19" i="11"/>
  <c r="H17" i="11"/>
  <c r="H15" i="11"/>
  <c r="H13" i="11"/>
  <c r="H11" i="11"/>
  <c r="H9" i="11"/>
  <c r="H7" i="11"/>
  <c r="H5" i="11"/>
  <c r="H48" i="11"/>
  <c r="H47" i="11"/>
  <c r="GA46" i="9"/>
  <c r="FZ46" i="9"/>
  <c r="FY46" i="9"/>
  <c r="FX46" i="9"/>
  <c r="FW46" i="9"/>
  <c r="GA44" i="9"/>
  <c r="FZ44" i="9"/>
  <c r="FY44" i="9"/>
  <c r="FX44" i="9"/>
  <c r="FW44" i="9"/>
  <c r="GA42" i="9"/>
  <c r="FZ42" i="9"/>
  <c r="FY42" i="9"/>
  <c r="FX42" i="9"/>
  <c r="FW42" i="9"/>
  <c r="GA40" i="9"/>
  <c r="FZ40" i="9"/>
  <c r="FY40" i="9"/>
  <c r="FX40" i="9"/>
  <c r="FW40" i="9"/>
  <c r="GA38" i="9"/>
  <c r="FZ38" i="9"/>
  <c r="FY38" i="9"/>
  <c r="FX38" i="9"/>
  <c r="FW38" i="9"/>
  <c r="GA36" i="9"/>
  <c r="FZ36" i="9"/>
  <c r="FY36" i="9"/>
  <c r="FX36" i="9"/>
  <c r="FW36" i="9"/>
  <c r="GA34" i="9"/>
  <c r="FZ34" i="9"/>
  <c r="FY34" i="9"/>
  <c r="FX34" i="9"/>
  <c r="FW34" i="9"/>
  <c r="GA32" i="9"/>
  <c r="FZ32" i="9"/>
  <c r="FY32" i="9"/>
  <c r="FX32" i="9"/>
  <c r="GF32" i="9" s="1"/>
  <c r="FW32" i="9"/>
  <c r="GA30" i="9"/>
  <c r="FZ30" i="9"/>
  <c r="FY30" i="9"/>
  <c r="FX30" i="9"/>
  <c r="FW30" i="9"/>
  <c r="GA28" i="9"/>
  <c r="FZ28" i="9"/>
  <c r="FY28" i="9"/>
  <c r="FX28" i="9"/>
  <c r="FW28" i="9"/>
  <c r="GA26" i="9"/>
  <c r="FZ26" i="9"/>
  <c r="FY26" i="9"/>
  <c r="FX26" i="9"/>
  <c r="FW26" i="9"/>
  <c r="GA24" i="9"/>
  <c r="FZ24" i="9"/>
  <c r="FY24" i="9"/>
  <c r="FX24" i="9"/>
  <c r="FW24" i="9"/>
  <c r="GA22" i="9"/>
  <c r="FZ22" i="9"/>
  <c r="FY22" i="9"/>
  <c r="FX22" i="9"/>
  <c r="FW22" i="9"/>
  <c r="GA20" i="9"/>
  <c r="FZ20" i="9"/>
  <c r="FY20" i="9"/>
  <c r="FX20" i="9"/>
  <c r="FW20" i="9"/>
  <c r="GA18" i="9"/>
  <c r="FZ18" i="9"/>
  <c r="FY18" i="9"/>
  <c r="FX18" i="9"/>
  <c r="FW18" i="9"/>
  <c r="GA16" i="9"/>
  <c r="FZ16" i="9"/>
  <c r="FY16" i="9"/>
  <c r="FX16" i="9"/>
  <c r="FW16" i="9"/>
  <c r="GA14" i="9"/>
  <c r="FZ14" i="9"/>
  <c r="FY14" i="9"/>
  <c r="FX14" i="9"/>
  <c r="FW14" i="9"/>
  <c r="GA12" i="9"/>
  <c r="FZ12" i="9"/>
  <c r="FY12" i="9"/>
  <c r="FX12" i="9"/>
  <c r="FW12" i="9"/>
  <c r="GA10" i="9"/>
  <c r="FZ10" i="9"/>
  <c r="FY10" i="9"/>
  <c r="FX10" i="9"/>
  <c r="FW10" i="9"/>
  <c r="GA8" i="9"/>
  <c r="FZ8" i="9"/>
  <c r="FY8" i="9"/>
  <c r="FX8" i="9"/>
  <c r="FW8" i="9"/>
  <c r="GA6" i="9"/>
  <c r="FZ6" i="9"/>
  <c r="FY6" i="9"/>
  <c r="FX6" i="9"/>
  <c r="FW6" i="9"/>
  <c r="FA46" i="9"/>
  <c r="EZ46" i="9"/>
  <c r="EY46" i="9"/>
  <c r="EX46" i="9"/>
  <c r="EW46" i="9"/>
  <c r="FA32" i="9"/>
  <c r="EZ32" i="9"/>
  <c r="EY32" i="9"/>
  <c r="EX32" i="9"/>
  <c r="EW32" i="9"/>
  <c r="FA26" i="9"/>
  <c r="EZ26" i="9"/>
  <c r="EY26" i="9"/>
  <c r="EX26" i="9"/>
  <c r="EW26" i="9"/>
  <c r="FA18" i="9"/>
  <c r="EZ18" i="9"/>
  <c r="EY18" i="9"/>
  <c r="EX18" i="9"/>
  <c r="EW18" i="9"/>
  <c r="FA12" i="9"/>
  <c r="EZ12" i="9"/>
  <c r="EY12" i="9"/>
  <c r="EX12" i="9"/>
  <c r="EW12" i="9"/>
  <c r="FA10" i="9"/>
  <c r="EZ10" i="9"/>
  <c r="EY10" i="9"/>
  <c r="EX10" i="9"/>
  <c r="EW10" i="9"/>
  <c r="EW6" i="9"/>
  <c r="DZ46" i="9"/>
  <c r="DY46" i="9"/>
  <c r="DX46" i="9"/>
  <c r="DW46" i="9"/>
  <c r="DV46" i="9"/>
  <c r="DZ42" i="9"/>
  <c r="DY42" i="9"/>
  <c r="DX42" i="9"/>
  <c r="DW42" i="9"/>
  <c r="DV42" i="9"/>
  <c r="DZ40" i="9"/>
  <c r="DY40" i="9"/>
  <c r="DX40" i="9"/>
  <c r="DW40" i="9"/>
  <c r="DV40" i="9"/>
  <c r="DZ36" i="9"/>
  <c r="DY36" i="9"/>
  <c r="DX36" i="9"/>
  <c r="DW36" i="9"/>
  <c r="DV36" i="9"/>
  <c r="DZ34" i="9"/>
  <c r="DY34" i="9"/>
  <c r="DX34" i="9"/>
  <c r="DW34" i="9"/>
  <c r="DV34" i="9"/>
  <c r="DZ32" i="9"/>
  <c r="DY32" i="9"/>
  <c r="DX32" i="9"/>
  <c r="DW32" i="9"/>
  <c r="DV32" i="9"/>
  <c r="DZ28" i="9"/>
  <c r="DY28" i="9"/>
  <c r="DX28" i="9"/>
  <c r="DW28" i="9"/>
  <c r="DV28" i="9"/>
  <c r="DZ26" i="9"/>
  <c r="DY26" i="9"/>
  <c r="DX26" i="9"/>
  <c r="DW26" i="9"/>
  <c r="DV26" i="9"/>
  <c r="DZ22" i="9"/>
  <c r="DY22" i="9"/>
  <c r="DX22" i="9"/>
  <c r="DW22" i="9"/>
  <c r="DV22" i="9"/>
  <c r="DZ18" i="9"/>
  <c r="DY18" i="9"/>
  <c r="DX18" i="9"/>
  <c r="DW18" i="9"/>
  <c r="DV18" i="9"/>
  <c r="DZ16" i="9"/>
  <c r="DY16" i="9"/>
  <c r="DX16" i="9"/>
  <c r="DW16" i="9"/>
  <c r="DV16" i="9"/>
  <c r="DZ14" i="9"/>
  <c r="DY14" i="9"/>
  <c r="DX14" i="9"/>
  <c r="DW14" i="9"/>
  <c r="DV14" i="9"/>
  <c r="DZ12" i="9"/>
  <c r="DY12" i="9"/>
  <c r="DX12" i="9"/>
  <c r="DW12" i="9"/>
  <c r="DV12" i="9"/>
  <c r="DZ10" i="9"/>
  <c r="DY10" i="9"/>
  <c r="DX10" i="9"/>
  <c r="DW10" i="9"/>
  <c r="DV10" i="9"/>
  <c r="DZ8" i="9"/>
  <c r="DY8" i="9"/>
  <c r="DX8" i="9"/>
  <c r="DW8" i="9"/>
  <c r="DV8" i="9"/>
  <c r="DZ6" i="9"/>
  <c r="DY6" i="9"/>
  <c r="DX6" i="9"/>
  <c r="DW6" i="9"/>
  <c r="DV6" i="9"/>
  <c r="CX46" i="9"/>
  <c r="CW46" i="9"/>
  <c r="CV46" i="9"/>
  <c r="CU46" i="9"/>
  <c r="CT46" i="9"/>
  <c r="CX44" i="9"/>
  <c r="CW44" i="9"/>
  <c r="CV44" i="9"/>
  <c r="CU44" i="9"/>
  <c r="CT44" i="9"/>
  <c r="CX42" i="9"/>
  <c r="CW42" i="9"/>
  <c r="CV42" i="9"/>
  <c r="CU42" i="9"/>
  <c r="CT42" i="9"/>
  <c r="CX40" i="9"/>
  <c r="CW40" i="9"/>
  <c r="CV40" i="9"/>
  <c r="CU40" i="9"/>
  <c r="CT40" i="9"/>
  <c r="CX38" i="9"/>
  <c r="CW38" i="9"/>
  <c r="CV38" i="9"/>
  <c r="CU38" i="9"/>
  <c r="CT38" i="9"/>
  <c r="CX36" i="9"/>
  <c r="CW36" i="9"/>
  <c r="CV36" i="9"/>
  <c r="CU36" i="9"/>
  <c r="CT36" i="9"/>
  <c r="CX34" i="9"/>
  <c r="CW34" i="9"/>
  <c r="CV34" i="9"/>
  <c r="CU34" i="9"/>
  <c r="CT34" i="9"/>
  <c r="CX32" i="9"/>
  <c r="CW32" i="9"/>
  <c r="CV32" i="9"/>
  <c r="CU32" i="9"/>
  <c r="CT32" i="9"/>
  <c r="CX30" i="9"/>
  <c r="CW30" i="9"/>
  <c r="CV30" i="9"/>
  <c r="CU30" i="9"/>
  <c r="CT30" i="9"/>
  <c r="CX28" i="9"/>
  <c r="CW28" i="9"/>
  <c r="CV28" i="9"/>
  <c r="CU28" i="9"/>
  <c r="CT28" i="9"/>
  <c r="CX26" i="9"/>
  <c r="CW26" i="9"/>
  <c r="CV26" i="9"/>
  <c r="CU26" i="9"/>
  <c r="CT26" i="9"/>
  <c r="CX24" i="9"/>
  <c r="CW24" i="9"/>
  <c r="CV24" i="9"/>
  <c r="CU24" i="9"/>
  <c r="CT24" i="9"/>
  <c r="CX22" i="9"/>
  <c r="CW22" i="9"/>
  <c r="CV22" i="9"/>
  <c r="CU22" i="9"/>
  <c r="CT22" i="9"/>
  <c r="CT20" i="9"/>
  <c r="CX20" i="9"/>
  <c r="CW20" i="9"/>
  <c r="CV20" i="9"/>
  <c r="CU20" i="9"/>
  <c r="CX18" i="9"/>
  <c r="CW18" i="9"/>
  <c r="CV18" i="9"/>
  <c r="CU18" i="9"/>
  <c r="CT18" i="9"/>
  <c r="CX16" i="9"/>
  <c r="CW16" i="9"/>
  <c r="CV16" i="9"/>
  <c r="CU16" i="9"/>
  <c r="CT16" i="9"/>
  <c r="CX14" i="9"/>
  <c r="CW14" i="9"/>
  <c r="CV14" i="9"/>
  <c r="CU14" i="9"/>
  <c r="CT14" i="9"/>
  <c r="CX12" i="9"/>
  <c r="CW12" i="9"/>
  <c r="CV12" i="9"/>
  <c r="CU12" i="9"/>
  <c r="CT12" i="9"/>
  <c r="CX10" i="9"/>
  <c r="CW10" i="9"/>
  <c r="CV10" i="9"/>
  <c r="CU10" i="9"/>
  <c r="CT10" i="9"/>
  <c r="CX8" i="9"/>
  <c r="CW8" i="9"/>
  <c r="CV8" i="9"/>
  <c r="CU8" i="9"/>
  <c r="CT8" i="9"/>
  <c r="CX6" i="9"/>
  <c r="CW6" i="9"/>
  <c r="CV6" i="9"/>
  <c r="CU6" i="9"/>
  <c r="CT6" i="9"/>
  <c r="BW46" i="9"/>
  <c r="BV46" i="9"/>
  <c r="BU46" i="9"/>
  <c r="BT46" i="9"/>
  <c r="BS46" i="9"/>
  <c r="BW44" i="9"/>
  <c r="BV44" i="9"/>
  <c r="BU44" i="9"/>
  <c r="BT44" i="9"/>
  <c r="BS44" i="9"/>
  <c r="BW42" i="9"/>
  <c r="BV42" i="9"/>
  <c r="BU42" i="9"/>
  <c r="BT42" i="9"/>
  <c r="BS42" i="9"/>
  <c r="BW40" i="9"/>
  <c r="BV40" i="9"/>
  <c r="BU40" i="9"/>
  <c r="BT40" i="9"/>
  <c r="BS40" i="9"/>
  <c r="BW38" i="9"/>
  <c r="BV38" i="9"/>
  <c r="BU38" i="9"/>
  <c r="BT38" i="9"/>
  <c r="BS38" i="9"/>
  <c r="BW36" i="9"/>
  <c r="BV36" i="9"/>
  <c r="BU36" i="9"/>
  <c r="BT36" i="9"/>
  <c r="BS36" i="9"/>
  <c r="BU34" i="9"/>
  <c r="BW34" i="9"/>
  <c r="BV34" i="9"/>
  <c r="BT34" i="9"/>
  <c r="BS34" i="9"/>
  <c r="BW32" i="9"/>
  <c r="BV32" i="9"/>
  <c r="BU32" i="9"/>
  <c r="BT32" i="9"/>
  <c r="BS32" i="9"/>
  <c r="BW30" i="9"/>
  <c r="BV30" i="9"/>
  <c r="BU30" i="9"/>
  <c r="BT30" i="9"/>
  <c r="BS30" i="9"/>
  <c r="BW28" i="9"/>
  <c r="BV28" i="9"/>
  <c r="BU28" i="9"/>
  <c r="BT28" i="9"/>
  <c r="BS28" i="9"/>
  <c r="BW26" i="9"/>
  <c r="BV26" i="9"/>
  <c r="BU26" i="9"/>
  <c r="BT26" i="9"/>
  <c r="BS26" i="9"/>
  <c r="BW24" i="9"/>
  <c r="BV24" i="9"/>
  <c r="BU24" i="9"/>
  <c r="BT24" i="9"/>
  <c r="BS24" i="9"/>
  <c r="BW22" i="9"/>
  <c r="BV22" i="9"/>
  <c r="BU22" i="9"/>
  <c r="BT22" i="9"/>
  <c r="BS22" i="9"/>
  <c r="BW20" i="9"/>
  <c r="BV20" i="9"/>
  <c r="BU20" i="9"/>
  <c r="BT20" i="9"/>
  <c r="BS20" i="9"/>
  <c r="BW18" i="9"/>
  <c r="BV18" i="9"/>
  <c r="BU18" i="9"/>
  <c r="BT18" i="9"/>
  <c r="BS18" i="9"/>
  <c r="BW16" i="9"/>
  <c r="BV16" i="9"/>
  <c r="BU16" i="9"/>
  <c r="BT16" i="9"/>
  <c r="BS16" i="9"/>
  <c r="BW14" i="9"/>
  <c r="BV14" i="9"/>
  <c r="BU14" i="9"/>
  <c r="BT14" i="9"/>
  <c r="BS14" i="9"/>
  <c r="BW12" i="9"/>
  <c r="BV12" i="9"/>
  <c r="BU12" i="9"/>
  <c r="BT12" i="9"/>
  <c r="BS12" i="9"/>
  <c r="BW10" i="9"/>
  <c r="BV10" i="9"/>
  <c r="BU10" i="9"/>
  <c r="BT10" i="9"/>
  <c r="BS10" i="9"/>
  <c r="BW8" i="9"/>
  <c r="BV8" i="9"/>
  <c r="BU8" i="9"/>
  <c r="BT8" i="9"/>
  <c r="BS8" i="9"/>
  <c r="BW6" i="9"/>
  <c r="BV6" i="9"/>
  <c r="BU6" i="9"/>
  <c r="BT6" i="9"/>
  <c r="BS6" i="9"/>
  <c r="AY46" i="9"/>
  <c r="AX46" i="9"/>
  <c r="AW46" i="9"/>
  <c r="AV46" i="9"/>
  <c r="AU46" i="9"/>
  <c r="AX42" i="9"/>
  <c r="AY36" i="9"/>
  <c r="AX36" i="9"/>
  <c r="AW36" i="9"/>
  <c r="AV36" i="9"/>
  <c r="AU36" i="9"/>
  <c r="AY34" i="9"/>
  <c r="AX34" i="9"/>
  <c r="AW34" i="9"/>
  <c r="AV34" i="9"/>
  <c r="AU34" i="9"/>
  <c r="AY32" i="9"/>
  <c r="AX32" i="9"/>
  <c r="AW32" i="9"/>
  <c r="AV32" i="9"/>
  <c r="AU32" i="9"/>
  <c r="AY30" i="9"/>
  <c r="AX30" i="9"/>
  <c r="AW30" i="9"/>
  <c r="AV30" i="9"/>
  <c r="AU30" i="9"/>
  <c r="AY22" i="9"/>
  <c r="AX22" i="9"/>
  <c r="AW22" i="9"/>
  <c r="AV22" i="9"/>
  <c r="AU22" i="9"/>
  <c r="AY20" i="9"/>
  <c r="AX20" i="9"/>
  <c r="AW20" i="9"/>
  <c r="AV20" i="9"/>
  <c r="AU20" i="9"/>
  <c r="AY18" i="9"/>
  <c r="AX18" i="9"/>
  <c r="AW18" i="9"/>
  <c r="AV18" i="9"/>
  <c r="AU18" i="9"/>
  <c r="AY16" i="9"/>
  <c r="AX16" i="9"/>
  <c r="AW16" i="9"/>
  <c r="AV16" i="9"/>
  <c r="AU16" i="9"/>
  <c r="AY14" i="9"/>
  <c r="AX14" i="9"/>
  <c r="AW14" i="9"/>
  <c r="AV14" i="9"/>
  <c r="AU14" i="9"/>
  <c r="AY12" i="9"/>
  <c r="AX12" i="9"/>
  <c r="AW12" i="9"/>
  <c r="AV12" i="9"/>
  <c r="AU12" i="9"/>
  <c r="AY10" i="9"/>
  <c r="AX10" i="9"/>
  <c r="AW10" i="9"/>
  <c r="AV10" i="9"/>
  <c r="AU10" i="9"/>
  <c r="AY8" i="9"/>
  <c r="AX8" i="9"/>
  <c r="AW8" i="9"/>
  <c r="AV8" i="9"/>
  <c r="AU8" i="9"/>
  <c r="AY6" i="9"/>
  <c r="AX6" i="9"/>
  <c r="AW6" i="9"/>
  <c r="AV6" i="9"/>
  <c r="AU6" i="9"/>
  <c r="AB46" i="9"/>
  <c r="AA46" i="9"/>
  <c r="Z46" i="9"/>
  <c r="Y46" i="9"/>
  <c r="X46" i="9"/>
  <c r="AB44" i="9"/>
  <c r="AA44" i="9"/>
  <c r="Z44" i="9"/>
  <c r="Y44" i="9"/>
  <c r="X44" i="9"/>
  <c r="AB42" i="9"/>
  <c r="AA42" i="9"/>
  <c r="Z42" i="9"/>
  <c r="Y42" i="9"/>
  <c r="X42" i="9"/>
  <c r="AB40" i="9"/>
  <c r="AA40" i="9"/>
  <c r="Z40" i="9"/>
  <c r="Y40" i="9"/>
  <c r="X40" i="9"/>
  <c r="AB38" i="9"/>
  <c r="AA38" i="9"/>
  <c r="Z38" i="9"/>
  <c r="Y38" i="9"/>
  <c r="X38" i="9"/>
  <c r="AB36" i="9"/>
  <c r="AA36" i="9"/>
  <c r="Z36" i="9"/>
  <c r="Y36" i="9"/>
  <c r="X36" i="9"/>
  <c r="AB34" i="9"/>
  <c r="AA34" i="9"/>
  <c r="Z34" i="9"/>
  <c r="Y34" i="9"/>
  <c r="X34" i="9"/>
  <c r="AB32" i="9"/>
  <c r="AA32" i="9"/>
  <c r="Z32" i="9"/>
  <c r="Y32" i="9"/>
  <c r="X32" i="9"/>
  <c r="AB30" i="9"/>
  <c r="AA30" i="9"/>
  <c r="Z30" i="9"/>
  <c r="Y30" i="9"/>
  <c r="X30" i="9"/>
  <c r="AB28" i="9"/>
  <c r="AA28" i="9"/>
  <c r="Z28" i="9"/>
  <c r="Y28" i="9"/>
  <c r="X28" i="9"/>
  <c r="AB26" i="9"/>
  <c r="AA26" i="9"/>
  <c r="Z26" i="9"/>
  <c r="Y26" i="9"/>
  <c r="X26" i="9"/>
  <c r="AB24" i="9"/>
  <c r="AA24" i="9"/>
  <c r="Z24" i="9"/>
  <c r="Y24" i="9"/>
  <c r="X24" i="9"/>
  <c r="X22" i="9"/>
  <c r="AB22" i="9"/>
  <c r="AA22" i="9"/>
  <c r="Z22" i="9"/>
  <c r="Y22" i="9"/>
  <c r="X20" i="9"/>
  <c r="AB20" i="9"/>
  <c r="AA20" i="9"/>
  <c r="Z20" i="9"/>
  <c r="Y20" i="9"/>
  <c r="AB18" i="9"/>
  <c r="AA18" i="9"/>
  <c r="Z18" i="9"/>
  <c r="Y18" i="9"/>
  <c r="X18" i="9"/>
  <c r="AB16" i="9"/>
  <c r="AA16" i="9"/>
  <c r="Z16" i="9"/>
  <c r="Y16" i="9"/>
  <c r="X16" i="9"/>
  <c r="AB14" i="9"/>
  <c r="AA14" i="9"/>
  <c r="Z14" i="9"/>
  <c r="Y14" i="9"/>
  <c r="X14" i="9"/>
  <c r="AB12" i="9"/>
  <c r="AA12" i="9"/>
  <c r="Z12" i="9"/>
  <c r="Y12" i="9"/>
  <c r="X12" i="9"/>
  <c r="AB10" i="9"/>
  <c r="AA10" i="9"/>
  <c r="Z10" i="9"/>
  <c r="Y10" i="9"/>
  <c r="X10" i="9"/>
  <c r="AB8" i="9"/>
  <c r="AA8" i="9"/>
  <c r="Z8" i="9"/>
  <c r="Y8" i="9"/>
  <c r="X8" i="9"/>
  <c r="AB6" i="9"/>
  <c r="AA6" i="9"/>
  <c r="Z6" i="9"/>
  <c r="Y6" i="9"/>
  <c r="X6" i="9"/>
  <c r="G46" i="9"/>
  <c r="F46" i="9"/>
  <c r="E46" i="9"/>
  <c r="D46" i="9"/>
  <c r="C46" i="9"/>
  <c r="G44" i="9"/>
  <c r="F44" i="9"/>
  <c r="E44" i="9"/>
  <c r="D44" i="9"/>
  <c r="C44" i="9"/>
  <c r="G42" i="9"/>
  <c r="F42" i="9"/>
  <c r="E42" i="9"/>
  <c r="D42" i="9"/>
  <c r="C42" i="9"/>
  <c r="G40" i="9"/>
  <c r="F40" i="9"/>
  <c r="E40" i="9"/>
  <c r="D40" i="9"/>
  <c r="C40" i="9"/>
  <c r="G38" i="9"/>
  <c r="F38" i="9"/>
  <c r="E38" i="9"/>
  <c r="D38" i="9"/>
  <c r="C38" i="9"/>
  <c r="G36" i="9"/>
  <c r="F36" i="9"/>
  <c r="E36" i="9"/>
  <c r="D36" i="9"/>
  <c r="C36" i="9"/>
  <c r="G34" i="9"/>
  <c r="F34" i="9"/>
  <c r="E34" i="9"/>
  <c r="D34" i="9"/>
  <c r="C34" i="9"/>
  <c r="G32" i="9"/>
  <c r="F32" i="9"/>
  <c r="E32" i="9"/>
  <c r="D32" i="9"/>
  <c r="C32" i="9"/>
  <c r="G30" i="9"/>
  <c r="F30" i="9"/>
  <c r="E30" i="9"/>
  <c r="D30" i="9"/>
  <c r="C30" i="9"/>
  <c r="G28" i="9"/>
  <c r="F28" i="9"/>
  <c r="E28" i="9"/>
  <c r="D28" i="9"/>
  <c r="C28" i="9"/>
  <c r="G26" i="9"/>
  <c r="F26" i="9"/>
  <c r="E26" i="9"/>
  <c r="D26" i="9"/>
  <c r="C26" i="9"/>
  <c r="G24" i="9"/>
  <c r="F24" i="9"/>
  <c r="E24" i="9"/>
  <c r="D24" i="9"/>
  <c r="C24" i="9"/>
  <c r="G22" i="9"/>
  <c r="F22" i="9"/>
  <c r="E22" i="9"/>
  <c r="D22" i="9"/>
  <c r="C22" i="9"/>
  <c r="G20" i="9"/>
  <c r="F20" i="9"/>
  <c r="E20" i="9"/>
  <c r="D20" i="9"/>
  <c r="C20" i="9"/>
  <c r="G18" i="9"/>
  <c r="F18" i="9"/>
  <c r="E18" i="9"/>
  <c r="D18" i="9"/>
  <c r="C18" i="9"/>
  <c r="G16" i="9"/>
  <c r="F16" i="9"/>
  <c r="E16" i="9"/>
  <c r="D16" i="9"/>
  <c r="C16" i="9"/>
  <c r="G14" i="9"/>
  <c r="F14" i="9"/>
  <c r="E14" i="9"/>
  <c r="D14" i="9"/>
  <c r="C14" i="9"/>
  <c r="G12" i="9"/>
  <c r="F12" i="9"/>
  <c r="E12" i="9"/>
  <c r="D12" i="9"/>
  <c r="C12" i="9"/>
  <c r="G10" i="9"/>
  <c r="F10" i="9"/>
  <c r="E10" i="9"/>
  <c r="D10" i="9"/>
  <c r="C10" i="9"/>
  <c r="G8" i="9"/>
  <c r="F8" i="9"/>
  <c r="E8" i="9"/>
  <c r="D8" i="9"/>
  <c r="C8" i="9"/>
  <c r="G6" i="9"/>
  <c r="F6" i="9"/>
  <c r="E6" i="9"/>
  <c r="D6" i="9"/>
  <c r="C6" i="9"/>
  <c r="GE61" i="9"/>
  <c r="GD61" i="9"/>
  <c r="GC61" i="9"/>
  <c r="GB61" i="9"/>
  <c r="GA61" i="9"/>
  <c r="FZ61" i="9"/>
  <c r="FY61" i="9"/>
  <c r="FX61" i="9"/>
  <c r="FW61" i="9"/>
  <c r="GE59" i="9"/>
  <c r="GD59" i="9"/>
  <c r="GC59" i="9"/>
  <c r="GB59" i="9"/>
  <c r="GA59" i="9"/>
  <c r="FZ59" i="9"/>
  <c r="FY59" i="9"/>
  <c r="FX59" i="9"/>
  <c r="FW59" i="9"/>
  <c r="GE57" i="9"/>
  <c r="GD57" i="9"/>
  <c r="GC57" i="9"/>
  <c r="GB57" i="9"/>
  <c r="GA57" i="9"/>
  <c r="FZ57" i="9"/>
  <c r="FY57" i="9"/>
  <c r="FX57" i="9"/>
  <c r="FW57" i="9"/>
  <c r="GE55" i="9"/>
  <c r="GD55" i="9"/>
  <c r="GC55" i="9"/>
  <c r="GB55" i="9"/>
  <c r="GA55" i="9"/>
  <c r="FZ55" i="9"/>
  <c r="FY55" i="9"/>
  <c r="FX55" i="9"/>
  <c r="FW55" i="9"/>
  <c r="GE53" i="9"/>
  <c r="GD53" i="9"/>
  <c r="GC53" i="9"/>
  <c r="GB53" i="9"/>
  <c r="GA53" i="9"/>
  <c r="FZ53" i="9"/>
  <c r="FY53" i="9"/>
  <c r="FX53" i="9"/>
  <c r="FW53" i="9"/>
  <c r="GE51" i="9"/>
  <c r="GD51" i="9"/>
  <c r="GC51" i="9"/>
  <c r="GB51" i="9"/>
  <c r="GA51" i="9"/>
  <c r="FZ51" i="9"/>
  <c r="FY51" i="9"/>
  <c r="FX51" i="9"/>
  <c r="FW51" i="9"/>
  <c r="GE49" i="9"/>
  <c r="GD49" i="9"/>
  <c r="GC49" i="9"/>
  <c r="GB49" i="9"/>
  <c r="GA49" i="9"/>
  <c r="FZ49" i="9"/>
  <c r="FY49" i="9"/>
  <c r="FX49" i="9"/>
  <c r="FW49" i="9"/>
  <c r="FE61" i="9"/>
  <c r="FD61" i="9"/>
  <c r="FC61" i="9"/>
  <c r="FB61" i="9"/>
  <c r="FA61" i="9"/>
  <c r="EZ61" i="9"/>
  <c r="EY61" i="9"/>
  <c r="EX61" i="9"/>
  <c r="EW61" i="9"/>
  <c r="FE59" i="9"/>
  <c r="FD59" i="9"/>
  <c r="FC59" i="9"/>
  <c r="FB59" i="9"/>
  <c r="FA59" i="9"/>
  <c r="EZ59" i="9"/>
  <c r="EY59" i="9"/>
  <c r="EX59" i="9"/>
  <c r="EW59" i="9"/>
  <c r="FE57" i="9"/>
  <c r="FD57" i="9"/>
  <c r="FC57" i="9"/>
  <c r="FB57" i="9"/>
  <c r="FA57" i="9"/>
  <c r="EZ57" i="9"/>
  <c r="EY57" i="9"/>
  <c r="EX57" i="9"/>
  <c r="EW57" i="9"/>
  <c r="FE55" i="9"/>
  <c r="FD55" i="9"/>
  <c r="FC55" i="9"/>
  <c r="FB55" i="9"/>
  <c r="FA55" i="9"/>
  <c r="EZ55" i="9"/>
  <c r="EY55" i="9"/>
  <c r="EX55" i="9"/>
  <c r="EW55" i="9"/>
  <c r="FE53" i="9"/>
  <c r="FD53" i="9"/>
  <c r="FC53" i="9"/>
  <c r="FB53" i="9"/>
  <c r="FA53" i="9"/>
  <c r="EZ53" i="9"/>
  <c r="EY53" i="9"/>
  <c r="EX53" i="9"/>
  <c r="EW53" i="9"/>
  <c r="FE51" i="9"/>
  <c r="FD51" i="9"/>
  <c r="FC51" i="9"/>
  <c r="FB51" i="9"/>
  <c r="FA51" i="9"/>
  <c r="EZ51" i="9"/>
  <c r="EY51" i="9"/>
  <c r="EX51" i="9"/>
  <c r="EW51" i="9"/>
  <c r="FE49" i="9"/>
  <c r="FD49" i="9"/>
  <c r="FC49" i="9"/>
  <c r="FB49" i="9"/>
  <c r="FA49" i="9"/>
  <c r="EZ49" i="9"/>
  <c r="EY49" i="9"/>
  <c r="EX49" i="9"/>
  <c r="EW49" i="9"/>
  <c r="ED61" i="9"/>
  <c r="EC61" i="9"/>
  <c r="EB61" i="9"/>
  <c r="EA61" i="9"/>
  <c r="DZ61" i="9"/>
  <c r="DY61" i="9"/>
  <c r="DX61" i="9"/>
  <c r="DW61" i="9"/>
  <c r="DV61" i="9"/>
  <c r="ED59" i="9"/>
  <c r="EC59" i="9"/>
  <c r="EB59" i="9"/>
  <c r="EA59" i="9"/>
  <c r="DZ59" i="9"/>
  <c r="DY59" i="9"/>
  <c r="DX59" i="9"/>
  <c r="DW59" i="9"/>
  <c r="DV59" i="9"/>
  <c r="ED57" i="9"/>
  <c r="EC57" i="9"/>
  <c r="EB57" i="9"/>
  <c r="EA57" i="9"/>
  <c r="DZ57" i="9"/>
  <c r="DY57" i="9"/>
  <c r="DX57" i="9"/>
  <c r="DW57" i="9"/>
  <c r="DV57" i="9"/>
  <c r="ED55" i="9"/>
  <c r="EC55" i="9"/>
  <c r="EB55" i="9"/>
  <c r="EA55" i="9"/>
  <c r="DZ55" i="9"/>
  <c r="DY55" i="9"/>
  <c r="DX55" i="9"/>
  <c r="DW55" i="9"/>
  <c r="DV55" i="9"/>
  <c r="ED53" i="9"/>
  <c r="EC53" i="9"/>
  <c r="EB53" i="9"/>
  <c r="EA53" i="9"/>
  <c r="DZ53" i="9"/>
  <c r="DY53" i="9"/>
  <c r="DX53" i="9"/>
  <c r="DW53" i="9"/>
  <c r="DV53" i="9"/>
  <c r="ED51" i="9"/>
  <c r="EC51" i="9"/>
  <c r="EB51" i="9"/>
  <c r="EA51" i="9"/>
  <c r="DZ51" i="9"/>
  <c r="DY51" i="9"/>
  <c r="DX51" i="9"/>
  <c r="DW51" i="9"/>
  <c r="DV51" i="9"/>
  <c r="ED49" i="9"/>
  <c r="EC49" i="9"/>
  <c r="EB49" i="9"/>
  <c r="EA49" i="9"/>
  <c r="DZ49" i="9"/>
  <c r="DY49" i="9"/>
  <c r="DX49" i="9"/>
  <c r="DW49" i="9"/>
  <c r="DV49" i="9"/>
  <c r="DB61" i="9"/>
  <c r="DA61" i="9"/>
  <c r="CZ61" i="9"/>
  <c r="CY61" i="9"/>
  <c r="CX61" i="9"/>
  <c r="CW61" i="9"/>
  <c r="CV61" i="9"/>
  <c r="CU61" i="9"/>
  <c r="CT61" i="9"/>
  <c r="DB59" i="9"/>
  <c r="DA59" i="9"/>
  <c r="CZ59" i="9"/>
  <c r="CY59" i="9"/>
  <c r="CX59" i="9"/>
  <c r="CW59" i="9"/>
  <c r="CV59" i="9"/>
  <c r="CU59" i="9"/>
  <c r="CT59" i="9"/>
  <c r="DB57" i="9"/>
  <c r="DA57" i="9"/>
  <c r="CZ57" i="9"/>
  <c r="CY57" i="9"/>
  <c r="CX57" i="9"/>
  <c r="CW57" i="9"/>
  <c r="CV57" i="9"/>
  <c r="CU57" i="9"/>
  <c r="CT57" i="9"/>
  <c r="DB55" i="9"/>
  <c r="DA55" i="9"/>
  <c r="CZ55" i="9"/>
  <c r="CY55" i="9"/>
  <c r="CX55" i="9"/>
  <c r="CW55" i="9"/>
  <c r="CV55" i="9"/>
  <c r="CU55" i="9"/>
  <c r="CT55" i="9"/>
  <c r="DB53" i="9"/>
  <c r="DA53" i="9"/>
  <c r="CZ53" i="9"/>
  <c r="CY53" i="9"/>
  <c r="CX53" i="9"/>
  <c r="CW53" i="9"/>
  <c r="CV53" i="9"/>
  <c r="CU53" i="9"/>
  <c r="CT53" i="9"/>
  <c r="DB51" i="9"/>
  <c r="DA51" i="9"/>
  <c r="CZ51" i="9"/>
  <c r="CY51" i="9"/>
  <c r="CX51" i="9"/>
  <c r="CW51" i="9"/>
  <c r="CV51" i="9"/>
  <c r="CU51" i="9"/>
  <c r="CT51" i="9"/>
  <c r="DB49" i="9"/>
  <c r="DA49" i="9"/>
  <c r="CZ49" i="9"/>
  <c r="CY49" i="9"/>
  <c r="CX49" i="9"/>
  <c r="CW49" i="9"/>
  <c r="CV49" i="9"/>
  <c r="CU49" i="9"/>
  <c r="CT49" i="9"/>
  <c r="CA61" i="9"/>
  <c r="BZ61" i="9"/>
  <c r="BY61" i="9"/>
  <c r="BX61" i="9"/>
  <c r="BW61" i="9"/>
  <c r="BV61" i="9"/>
  <c r="BU61" i="9"/>
  <c r="BT61" i="9"/>
  <c r="BS61" i="9"/>
  <c r="CA59" i="9"/>
  <c r="BZ59" i="9"/>
  <c r="BY59" i="9"/>
  <c r="BX59" i="9"/>
  <c r="BW59" i="9"/>
  <c r="BV59" i="9"/>
  <c r="BU59" i="9"/>
  <c r="BT59" i="9"/>
  <c r="BS59" i="9"/>
  <c r="CA57" i="9"/>
  <c r="BZ57" i="9"/>
  <c r="BY57" i="9"/>
  <c r="BX57" i="9"/>
  <c r="BW57" i="9"/>
  <c r="BV57" i="9"/>
  <c r="BU57" i="9"/>
  <c r="BT57" i="9"/>
  <c r="BS57" i="9"/>
  <c r="CA55" i="9"/>
  <c r="BZ55" i="9"/>
  <c r="BY55" i="9"/>
  <c r="BX55" i="9"/>
  <c r="BW55" i="9"/>
  <c r="BV55" i="9"/>
  <c r="BU55" i="9"/>
  <c r="BT55" i="9"/>
  <c r="BS55" i="9"/>
  <c r="CA53" i="9"/>
  <c r="BZ53" i="9"/>
  <c r="BY53" i="9"/>
  <c r="BX53" i="9"/>
  <c r="BW53" i="9"/>
  <c r="BV53" i="9"/>
  <c r="BU53" i="9"/>
  <c r="BT53" i="9"/>
  <c r="BS53" i="9"/>
  <c r="CA51" i="9"/>
  <c r="BZ51" i="9"/>
  <c r="BY51" i="9"/>
  <c r="BX51" i="9"/>
  <c r="BW51" i="9"/>
  <c r="BV51" i="9"/>
  <c r="BU51" i="9"/>
  <c r="BT51" i="9"/>
  <c r="BS51" i="9"/>
  <c r="CA49" i="9"/>
  <c r="BZ49" i="9"/>
  <c r="BY49" i="9"/>
  <c r="BX49" i="9"/>
  <c r="BW49" i="9"/>
  <c r="BV49" i="9"/>
  <c r="BU49" i="9"/>
  <c r="BT49" i="9"/>
  <c r="BS49" i="9"/>
  <c r="BC61" i="9"/>
  <c r="BB61" i="9"/>
  <c r="BA61" i="9"/>
  <c r="AZ61" i="9"/>
  <c r="AY61" i="9"/>
  <c r="AX61" i="9"/>
  <c r="AW61" i="9"/>
  <c r="AV61" i="9"/>
  <c r="AU61" i="9"/>
  <c r="BC59" i="9"/>
  <c r="BB59" i="9"/>
  <c r="BA59" i="9"/>
  <c r="AZ59" i="9"/>
  <c r="AY59" i="9"/>
  <c r="AX59" i="9"/>
  <c r="AW59" i="9"/>
  <c r="AV59" i="9"/>
  <c r="AU59" i="9"/>
  <c r="BC57" i="9"/>
  <c r="BB57" i="9"/>
  <c r="BA57" i="9"/>
  <c r="AZ57" i="9"/>
  <c r="AY57" i="9"/>
  <c r="AX57" i="9"/>
  <c r="AW57" i="9"/>
  <c r="AV57" i="9"/>
  <c r="AU57" i="9"/>
  <c r="BC55" i="9"/>
  <c r="BB55" i="9"/>
  <c r="BA55" i="9"/>
  <c r="AZ55" i="9"/>
  <c r="AY55" i="9"/>
  <c r="AX55" i="9"/>
  <c r="AW55" i="9"/>
  <c r="AV55" i="9"/>
  <c r="AU55" i="9"/>
  <c r="BC53" i="9"/>
  <c r="BB53" i="9"/>
  <c r="BA53" i="9"/>
  <c r="AZ53" i="9"/>
  <c r="AY53" i="9"/>
  <c r="AX53" i="9"/>
  <c r="AW53" i="9"/>
  <c r="AV53" i="9"/>
  <c r="AU53" i="9"/>
  <c r="BC51" i="9"/>
  <c r="BB51" i="9"/>
  <c r="BA51" i="9"/>
  <c r="AZ51" i="9"/>
  <c r="AY51" i="9"/>
  <c r="AX51" i="9"/>
  <c r="AW51" i="9"/>
  <c r="AV51" i="9"/>
  <c r="AU51" i="9"/>
  <c r="BC49" i="9"/>
  <c r="BB49" i="9"/>
  <c r="BA49" i="9"/>
  <c r="AZ49" i="9"/>
  <c r="AY49" i="9"/>
  <c r="AX49" i="9"/>
  <c r="AW49" i="9"/>
  <c r="AV49" i="9"/>
  <c r="AU49" i="9"/>
  <c r="AF61" i="9"/>
  <c r="AE61" i="9"/>
  <c r="AD61" i="9"/>
  <c r="AC61" i="9"/>
  <c r="AB61" i="9"/>
  <c r="AA61" i="9"/>
  <c r="Z61" i="9"/>
  <c r="Y61" i="9"/>
  <c r="X61" i="9"/>
  <c r="AF59" i="9"/>
  <c r="AE59" i="9"/>
  <c r="AD59" i="9"/>
  <c r="AC59" i="9"/>
  <c r="AB59" i="9"/>
  <c r="AA59" i="9"/>
  <c r="Z59" i="9"/>
  <c r="Y59" i="9"/>
  <c r="X59" i="9"/>
  <c r="AF57" i="9"/>
  <c r="AE57" i="9"/>
  <c r="AD57" i="9"/>
  <c r="AC57" i="9"/>
  <c r="AB57" i="9"/>
  <c r="AA57" i="9"/>
  <c r="Z57" i="9"/>
  <c r="Y57" i="9"/>
  <c r="X57" i="9"/>
  <c r="AF55" i="9"/>
  <c r="AE55" i="9"/>
  <c r="AD55" i="9"/>
  <c r="AC55" i="9"/>
  <c r="AB55" i="9"/>
  <c r="AA55" i="9"/>
  <c r="Z55" i="9"/>
  <c r="Y55" i="9"/>
  <c r="X55" i="9"/>
  <c r="AF53" i="9"/>
  <c r="AE53" i="9"/>
  <c r="AD53" i="9"/>
  <c r="AC53" i="9"/>
  <c r="AB53" i="9"/>
  <c r="AA53" i="9"/>
  <c r="Z53" i="9"/>
  <c r="Y53" i="9"/>
  <c r="X53" i="9"/>
  <c r="AF51" i="9"/>
  <c r="AE51" i="9"/>
  <c r="AD51" i="9"/>
  <c r="AC51" i="9"/>
  <c r="AB51" i="9"/>
  <c r="AA51" i="9"/>
  <c r="Z51" i="9"/>
  <c r="Y51" i="9"/>
  <c r="X51" i="9"/>
  <c r="AF49" i="9"/>
  <c r="AE49" i="9"/>
  <c r="AD49" i="9"/>
  <c r="AC49" i="9"/>
  <c r="AB49" i="9"/>
  <c r="AA49" i="9"/>
  <c r="Z49" i="9"/>
  <c r="Y49" i="9"/>
  <c r="X49" i="9"/>
  <c r="K61" i="9"/>
  <c r="J61" i="9"/>
  <c r="I61" i="9"/>
  <c r="H61" i="9"/>
  <c r="G61" i="9"/>
  <c r="F61" i="9"/>
  <c r="E61" i="9"/>
  <c r="D61" i="9"/>
  <c r="C61" i="9"/>
  <c r="K59" i="9"/>
  <c r="J59" i="9"/>
  <c r="I59" i="9"/>
  <c r="H59" i="9"/>
  <c r="G59" i="9"/>
  <c r="F59" i="9"/>
  <c r="E59" i="9"/>
  <c r="D59" i="9"/>
  <c r="C59" i="9"/>
  <c r="K57" i="9"/>
  <c r="J57" i="9"/>
  <c r="I57" i="9"/>
  <c r="H57" i="9"/>
  <c r="G57" i="9"/>
  <c r="F57" i="9"/>
  <c r="E57" i="9"/>
  <c r="D57" i="9"/>
  <c r="C57" i="9"/>
  <c r="K55" i="9"/>
  <c r="J55" i="9"/>
  <c r="I55" i="9"/>
  <c r="H55" i="9"/>
  <c r="G55" i="9"/>
  <c r="F55" i="9"/>
  <c r="E55" i="9"/>
  <c r="D55" i="9"/>
  <c r="C55" i="9"/>
  <c r="K53" i="9"/>
  <c r="J53" i="9"/>
  <c r="I53" i="9"/>
  <c r="H53" i="9"/>
  <c r="G53" i="9"/>
  <c r="F53" i="9"/>
  <c r="E53" i="9"/>
  <c r="D53" i="9"/>
  <c r="C53" i="9"/>
  <c r="K51" i="9"/>
  <c r="J51" i="9"/>
  <c r="I51" i="9"/>
  <c r="H51" i="9"/>
  <c r="G51" i="9"/>
  <c r="F51" i="9"/>
  <c r="E51" i="9"/>
  <c r="D51" i="9"/>
  <c r="C51" i="9"/>
  <c r="K49" i="9"/>
  <c r="J49" i="9"/>
  <c r="I49" i="9"/>
  <c r="H49" i="9"/>
  <c r="G49" i="9"/>
  <c r="F49" i="9"/>
  <c r="E49" i="9"/>
  <c r="D49" i="9"/>
  <c r="C49" i="9"/>
  <c r="GN46" i="9"/>
  <c r="GM46" i="9"/>
  <c r="GL46" i="9"/>
  <c r="GK46" i="9"/>
  <c r="GJ46" i="9"/>
  <c r="GI46" i="9"/>
  <c r="GH46" i="9"/>
  <c r="GG46" i="9"/>
  <c r="GF46" i="9"/>
  <c r="GF45" i="9"/>
  <c r="GF44" i="9"/>
  <c r="GF43" i="9"/>
  <c r="GF42" i="9"/>
  <c r="GF41" i="9"/>
  <c r="GF40" i="9"/>
  <c r="GF39" i="9"/>
  <c r="GF38" i="9"/>
  <c r="GF37" i="9"/>
  <c r="GF36" i="9"/>
  <c r="GF35" i="9"/>
  <c r="GF34" i="9"/>
  <c r="GF33" i="9"/>
  <c r="GN32" i="9"/>
  <c r="GM32" i="9"/>
  <c r="GL32" i="9"/>
  <c r="GK32" i="9"/>
  <c r="GJ32" i="9"/>
  <c r="GI32" i="9"/>
  <c r="GH32" i="9"/>
  <c r="GG32" i="9"/>
  <c r="GF31" i="9"/>
  <c r="GF30" i="9"/>
  <c r="GF29" i="9"/>
  <c r="GF28" i="9"/>
  <c r="GF27" i="9"/>
  <c r="GF26" i="9"/>
  <c r="GF25" i="9"/>
  <c r="GF24" i="9"/>
  <c r="GF23" i="9"/>
  <c r="GF22" i="9"/>
  <c r="GF21" i="9"/>
  <c r="GF20" i="9"/>
  <c r="GF19" i="9"/>
  <c r="GN18" i="9"/>
  <c r="GM18" i="9"/>
  <c r="GL18" i="9"/>
  <c r="GK18" i="9"/>
  <c r="GJ18" i="9"/>
  <c r="GI18" i="9"/>
  <c r="GH18" i="9"/>
  <c r="GG18" i="9"/>
  <c r="GF18" i="9"/>
  <c r="GF17" i="9"/>
  <c r="GF16" i="9"/>
  <c r="GF15" i="9"/>
  <c r="GF14" i="9"/>
  <c r="GF13" i="9"/>
  <c r="GF12" i="9"/>
  <c r="GF11" i="9"/>
  <c r="GF9" i="9"/>
  <c r="GF8" i="9"/>
  <c r="GF7" i="9"/>
  <c r="GF5" i="9"/>
  <c r="FN46" i="9"/>
  <c r="FM46" i="9"/>
  <c r="FL46" i="9"/>
  <c r="FK46" i="9"/>
  <c r="FJ46" i="9"/>
  <c r="FI46" i="9"/>
  <c r="FH46" i="9"/>
  <c r="FG46" i="9"/>
  <c r="FF46" i="9"/>
  <c r="FF45" i="9"/>
  <c r="FF43" i="9"/>
  <c r="FF41" i="9"/>
  <c r="FF39" i="9"/>
  <c r="FF37" i="9"/>
  <c r="FF35" i="9"/>
  <c r="FF33" i="9"/>
  <c r="FN32" i="9"/>
  <c r="FM32" i="9"/>
  <c r="FL32" i="9"/>
  <c r="FK32" i="9"/>
  <c r="FJ32" i="9"/>
  <c r="FI32" i="9"/>
  <c r="FH32" i="9"/>
  <c r="FG32" i="9"/>
  <c r="FF32" i="9"/>
  <c r="FF31" i="9"/>
  <c r="FF29" i="9"/>
  <c r="FF27" i="9"/>
  <c r="FF26" i="9"/>
  <c r="FF25" i="9"/>
  <c r="FF23" i="9"/>
  <c r="FF21" i="9"/>
  <c r="FF19" i="9"/>
  <c r="FN18" i="9"/>
  <c r="FM18" i="9"/>
  <c r="FL18" i="9"/>
  <c r="FK18" i="9"/>
  <c r="FJ18" i="9"/>
  <c r="FI18" i="9"/>
  <c r="FH18" i="9"/>
  <c r="FG18" i="9"/>
  <c r="FF18" i="9"/>
  <c r="FF17" i="9"/>
  <c r="FF15" i="9"/>
  <c r="FF13" i="9"/>
  <c r="FF12" i="9"/>
  <c r="FF11" i="9"/>
  <c r="FF10" i="9"/>
  <c r="FF9" i="9"/>
  <c r="FF7" i="9"/>
  <c r="FF5" i="9"/>
  <c r="EM46" i="9"/>
  <c r="EL46" i="9"/>
  <c r="EK46" i="9"/>
  <c r="EJ46" i="9"/>
  <c r="EI46" i="9"/>
  <c r="EH46" i="9"/>
  <c r="EG46" i="9"/>
  <c r="EF46" i="9"/>
  <c r="EE46" i="9"/>
  <c r="EE45" i="9"/>
  <c r="EE43" i="9"/>
  <c r="EE42" i="9"/>
  <c r="EE41" i="9"/>
  <c r="EE40" i="9"/>
  <c r="EE39" i="9"/>
  <c r="EE37" i="9"/>
  <c r="EE36" i="9"/>
  <c r="EE35" i="9"/>
  <c r="EE34" i="9"/>
  <c r="EE33" i="9"/>
  <c r="EM32" i="9"/>
  <c r="EL32" i="9"/>
  <c r="EK32" i="9"/>
  <c r="EJ32" i="9"/>
  <c r="EI32" i="9"/>
  <c r="EH32" i="9"/>
  <c r="EG32" i="9"/>
  <c r="EF32" i="9"/>
  <c r="EE32" i="9"/>
  <c r="EE31" i="9"/>
  <c r="EE29" i="9"/>
  <c r="EE28" i="9"/>
  <c r="EE27" i="9"/>
  <c r="EE26" i="9"/>
  <c r="EE25" i="9"/>
  <c r="EE23" i="9"/>
  <c r="EE22" i="9"/>
  <c r="EE21" i="9"/>
  <c r="EE19" i="9"/>
  <c r="EM18" i="9"/>
  <c r="EL18" i="9"/>
  <c r="EK18" i="9"/>
  <c r="EJ18" i="9"/>
  <c r="EI18" i="9"/>
  <c r="EH18" i="9"/>
  <c r="EG18" i="9"/>
  <c r="EF18" i="9"/>
  <c r="EE18" i="9"/>
  <c r="EE17" i="9"/>
  <c r="EE16" i="9"/>
  <c r="EE15" i="9"/>
  <c r="EE14" i="9"/>
  <c r="EE13" i="9"/>
  <c r="EE11" i="9"/>
  <c r="EE10" i="9"/>
  <c r="EE9" i="9"/>
  <c r="EE7" i="9"/>
  <c r="EE6" i="9"/>
  <c r="EE5" i="9"/>
  <c r="DK46" i="9"/>
  <c r="DJ46" i="9"/>
  <c r="DI46" i="9"/>
  <c r="DH46" i="9"/>
  <c r="DG46" i="9"/>
  <c r="DF46" i="9"/>
  <c r="DE46" i="9"/>
  <c r="DD46" i="9"/>
  <c r="DC45" i="9"/>
  <c r="DC44" i="9"/>
  <c r="DC43" i="9"/>
  <c r="DC42" i="9"/>
  <c r="DC41" i="9"/>
  <c r="DC40" i="9"/>
  <c r="DC39" i="9"/>
  <c r="DC38" i="9"/>
  <c r="DC37" i="9"/>
  <c r="DC36" i="9"/>
  <c r="DC35" i="9"/>
  <c r="DC34" i="9"/>
  <c r="DC33" i="9"/>
  <c r="DK32" i="9"/>
  <c r="DJ32" i="9"/>
  <c r="DI32" i="9"/>
  <c r="DH32" i="9"/>
  <c r="DG32" i="9"/>
  <c r="DF32" i="9"/>
  <c r="DE32" i="9"/>
  <c r="DD32" i="9"/>
  <c r="DC32" i="9"/>
  <c r="DC31" i="9"/>
  <c r="DC30" i="9"/>
  <c r="DC29" i="9"/>
  <c r="DC28" i="9"/>
  <c r="DC27" i="9"/>
  <c r="DC26" i="9"/>
  <c r="DC25" i="9"/>
  <c r="DC24" i="9"/>
  <c r="DC23" i="9"/>
  <c r="DC21" i="9"/>
  <c r="DC20" i="9"/>
  <c r="DC19" i="9"/>
  <c r="DK18" i="9"/>
  <c r="DJ18" i="9"/>
  <c r="DI18" i="9"/>
  <c r="DH18" i="9"/>
  <c r="DG18" i="9"/>
  <c r="DF18" i="9"/>
  <c r="DE18" i="9"/>
  <c r="DD18" i="9"/>
  <c r="DC18" i="9"/>
  <c r="DC17" i="9"/>
  <c r="DC16" i="9"/>
  <c r="DC15" i="9"/>
  <c r="DC13" i="9"/>
  <c r="DC12" i="9"/>
  <c r="DC11" i="9"/>
  <c r="DC10" i="9"/>
  <c r="DC9" i="9"/>
  <c r="DC8" i="9"/>
  <c r="DC7" i="9"/>
  <c r="DC6" i="9"/>
  <c r="DC5" i="9"/>
  <c r="CJ46" i="9"/>
  <c r="CI46" i="9"/>
  <c r="CH46" i="9"/>
  <c r="CG46" i="9"/>
  <c r="CF46" i="9"/>
  <c r="CE46" i="9"/>
  <c r="CD46" i="9"/>
  <c r="CC46" i="9"/>
  <c r="CB46" i="9"/>
  <c r="CB45" i="9"/>
  <c r="CB44" i="9"/>
  <c r="CB43" i="9"/>
  <c r="CB42" i="9"/>
  <c r="CB41" i="9"/>
  <c r="CB39" i="9"/>
  <c r="CB38" i="9"/>
  <c r="CB37" i="9"/>
  <c r="CB36" i="9"/>
  <c r="CB35" i="9"/>
  <c r="CB34" i="9"/>
  <c r="CB33" i="9"/>
  <c r="CJ32" i="9"/>
  <c r="CI32" i="9"/>
  <c r="CH32" i="9"/>
  <c r="CG32" i="9"/>
  <c r="CF32" i="9"/>
  <c r="CE32" i="9"/>
  <c r="CD32" i="9"/>
  <c r="CC32" i="9"/>
  <c r="CB32" i="9"/>
  <c r="CB31" i="9"/>
  <c r="CB30" i="9"/>
  <c r="CB29" i="9"/>
  <c r="CB28" i="9"/>
  <c r="CB27" i="9"/>
  <c r="CB26" i="9"/>
  <c r="CB25" i="9"/>
  <c r="CB24" i="9"/>
  <c r="CB23" i="9"/>
  <c r="CB22" i="9"/>
  <c r="CB21" i="9"/>
  <c r="CB20" i="9"/>
  <c r="CB19" i="9"/>
  <c r="CJ18" i="9"/>
  <c r="CI18" i="9"/>
  <c r="CH18" i="9"/>
  <c r="CG18" i="9"/>
  <c r="CF18" i="9"/>
  <c r="CE18" i="9"/>
  <c r="CD18" i="9"/>
  <c r="CC18" i="9"/>
  <c r="CB18" i="9"/>
  <c r="CB17" i="9"/>
  <c r="CB16" i="9"/>
  <c r="CB15" i="9"/>
  <c r="CB14" i="9"/>
  <c r="CB13" i="9"/>
  <c r="CB11" i="9"/>
  <c r="CB10" i="9"/>
  <c r="CB9" i="9"/>
  <c r="CB8" i="9"/>
  <c r="CB7" i="9"/>
  <c r="CB6" i="9"/>
  <c r="CB5" i="9"/>
  <c r="BL46" i="9"/>
  <c r="BK46" i="9"/>
  <c r="BJ46" i="9"/>
  <c r="BI46" i="9"/>
  <c r="BH46" i="9"/>
  <c r="BG46" i="9"/>
  <c r="BF46" i="9"/>
  <c r="BE46" i="9"/>
  <c r="BD46" i="9"/>
  <c r="BD45" i="9"/>
  <c r="BD43" i="9"/>
  <c r="BD41" i="9"/>
  <c r="BD39" i="9"/>
  <c r="BD37" i="9"/>
  <c r="BD35" i="9"/>
  <c r="BD34" i="9"/>
  <c r="BD33" i="9"/>
  <c r="BL32" i="9"/>
  <c r="BK32" i="9"/>
  <c r="BJ32" i="9"/>
  <c r="BI32" i="9"/>
  <c r="BH32" i="9"/>
  <c r="BG32" i="9"/>
  <c r="BF32" i="9"/>
  <c r="BE32" i="9"/>
  <c r="BD32" i="9"/>
  <c r="BD31" i="9"/>
  <c r="BD30" i="9"/>
  <c r="BD29" i="9"/>
  <c r="BD27" i="9"/>
  <c r="BD25" i="9"/>
  <c r="BD23" i="9"/>
  <c r="BD22" i="9"/>
  <c r="BD21" i="9"/>
  <c r="BD20" i="9"/>
  <c r="BD19" i="9"/>
  <c r="BL18" i="9"/>
  <c r="BK18" i="9"/>
  <c r="BJ18" i="9"/>
  <c r="BI18" i="9"/>
  <c r="BH18" i="9"/>
  <c r="BG18" i="9"/>
  <c r="BF18" i="9"/>
  <c r="BE18" i="9"/>
  <c r="BD17" i="9"/>
  <c r="BD16" i="9"/>
  <c r="BD15" i="9"/>
  <c r="BD14" i="9"/>
  <c r="BD13" i="9"/>
  <c r="BD12" i="9"/>
  <c r="BD11" i="9"/>
  <c r="BD10" i="9"/>
  <c r="BD9" i="9"/>
  <c r="BD8" i="9"/>
  <c r="BD7" i="9"/>
  <c r="BD6" i="9"/>
  <c r="BD5" i="9"/>
  <c r="AO46" i="9"/>
  <c r="AN46" i="9"/>
  <c r="AM46" i="9"/>
  <c r="AL46" i="9"/>
  <c r="AK46" i="9"/>
  <c r="AJ46" i="9"/>
  <c r="AI46" i="9"/>
  <c r="AH46" i="9"/>
  <c r="AG46" i="9"/>
  <c r="AG45" i="9"/>
  <c r="AG44" i="9"/>
  <c r="AG43" i="9"/>
  <c r="AG42" i="9"/>
  <c r="AG41" i="9"/>
  <c r="AG39" i="9"/>
  <c r="AG38" i="9"/>
  <c r="AG37" i="9"/>
  <c r="AG36" i="9"/>
  <c r="AG35" i="9"/>
  <c r="AG34" i="9"/>
  <c r="AG33" i="9"/>
  <c r="AO32" i="9"/>
  <c r="AN32" i="9"/>
  <c r="AM32" i="9"/>
  <c r="AL32" i="9"/>
  <c r="AK32" i="9"/>
  <c r="AJ32" i="9"/>
  <c r="AI32" i="9"/>
  <c r="AH32" i="9"/>
  <c r="AG32" i="9"/>
  <c r="AG31" i="9"/>
  <c r="AG30" i="9"/>
  <c r="AG29" i="9"/>
  <c r="AG28" i="9"/>
  <c r="AG27" i="9"/>
  <c r="AG26" i="9"/>
  <c r="AG25" i="9"/>
  <c r="AG24" i="9"/>
  <c r="AG23" i="9"/>
  <c r="AG22" i="9"/>
  <c r="AG21" i="9"/>
  <c r="AG20" i="9"/>
  <c r="AG19" i="9"/>
  <c r="AO18" i="9"/>
  <c r="AN18" i="9"/>
  <c r="AM18" i="9"/>
  <c r="AL18" i="9"/>
  <c r="AK18" i="9"/>
  <c r="AJ18" i="9"/>
  <c r="AI18" i="9"/>
  <c r="AH18" i="9"/>
  <c r="AG18" i="9"/>
  <c r="AG17" i="9"/>
  <c r="AG16" i="9"/>
  <c r="AG15" i="9"/>
  <c r="AG14" i="9"/>
  <c r="AG13" i="9"/>
  <c r="AG12" i="9"/>
  <c r="AG11" i="9"/>
  <c r="AG10" i="9"/>
  <c r="AG9" i="9"/>
  <c r="AG8" i="9"/>
  <c r="AG7" i="9"/>
  <c r="AG6" i="9"/>
  <c r="AG5" i="9"/>
  <c r="T46" i="9"/>
  <c r="S46" i="9"/>
  <c r="R46" i="9"/>
  <c r="Q46" i="9"/>
  <c r="P46" i="9"/>
  <c r="O46" i="9"/>
  <c r="N46" i="9"/>
  <c r="M46" i="9"/>
  <c r="T32" i="9"/>
  <c r="S32" i="9"/>
  <c r="R32" i="9"/>
  <c r="Q32" i="9"/>
  <c r="P32" i="9"/>
  <c r="O32" i="9"/>
  <c r="N32" i="9"/>
  <c r="M32" i="9"/>
  <c r="M18" i="9"/>
  <c r="Q18" i="9"/>
  <c r="P18" i="9"/>
  <c r="O18" i="9"/>
  <c r="N18" i="9"/>
  <c r="T18" i="9"/>
  <c r="S18" i="9"/>
  <c r="R18" i="9"/>
  <c r="L45" i="9"/>
  <c r="L43" i="9"/>
  <c r="L41" i="9"/>
  <c r="L39" i="9"/>
  <c r="L37" i="9"/>
  <c r="L35" i="9"/>
  <c r="L33" i="9"/>
  <c r="L31" i="9"/>
  <c r="L29" i="9"/>
  <c r="L27" i="9"/>
  <c r="L25" i="9"/>
  <c r="L23" i="9"/>
  <c r="L21" i="9"/>
  <c r="L19" i="9"/>
  <c r="L17" i="9"/>
  <c r="L15" i="9"/>
  <c r="L13" i="9"/>
  <c r="L11" i="9"/>
  <c r="L9" i="9"/>
  <c r="L7" i="9"/>
  <c r="L5" i="9"/>
  <c r="AF46" i="13" l="1"/>
  <c r="AF42" i="13"/>
  <c r="AF38" i="13"/>
  <c r="M46" i="11"/>
  <c r="AF48" i="13"/>
  <c r="AF44" i="13"/>
  <c r="AF40" i="13"/>
  <c r="AF36" i="13"/>
  <c r="C19" i="28"/>
  <c r="M32" i="11"/>
  <c r="F32" i="28"/>
  <c r="F33" i="28" s="1"/>
  <c r="F46" i="28"/>
  <c r="F47" i="28" s="1"/>
  <c r="M18" i="11"/>
  <c r="H49" i="11"/>
  <c r="AF34" i="13"/>
  <c r="AF30" i="13"/>
  <c r="AF26" i="13"/>
  <c r="AF22" i="13"/>
  <c r="H6" i="11"/>
  <c r="Z46" i="11"/>
  <c r="K10" i="26"/>
  <c r="J12" i="26"/>
  <c r="J14" i="26"/>
  <c r="K16" i="26"/>
  <c r="J18" i="26"/>
  <c r="K20" i="26"/>
  <c r="J22" i="26"/>
  <c r="K24" i="26"/>
  <c r="J26" i="26"/>
  <c r="K28" i="26"/>
  <c r="J30" i="26"/>
  <c r="K32" i="26"/>
  <c r="J34" i="26"/>
  <c r="K36" i="26"/>
  <c r="J38" i="26"/>
  <c r="K40" i="26"/>
  <c r="J42" i="26"/>
  <c r="K44" i="26"/>
  <c r="K48" i="26"/>
  <c r="AF32" i="13"/>
  <c r="AF28" i="13"/>
  <c r="AF24" i="13"/>
  <c r="M10" i="26"/>
  <c r="J10" i="26"/>
  <c r="K12" i="26"/>
  <c r="K14" i="26"/>
  <c r="J16" i="26"/>
  <c r="K18" i="26"/>
  <c r="J20" i="26"/>
  <c r="K22" i="26"/>
  <c r="J24" i="26"/>
  <c r="K26" i="26"/>
  <c r="J28" i="26"/>
  <c r="K30" i="26"/>
  <c r="J32" i="26"/>
  <c r="K34" i="26"/>
  <c r="J36" i="26"/>
  <c r="K38" i="26"/>
  <c r="J40" i="26"/>
  <c r="K42" i="26"/>
  <c r="H46" i="11"/>
  <c r="H20" i="11"/>
  <c r="H44" i="11"/>
  <c r="J46" i="26"/>
  <c r="K46" i="26"/>
  <c r="J50" i="26"/>
  <c r="K50" i="26"/>
  <c r="I10" i="26"/>
  <c r="I14" i="26"/>
  <c r="I18" i="26"/>
  <c r="I22" i="26"/>
  <c r="I26" i="26"/>
  <c r="I30" i="26"/>
  <c r="I34" i="26"/>
  <c r="I38" i="26"/>
  <c r="I42" i="26"/>
  <c r="M46" i="26"/>
  <c r="M50" i="26"/>
  <c r="I12" i="26"/>
  <c r="I16" i="26"/>
  <c r="I20" i="26"/>
  <c r="I24" i="26"/>
  <c r="I28" i="26"/>
  <c r="I32" i="26"/>
  <c r="I36" i="26"/>
  <c r="I40" i="26"/>
  <c r="I44" i="26"/>
  <c r="I48" i="26"/>
  <c r="AG40" i="9"/>
  <c r="BD18" i="9"/>
  <c r="BD36" i="9"/>
  <c r="CB12" i="9"/>
  <c r="DC14" i="9"/>
  <c r="DC22" i="9"/>
  <c r="DC46" i="9"/>
  <c r="EE8" i="9"/>
  <c r="EE12" i="9"/>
  <c r="GF6" i="9"/>
  <c r="GF10" i="9"/>
  <c r="CB40" i="9"/>
  <c r="BH46" i="25"/>
  <c r="BG46" i="25"/>
  <c r="BF46" i="25"/>
  <c r="BE46" i="25"/>
  <c r="BD46" i="25"/>
  <c r="BE44" i="25"/>
  <c r="BH44" i="25"/>
  <c r="BG44" i="25"/>
  <c r="BF44" i="25"/>
  <c r="BD44" i="25"/>
  <c r="BE42" i="25"/>
  <c r="BH42" i="25"/>
  <c r="BG42" i="25"/>
  <c r="BF42" i="25"/>
  <c r="BD42" i="25"/>
  <c r="BE40" i="25"/>
  <c r="BH40" i="25"/>
  <c r="BG40" i="25"/>
  <c r="BF40" i="25"/>
  <c r="BD40" i="25"/>
  <c r="BE38" i="25"/>
  <c r="BH38" i="25"/>
  <c r="BG38" i="25"/>
  <c r="BF38" i="25"/>
  <c r="BD38" i="25"/>
  <c r="BF36" i="25"/>
  <c r="BH36" i="25"/>
  <c r="BG36" i="25"/>
  <c r="BE36" i="25"/>
  <c r="BD36" i="25"/>
  <c r="BF34" i="25"/>
  <c r="BH34" i="25"/>
  <c r="BG34" i="25"/>
  <c r="BE34" i="25"/>
  <c r="BD34" i="25"/>
  <c r="BE32" i="25"/>
  <c r="BH32" i="25"/>
  <c r="BG32" i="25"/>
  <c r="BF32" i="25"/>
  <c r="BD32" i="25"/>
  <c r="BH30" i="25"/>
  <c r="BG30" i="25"/>
  <c r="BF30" i="25"/>
  <c r="BE30" i="25"/>
  <c r="BD30" i="25"/>
  <c r="BE28" i="25"/>
  <c r="BH28" i="25"/>
  <c r="BG28" i="25"/>
  <c r="BF28" i="25"/>
  <c r="BD28" i="25"/>
  <c r="BH26" i="25"/>
  <c r="BG26" i="25"/>
  <c r="BF26" i="25"/>
  <c r="BE26" i="25"/>
  <c r="BD26" i="25"/>
  <c r="BH24" i="25"/>
  <c r="BG24" i="25"/>
  <c r="BF24" i="25"/>
  <c r="BE24" i="25"/>
  <c r="BD24" i="25"/>
  <c r="BH22" i="25"/>
  <c r="BG22" i="25"/>
  <c r="BF22" i="25"/>
  <c r="BE22" i="25"/>
  <c r="BD22" i="25"/>
  <c r="BF20" i="25"/>
  <c r="BH20" i="25"/>
  <c r="BG20" i="25"/>
  <c r="BE20" i="25"/>
  <c r="BD20" i="25"/>
  <c r="BH18" i="25"/>
  <c r="BG18" i="25"/>
  <c r="BF18" i="25"/>
  <c r="BE18" i="25"/>
  <c r="BD18" i="25"/>
  <c r="BE16" i="25"/>
  <c r="BH16" i="25"/>
  <c r="BG16" i="25"/>
  <c r="BF16" i="25"/>
  <c r="BD16" i="25"/>
  <c r="BE14" i="25"/>
  <c r="BH14" i="25"/>
  <c r="BG14" i="25"/>
  <c r="BF14" i="25"/>
  <c r="BD14" i="25"/>
  <c r="BH12" i="25"/>
  <c r="BG12" i="25"/>
  <c r="BF12" i="25"/>
  <c r="BE12" i="25"/>
  <c r="BD12" i="25"/>
  <c r="BH10" i="25"/>
  <c r="BG10" i="25"/>
  <c r="BF10" i="25"/>
  <c r="BE10" i="25"/>
  <c r="BD10" i="25"/>
  <c r="BH8" i="25"/>
  <c r="BG8" i="25"/>
  <c r="BF8" i="25"/>
  <c r="BE8" i="25"/>
  <c r="BD8" i="25"/>
  <c r="BF6" i="25"/>
  <c r="BH6" i="25"/>
  <c r="BG6" i="25"/>
  <c r="BE6" i="25"/>
  <c r="BD6" i="25"/>
  <c r="AO46" i="25"/>
  <c r="AN46" i="25"/>
  <c r="AM46" i="25"/>
  <c r="AL46" i="25"/>
  <c r="AK46" i="25"/>
  <c r="AK44" i="25"/>
  <c r="AO44" i="25"/>
  <c r="AN44" i="25"/>
  <c r="AM44" i="25"/>
  <c r="AL44" i="25"/>
  <c r="AO42" i="25"/>
  <c r="AN42" i="25"/>
  <c r="AM42" i="25"/>
  <c r="AL42" i="25"/>
  <c r="AK42" i="25"/>
  <c r="AO40" i="25"/>
  <c r="AN40" i="25"/>
  <c r="AM40" i="25"/>
  <c r="AL40" i="25"/>
  <c r="AK40" i="25"/>
  <c r="AL38" i="25"/>
  <c r="AO38" i="25"/>
  <c r="AN38" i="25"/>
  <c r="AM38" i="25"/>
  <c r="AK38" i="25"/>
  <c r="AO36" i="25"/>
  <c r="AN36" i="25"/>
  <c r="AM36" i="25"/>
  <c r="AL36" i="25"/>
  <c r="AK36" i="25"/>
  <c r="AO34" i="25"/>
  <c r="AN34" i="25"/>
  <c r="AM34" i="25"/>
  <c r="AL34" i="25"/>
  <c r="AK34" i="25"/>
  <c r="AO32" i="25"/>
  <c r="AN32" i="25"/>
  <c r="AM32" i="25"/>
  <c r="AL32" i="25"/>
  <c r="AK32" i="25"/>
  <c r="AO30" i="25"/>
  <c r="AN30" i="25"/>
  <c r="AM30" i="25"/>
  <c r="AL30" i="25"/>
  <c r="AK30" i="25"/>
  <c r="AL28" i="25"/>
  <c r="AO28" i="25"/>
  <c r="AN28" i="25"/>
  <c r="AM28" i="25"/>
  <c r="AK28" i="25"/>
  <c r="AO26" i="25"/>
  <c r="AN26" i="25"/>
  <c r="AM26" i="25"/>
  <c r="AL26" i="25"/>
  <c r="AK26" i="25"/>
  <c r="AO24" i="25"/>
  <c r="AN24" i="25"/>
  <c r="AM24" i="25"/>
  <c r="AL24" i="25"/>
  <c r="AK24" i="25"/>
  <c r="AL22" i="25"/>
  <c r="AK22" i="25"/>
  <c r="AO22" i="25"/>
  <c r="AN22" i="25"/>
  <c r="AM22" i="25"/>
  <c r="AL20" i="25"/>
  <c r="AO20" i="25"/>
  <c r="AN20" i="25"/>
  <c r="AM20" i="25"/>
  <c r="AK20" i="25"/>
  <c r="AO18" i="25"/>
  <c r="AN18" i="25"/>
  <c r="AM18" i="25"/>
  <c r="AL18" i="25"/>
  <c r="AK18" i="25"/>
  <c r="AO16" i="25"/>
  <c r="AN16" i="25"/>
  <c r="AM16" i="25"/>
  <c r="AL16" i="25"/>
  <c r="AK16" i="25"/>
  <c r="AL14" i="25"/>
  <c r="AO14" i="25"/>
  <c r="AN14" i="25"/>
  <c r="AM14" i="25"/>
  <c r="AK14" i="25"/>
  <c r="AL12" i="25"/>
  <c r="AO12" i="25"/>
  <c r="AN12" i="25"/>
  <c r="AM12" i="25"/>
  <c r="AK12" i="25"/>
  <c r="AO10" i="25"/>
  <c r="AN10" i="25"/>
  <c r="AM10" i="25"/>
  <c r="AL10" i="25"/>
  <c r="AK10" i="25"/>
  <c r="AO8" i="25"/>
  <c r="AN8" i="25"/>
  <c r="AM8" i="25"/>
  <c r="AL8" i="25"/>
  <c r="AK8" i="25"/>
  <c r="AO6" i="25"/>
  <c r="AN6" i="25"/>
  <c r="AM6" i="25"/>
  <c r="AK6" i="25"/>
  <c r="W46" i="25"/>
  <c r="V46" i="25"/>
  <c r="U46" i="25"/>
  <c r="T46" i="25"/>
  <c r="S46" i="25"/>
  <c r="T44" i="25"/>
  <c r="S44" i="25"/>
  <c r="W44" i="25"/>
  <c r="V44" i="25"/>
  <c r="U44" i="25"/>
  <c r="W42" i="25"/>
  <c r="V42" i="25"/>
  <c r="U42" i="25"/>
  <c r="T42" i="25"/>
  <c r="S42" i="25"/>
  <c r="W40" i="25"/>
  <c r="V40" i="25"/>
  <c r="U40" i="25"/>
  <c r="T40" i="25"/>
  <c r="S40" i="25"/>
  <c r="W38" i="25"/>
  <c r="V38" i="25"/>
  <c r="U38" i="25"/>
  <c r="T38" i="25"/>
  <c r="S38" i="25"/>
  <c r="U36" i="25"/>
  <c r="W36" i="25"/>
  <c r="V36" i="25"/>
  <c r="T36" i="25"/>
  <c r="S36" i="25"/>
  <c r="U34" i="25"/>
  <c r="W34" i="25"/>
  <c r="V34" i="25"/>
  <c r="T34" i="25"/>
  <c r="S34" i="25"/>
  <c r="W32" i="25"/>
  <c r="V32" i="25"/>
  <c r="U32" i="25"/>
  <c r="T32" i="25"/>
  <c r="S32" i="25"/>
  <c r="T30" i="25"/>
  <c r="W30" i="25"/>
  <c r="V30" i="25"/>
  <c r="U30" i="25"/>
  <c r="S30" i="25"/>
  <c r="W28" i="25"/>
  <c r="V28" i="25"/>
  <c r="U28" i="25"/>
  <c r="T28" i="25"/>
  <c r="S28" i="25"/>
  <c r="W26" i="25"/>
  <c r="V26" i="25"/>
  <c r="U26" i="25"/>
  <c r="T26" i="25"/>
  <c r="S26" i="25"/>
  <c r="W24" i="25"/>
  <c r="V24" i="25"/>
  <c r="U24" i="25"/>
  <c r="T24" i="25"/>
  <c r="S24" i="25"/>
  <c r="W22" i="25"/>
  <c r="V22" i="25"/>
  <c r="U22" i="25"/>
  <c r="T22" i="25"/>
  <c r="S22" i="25"/>
  <c r="W20" i="25"/>
  <c r="V20" i="25"/>
  <c r="U20" i="25"/>
  <c r="T20" i="25"/>
  <c r="S20" i="25"/>
  <c r="W18" i="25"/>
  <c r="V18" i="25"/>
  <c r="U18" i="25"/>
  <c r="T18" i="25"/>
  <c r="S18" i="25"/>
  <c r="W16" i="25"/>
  <c r="V16" i="25"/>
  <c r="U16" i="25"/>
  <c r="T16" i="25"/>
  <c r="S16" i="25"/>
  <c r="W14" i="25"/>
  <c r="V14" i="25"/>
  <c r="U14" i="25"/>
  <c r="T14" i="25"/>
  <c r="S14" i="25"/>
  <c r="W12" i="25"/>
  <c r="V12" i="25"/>
  <c r="U12" i="25"/>
  <c r="T12" i="25"/>
  <c r="S12" i="25"/>
  <c r="T10" i="25"/>
  <c r="W10" i="25"/>
  <c r="V10" i="25"/>
  <c r="U10" i="25"/>
  <c r="S10" i="25"/>
  <c r="U8" i="25"/>
  <c r="W8" i="25"/>
  <c r="V8" i="25"/>
  <c r="T8" i="25"/>
  <c r="S8" i="25"/>
  <c r="W6" i="25"/>
  <c r="V6" i="25"/>
  <c r="U6" i="25"/>
  <c r="T6" i="25"/>
  <c r="S6" i="25"/>
  <c r="G46" i="25"/>
  <c r="F46" i="25"/>
  <c r="E46" i="25"/>
  <c r="D46" i="25"/>
  <c r="C46" i="25"/>
  <c r="G44" i="25"/>
  <c r="F44" i="25"/>
  <c r="E44" i="25"/>
  <c r="D44" i="25"/>
  <c r="C44" i="25"/>
  <c r="G42" i="25"/>
  <c r="F42" i="25"/>
  <c r="E42" i="25"/>
  <c r="D42" i="25"/>
  <c r="C42" i="25"/>
  <c r="D40" i="25"/>
  <c r="G40" i="25"/>
  <c r="F40" i="25"/>
  <c r="E40" i="25"/>
  <c r="C40" i="25"/>
  <c r="D38" i="25"/>
  <c r="G38" i="25"/>
  <c r="F38" i="25"/>
  <c r="E38" i="25"/>
  <c r="C38" i="25"/>
  <c r="D36" i="25"/>
  <c r="G36" i="25"/>
  <c r="F36" i="25"/>
  <c r="E36" i="25"/>
  <c r="C36" i="25"/>
  <c r="E34" i="25"/>
  <c r="G34" i="25"/>
  <c r="F34" i="25"/>
  <c r="D34" i="25"/>
  <c r="C34" i="25"/>
  <c r="C32" i="25"/>
  <c r="G32" i="25"/>
  <c r="F32" i="25"/>
  <c r="E32" i="25"/>
  <c r="D32" i="25"/>
  <c r="D30" i="25"/>
  <c r="G30" i="25"/>
  <c r="F30" i="25"/>
  <c r="E30" i="25"/>
  <c r="C30" i="25"/>
  <c r="D28" i="25"/>
  <c r="G28" i="25"/>
  <c r="F28" i="25"/>
  <c r="E28" i="25"/>
  <c r="C28" i="25"/>
  <c r="G26" i="25"/>
  <c r="F26" i="25"/>
  <c r="E26" i="25"/>
  <c r="D26" i="25"/>
  <c r="C26" i="25"/>
  <c r="G24" i="25"/>
  <c r="F24" i="25"/>
  <c r="E24" i="25"/>
  <c r="D24" i="25"/>
  <c r="C24" i="25"/>
  <c r="D22" i="25"/>
  <c r="G22" i="25"/>
  <c r="F22" i="25"/>
  <c r="E22" i="25"/>
  <c r="C22" i="25"/>
  <c r="G20" i="25"/>
  <c r="F20" i="25"/>
  <c r="E20" i="25"/>
  <c r="D20" i="25"/>
  <c r="C20" i="25"/>
  <c r="G18" i="25"/>
  <c r="F18" i="25"/>
  <c r="E18" i="25"/>
  <c r="D18" i="25"/>
  <c r="C18" i="25"/>
  <c r="D16" i="25"/>
  <c r="G16" i="25"/>
  <c r="F16" i="25"/>
  <c r="E16" i="25"/>
  <c r="C16" i="25"/>
  <c r="D14" i="25"/>
  <c r="G14" i="25"/>
  <c r="F14" i="25"/>
  <c r="E14" i="25"/>
  <c r="C14" i="25"/>
  <c r="D12" i="25"/>
  <c r="G12" i="25"/>
  <c r="F12" i="25"/>
  <c r="E12" i="25"/>
  <c r="C12" i="25"/>
  <c r="G10" i="25"/>
  <c r="F10" i="25"/>
  <c r="E10" i="25"/>
  <c r="D10" i="25"/>
  <c r="C10" i="25"/>
  <c r="D8" i="25"/>
  <c r="G8" i="25"/>
  <c r="F8" i="25"/>
  <c r="E8" i="25"/>
  <c r="C8" i="25"/>
  <c r="G6" i="25"/>
  <c r="F6" i="25"/>
  <c r="E6" i="25"/>
  <c r="D6" i="25"/>
  <c r="C6" i="25"/>
  <c r="AL5" i="25"/>
  <c r="AL49" i="25" s="1"/>
  <c r="BI61" i="25"/>
  <c r="BH61" i="25"/>
  <c r="BG61" i="25"/>
  <c r="BF61" i="25"/>
  <c r="BE61" i="25"/>
  <c r="BD61" i="25"/>
  <c r="BI59" i="25"/>
  <c r="BH59" i="25"/>
  <c r="BG59" i="25"/>
  <c r="BF59" i="25"/>
  <c r="BE59" i="25"/>
  <c r="BD59" i="25"/>
  <c r="BI57" i="25"/>
  <c r="BH57" i="25"/>
  <c r="BG57" i="25"/>
  <c r="BF57" i="25"/>
  <c r="BE57" i="25"/>
  <c r="BD57" i="25"/>
  <c r="BI55" i="25"/>
  <c r="BH55" i="25"/>
  <c r="BG55" i="25"/>
  <c r="BF55" i="25"/>
  <c r="BE55" i="25"/>
  <c r="BD55" i="25"/>
  <c r="BI53" i="25"/>
  <c r="BH53" i="25"/>
  <c r="BG53" i="25"/>
  <c r="BF53" i="25"/>
  <c r="BE53" i="25"/>
  <c r="BD53" i="25"/>
  <c r="BI51" i="25"/>
  <c r="BH51" i="25"/>
  <c r="BG51" i="25"/>
  <c r="BF51" i="25"/>
  <c r="BE51" i="25"/>
  <c r="BD51" i="25"/>
  <c r="BI49" i="25"/>
  <c r="BH49" i="25"/>
  <c r="BG49" i="25"/>
  <c r="BF49" i="25"/>
  <c r="BE49" i="25"/>
  <c r="BD49" i="25"/>
  <c r="AP61" i="25"/>
  <c r="AO61" i="25"/>
  <c r="AN61" i="25"/>
  <c r="AM61" i="25"/>
  <c r="AL61" i="25"/>
  <c r="AK61" i="25"/>
  <c r="AP59" i="25"/>
  <c r="AO59" i="25"/>
  <c r="AN59" i="25"/>
  <c r="AM59" i="25"/>
  <c r="AL59" i="25"/>
  <c r="AK59" i="25"/>
  <c r="AP57" i="25"/>
  <c r="AO57" i="25"/>
  <c r="AN57" i="25"/>
  <c r="AM57" i="25"/>
  <c r="AL57" i="25"/>
  <c r="AK57" i="25"/>
  <c r="AP55" i="25"/>
  <c r="AO55" i="25"/>
  <c r="AN55" i="25"/>
  <c r="AM55" i="25"/>
  <c r="AL55" i="25"/>
  <c r="AK55" i="25"/>
  <c r="AP53" i="25"/>
  <c r="AO53" i="25"/>
  <c r="AN53" i="25"/>
  <c r="AM53" i="25"/>
  <c r="AL53" i="25"/>
  <c r="AK53" i="25"/>
  <c r="AP51" i="25"/>
  <c r="AO51" i="25"/>
  <c r="AN51" i="25"/>
  <c r="AM51" i="25"/>
  <c r="AL51" i="25"/>
  <c r="AK51" i="25"/>
  <c r="AP49" i="25"/>
  <c r="AO49" i="25"/>
  <c r="AN49" i="25"/>
  <c r="AM49" i="25"/>
  <c r="AK49" i="25"/>
  <c r="X61" i="25"/>
  <c r="W61" i="25"/>
  <c r="V61" i="25"/>
  <c r="U61" i="25"/>
  <c r="T61" i="25"/>
  <c r="S61" i="25"/>
  <c r="X59" i="25"/>
  <c r="W59" i="25"/>
  <c r="V59" i="25"/>
  <c r="U59" i="25"/>
  <c r="T59" i="25"/>
  <c r="S59" i="25"/>
  <c r="X57" i="25"/>
  <c r="W57" i="25"/>
  <c r="V57" i="25"/>
  <c r="U57" i="25"/>
  <c r="T57" i="25"/>
  <c r="S57" i="25"/>
  <c r="X55" i="25"/>
  <c r="W55" i="25"/>
  <c r="V55" i="25"/>
  <c r="U55" i="25"/>
  <c r="T55" i="25"/>
  <c r="S55" i="25"/>
  <c r="X53" i="25"/>
  <c r="W53" i="25"/>
  <c r="V53" i="25"/>
  <c r="U53" i="25"/>
  <c r="T53" i="25"/>
  <c r="S53" i="25"/>
  <c r="X51" i="25"/>
  <c r="W51" i="25"/>
  <c r="V51" i="25"/>
  <c r="U51" i="25"/>
  <c r="T51" i="25"/>
  <c r="S51" i="25"/>
  <c r="X49" i="25"/>
  <c r="W49" i="25"/>
  <c r="V49" i="25"/>
  <c r="U49" i="25"/>
  <c r="T49" i="25"/>
  <c r="S49" i="25"/>
  <c r="H61" i="25"/>
  <c r="H59" i="25"/>
  <c r="H57" i="25"/>
  <c r="H55" i="25"/>
  <c r="H53" i="25"/>
  <c r="H51" i="25"/>
  <c r="H49" i="25"/>
  <c r="G61" i="25"/>
  <c r="F61" i="25"/>
  <c r="E61" i="25"/>
  <c r="D61" i="25"/>
  <c r="C61" i="25"/>
  <c r="G59" i="25"/>
  <c r="F59" i="25"/>
  <c r="E59" i="25"/>
  <c r="D59" i="25"/>
  <c r="C59" i="25"/>
  <c r="G57" i="25"/>
  <c r="F57" i="25"/>
  <c r="E57" i="25"/>
  <c r="D57" i="25"/>
  <c r="C57" i="25"/>
  <c r="G55" i="25"/>
  <c r="F55" i="25"/>
  <c r="E55" i="25"/>
  <c r="D55" i="25"/>
  <c r="C55" i="25"/>
  <c r="G53" i="25"/>
  <c r="F53" i="25"/>
  <c r="E53" i="25"/>
  <c r="D53" i="25"/>
  <c r="C53" i="25"/>
  <c r="G51" i="25"/>
  <c r="F51" i="25"/>
  <c r="E51" i="25"/>
  <c r="D51" i="25"/>
  <c r="C51" i="25"/>
  <c r="G49" i="25"/>
  <c r="F49" i="25"/>
  <c r="E49" i="25"/>
  <c r="D49" i="25"/>
  <c r="C49" i="25"/>
  <c r="BP46" i="25"/>
  <c r="BO46" i="25"/>
  <c r="BN46" i="25"/>
  <c r="BM46" i="25"/>
  <c r="BL46" i="25"/>
  <c r="BK46" i="25"/>
  <c r="BJ46" i="25"/>
  <c r="BJ45" i="25"/>
  <c r="BJ44" i="25"/>
  <c r="BJ43" i="25"/>
  <c r="BJ42" i="25"/>
  <c r="BJ41" i="25"/>
  <c r="BJ40" i="25"/>
  <c r="BJ39" i="25"/>
  <c r="BJ38" i="25"/>
  <c r="BJ37" i="25"/>
  <c r="BJ36" i="25"/>
  <c r="BJ35" i="25"/>
  <c r="BJ34" i="25"/>
  <c r="BJ33" i="25"/>
  <c r="BP32" i="25"/>
  <c r="BO32" i="25"/>
  <c r="BN32" i="25"/>
  <c r="BM32" i="25"/>
  <c r="BL32" i="25"/>
  <c r="BK32" i="25"/>
  <c r="BJ32" i="25"/>
  <c r="BJ31" i="25"/>
  <c r="BJ30" i="25"/>
  <c r="BJ29" i="25"/>
  <c r="BJ28" i="25"/>
  <c r="BJ27" i="25"/>
  <c r="BJ26" i="25"/>
  <c r="BJ25" i="25"/>
  <c r="BJ24" i="25"/>
  <c r="BJ23" i="25"/>
  <c r="BJ22" i="25"/>
  <c r="BJ21" i="25"/>
  <c r="BJ20" i="25"/>
  <c r="BJ19" i="25"/>
  <c r="BP18" i="25"/>
  <c r="BO18" i="25"/>
  <c r="BN18" i="25"/>
  <c r="BM18" i="25"/>
  <c r="BL18" i="25"/>
  <c r="BK18" i="25"/>
  <c r="BJ18" i="25"/>
  <c r="BJ17" i="25"/>
  <c r="BJ16" i="25"/>
  <c r="BJ15" i="25"/>
  <c r="BJ14" i="25"/>
  <c r="BJ13" i="25"/>
  <c r="BJ12" i="25"/>
  <c r="BJ11" i="25"/>
  <c r="BJ10" i="25"/>
  <c r="BJ9" i="25"/>
  <c r="BJ8" i="25"/>
  <c r="BJ7" i="25"/>
  <c r="BJ6" i="25"/>
  <c r="BJ5" i="25"/>
  <c r="AW46" i="25"/>
  <c r="AV46" i="25"/>
  <c r="AU46" i="25"/>
  <c r="AT46" i="25"/>
  <c r="AS46" i="25"/>
  <c r="AR46" i="25"/>
  <c r="AQ46" i="25"/>
  <c r="AQ45" i="25"/>
  <c r="AQ44" i="25"/>
  <c r="AQ43" i="25"/>
  <c r="AQ42" i="25"/>
  <c r="AQ41" i="25"/>
  <c r="AQ40" i="25"/>
  <c r="AQ39" i="25"/>
  <c r="AQ38" i="25"/>
  <c r="AQ37" i="25"/>
  <c r="AQ36" i="25"/>
  <c r="AQ35" i="25"/>
  <c r="AQ34" i="25"/>
  <c r="AQ33" i="25"/>
  <c r="AW32" i="25"/>
  <c r="AV32" i="25"/>
  <c r="AU32" i="25"/>
  <c r="AT32" i="25"/>
  <c r="AS32" i="25"/>
  <c r="AR32" i="25"/>
  <c r="AQ32" i="25"/>
  <c r="AQ31" i="25"/>
  <c r="AQ30" i="25"/>
  <c r="AQ29" i="25"/>
  <c r="AQ28" i="25"/>
  <c r="AQ27" i="25"/>
  <c r="AQ26" i="25"/>
  <c r="AQ25" i="25"/>
  <c r="AQ24" i="25"/>
  <c r="AQ23" i="25"/>
  <c r="AQ22" i="25"/>
  <c r="AQ21" i="25"/>
  <c r="AQ20" i="25"/>
  <c r="AQ19" i="25"/>
  <c r="AW18" i="25"/>
  <c r="AV18" i="25"/>
  <c r="AU18" i="25"/>
  <c r="AT18" i="25"/>
  <c r="AS18" i="25"/>
  <c r="AR18" i="25"/>
  <c r="AQ18" i="25"/>
  <c r="AQ17" i="25"/>
  <c r="AQ16" i="25"/>
  <c r="AQ15" i="25"/>
  <c r="AQ14" i="25"/>
  <c r="AQ13" i="25"/>
  <c r="AQ12" i="25"/>
  <c r="AQ11" i="25"/>
  <c r="AQ10" i="25"/>
  <c r="AQ9" i="25"/>
  <c r="AQ8" i="25"/>
  <c r="AQ7" i="25"/>
  <c r="AQ5" i="25"/>
  <c r="AE46" i="25"/>
  <c r="AD46" i="25"/>
  <c r="AC46" i="25"/>
  <c r="AB46" i="25"/>
  <c r="AA46" i="25"/>
  <c r="Z46" i="25"/>
  <c r="Y46" i="25"/>
  <c r="Y45" i="25"/>
  <c r="Y44" i="25"/>
  <c r="Y43" i="25"/>
  <c r="Y42" i="25"/>
  <c r="Y41" i="25"/>
  <c r="Y40" i="25"/>
  <c r="Y39" i="25"/>
  <c r="Y38" i="25"/>
  <c r="Y37" i="25"/>
  <c r="Y36" i="25"/>
  <c r="Y35" i="25"/>
  <c r="Y34" i="25"/>
  <c r="Y33" i="25"/>
  <c r="AE32" i="25"/>
  <c r="AD32" i="25"/>
  <c r="AC32" i="25"/>
  <c r="AB32" i="25"/>
  <c r="AA32" i="25"/>
  <c r="Z32" i="25"/>
  <c r="Y32" i="25"/>
  <c r="Y31" i="25"/>
  <c r="Y30" i="25"/>
  <c r="Y29" i="25"/>
  <c r="Y28" i="25"/>
  <c r="Y27" i="25"/>
  <c r="Y26" i="25"/>
  <c r="Y25" i="25"/>
  <c r="Y24" i="25"/>
  <c r="Y23" i="25"/>
  <c r="Y22" i="25"/>
  <c r="Y21" i="25"/>
  <c r="Y20" i="25"/>
  <c r="Y19" i="25"/>
  <c r="AE18" i="25"/>
  <c r="AD18" i="25"/>
  <c r="AC18" i="25"/>
  <c r="AB18" i="25"/>
  <c r="AA18" i="25"/>
  <c r="Z18" i="25"/>
  <c r="Y18" i="25"/>
  <c r="Y17" i="25"/>
  <c r="Y16" i="25"/>
  <c r="Y15" i="25"/>
  <c r="Y14" i="25"/>
  <c r="Y13" i="25"/>
  <c r="Y12" i="25"/>
  <c r="Y11" i="25"/>
  <c r="Y10" i="25"/>
  <c r="Y9" i="25"/>
  <c r="Y8" i="25"/>
  <c r="Y7" i="25"/>
  <c r="Y6" i="25"/>
  <c r="Y5" i="25"/>
  <c r="O46" i="25"/>
  <c r="N46" i="25"/>
  <c r="M46" i="25"/>
  <c r="L46" i="25"/>
  <c r="K46" i="25"/>
  <c r="J46" i="25"/>
  <c r="O32" i="25"/>
  <c r="N32" i="25"/>
  <c r="M32" i="25"/>
  <c r="L32" i="25"/>
  <c r="K32" i="25"/>
  <c r="J32" i="25"/>
  <c r="J18" i="25"/>
  <c r="K18" i="25"/>
  <c r="L18" i="25"/>
  <c r="O18" i="25"/>
  <c r="N18" i="25"/>
  <c r="M18" i="25"/>
  <c r="I45" i="25"/>
  <c r="I43" i="25"/>
  <c r="I41" i="25"/>
  <c r="I39" i="25"/>
  <c r="I37" i="25"/>
  <c r="I35" i="25"/>
  <c r="I33" i="25"/>
  <c r="I31" i="25"/>
  <c r="I29" i="25"/>
  <c r="I27" i="25"/>
  <c r="I25" i="25"/>
  <c r="I23" i="25"/>
  <c r="I21" i="25"/>
  <c r="I19" i="25"/>
  <c r="I17" i="25"/>
  <c r="I15" i="25"/>
  <c r="I13" i="25"/>
  <c r="I11" i="25"/>
  <c r="I9" i="25"/>
  <c r="I7" i="25"/>
  <c r="I5" i="25"/>
  <c r="W46" i="20"/>
  <c r="V46" i="20"/>
  <c r="U46" i="20"/>
  <c r="W44" i="20"/>
  <c r="V44" i="20"/>
  <c r="U44" i="20"/>
  <c r="U42" i="20"/>
  <c r="W42" i="20"/>
  <c r="V42" i="20"/>
  <c r="W40" i="20"/>
  <c r="V40" i="20"/>
  <c r="U40" i="20"/>
  <c r="W38" i="20"/>
  <c r="V38" i="20"/>
  <c r="U38" i="20"/>
  <c r="W36" i="20"/>
  <c r="V36" i="20"/>
  <c r="U36" i="20"/>
  <c r="W34" i="20"/>
  <c r="V34" i="20"/>
  <c r="U34" i="20"/>
  <c r="W32" i="20"/>
  <c r="V32" i="20"/>
  <c r="U32" i="20"/>
  <c r="U30" i="20"/>
  <c r="W30" i="20"/>
  <c r="V30" i="20"/>
  <c r="W28" i="20"/>
  <c r="V28" i="20"/>
  <c r="U28" i="20"/>
  <c r="Z28" i="20" s="1"/>
  <c r="W26" i="20"/>
  <c r="V26" i="20"/>
  <c r="U26" i="20"/>
  <c r="W24" i="20"/>
  <c r="V24" i="20"/>
  <c r="U24" i="20"/>
  <c r="W22" i="20"/>
  <c r="V22" i="20"/>
  <c r="U22" i="20"/>
  <c r="W20" i="20"/>
  <c r="V20" i="20"/>
  <c r="U20" i="20"/>
  <c r="W16" i="20"/>
  <c r="V16" i="20"/>
  <c r="U16" i="20"/>
  <c r="V14" i="20"/>
  <c r="W14" i="20"/>
  <c r="U14" i="20"/>
  <c r="W12" i="20"/>
  <c r="V12" i="20"/>
  <c r="U12" i="20"/>
  <c r="W10" i="20"/>
  <c r="V10" i="20"/>
  <c r="U10" i="20"/>
  <c r="V6" i="20"/>
  <c r="W6" i="20"/>
  <c r="U6" i="20"/>
  <c r="E46" i="20"/>
  <c r="D46" i="20"/>
  <c r="C46" i="20"/>
  <c r="C44" i="20"/>
  <c r="E44" i="20"/>
  <c r="D44" i="20"/>
  <c r="C42" i="20"/>
  <c r="E42" i="20"/>
  <c r="D42" i="20"/>
  <c r="C40" i="20"/>
  <c r="E40" i="20"/>
  <c r="D40" i="20"/>
  <c r="C38" i="20"/>
  <c r="E38" i="20"/>
  <c r="D38" i="20"/>
  <c r="D36" i="20"/>
  <c r="E36" i="20"/>
  <c r="C36" i="20"/>
  <c r="D34" i="20"/>
  <c r="E34" i="20"/>
  <c r="C34" i="20"/>
  <c r="E32" i="20"/>
  <c r="D32" i="20"/>
  <c r="C32" i="20"/>
  <c r="E30" i="20"/>
  <c r="D30" i="20"/>
  <c r="C30" i="20"/>
  <c r="E28" i="20"/>
  <c r="D28" i="20"/>
  <c r="C28" i="20"/>
  <c r="E26" i="20"/>
  <c r="D26" i="20"/>
  <c r="C26" i="20"/>
  <c r="D24" i="20"/>
  <c r="E24" i="20"/>
  <c r="C24" i="20"/>
  <c r="E22" i="20"/>
  <c r="D22" i="20"/>
  <c r="C22" i="20"/>
  <c r="E20" i="20"/>
  <c r="D20" i="20"/>
  <c r="C20" i="20"/>
  <c r="E18" i="20"/>
  <c r="D18" i="20"/>
  <c r="C18" i="20"/>
  <c r="E16" i="20"/>
  <c r="D16" i="20"/>
  <c r="C16" i="20"/>
  <c r="H16" i="20" s="1"/>
  <c r="E14" i="20"/>
  <c r="D14" i="20"/>
  <c r="C14" i="20"/>
  <c r="C12" i="20"/>
  <c r="E12" i="20"/>
  <c r="D12" i="20"/>
  <c r="E10" i="20"/>
  <c r="D10" i="20"/>
  <c r="C10" i="20"/>
  <c r="E8" i="20"/>
  <c r="D8" i="20"/>
  <c r="C8" i="20"/>
  <c r="E6" i="20"/>
  <c r="D6" i="20"/>
  <c r="C6" i="20"/>
  <c r="U17" i="20"/>
  <c r="X17" i="20" s="1"/>
  <c r="U7" i="20"/>
  <c r="X7" i="20" s="1"/>
  <c r="AA46" i="20"/>
  <c r="AB32" i="20"/>
  <c r="AA32" i="20"/>
  <c r="G61" i="20"/>
  <c r="F61" i="20"/>
  <c r="E61" i="20"/>
  <c r="D61" i="20"/>
  <c r="C61" i="20"/>
  <c r="G59" i="20"/>
  <c r="F59" i="20"/>
  <c r="E59" i="20"/>
  <c r="D59" i="20"/>
  <c r="C59" i="20"/>
  <c r="G57" i="20"/>
  <c r="F57" i="20"/>
  <c r="E57" i="20"/>
  <c r="D57" i="20"/>
  <c r="C57" i="20"/>
  <c r="G55" i="20"/>
  <c r="F55" i="20"/>
  <c r="E55" i="20"/>
  <c r="D55" i="20"/>
  <c r="C55" i="20"/>
  <c r="G53" i="20"/>
  <c r="F53" i="20"/>
  <c r="E53" i="20"/>
  <c r="D53" i="20"/>
  <c r="C53" i="20"/>
  <c r="G51" i="20"/>
  <c r="F51" i="20"/>
  <c r="E51" i="20"/>
  <c r="D51" i="20"/>
  <c r="C51" i="20"/>
  <c r="G49" i="20"/>
  <c r="F49" i="20"/>
  <c r="E49" i="20"/>
  <c r="D49" i="20"/>
  <c r="C49" i="20"/>
  <c r="Y61" i="20"/>
  <c r="W61" i="20"/>
  <c r="V61" i="20"/>
  <c r="Y59" i="20"/>
  <c r="X59" i="20"/>
  <c r="W59" i="20"/>
  <c r="V59" i="20"/>
  <c r="U59" i="20"/>
  <c r="Y57" i="20"/>
  <c r="X57" i="20"/>
  <c r="W57" i="20"/>
  <c r="V57" i="20"/>
  <c r="U57" i="20"/>
  <c r="Y55" i="20"/>
  <c r="X55" i="20"/>
  <c r="W55" i="20"/>
  <c r="V55" i="20"/>
  <c r="U55" i="20"/>
  <c r="Y53" i="20"/>
  <c r="X53" i="20"/>
  <c r="W53" i="20"/>
  <c r="V53" i="20"/>
  <c r="U53" i="20"/>
  <c r="Y51" i="20"/>
  <c r="W51" i="20"/>
  <c r="V51" i="20"/>
  <c r="Y49" i="20"/>
  <c r="X49" i="20"/>
  <c r="W49" i="20"/>
  <c r="V49" i="20"/>
  <c r="U49" i="20"/>
  <c r="AE18" i="20"/>
  <c r="AE46" i="20"/>
  <c r="AD46" i="20"/>
  <c r="AC46" i="20"/>
  <c r="AB46" i="20"/>
  <c r="Z46" i="20"/>
  <c r="Z45" i="20"/>
  <c r="Z44" i="20"/>
  <c r="Z43" i="20"/>
  <c r="Z42" i="20"/>
  <c r="Z41" i="20"/>
  <c r="Z40" i="20"/>
  <c r="Z39" i="20"/>
  <c r="Z38" i="20"/>
  <c r="Z37" i="20"/>
  <c r="Z36" i="20"/>
  <c r="Z35" i="20"/>
  <c r="Z34" i="20"/>
  <c r="Z33" i="20"/>
  <c r="AE32" i="20"/>
  <c r="AD32" i="20"/>
  <c r="AC32" i="20"/>
  <c r="Z32" i="20"/>
  <c r="Z31" i="20"/>
  <c r="Z30" i="20"/>
  <c r="Z29" i="20"/>
  <c r="Z27" i="20"/>
  <c r="Z26" i="20"/>
  <c r="Z25" i="20"/>
  <c r="Z24" i="20"/>
  <c r="Z23" i="20"/>
  <c r="Z22" i="20"/>
  <c r="Z21" i="20"/>
  <c r="Z20" i="20"/>
  <c r="Z19" i="20"/>
  <c r="AC18" i="20"/>
  <c r="AB18" i="20"/>
  <c r="Z16" i="20"/>
  <c r="Z15" i="20"/>
  <c r="Z14" i="20"/>
  <c r="Z13" i="20"/>
  <c r="Z12" i="20"/>
  <c r="Z11" i="20"/>
  <c r="Z10" i="20"/>
  <c r="Z9" i="20"/>
  <c r="Z6" i="20"/>
  <c r="Z5" i="20"/>
  <c r="M46" i="20"/>
  <c r="L46" i="20"/>
  <c r="K46" i="20"/>
  <c r="J46" i="20"/>
  <c r="I46" i="20"/>
  <c r="M32" i="20"/>
  <c r="L32" i="20"/>
  <c r="K32" i="20"/>
  <c r="J32" i="20"/>
  <c r="I32" i="20"/>
  <c r="I18" i="20"/>
  <c r="M18" i="20"/>
  <c r="L18" i="20"/>
  <c r="K18" i="20"/>
  <c r="J18"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5" i="20"/>
  <c r="H14" i="20"/>
  <c r="H13" i="20"/>
  <c r="H12" i="20"/>
  <c r="H11" i="20"/>
  <c r="H10" i="20"/>
  <c r="H9" i="20"/>
  <c r="H8" i="20"/>
  <c r="H7" i="20"/>
  <c r="H6" i="20"/>
  <c r="H5" i="20"/>
  <c r="E45" i="19"/>
  <c r="D45" i="19"/>
  <c r="C45" i="19"/>
  <c r="C43" i="19"/>
  <c r="E43" i="19"/>
  <c r="D43" i="19"/>
  <c r="C41" i="19"/>
  <c r="E41" i="19"/>
  <c r="D41" i="19"/>
  <c r="C39" i="19"/>
  <c r="E39" i="19"/>
  <c r="D39" i="19"/>
  <c r="E37" i="19"/>
  <c r="D37" i="19"/>
  <c r="C37" i="19"/>
  <c r="D35" i="19"/>
  <c r="E35" i="19"/>
  <c r="C35" i="19"/>
  <c r="D33" i="19"/>
  <c r="E33" i="19"/>
  <c r="C33" i="19"/>
  <c r="E31" i="19"/>
  <c r="D31" i="19"/>
  <c r="C31" i="19"/>
  <c r="E29" i="19"/>
  <c r="D29" i="19"/>
  <c r="C29" i="19"/>
  <c r="G29" i="19" s="1"/>
  <c r="E27" i="19"/>
  <c r="D27" i="19"/>
  <c r="C27" i="19"/>
  <c r="E25" i="19"/>
  <c r="D25" i="19"/>
  <c r="C25" i="19"/>
  <c r="G25" i="19" s="1"/>
  <c r="D23" i="19"/>
  <c r="E23" i="19"/>
  <c r="C23" i="19"/>
  <c r="E21" i="19"/>
  <c r="D21" i="19"/>
  <c r="C21" i="19"/>
  <c r="G21" i="19" s="1"/>
  <c r="E19" i="19"/>
  <c r="D19" i="19"/>
  <c r="C19" i="19"/>
  <c r="E17" i="19"/>
  <c r="D17" i="19"/>
  <c r="C17" i="19"/>
  <c r="E15" i="19"/>
  <c r="D15" i="19"/>
  <c r="C15" i="19"/>
  <c r="E13" i="19"/>
  <c r="D13" i="19"/>
  <c r="C13" i="19"/>
  <c r="G13" i="19" s="1"/>
  <c r="D11" i="19"/>
  <c r="E11" i="19"/>
  <c r="C11" i="19"/>
  <c r="E9" i="19"/>
  <c r="D9" i="19"/>
  <c r="C9" i="19"/>
  <c r="G9" i="19" s="1"/>
  <c r="E7" i="19"/>
  <c r="D7" i="19"/>
  <c r="C7" i="19"/>
  <c r="E5" i="19"/>
  <c r="D5" i="19"/>
  <c r="C5" i="19"/>
  <c r="G5" i="19" s="1"/>
  <c r="H60" i="19"/>
  <c r="F60" i="19"/>
  <c r="E60" i="19"/>
  <c r="D60" i="19"/>
  <c r="C60" i="19"/>
  <c r="H58" i="19"/>
  <c r="F58" i="19"/>
  <c r="E58" i="19"/>
  <c r="D58" i="19"/>
  <c r="C58" i="19"/>
  <c r="H56" i="19"/>
  <c r="F56" i="19"/>
  <c r="E56" i="19"/>
  <c r="D56" i="19"/>
  <c r="C56" i="19"/>
  <c r="H54" i="19"/>
  <c r="F54" i="19"/>
  <c r="E54" i="19"/>
  <c r="D54" i="19"/>
  <c r="C54" i="19"/>
  <c r="H52" i="19"/>
  <c r="F52" i="19"/>
  <c r="E52" i="19"/>
  <c r="D52" i="19"/>
  <c r="C52" i="19"/>
  <c r="H50" i="19"/>
  <c r="F50" i="19"/>
  <c r="E50" i="19"/>
  <c r="D50" i="19"/>
  <c r="C50" i="19"/>
  <c r="H48" i="19"/>
  <c r="F48" i="19"/>
  <c r="E48" i="19"/>
  <c r="D48" i="19"/>
  <c r="C48" i="19"/>
  <c r="K45" i="19"/>
  <c r="J45" i="19"/>
  <c r="I45" i="19"/>
  <c r="H45" i="19"/>
  <c r="K31" i="19"/>
  <c r="J31" i="19"/>
  <c r="I31" i="19"/>
  <c r="H31" i="19"/>
  <c r="K17" i="19"/>
  <c r="J17" i="19"/>
  <c r="I17" i="19"/>
  <c r="H17" i="19"/>
  <c r="G45" i="19"/>
  <c r="G44" i="19"/>
  <c r="G43" i="19"/>
  <c r="G42" i="19"/>
  <c r="G41" i="19"/>
  <c r="G40" i="19"/>
  <c r="G39" i="19"/>
  <c r="G38" i="19"/>
  <c r="G37" i="19"/>
  <c r="G36" i="19"/>
  <c r="G35" i="19"/>
  <c r="G34" i="19"/>
  <c r="G33" i="19"/>
  <c r="G32" i="19"/>
  <c r="G31" i="19"/>
  <c r="G30" i="19"/>
  <c r="G28" i="19"/>
  <c r="G27" i="19"/>
  <c r="G26" i="19"/>
  <c r="G24" i="19"/>
  <c r="G23" i="19"/>
  <c r="G22" i="19"/>
  <c r="G20" i="19"/>
  <c r="G19" i="19"/>
  <c r="G18" i="19"/>
  <c r="G17" i="19"/>
  <c r="G16" i="19"/>
  <c r="G15" i="19"/>
  <c r="G14" i="19"/>
  <c r="G12" i="19"/>
  <c r="G11" i="19"/>
  <c r="G10" i="19"/>
  <c r="G8" i="19"/>
  <c r="G7" i="19"/>
  <c r="G6" i="19"/>
  <c r="G4" i="19"/>
  <c r="W45" i="18"/>
  <c r="W43" i="18"/>
  <c r="W41" i="18"/>
  <c r="W39" i="18"/>
  <c r="W37" i="18"/>
  <c r="W35" i="18"/>
  <c r="W33" i="18"/>
  <c r="W31" i="18"/>
  <c r="W29" i="18"/>
  <c r="W27" i="18"/>
  <c r="W25" i="18"/>
  <c r="W23" i="18"/>
  <c r="W21" i="18"/>
  <c r="W19" i="18"/>
  <c r="W17" i="18"/>
  <c r="W15" i="18"/>
  <c r="W13" i="18"/>
  <c r="W11" i="18"/>
  <c r="W9" i="18"/>
  <c r="W7" i="18"/>
  <c r="W5" i="18"/>
  <c r="AQ46" i="18"/>
  <c r="AP46" i="18"/>
  <c r="AO46" i="18"/>
  <c r="AN46" i="18"/>
  <c r="AL46" i="18"/>
  <c r="AK46" i="18"/>
  <c r="AQ44" i="18"/>
  <c r="AP44" i="18"/>
  <c r="AO44" i="18"/>
  <c r="AN44" i="18"/>
  <c r="AM44" i="18"/>
  <c r="AL44" i="18"/>
  <c r="AK44" i="18"/>
  <c r="AQ42" i="18"/>
  <c r="AP42" i="18"/>
  <c r="AO42" i="18"/>
  <c r="AN42" i="18"/>
  <c r="AM42" i="18"/>
  <c r="AL42" i="18"/>
  <c r="AK42" i="18"/>
  <c r="AQ40" i="18"/>
  <c r="AP40" i="18"/>
  <c r="AO40" i="18"/>
  <c r="AN40" i="18"/>
  <c r="AM40" i="18"/>
  <c r="AL40" i="18"/>
  <c r="AK40" i="18"/>
  <c r="AQ32" i="18"/>
  <c r="AP32" i="18"/>
  <c r="AO32" i="18"/>
  <c r="AN32" i="18"/>
  <c r="AM32" i="18"/>
  <c r="AL32" i="18"/>
  <c r="AK32" i="18"/>
  <c r="AQ30" i="18"/>
  <c r="AP30" i="18"/>
  <c r="AO30" i="18"/>
  <c r="AN30" i="18"/>
  <c r="AM30" i="18"/>
  <c r="AL30" i="18"/>
  <c r="AK30" i="18"/>
  <c r="AQ28" i="18"/>
  <c r="AP28" i="18"/>
  <c r="AO28" i="18"/>
  <c r="AN28" i="18"/>
  <c r="AM28" i="18"/>
  <c r="AL28" i="18"/>
  <c r="AK28" i="18"/>
  <c r="AQ26" i="18"/>
  <c r="AP26" i="18"/>
  <c r="AO26" i="18"/>
  <c r="AN26" i="18"/>
  <c r="AM26" i="18"/>
  <c r="AL26" i="18"/>
  <c r="AK26" i="18"/>
  <c r="AQ24" i="18"/>
  <c r="AP24" i="18"/>
  <c r="AO24" i="18"/>
  <c r="AN24" i="18"/>
  <c r="AM24" i="18"/>
  <c r="AL24" i="18"/>
  <c r="AK24" i="18"/>
  <c r="AQ22" i="18"/>
  <c r="AP22" i="18"/>
  <c r="AO22" i="18"/>
  <c r="AN22" i="18"/>
  <c r="AM22" i="18"/>
  <c r="AL22" i="18"/>
  <c r="AK22" i="18"/>
  <c r="AQ20" i="18"/>
  <c r="AP20" i="18"/>
  <c r="AO20" i="18"/>
  <c r="AN20" i="18"/>
  <c r="AM20" i="18"/>
  <c r="AL20" i="18"/>
  <c r="AK20" i="18"/>
  <c r="AQ18" i="18"/>
  <c r="AP18" i="18"/>
  <c r="AO18" i="18"/>
  <c r="AN18" i="18"/>
  <c r="AM18" i="18"/>
  <c r="AL18" i="18"/>
  <c r="AK18" i="18"/>
  <c r="AQ16" i="18"/>
  <c r="AP16" i="18"/>
  <c r="AO16" i="18"/>
  <c r="AN16" i="18"/>
  <c r="AM16" i="18"/>
  <c r="AL16" i="18"/>
  <c r="AK16" i="18"/>
  <c r="AQ14" i="18"/>
  <c r="AP14" i="18"/>
  <c r="AO14" i="18"/>
  <c r="AN14" i="18"/>
  <c r="AM14" i="18"/>
  <c r="AL14" i="18"/>
  <c r="AK14" i="18"/>
  <c r="AQ12" i="18"/>
  <c r="AP12" i="18"/>
  <c r="AO12" i="18"/>
  <c r="AN12" i="18"/>
  <c r="AM12" i="18"/>
  <c r="AL12" i="18"/>
  <c r="AK12" i="18"/>
  <c r="AQ10" i="18"/>
  <c r="AP10" i="18"/>
  <c r="AO10" i="18"/>
  <c r="AN10" i="18"/>
  <c r="AM10" i="18"/>
  <c r="AL10" i="18"/>
  <c r="AK10" i="18"/>
  <c r="AQ8" i="18"/>
  <c r="AP8" i="18"/>
  <c r="AO8" i="18"/>
  <c r="AN8" i="18"/>
  <c r="AM8" i="18"/>
  <c r="AL8" i="18"/>
  <c r="AK8" i="18"/>
  <c r="AQ6" i="18"/>
  <c r="AP6" i="18"/>
  <c r="AO6" i="18"/>
  <c r="AN6" i="18"/>
  <c r="AM6" i="18"/>
  <c r="AL6" i="18"/>
  <c r="AK6" i="18"/>
  <c r="S46" i="18"/>
  <c r="R46" i="18"/>
  <c r="Q46" i="18"/>
  <c r="P46" i="18"/>
  <c r="S44" i="18"/>
  <c r="R44" i="18"/>
  <c r="Q44" i="18"/>
  <c r="P44" i="18"/>
  <c r="S42" i="18"/>
  <c r="R42" i="18"/>
  <c r="Q42" i="18"/>
  <c r="P42" i="18"/>
  <c r="S40" i="18"/>
  <c r="R40" i="18"/>
  <c r="Q40" i="18"/>
  <c r="P40" i="18"/>
  <c r="S38" i="18"/>
  <c r="R38" i="18"/>
  <c r="Q38" i="18"/>
  <c r="P38" i="18"/>
  <c r="P12" i="18"/>
  <c r="P10" i="18"/>
  <c r="Q6" i="18"/>
  <c r="P6" i="18"/>
  <c r="D6" i="18"/>
  <c r="C6" i="18"/>
  <c r="W6" i="18" s="1"/>
  <c r="AR35" i="18"/>
  <c r="AR45" i="18" s="1"/>
  <c r="AR61" i="18" s="1"/>
  <c r="AM45" i="18"/>
  <c r="AW46" i="18" s="1"/>
  <c r="BC46" i="18"/>
  <c r="BA46" i="18"/>
  <c r="AZ46" i="18"/>
  <c r="AY46" i="18"/>
  <c r="AX46" i="18"/>
  <c r="AV46" i="18"/>
  <c r="AU46" i="18"/>
  <c r="BC32" i="18"/>
  <c r="BB32" i="18"/>
  <c r="BA32" i="18"/>
  <c r="AZ32" i="18"/>
  <c r="AY32" i="18"/>
  <c r="AX32" i="18"/>
  <c r="AW32" i="18"/>
  <c r="AV32" i="18"/>
  <c r="AU32" i="18"/>
  <c r="AU18" i="18"/>
  <c r="AW18" i="18"/>
  <c r="AV18" i="18"/>
  <c r="BC18" i="18"/>
  <c r="BB18" i="18"/>
  <c r="BA18" i="18"/>
  <c r="AZ18" i="18"/>
  <c r="AY18" i="18"/>
  <c r="AX18" i="18"/>
  <c r="AT43" i="18"/>
  <c r="AT41" i="18"/>
  <c r="AT39" i="18"/>
  <c r="AT37" i="18"/>
  <c r="AT36" i="18"/>
  <c r="AT35" i="18"/>
  <c r="AT34" i="18"/>
  <c r="AT33" i="18"/>
  <c r="AT31" i="18"/>
  <c r="AT29" i="18"/>
  <c r="AT27" i="18"/>
  <c r="AT25" i="18"/>
  <c r="AT23" i="18"/>
  <c r="AT21" i="18"/>
  <c r="AT19" i="18"/>
  <c r="AT17" i="18"/>
  <c r="AT15" i="18"/>
  <c r="AT13" i="18"/>
  <c r="AT11" i="18"/>
  <c r="AT9" i="18"/>
  <c r="AT7" i="18"/>
  <c r="AT5" i="18"/>
  <c r="AS61" i="18"/>
  <c r="AQ61" i="18"/>
  <c r="AS59" i="18"/>
  <c r="AR59" i="18"/>
  <c r="AQ59" i="18"/>
  <c r="AS57" i="18"/>
  <c r="AR57" i="18"/>
  <c r="AQ57" i="18"/>
  <c r="AS55" i="18"/>
  <c r="AR55" i="18"/>
  <c r="AQ55" i="18"/>
  <c r="AS53" i="18"/>
  <c r="AR53" i="18"/>
  <c r="AQ53" i="18"/>
  <c r="AS51" i="18"/>
  <c r="AR51" i="18"/>
  <c r="AQ51" i="18"/>
  <c r="AS49" i="18"/>
  <c r="AR49" i="18"/>
  <c r="AQ49" i="18"/>
  <c r="AP61" i="18"/>
  <c r="AO61" i="18"/>
  <c r="AN61" i="18"/>
  <c r="AM61" i="18"/>
  <c r="AL61" i="18"/>
  <c r="AK61" i="18"/>
  <c r="AP59" i="18"/>
  <c r="AO59" i="18"/>
  <c r="AN59" i="18"/>
  <c r="AM59" i="18"/>
  <c r="AL59" i="18"/>
  <c r="AK59" i="18"/>
  <c r="AP57" i="18"/>
  <c r="AO57" i="18"/>
  <c r="AN57" i="18"/>
  <c r="AM57" i="18"/>
  <c r="AL57" i="18"/>
  <c r="AK57" i="18"/>
  <c r="AP55" i="18"/>
  <c r="AO55" i="18"/>
  <c r="AN55" i="18"/>
  <c r="AM55" i="18"/>
  <c r="AL55" i="18"/>
  <c r="AK55" i="18"/>
  <c r="AP53" i="18"/>
  <c r="AO53" i="18"/>
  <c r="AN53" i="18"/>
  <c r="AM53" i="18"/>
  <c r="AL53" i="18"/>
  <c r="AK53" i="18"/>
  <c r="AP51" i="18"/>
  <c r="AO51" i="18"/>
  <c r="AN51" i="18"/>
  <c r="AM51" i="18"/>
  <c r="AL51" i="18"/>
  <c r="AK51" i="18"/>
  <c r="AP49" i="18"/>
  <c r="AO49" i="18"/>
  <c r="AN49" i="18"/>
  <c r="AM49" i="18"/>
  <c r="AL49" i="18"/>
  <c r="AK49" i="18"/>
  <c r="F61" i="18"/>
  <c r="E61" i="18"/>
  <c r="D61" i="18"/>
  <c r="C61" i="18"/>
  <c r="F59" i="18"/>
  <c r="E59" i="18"/>
  <c r="D59" i="18"/>
  <c r="C59" i="18"/>
  <c r="F57" i="18"/>
  <c r="E57" i="18"/>
  <c r="D57" i="18"/>
  <c r="C57" i="18"/>
  <c r="F55" i="18"/>
  <c r="E55" i="18"/>
  <c r="D55" i="18"/>
  <c r="C55" i="18"/>
  <c r="F53" i="18"/>
  <c r="E53" i="18"/>
  <c r="D53" i="18"/>
  <c r="C53" i="18"/>
  <c r="F51" i="18"/>
  <c r="E51" i="18"/>
  <c r="D51" i="18"/>
  <c r="C51" i="18"/>
  <c r="F49" i="18"/>
  <c r="E49" i="18"/>
  <c r="D49" i="18"/>
  <c r="C49" i="18"/>
  <c r="U61" i="18"/>
  <c r="T61" i="18"/>
  <c r="S61" i="18"/>
  <c r="R61" i="18"/>
  <c r="Q61" i="18"/>
  <c r="P61" i="18"/>
  <c r="U59" i="18"/>
  <c r="T59" i="18"/>
  <c r="S59" i="18"/>
  <c r="R59" i="18"/>
  <c r="Q59" i="18"/>
  <c r="P59" i="18"/>
  <c r="U57" i="18"/>
  <c r="T57" i="18"/>
  <c r="S57" i="18"/>
  <c r="R57" i="18"/>
  <c r="Q57" i="18"/>
  <c r="P57" i="18"/>
  <c r="U55" i="18"/>
  <c r="T55" i="18"/>
  <c r="S55" i="18"/>
  <c r="R55" i="18"/>
  <c r="Q55" i="18"/>
  <c r="P55" i="18"/>
  <c r="U53" i="18"/>
  <c r="T53" i="18"/>
  <c r="S53" i="18"/>
  <c r="R53" i="18"/>
  <c r="Q53" i="18"/>
  <c r="P53" i="18"/>
  <c r="U51" i="18"/>
  <c r="T51" i="18"/>
  <c r="S51" i="18"/>
  <c r="R51" i="18"/>
  <c r="Q51" i="18"/>
  <c r="P51" i="18"/>
  <c r="U49" i="18"/>
  <c r="T49" i="18"/>
  <c r="S49" i="18"/>
  <c r="R49" i="18"/>
  <c r="Q49" i="18"/>
  <c r="P49" i="18"/>
  <c r="AB46" i="18"/>
  <c r="AA46" i="18"/>
  <c r="Z46" i="18"/>
  <c r="Y46" i="18"/>
  <c r="X46" i="18"/>
  <c r="W46" i="18"/>
  <c r="AB32" i="18"/>
  <c r="AA32" i="18"/>
  <c r="Z32" i="18"/>
  <c r="Y32" i="18"/>
  <c r="X32" i="18"/>
  <c r="W32" i="18"/>
  <c r="W18" i="18"/>
  <c r="X18" i="18"/>
  <c r="Y18" i="18"/>
  <c r="AB18" i="18"/>
  <c r="AA18" i="18"/>
  <c r="Z18" i="18"/>
  <c r="V45" i="18"/>
  <c r="V43" i="18"/>
  <c r="V41" i="18"/>
  <c r="V39" i="18"/>
  <c r="V37" i="18"/>
  <c r="V36" i="18"/>
  <c r="V35" i="18"/>
  <c r="V34" i="18"/>
  <c r="V33" i="18"/>
  <c r="V31" i="18"/>
  <c r="V29" i="18"/>
  <c r="V27" i="18"/>
  <c r="V25" i="18"/>
  <c r="V23" i="18"/>
  <c r="V21" i="18"/>
  <c r="V19" i="18"/>
  <c r="V17" i="18"/>
  <c r="V15" i="18"/>
  <c r="V13" i="18"/>
  <c r="V11" i="18"/>
  <c r="V9" i="18"/>
  <c r="V7" i="18"/>
  <c r="V5" i="18"/>
  <c r="J46" i="18"/>
  <c r="I46" i="18"/>
  <c r="H46" i="18"/>
  <c r="J32" i="18"/>
  <c r="I32" i="18"/>
  <c r="H32" i="18"/>
  <c r="H18" i="18"/>
  <c r="J18" i="18"/>
  <c r="I18" i="18"/>
  <c r="G45" i="18"/>
  <c r="G43" i="18"/>
  <c r="G41" i="18"/>
  <c r="G39" i="18"/>
  <c r="G37" i="18"/>
  <c r="G35" i="18"/>
  <c r="G33" i="18"/>
  <c r="J31" i="18"/>
  <c r="G31" i="18"/>
  <c r="G29" i="18"/>
  <c r="G27" i="18"/>
  <c r="G25" i="18"/>
  <c r="G23" i="18"/>
  <c r="G21" i="18"/>
  <c r="G19" i="18"/>
  <c r="G17" i="18"/>
  <c r="G15" i="18"/>
  <c r="G13" i="18"/>
  <c r="G11" i="18"/>
  <c r="G9" i="18"/>
  <c r="G7" i="18"/>
  <c r="G5" i="18"/>
  <c r="G4" i="18"/>
  <c r="F45" i="17"/>
  <c r="E45" i="17"/>
  <c r="D45" i="17"/>
  <c r="C45" i="17"/>
  <c r="F43" i="17"/>
  <c r="E43" i="17"/>
  <c r="D43" i="17"/>
  <c r="C43" i="17"/>
  <c r="F41" i="17"/>
  <c r="E41" i="17"/>
  <c r="D41" i="17"/>
  <c r="C41" i="17"/>
  <c r="F39" i="17"/>
  <c r="E39" i="17"/>
  <c r="D39" i="17"/>
  <c r="C39" i="17"/>
  <c r="F37" i="17"/>
  <c r="E37" i="17"/>
  <c r="D37" i="17"/>
  <c r="C37" i="17"/>
  <c r="F35" i="17"/>
  <c r="E35" i="17"/>
  <c r="D35" i="17"/>
  <c r="C35" i="17"/>
  <c r="F33" i="17"/>
  <c r="E33" i="17"/>
  <c r="D33" i="17"/>
  <c r="C33" i="17"/>
  <c r="F31" i="17"/>
  <c r="E31" i="17"/>
  <c r="D31" i="17"/>
  <c r="C31" i="17"/>
  <c r="F29" i="17"/>
  <c r="E29" i="17"/>
  <c r="D29" i="17"/>
  <c r="C29" i="17"/>
  <c r="F27" i="17"/>
  <c r="E27" i="17"/>
  <c r="D27" i="17"/>
  <c r="C27" i="17"/>
  <c r="F25" i="17"/>
  <c r="E25" i="17"/>
  <c r="D25" i="17"/>
  <c r="C25" i="17"/>
  <c r="F23" i="17"/>
  <c r="E23" i="17"/>
  <c r="D23" i="17"/>
  <c r="C23" i="17"/>
  <c r="F21" i="17"/>
  <c r="E21" i="17"/>
  <c r="D21" i="17"/>
  <c r="C21" i="17"/>
  <c r="F19" i="17"/>
  <c r="E19" i="17"/>
  <c r="D19" i="17"/>
  <c r="C19" i="17"/>
  <c r="G60" i="17"/>
  <c r="F60" i="17"/>
  <c r="E60" i="17"/>
  <c r="D60" i="17"/>
  <c r="C60" i="17"/>
  <c r="G58" i="17"/>
  <c r="F58" i="17"/>
  <c r="E58" i="17"/>
  <c r="D58" i="17"/>
  <c r="C58" i="17"/>
  <c r="G56" i="17"/>
  <c r="F56" i="17"/>
  <c r="E56" i="17"/>
  <c r="D56" i="17"/>
  <c r="C56" i="17"/>
  <c r="G54" i="17"/>
  <c r="F54" i="17"/>
  <c r="E54" i="17"/>
  <c r="D54" i="17"/>
  <c r="C54" i="17"/>
  <c r="G52" i="17"/>
  <c r="F52" i="17"/>
  <c r="E52" i="17"/>
  <c r="D52" i="17"/>
  <c r="C52" i="17"/>
  <c r="G50" i="17"/>
  <c r="F50" i="17"/>
  <c r="E50" i="17"/>
  <c r="D50" i="17"/>
  <c r="C50" i="17"/>
  <c r="G48" i="17"/>
  <c r="F48" i="17"/>
  <c r="E48" i="17"/>
  <c r="D48" i="17"/>
  <c r="C48" i="17"/>
  <c r="K45" i="17"/>
  <c r="P45" i="17"/>
  <c r="O45" i="17"/>
  <c r="N45" i="17"/>
  <c r="M45" i="17"/>
  <c r="L45" i="17"/>
  <c r="P31" i="17"/>
  <c r="O31" i="17"/>
  <c r="N31" i="17"/>
  <c r="M31" i="17"/>
  <c r="L31" i="17"/>
  <c r="K31" i="17"/>
  <c r="K17" i="17"/>
  <c r="O17" i="17"/>
  <c r="N17" i="17"/>
  <c r="M17" i="17"/>
  <c r="L17"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6" i="17"/>
  <c r="I14" i="17"/>
  <c r="I12" i="17"/>
  <c r="I10" i="17"/>
  <c r="I8" i="17"/>
  <c r="I6" i="17"/>
  <c r="I4" i="17"/>
  <c r="Y46" i="16"/>
  <c r="AD46" i="16"/>
  <c r="AC46" i="16"/>
  <c r="AB46" i="16"/>
  <c r="AA46" i="16"/>
  <c r="Z46" i="16"/>
  <c r="AD44" i="16"/>
  <c r="AC44" i="16"/>
  <c r="AB44" i="16"/>
  <c r="AA44" i="16"/>
  <c r="Z44" i="16"/>
  <c r="Y44" i="16"/>
  <c r="AD42" i="16"/>
  <c r="AC42" i="16"/>
  <c r="AB42" i="16"/>
  <c r="AA42" i="16"/>
  <c r="Z42" i="16"/>
  <c r="Y42" i="16"/>
  <c r="AD40" i="16"/>
  <c r="AC40" i="16"/>
  <c r="AB40" i="16"/>
  <c r="AA40" i="16"/>
  <c r="Z40" i="16"/>
  <c r="Y40" i="16"/>
  <c r="AD38" i="16"/>
  <c r="AC38" i="16"/>
  <c r="AB38" i="16"/>
  <c r="AA38" i="16"/>
  <c r="Z38" i="16"/>
  <c r="Y38" i="16"/>
  <c r="AD36" i="16"/>
  <c r="AC36" i="16"/>
  <c r="AB36" i="16"/>
  <c r="AA36" i="16"/>
  <c r="Z36" i="16"/>
  <c r="Y36" i="16"/>
  <c r="AD34" i="16"/>
  <c r="AC34" i="16"/>
  <c r="AB34" i="16"/>
  <c r="AA34" i="16"/>
  <c r="Z34" i="16"/>
  <c r="Y34" i="16"/>
  <c r="AD32" i="16"/>
  <c r="AC32" i="16"/>
  <c r="AB32" i="16"/>
  <c r="AA32" i="16"/>
  <c r="Z32" i="16"/>
  <c r="Y32" i="16"/>
  <c r="AD30" i="16"/>
  <c r="AC30" i="16"/>
  <c r="AB30" i="16"/>
  <c r="AA30" i="16"/>
  <c r="Z30" i="16"/>
  <c r="Y30" i="16"/>
  <c r="AD28" i="16"/>
  <c r="AC28" i="16"/>
  <c r="AB28" i="16"/>
  <c r="AA28" i="16"/>
  <c r="Z28" i="16"/>
  <c r="Y28" i="16"/>
  <c r="Z26" i="16"/>
  <c r="AD26" i="16"/>
  <c r="AC26" i="16"/>
  <c r="AB26" i="16"/>
  <c r="AA26" i="16"/>
  <c r="Y26" i="16"/>
  <c r="Z24" i="16"/>
  <c r="AD24" i="16"/>
  <c r="AC24" i="16"/>
  <c r="AB24" i="16"/>
  <c r="AA24" i="16"/>
  <c r="Y24" i="16"/>
  <c r="Z22" i="16"/>
  <c r="AD22" i="16"/>
  <c r="AC22" i="16"/>
  <c r="AB22" i="16"/>
  <c r="AA22" i="16"/>
  <c r="Y22" i="16"/>
  <c r="Z20" i="16"/>
  <c r="AD20" i="16"/>
  <c r="AC20" i="16"/>
  <c r="AB20" i="16"/>
  <c r="AA20" i="16"/>
  <c r="Y20" i="16"/>
  <c r="Y18" i="16"/>
  <c r="AD18" i="16"/>
  <c r="AC18" i="16"/>
  <c r="AB18" i="16"/>
  <c r="AA18" i="16"/>
  <c r="Z18" i="16"/>
  <c r="AD16" i="16"/>
  <c r="AC16" i="16"/>
  <c r="AB16" i="16"/>
  <c r="AA16" i="16"/>
  <c r="Z16" i="16"/>
  <c r="Y16" i="16"/>
  <c r="AD14" i="16"/>
  <c r="AC14" i="16"/>
  <c r="AB14" i="16"/>
  <c r="AA14" i="16"/>
  <c r="Z14" i="16"/>
  <c r="Y14" i="16"/>
  <c r="Y12" i="16"/>
  <c r="AD12" i="16"/>
  <c r="AC12" i="16"/>
  <c r="AB12" i="16"/>
  <c r="AA12" i="16"/>
  <c r="Z12" i="16"/>
  <c r="Y10" i="16"/>
  <c r="AD10" i="16"/>
  <c r="AC10" i="16"/>
  <c r="AB10" i="16"/>
  <c r="AA10" i="16"/>
  <c r="Z10" i="16"/>
  <c r="AD8" i="16"/>
  <c r="AC8" i="16"/>
  <c r="AB8" i="16"/>
  <c r="AA8" i="16"/>
  <c r="Z8" i="16"/>
  <c r="Y8" i="16"/>
  <c r="Z6" i="16"/>
  <c r="AD6" i="16"/>
  <c r="AC6" i="16"/>
  <c r="AB6" i="16"/>
  <c r="AA6" i="16"/>
  <c r="Y6" i="16"/>
  <c r="I46" i="16"/>
  <c r="H46" i="16"/>
  <c r="G46" i="16"/>
  <c r="F46" i="16"/>
  <c r="E46" i="16"/>
  <c r="D46" i="16"/>
  <c r="C46" i="16"/>
  <c r="I44" i="16"/>
  <c r="H44" i="16"/>
  <c r="G44" i="16"/>
  <c r="F44" i="16"/>
  <c r="E44" i="16"/>
  <c r="D44" i="16"/>
  <c r="C44" i="16"/>
  <c r="I42" i="16"/>
  <c r="H42" i="16"/>
  <c r="G42" i="16"/>
  <c r="F42" i="16"/>
  <c r="E42" i="16"/>
  <c r="D42" i="16"/>
  <c r="C42" i="16"/>
  <c r="I40" i="16"/>
  <c r="H40" i="16"/>
  <c r="G40" i="16"/>
  <c r="F40" i="16"/>
  <c r="E40" i="16"/>
  <c r="D40" i="16"/>
  <c r="C40" i="16"/>
  <c r="I38" i="16"/>
  <c r="H38" i="16"/>
  <c r="G38" i="16"/>
  <c r="F38" i="16"/>
  <c r="E38" i="16"/>
  <c r="D38" i="16"/>
  <c r="C38" i="16"/>
  <c r="I36" i="16"/>
  <c r="H36" i="16"/>
  <c r="G36" i="16"/>
  <c r="F36" i="16"/>
  <c r="E36" i="16"/>
  <c r="D36" i="16"/>
  <c r="C36" i="16"/>
  <c r="I34" i="16"/>
  <c r="H34" i="16"/>
  <c r="G34" i="16"/>
  <c r="F34" i="16"/>
  <c r="E34" i="16"/>
  <c r="D34" i="16"/>
  <c r="C34" i="16"/>
  <c r="I32" i="16"/>
  <c r="H32" i="16"/>
  <c r="G32" i="16"/>
  <c r="F32" i="16"/>
  <c r="E32" i="16"/>
  <c r="D32" i="16"/>
  <c r="C32" i="16"/>
  <c r="I30" i="16"/>
  <c r="H30" i="16"/>
  <c r="G30" i="16"/>
  <c r="F30" i="16"/>
  <c r="E30" i="16"/>
  <c r="D30" i="16"/>
  <c r="C30" i="16"/>
  <c r="I28" i="16"/>
  <c r="H28" i="16"/>
  <c r="G28" i="16"/>
  <c r="F28" i="16"/>
  <c r="E28" i="16"/>
  <c r="D28" i="16"/>
  <c r="C28" i="16"/>
  <c r="C26" i="16"/>
  <c r="I26" i="16"/>
  <c r="H26" i="16"/>
  <c r="G26" i="16"/>
  <c r="F26" i="16"/>
  <c r="E26" i="16"/>
  <c r="D26" i="16"/>
  <c r="C24" i="16"/>
  <c r="I24" i="16"/>
  <c r="H24" i="16"/>
  <c r="G24" i="16"/>
  <c r="F24" i="16"/>
  <c r="E24" i="16"/>
  <c r="D24" i="16"/>
  <c r="I22" i="16"/>
  <c r="H22" i="16"/>
  <c r="G22" i="16"/>
  <c r="F22" i="16"/>
  <c r="E22" i="16"/>
  <c r="D22" i="16"/>
  <c r="C22" i="16"/>
  <c r="I20" i="16"/>
  <c r="H20" i="16"/>
  <c r="G20" i="16"/>
  <c r="F20" i="16"/>
  <c r="E20" i="16"/>
  <c r="D20" i="16"/>
  <c r="C20" i="16"/>
  <c r="I18" i="16"/>
  <c r="H18" i="16"/>
  <c r="G18" i="16"/>
  <c r="F18" i="16"/>
  <c r="E18" i="16"/>
  <c r="D18" i="16"/>
  <c r="C18" i="16"/>
  <c r="I16" i="16"/>
  <c r="H16" i="16"/>
  <c r="G16" i="16"/>
  <c r="F16" i="16"/>
  <c r="E16" i="16"/>
  <c r="D16" i="16"/>
  <c r="C16" i="16"/>
  <c r="I14" i="16"/>
  <c r="H14" i="16"/>
  <c r="G14" i="16"/>
  <c r="F14" i="16"/>
  <c r="E14" i="16"/>
  <c r="D14" i="16"/>
  <c r="C14" i="16"/>
  <c r="I12" i="16"/>
  <c r="H12" i="16"/>
  <c r="G12" i="16"/>
  <c r="F12" i="16"/>
  <c r="E12" i="16"/>
  <c r="D12" i="16"/>
  <c r="C12" i="16"/>
  <c r="I10" i="16"/>
  <c r="H10" i="16"/>
  <c r="G10" i="16"/>
  <c r="F10" i="16"/>
  <c r="E10" i="16"/>
  <c r="D10" i="16"/>
  <c r="C10" i="16"/>
  <c r="I8" i="16"/>
  <c r="H8" i="16"/>
  <c r="G8" i="16"/>
  <c r="F8" i="16"/>
  <c r="E8" i="16"/>
  <c r="D8" i="16"/>
  <c r="C8" i="16"/>
  <c r="I6" i="16"/>
  <c r="H6" i="16"/>
  <c r="G6" i="16"/>
  <c r="F6" i="16"/>
  <c r="E6" i="16"/>
  <c r="D6" i="16"/>
  <c r="C6" i="16"/>
  <c r="AM46" i="16"/>
  <c r="AL46" i="16"/>
  <c r="AK46" i="16"/>
  <c r="AJ46" i="16"/>
  <c r="AI46" i="16"/>
  <c r="AH46" i="16"/>
  <c r="AG46" i="16"/>
  <c r="AM32" i="16"/>
  <c r="AL32" i="16"/>
  <c r="AK32" i="16"/>
  <c r="AJ32" i="16"/>
  <c r="AI32" i="16"/>
  <c r="AH32" i="16"/>
  <c r="AG32" i="16"/>
  <c r="AM18" i="16"/>
  <c r="AL18" i="16"/>
  <c r="AK18" i="16"/>
  <c r="AJ18" i="16"/>
  <c r="AI18" i="16"/>
  <c r="AH18" i="16"/>
  <c r="AG18" i="16"/>
  <c r="AF45" i="16"/>
  <c r="AF43" i="16"/>
  <c r="AF41" i="16"/>
  <c r="AF39" i="16"/>
  <c r="AF37" i="16"/>
  <c r="AF35" i="16"/>
  <c r="AF33" i="16"/>
  <c r="AF31" i="16"/>
  <c r="AF29" i="16"/>
  <c r="AF27" i="16"/>
  <c r="AF25" i="16"/>
  <c r="AF23" i="16"/>
  <c r="AF21" i="16"/>
  <c r="AF19" i="16"/>
  <c r="AF17" i="16"/>
  <c r="AF15" i="16"/>
  <c r="AF13" i="16"/>
  <c r="AF11" i="16"/>
  <c r="AF9" i="16"/>
  <c r="AF7" i="16"/>
  <c r="AF5" i="16"/>
  <c r="AE61" i="16"/>
  <c r="AD61" i="16"/>
  <c r="AC61" i="16"/>
  <c r="AB61" i="16"/>
  <c r="AA61" i="16"/>
  <c r="Z61" i="16"/>
  <c r="Y61" i="16"/>
  <c r="AE59" i="16"/>
  <c r="AD59" i="16"/>
  <c r="AC59" i="16"/>
  <c r="AB59" i="16"/>
  <c r="AA59" i="16"/>
  <c r="Z59" i="16"/>
  <c r="Y59" i="16"/>
  <c r="AE57" i="16"/>
  <c r="AD57" i="16"/>
  <c r="AC57" i="16"/>
  <c r="AB57" i="16"/>
  <c r="AA57" i="16"/>
  <c r="Z57" i="16"/>
  <c r="Y57" i="16"/>
  <c r="AE55" i="16"/>
  <c r="AD55" i="16"/>
  <c r="AC55" i="16"/>
  <c r="AB55" i="16"/>
  <c r="AA55" i="16"/>
  <c r="Z55" i="16"/>
  <c r="Y55" i="16"/>
  <c r="AE53" i="16"/>
  <c r="AD53" i="16"/>
  <c r="AC53" i="16"/>
  <c r="AB53" i="16"/>
  <c r="AA53" i="16"/>
  <c r="Z53" i="16"/>
  <c r="Y53" i="16"/>
  <c r="AE51" i="16"/>
  <c r="AD51" i="16"/>
  <c r="AC51" i="16"/>
  <c r="AB51" i="16"/>
  <c r="AA51" i="16"/>
  <c r="Z51" i="16"/>
  <c r="Y51" i="16"/>
  <c r="AE49" i="16"/>
  <c r="AD49" i="16"/>
  <c r="AC49" i="16"/>
  <c r="AB49" i="16"/>
  <c r="AA49" i="16"/>
  <c r="Z49" i="16"/>
  <c r="Y49" i="16"/>
  <c r="J61" i="16"/>
  <c r="I61" i="16"/>
  <c r="H61" i="16"/>
  <c r="G61" i="16"/>
  <c r="F61" i="16"/>
  <c r="J59" i="16"/>
  <c r="I59" i="16"/>
  <c r="H59" i="16"/>
  <c r="G59" i="16"/>
  <c r="F59" i="16"/>
  <c r="J57" i="16"/>
  <c r="I57" i="16"/>
  <c r="H57" i="16"/>
  <c r="G57" i="16"/>
  <c r="F57" i="16"/>
  <c r="J55" i="16"/>
  <c r="I55" i="16"/>
  <c r="H55" i="16"/>
  <c r="G55" i="16"/>
  <c r="F55" i="16"/>
  <c r="J53" i="16"/>
  <c r="I53" i="16"/>
  <c r="H53" i="16"/>
  <c r="G53" i="16"/>
  <c r="F53" i="16"/>
  <c r="J51" i="16"/>
  <c r="I51" i="16"/>
  <c r="H51" i="16"/>
  <c r="G51" i="16"/>
  <c r="F51" i="16"/>
  <c r="J49" i="16"/>
  <c r="I49" i="16"/>
  <c r="H49" i="16"/>
  <c r="G49" i="16"/>
  <c r="F49" i="16"/>
  <c r="E61" i="16"/>
  <c r="D61" i="16"/>
  <c r="C61" i="16"/>
  <c r="E59" i="16"/>
  <c r="D59" i="16"/>
  <c r="C59" i="16"/>
  <c r="E57" i="16"/>
  <c r="D57" i="16"/>
  <c r="C57" i="16"/>
  <c r="E55" i="16"/>
  <c r="D55" i="16"/>
  <c r="C55" i="16"/>
  <c r="E53" i="16"/>
  <c r="D53" i="16"/>
  <c r="C53" i="16"/>
  <c r="E51" i="16"/>
  <c r="D51" i="16"/>
  <c r="C51" i="16"/>
  <c r="E49" i="16"/>
  <c r="D49" i="16"/>
  <c r="C49" i="16"/>
  <c r="T46" i="16"/>
  <c r="S46" i="16"/>
  <c r="R46" i="16"/>
  <c r="Q46" i="16"/>
  <c r="P46" i="16"/>
  <c r="O46" i="16"/>
  <c r="N46" i="16"/>
  <c r="M46" i="16"/>
  <c r="T32" i="16"/>
  <c r="S32" i="16"/>
  <c r="R32" i="16"/>
  <c r="Q32" i="16"/>
  <c r="P32" i="16"/>
  <c r="O32" i="16"/>
  <c r="N32" i="16"/>
  <c r="M32" i="16"/>
  <c r="M18" i="16"/>
  <c r="Q18" i="16"/>
  <c r="P18" i="16"/>
  <c r="O18" i="16"/>
  <c r="N18" i="16"/>
  <c r="T18" i="16"/>
  <c r="S18" i="16"/>
  <c r="R18" i="16"/>
  <c r="L45" i="16"/>
  <c r="L43" i="16"/>
  <c r="L41" i="16"/>
  <c r="L39" i="16"/>
  <c r="L37" i="16"/>
  <c r="L35" i="16"/>
  <c r="L33" i="16"/>
  <c r="L31" i="16"/>
  <c r="L29" i="16"/>
  <c r="L27" i="16"/>
  <c r="L25" i="16"/>
  <c r="L23" i="16"/>
  <c r="L21" i="16"/>
  <c r="L19" i="16"/>
  <c r="L17" i="16"/>
  <c r="L15" i="16"/>
  <c r="L13" i="16"/>
  <c r="L11" i="16"/>
  <c r="L9" i="16"/>
  <c r="L7" i="16"/>
  <c r="L5" i="16"/>
  <c r="N8" i="15"/>
  <c r="C8" i="15"/>
  <c r="C6" i="15"/>
  <c r="P61" i="15"/>
  <c r="O61" i="15"/>
  <c r="N61" i="15"/>
  <c r="P59" i="15"/>
  <c r="O59" i="15"/>
  <c r="N59" i="15"/>
  <c r="P57" i="15"/>
  <c r="O57" i="15"/>
  <c r="N57" i="15"/>
  <c r="P55" i="15"/>
  <c r="O55" i="15"/>
  <c r="N55" i="15"/>
  <c r="P53" i="15"/>
  <c r="O53" i="15"/>
  <c r="N53" i="15"/>
  <c r="P51" i="15"/>
  <c r="O51" i="15"/>
  <c r="N51" i="15"/>
  <c r="P49" i="15"/>
  <c r="O49" i="15"/>
  <c r="E61" i="15"/>
  <c r="D61" i="15"/>
  <c r="C61" i="15"/>
  <c r="E59" i="15"/>
  <c r="D59" i="15"/>
  <c r="C59" i="15"/>
  <c r="E57" i="15"/>
  <c r="D57" i="15"/>
  <c r="C57" i="15"/>
  <c r="E55" i="15"/>
  <c r="D55" i="15"/>
  <c r="C55" i="15"/>
  <c r="E53" i="15"/>
  <c r="D53" i="15"/>
  <c r="C53" i="15"/>
  <c r="E51" i="15"/>
  <c r="D51" i="15"/>
  <c r="C51" i="15"/>
  <c r="E49" i="15"/>
  <c r="D49" i="15"/>
  <c r="C49" i="15"/>
  <c r="U46" i="15"/>
  <c r="T46" i="15"/>
  <c r="S46" i="15"/>
  <c r="R45" i="15"/>
  <c r="R43" i="15"/>
  <c r="R41" i="15"/>
  <c r="R39" i="15"/>
  <c r="R37" i="15"/>
  <c r="R35" i="15"/>
  <c r="R33" i="15"/>
  <c r="U32" i="15"/>
  <c r="T32" i="15"/>
  <c r="S32" i="15"/>
  <c r="R31" i="15"/>
  <c r="R29" i="15"/>
  <c r="R27" i="15"/>
  <c r="R25" i="15"/>
  <c r="R23" i="15"/>
  <c r="R21" i="15"/>
  <c r="R19" i="15"/>
  <c r="U18" i="15"/>
  <c r="T18" i="15"/>
  <c r="R17" i="15"/>
  <c r="R15" i="15"/>
  <c r="R13" i="15"/>
  <c r="R11" i="15"/>
  <c r="R9" i="15"/>
  <c r="R7" i="15"/>
  <c r="R4" i="15"/>
  <c r="H18" i="15"/>
  <c r="I18" i="15"/>
  <c r="J18" i="15"/>
  <c r="H32" i="15"/>
  <c r="I32" i="15"/>
  <c r="J32" i="15"/>
  <c r="H46" i="15"/>
  <c r="I46" i="15"/>
  <c r="J46" i="15"/>
  <c r="G45" i="15"/>
  <c r="G43" i="15"/>
  <c r="G41" i="15"/>
  <c r="G39" i="15"/>
  <c r="G37" i="15"/>
  <c r="G35" i="15"/>
  <c r="G33" i="15"/>
  <c r="G31" i="15"/>
  <c r="G29" i="15"/>
  <c r="G27" i="15"/>
  <c r="G25" i="15"/>
  <c r="G23" i="15"/>
  <c r="G21" i="15"/>
  <c r="G19" i="15"/>
  <c r="G17" i="15"/>
  <c r="G15" i="15"/>
  <c r="G13" i="15"/>
  <c r="G11" i="15"/>
  <c r="G9" i="15"/>
  <c r="G7" i="15"/>
  <c r="G5" i="15"/>
  <c r="G4" i="15"/>
  <c r="E46" i="14"/>
  <c r="D46" i="14"/>
  <c r="C46" i="14"/>
  <c r="E44" i="14"/>
  <c r="D44" i="14"/>
  <c r="C44" i="14"/>
  <c r="E42" i="14"/>
  <c r="D42" i="14"/>
  <c r="C42" i="14"/>
  <c r="E40" i="14"/>
  <c r="D40" i="14"/>
  <c r="C40" i="14"/>
  <c r="E38" i="14"/>
  <c r="D38" i="14"/>
  <c r="C38" i="14"/>
  <c r="E36" i="14"/>
  <c r="D36" i="14"/>
  <c r="C36" i="14"/>
  <c r="C34" i="14"/>
  <c r="D34" i="14"/>
  <c r="E34" i="14"/>
  <c r="E32" i="14"/>
  <c r="D32" i="14"/>
  <c r="C32" i="14"/>
  <c r="E30" i="14"/>
  <c r="D30" i="14"/>
  <c r="C30" i="14"/>
  <c r="E28" i="14"/>
  <c r="D28" i="14"/>
  <c r="C28" i="14"/>
  <c r="E26" i="14"/>
  <c r="D26" i="14"/>
  <c r="C26" i="14"/>
  <c r="E24" i="14"/>
  <c r="D24" i="14"/>
  <c r="C24" i="14"/>
  <c r="E22" i="14"/>
  <c r="D22" i="14"/>
  <c r="C22" i="14"/>
  <c r="E20" i="14"/>
  <c r="D20" i="14"/>
  <c r="C20" i="14"/>
  <c r="E18" i="14"/>
  <c r="D18" i="14"/>
  <c r="C18" i="14"/>
  <c r="E16" i="14"/>
  <c r="D16" i="14"/>
  <c r="C16" i="14"/>
  <c r="E14" i="14"/>
  <c r="D14" i="14"/>
  <c r="C14" i="14"/>
  <c r="E12" i="14"/>
  <c r="D12" i="14"/>
  <c r="C12" i="14"/>
  <c r="E10" i="14"/>
  <c r="D10" i="14"/>
  <c r="C10" i="14"/>
  <c r="E8" i="14"/>
  <c r="D8" i="14"/>
  <c r="C8" i="14"/>
  <c r="E6" i="14"/>
  <c r="D6" i="14"/>
  <c r="C6" i="14"/>
  <c r="F61" i="14"/>
  <c r="E61" i="14"/>
  <c r="D61" i="14"/>
  <c r="C61" i="14"/>
  <c r="F59" i="14"/>
  <c r="E59" i="14"/>
  <c r="D59" i="14"/>
  <c r="C59" i="14"/>
  <c r="F57" i="14"/>
  <c r="E57" i="14"/>
  <c r="D57" i="14"/>
  <c r="C57" i="14"/>
  <c r="F55" i="14"/>
  <c r="E55" i="14"/>
  <c r="D55" i="14"/>
  <c r="C55" i="14"/>
  <c r="F53" i="14"/>
  <c r="E53" i="14"/>
  <c r="D53" i="14"/>
  <c r="C53" i="14"/>
  <c r="F51" i="14"/>
  <c r="E51" i="14"/>
  <c r="D51" i="14"/>
  <c r="C51" i="14"/>
  <c r="F49" i="14"/>
  <c r="E49" i="14"/>
  <c r="D49" i="14"/>
  <c r="C49" i="14"/>
  <c r="L46" i="14"/>
  <c r="K46" i="14"/>
  <c r="J46" i="14"/>
  <c r="I46" i="14"/>
  <c r="L32" i="14"/>
  <c r="K32" i="14"/>
  <c r="J32" i="14"/>
  <c r="I32" i="14"/>
  <c r="I18" i="14"/>
  <c r="L18" i="14"/>
  <c r="K18" i="14"/>
  <c r="J18" i="14"/>
  <c r="G46" i="14"/>
  <c r="G45" i="14"/>
  <c r="G44" i="14"/>
  <c r="G43" i="14"/>
  <c r="G42" i="14"/>
  <c r="G41" i="14"/>
  <c r="G40" i="14"/>
  <c r="G39" i="14"/>
  <c r="G38" i="14"/>
  <c r="G37" i="14"/>
  <c r="G36" i="14"/>
  <c r="G35" i="14"/>
  <c r="G34" i="14"/>
  <c r="G33" i="14"/>
  <c r="M46" i="14" s="1"/>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M18" i="14" s="1"/>
  <c r="F48" i="13"/>
  <c r="H48" i="13"/>
  <c r="G48" i="13"/>
  <c r="E48" i="13"/>
  <c r="D48" i="13"/>
  <c r="C48" i="13"/>
  <c r="C46" i="13"/>
  <c r="H46" i="13"/>
  <c r="G46" i="13"/>
  <c r="F46" i="13"/>
  <c r="E46" i="13"/>
  <c r="D46" i="13"/>
  <c r="F44" i="13"/>
  <c r="H44" i="13"/>
  <c r="G44" i="13"/>
  <c r="E44" i="13"/>
  <c r="D44" i="13"/>
  <c r="C44" i="13"/>
  <c r="F42" i="13"/>
  <c r="H42" i="13"/>
  <c r="G42" i="13"/>
  <c r="E42" i="13"/>
  <c r="D42" i="13"/>
  <c r="C42" i="13"/>
  <c r="E40" i="13"/>
  <c r="H40" i="13"/>
  <c r="G40" i="13"/>
  <c r="F40" i="13"/>
  <c r="D40" i="13"/>
  <c r="C40" i="13"/>
  <c r="H38" i="13"/>
  <c r="G38" i="13"/>
  <c r="F38" i="13"/>
  <c r="E38" i="13"/>
  <c r="D38" i="13"/>
  <c r="C38" i="13"/>
  <c r="H36" i="13"/>
  <c r="G36" i="13"/>
  <c r="F36" i="13"/>
  <c r="E36" i="13"/>
  <c r="D36" i="13"/>
  <c r="C36" i="13"/>
  <c r="F34" i="13"/>
  <c r="H34" i="13"/>
  <c r="G34" i="13"/>
  <c r="E34" i="13"/>
  <c r="D34" i="13"/>
  <c r="C34" i="13"/>
  <c r="H32" i="13"/>
  <c r="G32" i="13"/>
  <c r="F32" i="13"/>
  <c r="E32" i="13"/>
  <c r="D32" i="13"/>
  <c r="C32" i="13"/>
  <c r="H30" i="13"/>
  <c r="G30" i="13"/>
  <c r="F30" i="13"/>
  <c r="E30" i="13"/>
  <c r="D30" i="13"/>
  <c r="C30" i="13"/>
  <c r="H28" i="13"/>
  <c r="G28" i="13"/>
  <c r="F28" i="13"/>
  <c r="E28" i="13"/>
  <c r="D28" i="13"/>
  <c r="C28" i="13"/>
  <c r="H26" i="13"/>
  <c r="G26" i="13"/>
  <c r="F26" i="13"/>
  <c r="E26" i="13"/>
  <c r="D26" i="13"/>
  <c r="C26" i="13"/>
  <c r="H24" i="13"/>
  <c r="G24" i="13"/>
  <c r="F24" i="13"/>
  <c r="E24" i="13"/>
  <c r="D24" i="13"/>
  <c r="C24" i="13"/>
  <c r="G22" i="13"/>
  <c r="H22" i="13"/>
  <c r="F22" i="13"/>
  <c r="E22" i="13"/>
  <c r="D22" i="13"/>
  <c r="C22" i="13"/>
  <c r="H20" i="13"/>
  <c r="G20" i="13"/>
  <c r="F20" i="13"/>
  <c r="E20" i="13"/>
  <c r="D20" i="13"/>
  <c r="C20" i="13"/>
  <c r="C18" i="13"/>
  <c r="H18" i="13"/>
  <c r="G18" i="13"/>
  <c r="F18" i="13"/>
  <c r="E18" i="13"/>
  <c r="D18" i="13"/>
  <c r="F16" i="13"/>
  <c r="H16" i="13"/>
  <c r="G16" i="13"/>
  <c r="E16" i="13"/>
  <c r="D16" i="13"/>
  <c r="C16" i="13"/>
  <c r="H14" i="13"/>
  <c r="G14" i="13"/>
  <c r="F14" i="13"/>
  <c r="E14" i="13"/>
  <c r="D14" i="13"/>
  <c r="C14" i="13"/>
  <c r="H12" i="13"/>
  <c r="G12" i="13"/>
  <c r="F12" i="13"/>
  <c r="E12" i="13"/>
  <c r="D12" i="13"/>
  <c r="C12" i="13"/>
  <c r="H10" i="13"/>
  <c r="G10" i="13"/>
  <c r="F10" i="13"/>
  <c r="E10" i="13"/>
  <c r="D10" i="13"/>
  <c r="C10" i="13"/>
  <c r="H8" i="13"/>
  <c r="G8" i="13"/>
  <c r="F8" i="13"/>
  <c r="E8" i="13"/>
  <c r="D8" i="13"/>
  <c r="C8" i="13"/>
  <c r="G51" i="13"/>
  <c r="R48" i="13"/>
  <c r="Q48" i="13"/>
  <c r="P48" i="13"/>
  <c r="O48" i="13"/>
  <c r="N48" i="13"/>
  <c r="M48" i="13"/>
  <c r="L48" i="13"/>
  <c r="R34" i="13"/>
  <c r="Q34" i="13"/>
  <c r="P34" i="13"/>
  <c r="O34" i="13"/>
  <c r="N34" i="13"/>
  <c r="M34" i="13"/>
  <c r="L34" i="13"/>
  <c r="L20" i="13"/>
  <c r="P20" i="13"/>
  <c r="O20" i="13"/>
  <c r="N20" i="13"/>
  <c r="M20" i="13"/>
  <c r="R20" i="13"/>
  <c r="Q20" i="13"/>
  <c r="I63" i="13"/>
  <c r="H63" i="13"/>
  <c r="G63" i="13"/>
  <c r="F63" i="13"/>
  <c r="I61" i="13"/>
  <c r="H61" i="13"/>
  <c r="G61" i="13"/>
  <c r="F61" i="13"/>
  <c r="I59" i="13"/>
  <c r="H59" i="13"/>
  <c r="G59" i="13"/>
  <c r="F59" i="13"/>
  <c r="I57" i="13"/>
  <c r="H57" i="13"/>
  <c r="G57" i="13"/>
  <c r="F57" i="13"/>
  <c r="I55" i="13"/>
  <c r="H55" i="13"/>
  <c r="G55" i="13"/>
  <c r="F55" i="13"/>
  <c r="I53" i="13"/>
  <c r="H53" i="13"/>
  <c r="G53" i="13"/>
  <c r="F53" i="13"/>
  <c r="I51" i="13"/>
  <c r="H51" i="13"/>
  <c r="F51" i="13"/>
  <c r="E63" i="13"/>
  <c r="D63" i="13"/>
  <c r="C63" i="13"/>
  <c r="E61" i="13"/>
  <c r="D61" i="13"/>
  <c r="C61" i="13"/>
  <c r="E59" i="13"/>
  <c r="D59" i="13"/>
  <c r="C59" i="13"/>
  <c r="E57" i="13"/>
  <c r="D57" i="13"/>
  <c r="C57" i="13"/>
  <c r="E55" i="13"/>
  <c r="D55" i="13"/>
  <c r="C55" i="13"/>
  <c r="E53" i="13"/>
  <c r="D53" i="13"/>
  <c r="C53" i="13"/>
  <c r="E51" i="13"/>
  <c r="D51" i="13"/>
  <c r="C51" i="13"/>
  <c r="K47" i="13"/>
  <c r="K45" i="13"/>
  <c r="K43" i="13"/>
  <c r="K41" i="13"/>
  <c r="K39" i="13"/>
  <c r="K37" i="13"/>
  <c r="K35" i="13"/>
  <c r="K33" i="13"/>
  <c r="K31" i="13"/>
  <c r="K29" i="13"/>
  <c r="K27" i="13"/>
  <c r="K25" i="13"/>
  <c r="K23" i="13"/>
  <c r="K21" i="13"/>
  <c r="K19" i="13"/>
  <c r="K17" i="13"/>
  <c r="K15" i="13"/>
  <c r="K13" i="13"/>
  <c r="K11" i="13"/>
  <c r="K9" i="13"/>
  <c r="K7" i="13"/>
  <c r="S47" i="12"/>
  <c r="R47" i="12"/>
  <c r="Q47" i="12"/>
  <c r="P47" i="12"/>
  <c r="O47" i="12"/>
  <c r="N47" i="12"/>
  <c r="N45" i="12"/>
  <c r="S45" i="12"/>
  <c r="R45" i="12"/>
  <c r="Q45" i="12"/>
  <c r="P45" i="12"/>
  <c r="O45" i="12"/>
  <c r="S43" i="12"/>
  <c r="R43" i="12"/>
  <c r="Q43" i="12"/>
  <c r="P43" i="12"/>
  <c r="O43" i="12"/>
  <c r="N43" i="12"/>
  <c r="S41" i="12"/>
  <c r="R41" i="12"/>
  <c r="Q41" i="12"/>
  <c r="P41" i="12"/>
  <c r="O41" i="12"/>
  <c r="N41" i="12"/>
  <c r="P39" i="12"/>
  <c r="S39" i="12"/>
  <c r="R39" i="12"/>
  <c r="Q39" i="12"/>
  <c r="O39" i="12"/>
  <c r="N39" i="12"/>
  <c r="Q37" i="12"/>
  <c r="S37" i="12"/>
  <c r="R37" i="12"/>
  <c r="P37" i="12"/>
  <c r="O37" i="12"/>
  <c r="N37" i="12"/>
  <c r="S35" i="12"/>
  <c r="R35" i="12"/>
  <c r="Q35" i="12"/>
  <c r="P35" i="12"/>
  <c r="O35" i="12"/>
  <c r="N35" i="12"/>
  <c r="S33" i="12"/>
  <c r="R33" i="12"/>
  <c r="Q33" i="12"/>
  <c r="P33" i="12"/>
  <c r="O33" i="12"/>
  <c r="N33" i="12"/>
  <c r="O31" i="12"/>
  <c r="S31" i="12"/>
  <c r="R31" i="12"/>
  <c r="Q31" i="12"/>
  <c r="P31" i="12"/>
  <c r="N31" i="12"/>
  <c r="S29" i="12"/>
  <c r="R29" i="12"/>
  <c r="Q29" i="12"/>
  <c r="P29" i="12"/>
  <c r="O29" i="12"/>
  <c r="N29" i="12"/>
  <c r="Q27" i="12"/>
  <c r="S27" i="12"/>
  <c r="R27" i="12"/>
  <c r="P27" i="12"/>
  <c r="O27" i="12"/>
  <c r="N27" i="12"/>
  <c r="S25" i="12"/>
  <c r="R25" i="12"/>
  <c r="Q25" i="12"/>
  <c r="P25" i="12"/>
  <c r="O25" i="12"/>
  <c r="N25" i="12"/>
  <c r="S23" i="12"/>
  <c r="R23" i="12"/>
  <c r="Q23" i="12"/>
  <c r="P23" i="12"/>
  <c r="O23" i="12"/>
  <c r="N23" i="12"/>
  <c r="O21" i="12"/>
  <c r="S21" i="12"/>
  <c r="R21" i="12"/>
  <c r="Q21" i="12"/>
  <c r="P21" i="12"/>
  <c r="N21" i="12"/>
  <c r="S19" i="12"/>
  <c r="R19" i="12"/>
  <c r="Q19" i="12"/>
  <c r="P19" i="12"/>
  <c r="O19" i="12"/>
  <c r="N19" i="12"/>
  <c r="S17" i="12"/>
  <c r="R17" i="12"/>
  <c r="Q17" i="12"/>
  <c r="P17" i="12"/>
  <c r="O17" i="12"/>
  <c r="N17" i="12"/>
  <c r="O15" i="12"/>
  <c r="S15" i="12"/>
  <c r="R15" i="12"/>
  <c r="Q15" i="12"/>
  <c r="P15" i="12"/>
  <c r="N15" i="12"/>
  <c r="S13" i="12"/>
  <c r="R13" i="12"/>
  <c r="Q13" i="12"/>
  <c r="P13" i="12"/>
  <c r="O13" i="12"/>
  <c r="N13" i="12"/>
  <c r="S11" i="12"/>
  <c r="R11" i="12"/>
  <c r="Q11" i="12"/>
  <c r="P11" i="12"/>
  <c r="O11" i="12"/>
  <c r="N11" i="12"/>
  <c r="N9" i="12"/>
  <c r="S9" i="12"/>
  <c r="R9" i="12"/>
  <c r="Q9" i="12"/>
  <c r="P9" i="12"/>
  <c r="O9" i="12"/>
  <c r="S7" i="12"/>
  <c r="R7" i="12"/>
  <c r="Q7" i="12"/>
  <c r="P7" i="12"/>
  <c r="O7" i="12"/>
  <c r="Q50" i="12"/>
  <c r="T62" i="12"/>
  <c r="S62" i="12"/>
  <c r="R62" i="12"/>
  <c r="Q62" i="12"/>
  <c r="T60" i="12"/>
  <c r="S60" i="12"/>
  <c r="R60" i="12"/>
  <c r="Q60" i="12"/>
  <c r="T58" i="12"/>
  <c r="S58" i="12"/>
  <c r="R58" i="12"/>
  <c r="Q58" i="12"/>
  <c r="T56" i="12"/>
  <c r="S56" i="12"/>
  <c r="R56" i="12"/>
  <c r="Q56" i="12"/>
  <c r="T54" i="12"/>
  <c r="S54" i="12"/>
  <c r="R54" i="12"/>
  <c r="Q54" i="12"/>
  <c r="T52" i="12"/>
  <c r="S52" i="12"/>
  <c r="R52" i="12"/>
  <c r="Q52" i="12"/>
  <c r="T50" i="12"/>
  <c r="S50" i="12"/>
  <c r="R50" i="12"/>
  <c r="P62" i="12"/>
  <c r="O62" i="12"/>
  <c r="N62" i="12"/>
  <c r="P60" i="12"/>
  <c r="O60" i="12"/>
  <c r="N60" i="12"/>
  <c r="P58" i="12"/>
  <c r="O58" i="12"/>
  <c r="N58" i="12"/>
  <c r="P56" i="12"/>
  <c r="O56" i="12"/>
  <c r="N56" i="12"/>
  <c r="P54" i="12"/>
  <c r="O54" i="12"/>
  <c r="N54" i="12"/>
  <c r="P52" i="12"/>
  <c r="O52" i="12"/>
  <c r="N52" i="12"/>
  <c r="P50" i="12"/>
  <c r="O50" i="12"/>
  <c r="AB47" i="12"/>
  <c r="AA47" i="12"/>
  <c r="Z47" i="12"/>
  <c r="Y47" i="12"/>
  <c r="X47" i="12"/>
  <c r="W47" i="12"/>
  <c r="V47" i="12"/>
  <c r="AB33" i="12"/>
  <c r="AA33" i="12"/>
  <c r="Z33" i="12"/>
  <c r="Y33" i="12"/>
  <c r="X33" i="12"/>
  <c r="W33" i="12"/>
  <c r="V33" i="12"/>
  <c r="Y19" i="12"/>
  <c r="X19" i="12"/>
  <c r="W19" i="12"/>
  <c r="AB19" i="12"/>
  <c r="AA19" i="12"/>
  <c r="Z19" i="12"/>
  <c r="U46" i="12"/>
  <c r="U44" i="12"/>
  <c r="U42" i="12"/>
  <c r="U40" i="12"/>
  <c r="U38" i="12"/>
  <c r="U36" i="12"/>
  <c r="U34" i="12"/>
  <c r="U32" i="12"/>
  <c r="U30" i="12"/>
  <c r="U28" i="12"/>
  <c r="U26" i="12"/>
  <c r="U24" i="12"/>
  <c r="U22" i="12"/>
  <c r="U20" i="12"/>
  <c r="U18" i="12"/>
  <c r="U16" i="12"/>
  <c r="U14" i="12"/>
  <c r="U12" i="12"/>
  <c r="U10" i="12"/>
  <c r="U8" i="12"/>
  <c r="E62" i="12"/>
  <c r="D62" i="12"/>
  <c r="C62" i="12"/>
  <c r="E60" i="12"/>
  <c r="D60" i="12"/>
  <c r="C60" i="12"/>
  <c r="E58" i="12"/>
  <c r="D58" i="12"/>
  <c r="C58" i="12"/>
  <c r="E56" i="12"/>
  <c r="D56" i="12"/>
  <c r="C56" i="12"/>
  <c r="E54" i="12"/>
  <c r="D54" i="12"/>
  <c r="C54" i="12"/>
  <c r="E52" i="12"/>
  <c r="D52" i="12"/>
  <c r="C52" i="12"/>
  <c r="E50" i="12"/>
  <c r="D50" i="12"/>
  <c r="C50" i="12"/>
  <c r="I47" i="12"/>
  <c r="H47" i="12"/>
  <c r="G47" i="12"/>
  <c r="I33" i="12"/>
  <c r="H33" i="12"/>
  <c r="G33" i="12"/>
  <c r="G19" i="12"/>
  <c r="I19" i="12"/>
  <c r="H19" i="12"/>
  <c r="I61" i="12"/>
  <c r="H61" i="12"/>
  <c r="G61" i="12"/>
  <c r="I59" i="12"/>
  <c r="H59" i="12"/>
  <c r="G59" i="12"/>
  <c r="I57" i="12"/>
  <c r="H57" i="12"/>
  <c r="G57" i="12"/>
  <c r="I55" i="12"/>
  <c r="H55" i="12"/>
  <c r="G55" i="12"/>
  <c r="I53" i="12"/>
  <c r="H53" i="12"/>
  <c r="G53" i="12"/>
  <c r="I51" i="12"/>
  <c r="H51" i="12"/>
  <c r="G51" i="12"/>
  <c r="I49" i="12"/>
  <c r="H49" i="12"/>
  <c r="G49" i="12"/>
  <c r="F46" i="12"/>
  <c r="F44" i="12"/>
  <c r="F42" i="12"/>
  <c r="F40" i="12"/>
  <c r="F38" i="12"/>
  <c r="F36" i="12"/>
  <c r="F34" i="12"/>
  <c r="F32" i="12"/>
  <c r="F30" i="12"/>
  <c r="F28" i="12"/>
  <c r="F26" i="12"/>
  <c r="F24" i="12"/>
  <c r="F22" i="12"/>
  <c r="F20" i="12"/>
  <c r="F18" i="12"/>
  <c r="F16" i="12"/>
  <c r="F14" i="12"/>
  <c r="F12" i="12"/>
  <c r="F10" i="12"/>
  <c r="F8" i="12"/>
  <c r="F6" i="12"/>
  <c r="F5" i="12"/>
  <c r="D6" i="10"/>
  <c r="L10" i="26" s="1"/>
  <c r="C6" i="10"/>
  <c r="G6" i="11" s="1"/>
  <c r="K61" i="10"/>
  <c r="J61" i="10"/>
  <c r="I61" i="10"/>
  <c r="H61" i="10"/>
  <c r="G61" i="10"/>
  <c r="E61" i="10"/>
  <c r="D61" i="10"/>
  <c r="C61" i="10"/>
  <c r="K59" i="10"/>
  <c r="J59" i="10"/>
  <c r="I59" i="10"/>
  <c r="H59" i="10"/>
  <c r="G59" i="10"/>
  <c r="E59" i="10"/>
  <c r="D59" i="10"/>
  <c r="C59" i="10"/>
  <c r="K57" i="10"/>
  <c r="J57" i="10"/>
  <c r="I57" i="10"/>
  <c r="H57" i="10"/>
  <c r="G57" i="10"/>
  <c r="E57" i="10"/>
  <c r="D57" i="10"/>
  <c r="C57" i="10"/>
  <c r="K55" i="10"/>
  <c r="J55" i="10"/>
  <c r="I55" i="10"/>
  <c r="H55" i="10"/>
  <c r="G55" i="10"/>
  <c r="E55" i="10"/>
  <c r="D55" i="10"/>
  <c r="C55" i="10"/>
  <c r="K53" i="10"/>
  <c r="J53" i="10"/>
  <c r="I53" i="10"/>
  <c r="H53" i="10"/>
  <c r="G53" i="10"/>
  <c r="E53" i="10"/>
  <c r="D53" i="10"/>
  <c r="C53" i="10"/>
  <c r="K51" i="10"/>
  <c r="J51" i="10"/>
  <c r="I51" i="10"/>
  <c r="H51" i="10"/>
  <c r="G51" i="10"/>
  <c r="E51" i="10"/>
  <c r="D51" i="10"/>
  <c r="C51" i="10"/>
  <c r="K49" i="10"/>
  <c r="J49" i="10"/>
  <c r="I49" i="10"/>
  <c r="H49" i="10"/>
  <c r="G49" i="10"/>
  <c r="E49" i="10"/>
  <c r="D49" i="10"/>
  <c r="C49" i="10"/>
  <c r="I18" i="10"/>
  <c r="G18" i="10"/>
  <c r="I46" i="10"/>
  <c r="H46" i="10"/>
  <c r="G46" i="10"/>
  <c r="F45" i="10"/>
  <c r="F43" i="10"/>
  <c r="F41" i="10"/>
  <c r="F39" i="10"/>
  <c r="F37" i="10"/>
  <c r="F35" i="10"/>
  <c r="F33" i="10"/>
  <c r="I32" i="10"/>
  <c r="H32" i="10"/>
  <c r="G32" i="10"/>
  <c r="F31" i="10"/>
  <c r="F29" i="10"/>
  <c r="F27" i="10"/>
  <c r="F25" i="10"/>
  <c r="F23" i="10"/>
  <c r="F21" i="10"/>
  <c r="F19" i="10"/>
  <c r="H18" i="10"/>
  <c r="F17" i="10"/>
  <c r="F15" i="10"/>
  <c r="F13" i="10"/>
  <c r="F11" i="10"/>
  <c r="F9" i="10"/>
  <c r="F7" i="10"/>
  <c r="F6" i="10"/>
  <c r="F5" i="10"/>
  <c r="C5" i="22"/>
  <c r="M45" i="22"/>
  <c r="O45" i="22"/>
  <c r="N45" i="22"/>
  <c r="O43" i="22"/>
  <c r="N43" i="22"/>
  <c r="M43" i="22"/>
  <c r="O41" i="22"/>
  <c r="N41" i="22"/>
  <c r="M41" i="22"/>
  <c r="O39" i="22"/>
  <c r="N39" i="22"/>
  <c r="M39" i="22"/>
  <c r="O37" i="22"/>
  <c r="N37" i="22"/>
  <c r="M37" i="22"/>
  <c r="O35" i="22"/>
  <c r="N35" i="22"/>
  <c r="M35" i="22"/>
  <c r="R35" i="22" s="1"/>
  <c r="O33" i="22"/>
  <c r="N33" i="22"/>
  <c r="M33" i="22"/>
  <c r="O31" i="22"/>
  <c r="N31" i="22"/>
  <c r="M31" i="22"/>
  <c r="R31" i="22" s="1"/>
  <c r="O29" i="22"/>
  <c r="N29" i="22"/>
  <c r="M29" i="22"/>
  <c r="R29" i="22"/>
  <c r="O27" i="22"/>
  <c r="N27" i="22"/>
  <c r="M27" i="22"/>
  <c r="O25" i="22"/>
  <c r="N25" i="22"/>
  <c r="M25" i="22"/>
  <c r="O23" i="22"/>
  <c r="N23" i="22"/>
  <c r="M23" i="22"/>
  <c r="O21" i="22"/>
  <c r="N21" i="22"/>
  <c r="M21" i="22"/>
  <c r="R21" i="22" s="1"/>
  <c r="O19" i="22"/>
  <c r="N19" i="22"/>
  <c r="M19" i="22"/>
  <c r="O17" i="22"/>
  <c r="N17" i="22"/>
  <c r="M17" i="22"/>
  <c r="R17" i="22" s="1"/>
  <c r="O15" i="22"/>
  <c r="N15" i="22"/>
  <c r="M15" i="22"/>
  <c r="O13" i="22"/>
  <c r="N13" i="22"/>
  <c r="M13" i="22"/>
  <c r="M11" i="22"/>
  <c r="O11" i="22"/>
  <c r="N11" i="22"/>
  <c r="R11" i="22"/>
  <c r="M9" i="22"/>
  <c r="O9" i="22"/>
  <c r="N9" i="22"/>
  <c r="O7" i="22"/>
  <c r="N7" i="22"/>
  <c r="M7" i="22"/>
  <c r="R7" i="22" s="1"/>
  <c r="M5" i="22"/>
  <c r="O5" i="22"/>
  <c r="N5" i="22"/>
  <c r="W45" i="22"/>
  <c r="V45" i="22"/>
  <c r="U45" i="22"/>
  <c r="T45" i="22"/>
  <c r="S45" i="22"/>
  <c r="W31" i="22"/>
  <c r="V31" i="22"/>
  <c r="U31" i="22"/>
  <c r="T31" i="22"/>
  <c r="S31" i="22"/>
  <c r="S17" i="22"/>
  <c r="T17" i="22"/>
  <c r="W17" i="22"/>
  <c r="V17" i="22"/>
  <c r="U17" i="22"/>
  <c r="R45" i="22"/>
  <c r="R44" i="22"/>
  <c r="R43" i="22"/>
  <c r="R42" i="22"/>
  <c r="R41" i="22"/>
  <c r="R40" i="22"/>
  <c r="R39" i="22"/>
  <c r="R38" i="22"/>
  <c r="R37" i="22"/>
  <c r="R36" i="22"/>
  <c r="R34" i="22"/>
  <c r="R33" i="22"/>
  <c r="R32" i="22"/>
  <c r="R30" i="22"/>
  <c r="R28" i="22"/>
  <c r="R27" i="22"/>
  <c r="R26" i="22"/>
  <c r="R25" i="22"/>
  <c r="R24" i="22"/>
  <c r="R23" i="22"/>
  <c r="R22" i="22"/>
  <c r="R20" i="22"/>
  <c r="R19" i="22"/>
  <c r="R18" i="22"/>
  <c r="R16" i="22"/>
  <c r="R15" i="22"/>
  <c r="R14" i="22"/>
  <c r="R13" i="22"/>
  <c r="R12" i="22"/>
  <c r="R10" i="22"/>
  <c r="R9" i="22"/>
  <c r="R8" i="22"/>
  <c r="R6" i="22"/>
  <c r="R5" i="22"/>
  <c r="R4" i="22"/>
  <c r="Q60" i="22"/>
  <c r="P60" i="22"/>
  <c r="Q58" i="22"/>
  <c r="P58" i="22"/>
  <c r="Q56" i="22"/>
  <c r="P56" i="22"/>
  <c r="Q54" i="22"/>
  <c r="P54" i="22"/>
  <c r="Q52" i="22"/>
  <c r="P52" i="22"/>
  <c r="Q50" i="22"/>
  <c r="P50" i="22"/>
  <c r="Q48" i="22"/>
  <c r="P48" i="22"/>
  <c r="O60" i="22"/>
  <c r="N60" i="22"/>
  <c r="M60" i="22"/>
  <c r="O58" i="22"/>
  <c r="N58" i="22"/>
  <c r="M58" i="22"/>
  <c r="O56" i="22"/>
  <c r="N56" i="22"/>
  <c r="M56" i="22"/>
  <c r="O54" i="22"/>
  <c r="N54" i="22"/>
  <c r="M54" i="22"/>
  <c r="O52" i="22"/>
  <c r="N52" i="22"/>
  <c r="M52" i="22"/>
  <c r="O50" i="22"/>
  <c r="N50" i="22"/>
  <c r="M50" i="22"/>
  <c r="O48" i="22"/>
  <c r="N48" i="22"/>
  <c r="M48" i="22"/>
  <c r="E60" i="22"/>
  <c r="D60" i="22"/>
  <c r="C60" i="22"/>
  <c r="E58" i="22"/>
  <c r="D58" i="22"/>
  <c r="C58" i="22"/>
  <c r="E56" i="22"/>
  <c r="D56" i="22"/>
  <c r="C56" i="22"/>
  <c r="E54" i="22"/>
  <c r="D54" i="22"/>
  <c r="C54" i="22"/>
  <c r="E52" i="22"/>
  <c r="D52" i="22"/>
  <c r="C52" i="22"/>
  <c r="E50" i="22"/>
  <c r="D50" i="22"/>
  <c r="C50" i="22"/>
  <c r="E48" i="22"/>
  <c r="D48" i="22"/>
  <c r="C48" i="22"/>
  <c r="I45" i="22"/>
  <c r="H45" i="22"/>
  <c r="G45" i="22"/>
  <c r="I31" i="22"/>
  <c r="H31" i="22"/>
  <c r="G31" i="22"/>
  <c r="I17" i="22"/>
  <c r="G17" i="22"/>
  <c r="H17" i="22"/>
  <c r="F44" i="22"/>
  <c r="F42" i="22"/>
  <c r="F40" i="22"/>
  <c r="F38" i="22"/>
  <c r="F36" i="22"/>
  <c r="F34" i="22"/>
  <c r="F32" i="22"/>
  <c r="F30" i="22"/>
  <c r="F28" i="22"/>
  <c r="F26" i="22"/>
  <c r="F24" i="22"/>
  <c r="F22" i="22"/>
  <c r="F20" i="22"/>
  <c r="F18" i="22"/>
  <c r="F16" i="22"/>
  <c r="F14" i="22"/>
  <c r="F12" i="22"/>
  <c r="F10" i="22"/>
  <c r="F8" i="22"/>
  <c r="F6" i="22"/>
  <c r="F4" i="22"/>
  <c r="F45" i="23"/>
  <c r="E45" i="23"/>
  <c r="D45" i="23"/>
  <c r="C45" i="23"/>
  <c r="C43" i="23"/>
  <c r="F43" i="23"/>
  <c r="E43" i="23"/>
  <c r="D43" i="23"/>
  <c r="F41" i="23"/>
  <c r="E41" i="23"/>
  <c r="D41" i="23"/>
  <c r="C41" i="23"/>
  <c r="F39" i="23"/>
  <c r="E39" i="23"/>
  <c r="D39" i="23"/>
  <c r="C39" i="23"/>
  <c r="C37" i="23"/>
  <c r="F37" i="23"/>
  <c r="E37" i="23"/>
  <c r="D37" i="23"/>
  <c r="D35" i="23"/>
  <c r="F35" i="23"/>
  <c r="E35" i="23"/>
  <c r="C35" i="23"/>
  <c r="F33" i="23"/>
  <c r="E33" i="23"/>
  <c r="D33" i="23"/>
  <c r="C33" i="23"/>
  <c r="D31" i="23"/>
  <c r="F31" i="23"/>
  <c r="E31" i="23"/>
  <c r="C31" i="23"/>
  <c r="F29" i="23"/>
  <c r="E29" i="23"/>
  <c r="D29" i="23"/>
  <c r="C29" i="23"/>
  <c r="F27" i="23"/>
  <c r="E27" i="23"/>
  <c r="D27" i="23"/>
  <c r="C27" i="23"/>
  <c r="F25" i="23"/>
  <c r="E25" i="23"/>
  <c r="D25" i="23"/>
  <c r="C25" i="23"/>
  <c r="F23" i="23"/>
  <c r="E23" i="23"/>
  <c r="D23" i="23"/>
  <c r="C23" i="23"/>
  <c r="F21" i="23"/>
  <c r="E21" i="23"/>
  <c r="D21" i="23"/>
  <c r="C21" i="23"/>
  <c r="F19" i="23"/>
  <c r="E19" i="23"/>
  <c r="D19" i="23"/>
  <c r="C19" i="23"/>
  <c r="F17" i="23"/>
  <c r="E17" i="23"/>
  <c r="D17" i="23"/>
  <c r="C17" i="23"/>
  <c r="F15" i="23"/>
  <c r="E15" i="23"/>
  <c r="D15" i="23"/>
  <c r="C15" i="23"/>
  <c r="F13" i="23"/>
  <c r="E13" i="23"/>
  <c r="D13" i="23"/>
  <c r="C13" i="23"/>
  <c r="F11" i="23"/>
  <c r="E11" i="23"/>
  <c r="D11" i="23"/>
  <c r="C11" i="23"/>
  <c r="F9" i="23"/>
  <c r="E9" i="23"/>
  <c r="D9" i="23"/>
  <c r="C9" i="23"/>
  <c r="D7" i="23"/>
  <c r="F7" i="23"/>
  <c r="E7" i="23"/>
  <c r="C7" i="23"/>
  <c r="C5" i="23"/>
  <c r="F5" i="23"/>
  <c r="E5" i="23"/>
  <c r="D5" i="23"/>
  <c r="K60" i="23"/>
  <c r="J60" i="23"/>
  <c r="I60" i="23"/>
  <c r="G60" i="23"/>
  <c r="F60" i="23"/>
  <c r="E60" i="23"/>
  <c r="D60" i="23"/>
  <c r="C60" i="23"/>
  <c r="K58" i="23"/>
  <c r="J58" i="23"/>
  <c r="I58" i="23"/>
  <c r="G58" i="23"/>
  <c r="F58" i="23"/>
  <c r="E58" i="23"/>
  <c r="D58" i="23"/>
  <c r="C58" i="23"/>
  <c r="K56" i="23"/>
  <c r="J56" i="23"/>
  <c r="I56" i="23"/>
  <c r="G56" i="23"/>
  <c r="F56" i="23"/>
  <c r="E56" i="23"/>
  <c r="D56" i="23"/>
  <c r="C56" i="23"/>
  <c r="K54" i="23"/>
  <c r="J54" i="23"/>
  <c r="I54" i="23"/>
  <c r="G54" i="23"/>
  <c r="F54" i="23"/>
  <c r="E54" i="23"/>
  <c r="D54" i="23"/>
  <c r="C54" i="23"/>
  <c r="K52" i="23"/>
  <c r="J52" i="23"/>
  <c r="I52" i="23"/>
  <c r="G52" i="23"/>
  <c r="F52" i="23"/>
  <c r="E52" i="23"/>
  <c r="D52" i="23"/>
  <c r="C52" i="23"/>
  <c r="K50" i="23"/>
  <c r="J50" i="23"/>
  <c r="I50" i="23"/>
  <c r="G50" i="23"/>
  <c r="F50" i="23"/>
  <c r="E50" i="23"/>
  <c r="D50" i="23"/>
  <c r="C50" i="23"/>
  <c r="K48" i="23"/>
  <c r="J48" i="23"/>
  <c r="I48" i="23"/>
  <c r="G48" i="23"/>
  <c r="F48" i="23"/>
  <c r="E48" i="23"/>
  <c r="D48" i="23"/>
  <c r="C48" i="23"/>
  <c r="N45" i="23"/>
  <c r="M45" i="23"/>
  <c r="L45" i="23"/>
  <c r="K45" i="23"/>
  <c r="J45" i="23"/>
  <c r="N31" i="23"/>
  <c r="M31" i="23"/>
  <c r="L31" i="23"/>
  <c r="K31" i="23"/>
  <c r="J31" i="23"/>
  <c r="N17" i="23"/>
  <c r="J17" i="23"/>
  <c r="M17" i="23"/>
  <c r="L17" i="23"/>
  <c r="K17"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50" i="23" s="1"/>
  <c r="H19" i="23"/>
  <c r="H18" i="23"/>
  <c r="H17" i="23"/>
  <c r="H16" i="23"/>
  <c r="H15" i="23"/>
  <c r="H14" i="23"/>
  <c r="H13" i="23"/>
  <c r="H12" i="23"/>
  <c r="H11" i="23"/>
  <c r="H10" i="23"/>
  <c r="H9" i="23"/>
  <c r="H8" i="23"/>
  <c r="H6" i="23"/>
  <c r="H4" i="23"/>
  <c r="L45" i="8"/>
  <c r="K45" i="8"/>
  <c r="J45" i="8"/>
  <c r="I45" i="8"/>
  <c r="H45" i="8"/>
  <c r="G45" i="8"/>
  <c r="F45" i="8"/>
  <c r="E45" i="8"/>
  <c r="D45" i="8"/>
  <c r="C45" i="8"/>
  <c r="L43" i="8"/>
  <c r="K43" i="8"/>
  <c r="J43" i="8"/>
  <c r="I43" i="8"/>
  <c r="H43" i="8"/>
  <c r="G43" i="8"/>
  <c r="F43" i="8"/>
  <c r="E43" i="8"/>
  <c r="D43" i="8"/>
  <c r="C43" i="8"/>
  <c r="L41" i="8"/>
  <c r="K41" i="8"/>
  <c r="J41" i="8"/>
  <c r="I41" i="8"/>
  <c r="H41" i="8"/>
  <c r="G41" i="8"/>
  <c r="F41" i="8"/>
  <c r="E41" i="8"/>
  <c r="D41" i="8"/>
  <c r="C41" i="8"/>
  <c r="L39" i="8"/>
  <c r="K39" i="8"/>
  <c r="J39" i="8"/>
  <c r="I39" i="8"/>
  <c r="H39" i="8"/>
  <c r="G39" i="8"/>
  <c r="F39" i="8"/>
  <c r="E39" i="8"/>
  <c r="D39" i="8"/>
  <c r="C39" i="8"/>
  <c r="L37" i="8"/>
  <c r="K37" i="8"/>
  <c r="J37" i="8"/>
  <c r="I37" i="8"/>
  <c r="H37" i="8"/>
  <c r="G37" i="8"/>
  <c r="F37" i="8"/>
  <c r="E37" i="8"/>
  <c r="D37" i="8"/>
  <c r="C37" i="8"/>
  <c r="D35" i="8"/>
  <c r="L35" i="8"/>
  <c r="K35" i="8"/>
  <c r="J35" i="8"/>
  <c r="I35" i="8"/>
  <c r="H35" i="8"/>
  <c r="G35" i="8"/>
  <c r="F35" i="8"/>
  <c r="E35" i="8"/>
  <c r="C35" i="8"/>
  <c r="L33" i="8"/>
  <c r="K33" i="8"/>
  <c r="J33" i="8"/>
  <c r="I33" i="8"/>
  <c r="H33" i="8"/>
  <c r="G33" i="8"/>
  <c r="F33" i="8"/>
  <c r="E33" i="8"/>
  <c r="D33" i="8"/>
  <c r="C33" i="8"/>
  <c r="L31" i="8"/>
  <c r="K31" i="8"/>
  <c r="J31" i="8"/>
  <c r="I31" i="8"/>
  <c r="H31" i="8"/>
  <c r="G31" i="8"/>
  <c r="F31" i="8"/>
  <c r="E31" i="8"/>
  <c r="D31" i="8"/>
  <c r="C31" i="8"/>
  <c r="L29" i="8"/>
  <c r="K29" i="8"/>
  <c r="J29" i="8"/>
  <c r="I29" i="8"/>
  <c r="H29" i="8"/>
  <c r="G29" i="8"/>
  <c r="F29" i="8"/>
  <c r="E29" i="8"/>
  <c r="D29" i="8"/>
  <c r="C29" i="8"/>
  <c r="L27" i="8"/>
  <c r="K27" i="8"/>
  <c r="J27" i="8"/>
  <c r="I27" i="8"/>
  <c r="H27" i="8"/>
  <c r="G27" i="8"/>
  <c r="F27" i="8"/>
  <c r="E27" i="8"/>
  <c r="D27" i="8"/>
  <c r="C27" i="8"/>
  <c r="L25" i="8"/>
  <c r="K25" i="8"/>
  <c r="J25" i="8"/>
  <c r="I25" i="8"/>
  <c r="H25" i="8"/>
  <c r="G25" i="8"/>
  <c r="F25" i="8"/>
  <c r="E25" i="8"/>
  <c r="D25" i="8"/>
  <c r="C25" i="8"/>
  <c r="L23" i="8"/>
  <c r="K23" i="8"/>
  <c r="J23" i="8"/>
  <c r="I23" i="8"/>
  <c r="H23" i="8"/>
  <c r="G23" i="8"/>
  <c r="F23" i="8"/>
  <c r="E23" i="8"/>
  <c r="D23" i="8"/>
  <c r="C23" i="8"/>
  <c r="C21" i="8"/>
  <c r="L21" i="8"/>
  <c r="K21" i="8"/>
  <c r="J21" i="8"/>
  <c r="I21" i="8"/>
  <c r="H21" i="8"/>
  <c r="G21" i="8"/>
  <c r="F21" i="8"/>
  <c r="E21" i="8"/>
  <c r="D21" i="8"/>
  <c r="L19" i="8"/>
  <c r="K19" i="8"/>
  <c r="J19" i="8"/>
  <c r="I19" i="8"/>
  <c r="H19" i="8"/>
  <c r="G19" i="8"/>
  <c r="F19" i="8"/>
  <c r="E19" i="8"/>
  <c r="D19" i="8"/>
  <c r="C19" i="8"/>
  <c r="M60" i="8"/>
  <c r="L60" i="8"/>
  <c r="K60" i="8"/>
  <c r="J60" i="8"/>
  <c r="M58" i="8"/>
  <c r="L58" i="8"/>
  <c r="K58" i="8"/>
  <c r="J58" i="8"/>
  <c r="M56" i="8"/>
  <c r="L56" i="8"/>
  <c r="K56" i="8"/>
  <c r="J56" i="8"/>
  <c r="M54" i="8"/>
  <c r="L54" i="8"/>
  <c r="K54" i="8"/>
  <c r="J54" i="8"/>
  <c r="M52" i="8"/>
  <c r="L52" i="8"/>
  <c r="K52" i="8"/>
  <c r="J52" i="8"/>
  <c r="M50" i="8"/>
  <c r="L50" i="8"/>
  <c r="K50" i="8"/>
  <c r="J50" i="8"/>
  <c r="M48" i="8"/>
  <c r="L48" i="8"/>
  <c r="K48" i="8"/>
  <c r="J48" i="8"/>
  <c r="I60" i="8"/>
  <c r="H60" i="8"/>
  <c r="G60" i="8"/>
  <c r="F60" i="8"/>
  <c r="E60" i="8"/>
  <c r="D60" i="8"/>
  <c r="C60" i="8"/>
  <c r="I58" i="8"/>
  <c r="H58" i="8"/>
  <c r="G58" i="8"/>
  <c r="F58" i="8"/>
  <c r="E58" i="8"/>
  <c r="D58" i="8"/>
  <c r="C58" i="8"/>
  <c r="I56" i="8"/>
  <c r="H56" i="8"/>
  <c r="G56" i="8"/>
  <c r="F56" i="8"/>
  <c r="E56" i="8"/>
  <c r="D56" i="8"/>
  <c r="C56" i="8"/>
  <c r="I54" i="8"/>
  <c r="H54" i="8"/>
  <c r="G54" i="8"/>
  <c r="F54" i="8"/>
  <c r="E54" i="8"/>
  <c r="D54" i="8"/>
  <c r="C54" i="8"/>
  <c r="I52" i="8"/>
  <c r="H52" i="8"/>
  <c r="G52" i="8"/>
  <c r="F52" i="8"/>
  <c r="E52" i="8"/>
  <c r="D52" i="8"/>
  <c r="C52" i="8"/>
  <c r="I50" i="8"/>
  <c r="H50" i="8"/>
  <c r="G50" i="8"/>
  <c r="F50" i="8"/>
  <c r="E50" i="8"/>
  <c r="D50" i="8"/>
  <c r="C50" i="8"/>
  <c r="I48" i="8"/>
  <c r="H48" i="8"/>
  <c r="G48" i="8"/>
  <c r="F48" i="8"/>
  <c r="E48" i="8"/>
  <c r="D48" i="8"/>
  <c r="C48" i="8"/>
  <c r="AB45" i="8"/>
  <c r="AA45" i="8"/>
  <c r="Z45" i="8"/>
  <c r="Y45" i="8"/>
  <c r="X45" i="8"/>
  <c r="W45" i="8"/>
  <c r="V45" i="8"/>
  <c r="U45" i="8"/>
  <c r="T45" i="8"/>
  <c r="S45" i="8"/>
  <c r="R45" i="8"/>
  <c r="Q45" i="8"/>
  <c r="AB31" i="8"/>
  <c r="AA31" i="8"/>
  <c r="Z31" i="8"/>
  <c r="Y31" i="8"/>
  <c r="X31" i="8"/>
  <c r="W31" i="8"/>
  <c r="V31" i="8"/>
  <c r="U31" i="8"/>
  <c r="T31" i="8"/>
  <c r="S31" i="8"/>
  <c r="R31" i="8"/>
  <c r="Q31" i="8"/>
  <c r="Q17" i="8"/>
  <c r="W17" i="8"/>
  <c r="V17" i="8"/>
  <c r="U17" i="8"/>
  <c r="T17" i="8"/>
  <c r="S17" i="8"/>
  <c r="R17" i="8"/>
  <c r="AA17" i="8"/>
  <c r="Z17" i="8"/>
  <c r="Y17" i="8"/>
  <c r="X17"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6" i="8"/>
  <c r="O14" i="8"/>
  <c r="O12" i="8"/>
  <c r="O10" i="8"/>
  <c r="O8" i="8"/>
  <c r="O6" i="8"/>
  <c r="O4" i="8"/>
  <c r="F45" i="7"/>
  <c r="E45" i="7"/>
  <c r="D45" i="7"/>
  <c r="C45" i="7"/>
  <c r="F43" i="7"/>
  <c r="E43" i="7"/>
  <c r="D43" i="7"/>
  <c r="C43" i="7"/>
  <c r="F41" i="7"/>
  <c r="E41" i="7"/>
  <c r="D41" i="7"/>
  <c r="C41" i="7"/>
  <c r="F39" i="7"/>
  <c r="E39" i="7"/>
  <c r="D39" i="7"/>
  <c r="C39" i="7"/>
  <c r="D37" i="7"/>
  <c r="F37" i="7"/>
  <c r="E37" i="7"/>
  <c r="C37" i="7"/>
  <c r="F35" i="7"/>
  <c r="E35" i="7"/>
  <c r="D35" i="7"/>
  <c r="C35" i="7"/>
  <c r="D33" i="7"/>
  <c r="F33" i="7"/>
  <c r="E33" i="7"/>
  <c r="C33" i="7"/>
  <c r="F31" i="7"/>
  <c r="E31" i="7"/>
  <c r="D31" i="7"/>
  <c r="C31" i="7"/>
  <c r="D29" i="7"/>
  <c r="F29" i="7"/>
  <c r="E29" i="7"/>
  <c r="C29" i="7"/>
  <c r="F27" i="7"/>
  <c r="E27" i="7"/>
  <c r="D27" i="7"/>
  <c r="C27" i="7"/>
  <c r="F25" i="7"/>
  <c r="E25" i="7"/>
  <c r="D25" i="7"/>
  <c r="C25" i="7"/>
  <c r="D23" i="7"/>
  <c r="F23" i="7"/>
  <c r="E23" i="7"/>
  <c r="C23" i="7"/>
  <c r="F21" i="7"/>
  <c r="E21" i="7"/>
  <c r="D21" i="7"/>
  <c r="C21" i="7"/>
  <c r="E19" i="7"/>
  <c r="F19" i="7"/>
  <c r="D19" i="7"/>
  <c r="C19" i="7"/>
  <c r="D17" i="7"/>
  <c r="F17" i="7"/>
  <c r="E17" i="7"/>
  <c r="C17" i="7"/>
  <c r="F15" i="7"/>
  <c r="E15" i="7"/>
  <c r="D15" i="7"/>
  <c r="C15" i="7"/>
  <c r="F13" i="7"/>
  <c r="E13" i="7"/>
  <c r="D13" i="7"/>
  <c r="C13" i="7"/>
  <c r="F11" i="7"/>
  <c r="E11" i="7"/>
  <c r="D11" i="7"/>
  <c r="C11" i="7"/>
  <c r="F9" i="7"/>
  <c r="E9" i="7"/>
  <c r="D9" i="7"/>
  <c r="C9" i="7"/>
  <c r="D7" i="7"/>
  <c r="F7" i="7"/>
  <c r="E7" i="7"/>
  <c r="C7" i="7"/>
  <c r="F5" i="7"/>
  <c r="E5" i="7"/>
  <c r="D5" i="7"/>
  <c r="C5" i="7"/>
  <c r="I60" i="7"/>
  <c r="G60" i="7"/>
  <c r="F60" i="7"/>
  <c r="E60" i="7"/>
  <c r="D60" i="7"/>
  <c r="C60" i="7"/>
  <c r="I58" i="7"/>
  <c r="G58" i="7"/>
  <c r="F58" i="7"/>
  <c r="E58" i="7"/>
  <c r="D58" i="7"/>
  <c r="C58" i="7"/>
  <c r="I56" i="7"/>
  <c r="G56" i="7"/>
  <c r="F56" i="7"/>
  <c r="E56" i="7"/>
  <c r="D56" i="7"/>
  <c r="C56" i="7"/>
  <c r="I54" i="7"/>
  <c r="G54" i="7"/>
  <c r="F54" i="7"/>
  <c r="E54" i="7"/>
  <c r="D54" i="7"/>
  <c r="C54" i="7"/>
  <c r="I52" i="7"/>
  <c r="G52" i="7"/>
  <c r="F52" i="7"/>
  <c r="E52" i="7"/>
  <c r="D52" i="7"/>
  <c r="C52" i="7"/>
  <c r="I50" i="7"/>
  <c r="G50" i="7"/>
  <c r="F50" i="7"/>
  <c r="E50" i="7"/>
  <c r="D50" i="7"/>
  <c r="C50" i="7"/>
  <c r="I48" i="7"/>
  <c r="G48" i="7"/>
  <c r="F48" i="7"/>
  <c r="E48" i="7"/>
  <c r="D48" i="7"/>
  <c r="C48" i="7"/>
  <c r="M45" i="7"/>
  <c r="L45" i="7"/>
  <c r="K45" i="7"/>
  <c r="J45" i="7"/>
  <c r="I45" i="7"/>
  <c r="M31" i="7"/>
  <c r="L31" i="7"/>
  <c r="K31" i="7"/>
  <c r="J31" i="7"/>
  <c r="I31" i="7"/>
  <c r="M17" i="7"/>
  <c r="I17" i="7"/>
  <c r="L17" i="7"/>
  <c r="K17" i="7"/>
  <c r="J17" i="7"/>
  <c r="H44" i="7"/>
  <c r="H42" i="7"/>
  <c r="H40" i="7"/>
  <c r="H38" i="7"/>
  <c r="H36" i="7"/>
  <c r="H34" i="7"/>
  <c r="H32" i="7"/>
  <c r="H30" i="7"/>
  <c r="H28" i="7"/>
  <c r="H58" i="7" s="1"/>
  <c r="H26" i="7"/>
  <c r="H24" i="7"/>
  <c r="H54" i="7" s="1"/>
  <c r="H22" i="7"/>
  <c r="H20" i="7"/>
  <c r="H50" i="7" s="1"/>
  <c r="H18" i="7"/>
  <c r="H16" i="7"/>
  <c r="H14" i="7"/>
  <c r="H12" i="7"/>
  <c r="H10" i="7"/>
  <c r="H8" i="7"/>
  <c r="H6" i="7"/>
  <c r="H4" i="7"/>
  <c r="E45" i="6"/>
  <c r="H45" i="6"/>
  <c r="G45" i="6"/>
  <c r="F45" i="6"/>
  <c r="D45" i="6"/>
  <c r="C45" i="6"/>
  <c r="H43" i="6"/>
  <c r="G43" i="6"/>
  <c r="F43" i="6"/>
  <c r="E43" i="6"/>
  <c r="D43" i="6"/>
  <c r="C43" i="6"/>
  <c r="H41" i="6"/>
  <c r="G41" i="6"/>
  <c r="F41" i="6"/>
  <c r="E41" i="6"/>
  <c r="D41" i="6"/>
  <c r="C41" i="6"/>
  <c r="H39" i="6"/>
  <c r="G39" i="6"/>
  <c r="F39" i="6"/>
  <c r="E39" i="6"/>
  <c r="D39" i="6"/>
  <c r="C39" i="6"/>
  <c r="H37" i="6"/>
  <c r="G37" i="6"/>
  <c r="F37" i="6"/>
  <c r="E37" i="6"/>
  <c r="D37" i="6"/>
  <c r="C37" i="6"/>
  <c r="H35" i="6"/>
  <c r="G35" i="6"/>
  <c r="F35" i="6"/>
  <c r="E35" i="6"/>
  <c r="D35" i="6"/>
  <c r="C35" i="6"/>
  <c r="E33" i="6"/>
  <c r="H33" i="6"/>
  <c r="G33" i="6"/>
  <c r="F33" i="6"/>
  <c r="D33" i="6"/>
  <c r="C33" i="6"/>
  <c r="E29" i="6"/>
  <c r="H29" i="6"/>
  <c r="G29" i="6"/>
  <c r="F29" i="6"/>
  <c r="D29" i="6"/>
  <c r="C29" i="6"/>
  <c r="H27" i="6"/>
  <c r="G27" i="6"/>
  <c r="F27" i="6"/>
  <c r="E27" i="6"/>
  <c r="D27" i="6"/>
  <c r="C27" i="6"/>
  <c r="E25" i="6"/>
  <c r="H25" i="6"/>
  <c r="G25" i="6"/>
  <c r="F25" i="6"/>
  <c r="D25" i="6"/>
  <c r="C25" i="6"/>
  <c r="H23" i="6"/>
  <c r="G23" i="6"/>
  <c r="F23" i="6"/>
  <c r="E23" i="6"/>
  <c r="D23" i="6"/>
  <c r="C23" i="6"/>
  <c r="E21" i="6"/>
  <c r="H21" i="6"/>
  <c r="G21" i="6"/>
  <c r="F21" i="6"/>
  <c r="D21" i="6"/>
  <c r="C21" i="6"/>
  <c r="H19" i="6"/>
  <c r="G19" i="6"/>
  <c r="F19" i="6"/>
  <c r="E19" i="6"/>
  <c r="D19" i="6"/>
  <c r="C19" i="6"/>
  <c r="H17" i="6"/>
  <c r="G17" i="6"/>
  <c r="F17" i="6"/>
  <c r="E17" i="6"/>
  <c r="D17" i="6"/>
  <c r="C17" i="6"/>
  <c r="H15" i="6"/>
  <c r="F15" i="6"/>
  <c r="D15" i="6"/>
  <c r="C15" i="6"/>
  <c r="H13" i="6"/>
  <c r="G13" i="6"/>
  <c r="F13" i="6"/>
  <c r="E13" i="6"/>
  <c r="D13" i="6"/>
  <c r="C13" i="6"/>
  <c r="E11" i="6"/>
  <c r="H11" i="6"/>
  <c r="G11" i="6"/>
  <c r="F11" i="6"/>
  <c r="D11" i="6"/>
  <c r="C11" i="6"/>
  <c r="E9" i="6"/>
  <c r="H9" i="6"/>
  <c r="G9" i="6"/>
  <c r="F9" i="6"/>
  <c r="D9" i="6"/>
  <c r="C9" i="6"/>
  <c r="E7" i="6"/>
  <c r="H7" i="6"/>
  <c r="G7" i="6"/>
  <c r="F7" i="6"/>
  <c r="D7" i="6"/>
  <c r="C7" i="6"/>
  <c r="C5" i="6"/>
  <c r="H5" i="6"/>
  <c r="G5" i="6"/>
  <c r="F5" i="6"/>
  <c r="E5" i="6"/>
  <c r="D5" i="6"/>
  <c r="K17" i="6"/>
  <c r="J4" i="6"/>
  <c r="G14" i="6"/>
  <c r="G58" i="6" s="1"/>
  <c r="E14" i="6"/>
  <c r="E15" i="6" s="1"/>
  <c r="I60" i="6"/>
  <c r="H60" i="6"/>
  <c r="G60" i="6"/>
  <c r="F60" i="6"/>
  <c r="E60" i="6"/>
  <c r="D60" i="6"/>
  <c r="C60" i="6"/>
  <c r="I58" i="6"/>
  <c r="H58" i="6"/>
  <c r="F58" i="6"/>
  <c r="D58" i="6"/>
  <c r="C58" i="6"/>
  <c r="I56" i="6"/>
  <c r="H56" i="6"/>
  <c r="G56" i="6"/>
  <c r="F56" i="6"/>
  <c r="E56" i="6"/>
  <c r="D56" i="6"/>
  <c r="C56" i="6"/>
  <c r="I54" i="6"/>
  <c r="H54" i="6"/>
  <c r="G54" i="6"/>
  <c r="F54" i="6"/>
  <c r="E54" i="6"/>
  <c r="D54" i="6"/>
  <c r="C54" i="6"/>
  <c r="I52" i="6"/>
  <c r="H52" i="6"/>
  <c r="G52" i="6"/>
  <c r="F52" i="6"/>
  <c r="E52" i="6"/>
  <c r="D52" i="6"/>
  <c r="C52" i="6"/>
  <c r="I50" i="6"/>
  <c r="H50" i="6"/>
  <c r="G50" i="6"/>
  <c r="F50" i="6"/>
  <c r="E50" i="6"/>
  <c r="D50" i="6"/>
  <c r="C50" i="6"/>
  <c r="I48" i="6"/>
  <c r="H48" i="6"/>
  <c r="G48" i="6"/>
  <c r="F48" i="6"/>
  <c r="E48" i="6"/>
  <c r="D48" i="6"/>
  <c r="C48" i="6"/>
  <c r="M17" i="6"/>
  <c r="Q17" i="6"/>
  <c r="P17" i="6"/>
  <c r="N17" i="6"/>
  <c r="L17" i="6"/>
  <c r="Q45" i="6"/>
  <c r="P45" i="6"/>
  <c r="O45" i="6"/>
  <c r="N45" i="6"/>
  <c r="M45" i="6"/>
  <c r="L45" i="6"/>
  <c r="K45" i="6"/>
  <c r="Q31" i="6"/>
  <c r="P31" i="6"/>
  <c r="K31" i="6"/>
  <c r="O31" i="6"/>
  <c r="N31" i="6"/>
  <c r="M31" i="6"/>
  <c r="L31" i="6"/>
  <c r="J44" i="6"/>
  <c r="J42" i="6"/>
  <c r="J40" i="6"/>
  <c r="J38" i="6"/>
  <c r="J36" i="6"/>
  <c r="J34" i="6"/>
  <c r="J32" i="6"/>
  <c r="J30" i="6"/>
  <c r="J28" i="6"/>
  <c r="J26" i="6"/>
  <c r="J24" i="6"/>
  <c r="J54" i="6" s="1"/>
  <c r="J22" i="6"/>
  <c r="J20" i="6"/>
  <c r="J50" i="6" s="1"/>
  <c r="J18" i="6"/>
  <c r="J16" i="6"/>
  <c r="J12" i="6"/>
  <c r="J10" i="6"/>
  <c r="J8" i="6"/>
  <c r="J6" i="6"/>
  <c r="H45" i="5"/>
  <c r="G45" i="5"/>
  <c r="F45" i="5"/>
  <c r="E45" i="5"/>
  <c r="D45" i="5"/>
  <c r="C45" i="5"/>
  <c r="H43" i="5"/>
  <c r="G43" i="5"/>
  <c r="F43" i="5"/>
  <c r="E43" i="5"/>
  <c r="D43" i="5"/>
  <c r="C43" i="5"/>
  <c r="H41" i="5"/>
  <c r="G41" i="5"/>
  <c r="F41" i="5"/>
  <c r="E41" i="5"/>
  <c r="D41" i="5"/>
  <c r="C41" i="5"/>
  <c r="H39" i="5"/>
  <c r="G39" i="5"/>
  <c r="F39" i="5"/>
  <c r="E39" i="5"/>
  <c r="D39" i="5"/>
  <c r="C39" i="5"/>
  <c r="E37" i="5"/>
  <c r="H37" i="5"/>
  <c r="G37" i="5"/>
  <c r="F37" i="5"/>
  <c r="D37" i="5"/>
  <c r="C37" i="5"/>
  <c r="H35" i="5"/>
  <c r="G35" i="5"/>
  <c r="F35" i="5"/>
  <c r="E35" i="5"/>
  <c r="D35" i="5"/>
  <c r="C35" i="5"/>
  <c r="H33" i="5"/>
  <c r="G33" i="5"/>
  <c r="F33" i="5"/>
  <c r="E33" i="5"/>
  <c r="D33" i="5"/>
  <c r="C33" i="5"/>
  <c r="H31" i="5"/>
  <c r="G31" i="5"/>
  <c r="F31" i="5"/>
  <c r="E31" i="5"/>
  <c r="D31" i="5"/>
  <c r="C31" i="5"/>
  <c r="H29" i="5"/>
  <c r="G29" i="5"/>
  <c r="F29" i="5"/>
  <c r="E29" i="5"/>
  <c r="D29" i="5"/>
  <c r="C29" i="5"/>
  <c r="H27" i="5"/>
  <c r="G27" i="5"/>
  <c r="F27" i="5"/>
  <c r="E27" i="5"/>
  <c r="D27" i="5"/>
  <c r="C27" i="5"/>
  <c r="H25" i="5"/>
  <c r="G25" i="5"/>
  <c r="F25" i="5"/>
  <c r="E25" i="5"/>
  <c r="D25" i="5"/>
  <c r="C25" i="5"/>
  <c r="H23" i="5"/>
  <c r="G23" i="5"/>
  <c r="F23" i="5"/>
  <c r="E23" i="5"/>
  <c r="D23" i="5"/>
  <c r="C23" i="5"/>
  <c r="H21" i="5"/>
  <c r="G21" i="5"/>
  <c r="F21" i="5"/>
  <c r="E21" i="5"/>
  <c r="D21" i="5"/>
  <c r="C21" i="5"/>
  <c r="E19" i="5"/>
  <c r="H19" i="5"/>
  <c r="G19" i="5"/>
  <c r="F19" i="5"/>
  <c r="D19" i="5"/>
  <c r="C19" i="5"/>
  <c r="I60" i="5"/>
  <c r="H60" i="5"/>
  <c r="G60" i="5"/>
  <c r="I58" i="5"/>
  <c r="H58" i="5"/>
  <c r="G58" i="5"/>
  <c r="I56" i="5"/>
  <c r="H56" i="5"/>
  <c r="G56" i="5"/>
  <c r="I54" i="5"/>
  <c r="H54" i="5"/>
  <c r="G54" i="5"/>
  <c r="I52" i="5"/>
  <c r="H52" i="5"/>
  <c r="G52" i="5"/>
  <c r="H50" i="5"/>
  <c r="G50" i="5"/>
  <c r="I48" i="5"/>
  <c r="H48" i="5"/>
  <c r="G48" i="5"/>
  <c r="F60" i="5"/>
  <c r="E60" i="5"/>
  <c r="D60" i="5"/>
  <c r="C60" i="5"/>
  <c r="F58" i="5"/>
  <c r="E58" i="5"/>
  <c r="D58" i="5"/>
  <c r="C58" i="5"/>
  <c r="F56" i="5"/>
  <c r="E56" i="5"/>
  <c r="D56" i="5"/>
  <c r="C56" i="5"/>
  <c r="F54" i="5"/>
  <c r="E54" i="5"/>
  <c r="D54" i="5"/>
  <c r="C54" i="5"/>
  <c r="F52" i="5"/>
  <c r="E52" i="5"/>
  <c r="D52" i="5"/>
  <c r="C52" i="5"/>
  <c r="F50" i="5"/>
  <c r="E50" i="5"/>
  <c r="D50" i="5"/>
  <c r="C50" i="5"/>
  <c r="F48" i="5"/>
  <c r="E48" i="5"/>
  <c r="D48" i="5"/>
  <c r="C48" i="5"/>
  <c r="I20" i="5"/>
  <c r="R31" i="5" s="1"/>
  <c r="S45" i="5"/>
  <c r="R45" i="5"/>
  <c r="Q45" i="5"/>
  <c r="P45" i="5"/>
  <c r="O45" i="5"/>
  <c r="N45" i="5"/>
  <c r="M45" i="5"/>
  <c r="L45" i="5"/>
  <c r="S31" i="5"/>
  <c r="Q31" i="5"/>
  <c r="P31" i="5"/>
  <c r="O31" i="5"/>
  <c r="N31" i="5"/>
  <c r="M31" i="5"/>
  <c r="L31" i="5"/>
  <c r="L17" i="5"/>
  <c r="O17" i="5"/>
  <c r="N17" i="5"/>
  <c r="M17" i="5"/>
  <c r="R17" i="5"/>
  <c r="Q17" i="5"/>
  <c r="P17"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6" i="5"/>
  <c r="K14" i="5"/>
  <c r="K12" i="5"/>
  <c r="K10" i="5"/>
  <c r="K8" i="5"/>
  <c r="K6" i="5"/>
  <c r="K4" i="5"/>
  <c r="F61" i="4"/>
  <c r="E61" i="4"/>
  <c r="D61" i="4"/>
  <c r="C61" i="4"/>
  <c r="F59" i="4"/>
  <c r="E59" i="4"/>
  <c r="D59" i="4"/>
  <c r="C59" i="4"/>
  <c r="F57" i="4"/>
  <c r="E57" i="4"/>
  <c r="D57" i="4"/>
  <c r="C57" i="4"/>
  <c r="F55" i="4"/>
  <c r="E55" i="4"/>
  <c r="D55" i="4"/>
  <c r="C55" i="4"/>
  <c r="F53" i="4"/>
  <c r="E53" i="4"/>
  <c r="D53" i="4"/>
  <c r="C53" i="4"/>
  <c r="F51" i="4"/>
  <c r="E51" i="4"/>
  <c r="D51" i="4"/>
  <c r="C51" i="4"/>
  <c r="F49" i="4"/>
  <c r="E49" i="4"/>
  <c r="D49" i="4"/>
  <c r="C49" i="4"/>
  <c r="D8" i="4"/>
  <c r="C8" i="4"/>
  <c r="D6" i="4"/>
  <c r="C6" i="4"/>
  <c r="J46" i="4"/>
  <c r="I46" i="4"/>
  <c r="H46" i="4"/>
  <c r="J32" i="4"/>
  <c r="I32" i="4"/>
  <c r="H32" i="4"/>
  <c r="H18" i="4"/>
  <c r="J18" i="4"/>
  <c r="I18" i="4"/>
  <c r="G45" i="4"/>
  <c r="G43" i="4"/>
  <c r="G41" i="4"/>
  <c r="G39" i="4"/>
  <c r="G37" i="4"/>
  <c r="G35" i="4"/>
  <c r="G33" i="4"/>
  <c r="G31" i="4"/>
  <c r="G29" i="4"/>
  <c r="G27" i="4"/>
  <c r="G25" i="4"/>
  <c r="G23" i="4"/>
  <c r="G21" i="4"/>
  <c r="G19" i="4"/>
  <c r="G17" i="4"/>
  <c r="G15" i="4"/>
  <c r="G13" i="4"/>
  <c r="G11" i="4"/>
  <c r="G9" i="4"/>
  <c r="G7" i="4"/>
  <c r="G5" i="4"/>
  <c r="I61" i="3"/>
  <c r="H61" i="3"/>
  <c r="G61" i="3"/>
  <c r="F61" i="3"/>
  <c r="E61" i="3"/>
  <c r="D61" i="3"/>
  <c r="C61" i="3"/>
  <c r="I59" i="3"/>
  <c r="H59" i="3"/>
  <c r="G59" i="3"/>
  <c r="F59" i="3"/>
  <c r="E59" i="3"/>
  <c r="D59" i="3"/>
  <c r="C59" i="3"/>
  <c r="I57" i="3"/>
  <c r="H57" i="3"/>
  <c r="G57" i="3"/>
  <c r="F57" i="3"/>
  <c r="E57" i="3"/>
  <c r="D57" i="3"/>
  <c r="C57" i="3"/>
  <c r="I55" i="3"/>
  <c r="H55" i="3"/>
  <c r="G55" i="3"/>
  <c r="F55" i="3"/>
  <c r="E55" i="3"/>
  <c r="D55" i="3"/>
  <c r="C55" i="3"/>
  <c r="I53" i="3"/>
  <c r="H53" i="3"/>
  <c r="G53" i="3"/>
  <c r="F53" i="3"/>
  <c r="E53" i="3"/>
  <c r="D53" i="3"/>
  <c r="C53" i="3"/>
  <c r="I51" i="3"/>
  <c r="H51" i="3"/>
  <c r="G51" i="3"/>
  <c r="F51" i="3"/>
  <c r="E51" i="3"/>
  <c r="D51" i="3"/>
  <c r="C51" i="3"/>
  <c r="I49" i="3"/>
  <c r="H49" i="3"/>
  <c r="G49" i="3"/>
  <c r="F49" i="3"/>
  <c r="E49" i="3"/>
  <c r="D49" i="3"/>
  <c r="C49" i="3"/>
  <c r="H46" i="3"/>
  <c r="G46" i="3"/>
  <c r="F46" i="3"/>
  <c r="E46" i="3"/>
  <c r="D46" i="3"/>
  <c r="K46" i="3" s="1"/>
  <c r="C46" i="3"/>
  <c r="H44" i="3"/>
  <c r="G44" i="3"/>
  <c r="F44" i="3"/>
  <c r="E44" i="3"/>
  <c r="D44" i="3"/>
  <c r="K44" i="3" s="1"/>
  <c r="C44" i="3"/>
  <c r="H42" i="3"/>
  <c r="G42" i="3"/>
  <c r="F42" i="3"/>
  <c r="E42" i="3"/>
  <c r="D42" i="3"/>
  <c r="K42" i="3" s="1"/>
  <c r="C42" i="3"/>
  <c r="H40" i="3"/>
  <c r="G40" i="3"/>
  <c r="F40" i="3"/>
  <c r="E40" i="3"/>
  <c r="D40" i="3"/>
  <c r="K40" i="3" s="1"/>
  <c r="C40" i="3"/>
  <c r="H38" i="3"/>
  <c r="G38" i="3"/>
  <c r="F38" i="3"/>
  <c r="E38" i="3"/>
  <c r="D38" i="3"/>
  <c r="K38" i="3" s="1"/>
  <c r="C38" i="3"/>
  <c r="H36" i="3"/>
  <c r="G36" i="3"/>
  <c r="F36" i="3"/>
  <c r="E36" i="3"/>
  <c r="D36" i="3"/>
  <c r="K36" i="3" s="1"/>
  <c r="C36" i="3"/>
  <c r="H34" i="3"/>
  <c r="G34" i="3"/>
  <c r="F34" i="3"/>
  <c r="E34" i="3"/>
  <c r="D34" i="3"/>
  <c r="K34" i="3" s="1"/>
  <c r="C34" i="3"/>
  <c r="H32" i="3"/>
  <c r="G32" i="3"/>
  <c r="F32" i="3"/>
  <c r="E32" i="3"/>
  <c r="D32" i="3"/>
  <c r="K32" i="3" s="1"/>
  <c r="C32" i="3"/>
  <c r="H30" i="3"/>
  <c r="G30" i="3"/>
  <c r="F30" i="3"/>
  <c r="E30" i="3"/>
  <c r="D30" i="3"/>
  <c r="K30" i="3" s="1"/>
  <c r="C30" i="3"/>
  <c r="H28" i="3"/>
  <c r="G28" i="3"/>
  <c r="F28" i="3"/>
  <c r="E28" i="3"/>
  <c r="D28" i="3"/>
  <c r="K28" i="3" s="1"/>
  <c r="C28" i="3"/>
  <c r="H26" i="3"/>
  <c r="G26" i="3"/>
  <c r="F26" i="3"/>
  <c r="E26" i="3"/>
  <c r="D26" i="3"/>
  <c r="K26" i="3" s="1"/>
  <c r="C26" i="3"/>
  <c r="H24" i="3"/>
  <c r="G24" i="3"/>
  <c r="F24" i="3"/>
  <c r="E24" i="3"/>
  <c r="D24" i="3"/>
  <c r="K24" i="3" s="1"/>
  <c r="C24" i="3"/>
  <c r="H22" i="3"/>
  <c r="G22" i="3"/>
  <c r="F22" i="3"/>
  <c r="E22" i="3"/>
  <c r="D22" i="3"/>
  <c r="K22" i="3" s="1"/>
  <c r="C22" i="3"/>
  <c r="H20" i="3"/>
  <c r="G20" i="3"/>
  <c r="F20" i="3"/>
  <c r="E20" i="3"/>
  <c r="D20" i="3"/>
  <c r="K20" i="3" s="1"/>
  <c r="C20" i="3"/>
  <c r="S46" i="3"/>
  <c r="R46" i="3"/>
  <c r="Q46" i="3"/>
  <c r="P46" i="3"/>
  <c r="O46" i="3"/>
  <c r="N46" i="3"/>
  <c r="M46" i="3"/>
  <c r="L46" i="3"/>
  <c r="S32" i="3"/>
  <c r="R32" i="3"/>
  <c r="Q32" i="3"/>
  <c r="P32" i="3"/>
  <c r="O32" i="3"/>
  <c r="N32" i="3"/>
  <c r="M32" i="3"/>
  <c r="L32" i="3"/>
  <c r="L18" i="3"/>
  <c r="M18" i="3"/>
  <c r="R18" i="3"/>
  <c r="Q18" i="3"/>
  <c r="P18" i="3"/>
  <c r="O18" i="3"/>
  <c r="N18" i="3"/>
  <c r="K45" i="3"/>
  <c r="K43" i="3"/>
  <c r="K41" i="3"/>
  <c r="K39" i="3"/>
  <c r="K37" i="3"/>
  <c r="K35" i="3"/>
  <c r="K33" i="3"/>
  <c r="K31" i="3"/>
  <c r="K29" i="3"/>
  <c r="K27" i="3"/>
  <c r="K25" i="3"/>
  <c r="K23" i="3"/>
  <c r="K21" i="3"/>
  <c r="K19" i="3"/>
  <c r="K17" i="3"/>
  <c r="K15" i="3"/>
  <c r="K13" i="3"/>
  <c r="K11" i="3"/>
  <c r="K9" i="3"/>
  <c r="K7" i="3"/>
  <c r="K5" i="3"/>
  <c r="P47" i="2"/>
  <c r="O47" i="2"/>
  <c r="N47" i="2"/>
  <c r="M47" i="2"/>
  <c r="O45" i="2"/>
  <c r="M45" i="2"/>
  <c r="P45" i="2"/>
  <c r="N45" i="2"/>
  <c r="P43" i="2"/>
  <c r="O43" i="2"/>
  <c r="N43" i="2"/>
  <c r="M43" i="2"/>
  <c r="P41" i="2"/>
  <c r="O41" i="2"/>
  <c r="N41" i="2"/>
  <c r="M41" i="2"/>
  <c r="N39" i="2"/>
  <c r="P39" i="2"/>
  <c r="O39" i="2"/>
  <c r="M39" i="2"/>
  <c r="P37" i="2"/>
  <c r="O37" i="2"/>
  <c r="N37" i="2"/>
  <c r="M37" i="2"/>
  <c r="P35" i="2"/>
  <c r="O35" i="2"/>
  <c r="N35" i="2"/>
  <c r="M35" i="2"/>
  <c r="O33" i="2"/>
  <c r="P33" i="2"/>
  <c r="N33" i="2"/>
  <c r="M33" i="2"/>
  <c r="N31" i="2"/>
  <c r="P31" i="2"/>
  <c r="O31" i="2"/>
  <c r="M31" i="2"/>
  <c r="O29" i="2"/>
  <c r="P29" i="2"/>
  <c r="N29" i="2"/>
  <c r="M29" i="2"/>
  <c r="P27" i="2"/>
  <c r="O27" i="2"/>
  <c r="N27" i="2"/>
  <c r="M27" i="2"/>
  <c r="P25" i="2"/>
  <c r="O25" i="2"/>
  <c r="N25" i="2"/>
  <c r="M25" i="2"/>
  <c r="P23" i="2"/>
  <c r="O23" i="2"/>
  <c r="N23" i="2"/>
  <c r="M23" i="2"/>
  <c r="P21" i="2"/>
  <c r="O21" i="2"/>
  <c r="N21" i="2"/>
  <c r="M21" i="2"/>
  <c r="P19" i="2"/>
  <c r="O19" i="2"/>
  <c r="N19" i="2"/>
  <c r="M19" i="2"/>
  <c r="O17" i="2"/>
  <c r="P17" i="2"/>
  <c r="N17" i="2"/>
  <c r="M17" i="2"/>
  <c r="P15" i="2"/>
  <c r="O15" i="2"/>
  <c r="N15" i="2"/>
  <c r="M15" i="2"/>
  <c r="P13" i="2"/>
  <c r="O13" i="2"/>
  <c r="N13" i="2"/>
  <c r="M13" i="2"/>
  <c r="N11" i="2"/>
  <c r="P11" i="2"/>
  <c r="O11" i="2"/>
  <c r="M11" i="2"/>
  <c r="P9" i="2"/>
  <c r="O9" i="2"/>
  <c r="N9" i="2"/>
  <c r="M9" i="2"/>
  <c r="P7" i="2"/>
  <c r="O7" i="2"/>
  <c r="N7" i="2"/>
  <c r="M7" i="2"/>
  <c r="AJ47" i="2"/>
  <c r="AI47" i="2"/>
  <c r="AH47" i="2"/>
  <c r="AG47" i="2"/>
  <c r="AF47" i="2"/>
  <c r="AE47" i="2"/>
  <c r="AD47" i="2"/>
  <c r="AJ45" i="2"/>
  <c r="AI45" i="2"/>
  <c r="AH45" i="2"/>
  <c r="AG45" i="2"/>
  <c r="AF45" i="2"/>
  <c r="AE45" i="2"/>
  <c r="AD45" i="2"/>
  <c r="AJ43" i="2"/>
  <c r="AI43" i="2"/>
  <c r="AH43" i="2"/>
  <c r="AG43" i="2"/>
  <c r="AF43" i="2"/>
  <c r="AE43" i="2"/>
  <c r="AD43" i="2"/>
  <c r="AJ41" i="2"/>
  <c r="AI41" i="2"/>
  <c r="AH41" i="2"/>
  <c r="AG41" i="2"/>
  <c r="AF41" i="2"/>
  <c r="AE41" i="2"/>
  <c r="AD41" i="2"/>
  <c r="AJ39" i="2"/>
  <c r="AI39" i="2"/>
  <c r="AH39" i="2"/>
  <c r="AG39" i="2"/>
  <c r="AF39" i="2"/>
  <c r="AE39" i="2"/>
  <c r="AD39" i="2"/>
  <c r="AJ37" i="2"/>
  <c r="AI37" i="2"/>
  <c r="AH37" i="2"/>
  <c r="AG37" i="2"/>
  <c r="AF37" i="2"/>
  <c r="AE37" i="2"/>
  <c r="AD37" i="2"/>
  <c r="AJ35" i="2"/>
  <c r="AI35" i="2"/>
  <c r="AH35" i="2"/>
  <c r="AG35" i="2"/>
  <c r="AF35" i="2"/>
  <c r="AE35" i="2"/>
  <c r="AD35" i="2"/>
  <c r="AJ33" i="2"/>
  <c r="AI33" i="2"/>
  <c r="AH33" i="2"/>
  <c r="AG33" i="2"/>
  <c r="AF33" i="2"/>
  <c r="AE33" i="2"/>
  <c r="AD33" i="2"/>
  <c r="AJ31" i="2"/>
  <c r="AI31" i="2"/>
  <c r="AH31" i="2"/>
  <c r="AG31" i="2"/>
  <c r="AF31" i="2"/>
  <c r="AE31" i="2"/>
  <c r="AD31" i="2"/>
  <c r="AJ29" i="2"/>
  <c r="AI29" i="2"/>
  <c r="AH29" i="2"/>
  <c r="AG29" i="2"/>
  <c r="AF29" i="2"/>
  <c r="AE29" i="2"/>
  <c r="AD29" i="2"/>
  <c r="AJ27" i="2"/>
  <c r="AI27" i="2"/>
  <c r="AH27" i="2"/>
  <c r="AG27" i="2"/>
  <c r="AF27" i="2"/>
  <c r="AE27" i="2"/>
  <c r="AD27" i="2"/>
  <c r="AJ25" i="2"/>
  <c r="AI25" i="2"/>
  <c r="AH25" i="2"/>
  <c r="AG25" i="2"/>
  <c r="AF25" i="2"/>
  <c r="AE25" i="2"/>
  <c r="AD25" i="2"/>
  <c r="AJ23" i="2"/>
  <c r="AI23" i="2"/>
  <c r="AH23" i="2"/>
  <c r="AG23" i="2"/>
  <c r="AF23" i="2"/>
  <c r="AE23" i="2"/>
  <c r="AD23" i="2"/>
  <c r="AJ21" i="2"/>
  <c r="AI21" i="2"/>
  <c r="AH21" i="2"/>
  <c r="AG21" i="2"/>
  <c r="AF21" i="2"/>
  <c r="AE21" i="2"/>
  <c r="AD21" i="2"/>
  <c r="AJ19" i="2"/>
  <c r="AI19" i="2"/>
  <c r="AH19" i="2"/>
  <c r="AG19" i="2"/>
  <c r="AF19" i="2"/>
  <c r="AE19" i="2"/>
  <c r="AD19" i="2"/>
  <c r="AJ17" i="2"/>
  <c r="AI17" i="2"/>
  <c r="AH17" i="2"/>
  <c r="AG17" i="2"/>
  <c r="AF17" i="2"/>
  <c r="AE17" i="2"/>
  <c r="AD17" i="2"/>
  <c r="AJ15" i="2"/>
  <c r="AI15" i="2"/>
  <c r="AH15" i="2"/>
  <c r="AG15" i="2"/>
  <c r="AF15" i="2"/>
  <c r="AE15" i="2"/>
  <c r="AD15" i="2"/>
  <c r="AJ13" i="2"/>
  <c r="AI13" i="2"/>
  <c r="AH13" i="2"/>
  <c r="AG13" i="2"/>
  <c r="AF13" i="2"/>
  <c r="AE13" i="2"/>
  <c r="AD13" i="2"/>
  <c r="AJ11" i="2"/>
  <c r="AI11" i="2"/>
  <c r="AH11" i="2"/>
  <c r="AG11" i="2"/>
  <c r="AF11" i="2"/>
  <c r="AE11" i="2"/>
  <c r="AD11" i="2"/>
  <c r="AJ9" i="2"/>
  <c r="AI9" i="2"/>
  <c r="AH9" i="2"/>
  <c r="AG9" i="2"/>
  <c r="AF9" i="2"/>
  <c r="AE9" i="2"/>
  <c r="AD9" i="2"/>
  <c r="AJ7" i="2"/>
  <c r="AI7" i="2"/>
  <c r="AH7" i="2"/>
  <c r="AG7" i="2"/>
  <c r="AF7" i="2"/>
  <c r="AE7" i="2"/>
  <c r="X47" i="2"/>
  <c r="W47" i="2"/>
  <c r="V47" i="2"/>
  <c r="U47" i="2"/>
  <c r="T47" i="2"/>
  <c r="X33" i="2"/>
  <c r="W33" i="2"/>
  <c r="V33" i="2"/>
  <c r="U33" i="2"/>
  <c r="T33" i="2"/>
  <c r="T19" i="2"/>
  <c r="U19" i="2"/>
  <c r="V19" i="2"/>
  <c r="X19" i="2"/>
  <c r="W19" i="2"/>
  <c r="I47" i="2"/>
  <c r="H47" i="2"/>
  <c r="I33" i="2"/>
  <c r="H33" i="2"/>
  <c r="I19" i="2"/>
  <c r="H19" i="2"/>
  <c r="AL62" i="2"/>
  <c r="AK62" i="2"/>
  <c r="AJ62" i="2"/>
  <c r="AL60" i="2"/>
  <c r="AJ60" i="2"/>
  <c r="AL58" i="2"/>
  <c r="AK58" i="2"/>
  <c r="AJ58" i="2"/>
  <c r="AL56" i="2"/>
  <c r="AK56" i="2"/>
  <c r="AJ56" i="2"/>
  <c r="AL54" i="2"/>
  <c r="AK54" i="2"/>
  <c r="AJ54" i="2"/>
  <c r="AL52" i="2"/>
  <c r="AK52" i="2"/>
  <c r="AJ52" i="2"/>
  <c r="AL50" i="2"/>
  <c r="AK50" i="2"/>
  <c r="AJ50" i="2"/>
  <c r="AI62" i="2"/>
  <c r="AH62" i="2"/>
  <c r="AG62" i="2"/>
  <c r="AF62" i="2"/>
  <c r="AE62" i="2"/>
  <c r="AI60" i="2"/>
  <c r="AH60" i="2"/>
  <c r="AG60" i="2"/>
  <c r="AF60" i="2"/>
  <c r="AE60" i="2"/>
  <c r="AI58" i="2"/>
  <c r="AH58" i="2"/>
  <c r="AG58" i="2"/>
  <c r="AF58" i="2"/>
  <c r="AE58" i="2"/>
  <c r="AI56" i="2"/>
  <c r="AH56" i="2"/>
  <c r="AG56" i="2"/>
  <c r="AF56" i="2"/>
  <c r="AE56" i="2"/>
  <c r="AI54" i="2"/>
  <c r="AH54" i="2"/>
  <c r="AG54" i="2"/>
  <c r="AF54" i="2"/>
  <c r="AE54" i="2"/>
  <c r="AI52" i="2"/>
  <c r="AH52" i="2"/>
  <c r="AG52" i="2"/>
  <c r="AF52" i="2"/>
  <c r="AE52" i="2"/>
  <c r="AI50" i="2"/>
  <c r="AH50" i="2"/>
  <c r="AG50" i="2"/>
  <c r="AF50" i="2"/>
  <c r="AE50" i="2"/>
  <c r="Q62" i="2"/>
  <c r="P62" i="2"/>
  <c r="O62" i="2"/>
  <c r="N62" i="2"/>
  <c r="M62" i="2"/>
  <c r="Q60" i="2"/>
  <c r="P60" i="2"/>
  <c r="O60" i="2"/>
  <c r="N60" i="2"/>
  <c r="M60" i="2"/>
  <c r="Q58" i="2"/>
  <c r="P58" i="2"/>
  <c r="O58" i="2"/>
  <c r="N58" i="2"/>
  <c r="M58" i="2"/>
  <c r="Q56" i="2"/>
  <c r="P56" i="2"/>
  <c r="O56" i="2"/>
  <c r="N56" i="2"/>
  <c r="M56" i="2"/>
  <c r="Q54" i="2"/>
  <c r="P54" i="2"/>
  <c r="O54" i="2"/>
  <c r="N54" i="2"/>
  <c r="M54" i="2"/>
  <c r="Q52" i="2"/>
  <c r="P52" i="2"/>
  <c r="O52" i="2"/>
  <c r="N52" i="2"/>
  <c r="M52" i="2"/>
  <c r="Q50" i="2"/>
  <c r="P50" i="2"/>
  <c r="O50" i="2"/>
  <c r="N50" i="2"/>
  <c r="M50" i="2"/>
  <c r="F62" i="2"/>
  <c r="E62" i="2"/>
  <c r="D62" i="2"/>
  <c r="C62" i="2"/>
  <c r="F60" i="2"/>
  <c r="E60" i="2"/>
  <c r="D60" i="2"/>
  <c r="C60" i="2"/>
  <c r="F58" i="2"/>
  <c r="E58" i="2"/>
  <c r="D58" i="2"/>
  <c r="C58" i="2"/>
  <c r="F56" i="2"/>
  <c r="E56" i="2"/>
  <c r="D56" i="2"/>
  <c r="C56" i="2"/>
  <c r="F54" i="2"/>
  <c r="E54" i="2"/>
  <c r="D54" i="2"/>
  <c r="C54" i="2"/>
  <c r="F52" i="2"/>
  <c r="E52" i="2"/>
  <c r="D52" i="2"/>
  <c r="C52" i="2"/>
  <c r="F50" i="2"/>
  <c r="E50" i="2"/>
  <c r="D50" i="2"/>
  <c r="C50" i="2"/>
  <c r="G46" i="2"/>
  <c r="G44" i="2"/>
  <c r="G42" i="2"/>
  <c r="G40" i="2"/>
  <c r="G38" i="2"/>
  <c r="G36" i="2"/>
  <c r="G34" i="2"/>
  <c r="G32" i="2"/>
  <c r="G30" i="2"/>
  <c r="G28" i="2"/>
  <c r="G26" i="2"/>
  <c r="G24" i="2"/>
  <c r="G22" i="2"/>
  <c r="G20" i="2"/>
  <c r="G18" i="2"/>
  <c r="G16" i="2"/>
  <c r="G14" i="2"/>
  <c r="G12" i="2"/>
  <c r="G10" i="2"/>
  <c r="G8" i="2"/>
  <c r="G6" i="2"/>
  <c r="S46" i="2"/>
  <c r="S44" i="2"/>
  <c r="S42" i="2"/>
  <c r="S40" i="2"/>
  <c r="S38" i="2"/>
  <c r="S36" i="2"/>
  <c r="S34" i="2"/>
  <c r="S32" i="2"/>
  <c r="S30" i="2"/>
  <c r="S28" i="2"/>
  <c r="S26" i="2"/>
  <c r="S24" i="2"/>
  <c r="S22" i="2"/>
  <c r="S20" i="2"/>
  <c r="S18" i="2"/>
  <c r="S16" i="2"/>
  <c r="S14" i="2"/>
  <c r="S12" i="2"/>
  <c r="S10" i="2"/>
  <c r="S8" i="2"/>
  <c r="S6" i="2"/>
  <c r="AN46" i="2"/>
  <c r="AN44" i="2"/>
  <c r="AN42" i="2"/>
  <c r="AN40" i="2"/>
  <c r="AN38" i="2"/>
  <c r="AN36" i="2"/>
  <c r="AN34" i="2"/>
  <c r="AN32" i="2"/>
  <c r="AN30" i="2"/>
  <c r="AN28" i="2"/>
  <c r="AN26" i="2"/>
  <c r="AN24" i="2"/>
  <c r="AN22" i="2"/>
  <c r="AN20" i="2"/>
  <c r="AN18" i="2"/>
  <c r="AN14" i="2"/>
  <c r="AN12" i="2"/>
  <c r="AN10" i="2"/>
  <c r="AN8" i="2"/>
  <c r="AN6" i="2"/>
  <c r="C49" i="1"/>
  <c r="F49" i="1"/>
  <c r="E49" i="1"/>
  <c r="D49" i="1"/>
  <c r="F47" i="1"/>
  <c r="E47" i="1"/>
  <c r="D47" i="1"/>
  <c r="C47" i="1"/>
  <c r="F45" i="1"/>
  <c r="E45" i="1"/>
  <c r="D45" i="1"/>
  <c r="C45" i="1"/>
  <c r="C43" i="1"/>
  <c r="F43" i="1"/>
  <c r="E43" i="1"/>
  <c r="D43" i="1"/>
  <c r="F41" i="1"/>
  <c r="E41" i="1"/>
  <c r="D41" i="1"/>
  <c r="C41" i="1"/>
  <c r="F39" i="1"/>
  <c r="E39" i="1"/>
  <c r="D39" i="1"/>
  <c r="C39" i="1"/>
  <c r="F37" i="1"/>
  <c r="E37" i="1"/>
  <c r="D37" i="1"/>
  <c r="C37" i="1"/>
  <c r="F35" i="1"/>
  <c r="E35" i="1"/>
  <c r="D35" i="1"/>
  <c r="C35" i="1"/>
  <c r="F33" i="1"/>
  <c r="E33" i="1"/>
  <c r="D33" i="1"/>
  <c r="C33" i="1"/>
  <c r="C31" i="1"/>
  <c r="F31" i="1"/>
  <c r="E31" i="1"/>
  <c r="D31" i="1"/>
  <c r="F29" i="1"/>
  <c r="E29" i="1"/>
  <c r="D29" i="1"/>
  <c r="C29" i="1"/>
  <c r="F27" i="1"/>
  <c r="E27" i="1"/>
  <c r="D27" i="1"/>
  <c r="C27" i="1"/>
  <c r="C25" i="1"/>
  <c r="F25" i="1"/>
  <c r="E25" i="1"/>
  <c r="D25" i="1"/>
  <c r="C23" i="1"/>
  <c r="F23" i="1"/>
  <c r="E23" i="1"/>
  <c r="D23" i="1"/>
  <c r="C21" i="1"/>
  <c r="E21" i="1"/>
  <c r="D21" i="1"/>
  <c r="F19" i="1"/>
  <c r="E19" i="1"/>
  <c r="D19" i="1"/>
  <c r="C19" i="1"/>
  <c r="C17" i="1"/>
  <c r="F17" i="1"/>
  <c r="E17" i="1"/>
  <c r="D17" i="1"/>
  <c r="F15" i="1"/>
  <c r="E15" i="1"/>
  <c r="D15" i="1"/>
  <c r="C15" i="1"/>
  <c r="C13" i="1"/>
  <c r="F13" i="1"/>
  <c r="E13" i="1"/>
  <c r="D13" i="1"/>
  <c r="C11" i="1"/>
  <c r="F11" i="1"/>
  <c r="E11" i="1"/>
  <c r="D11" i="1"/>
  <c r="C9" i="1"/>
  <c r="D9" i="1"/>
  <c r="E9" i="1"/>
  <c r="F20" i="1"/>
  <c r="F64" i="1" s="1"/>
  <c r="F8" i="1"/>
  <c r="F9" i="1" s="1"/>
  <c r="G64" i="1"/>
  <c r="E64" i="1"/>
  <c r="D64" i="1"/>
  <c r="C64" i="1"/>
  <c r="G62" i="1"/>
  <c r="F62" i="1"/>
  <c r="E62" i="1"/>
  <c r="D62" i="1"/>
  <c r="C62" i="1"/>
  <c r="G60" i="1"/>
  <c r="F60" i="1"/>
  <c r="E60" i="1"/>
  <c r="D60" i="1"/>
  <c r="C60" i="1"/>
  <c r="G58" i="1"/>
  <c r="F58" i="1"/>
  <c r="E58" i="1"/>
  <c r="D58" i="1"/>
  <c r="C58" i="1"/>
  <c r="G56" i="1"/>
  <c r="F56" i="1"/>
  <c r="E56" i="1"/>
  <c r="D56" i="1"/>
  <c r="C56" i="1"/>
  <c r="G54" i="1"/>
  <c r="F54" i="1"/>
  <c r="E54" i="1"/>
  <c r="D54" i="1"/>
  <c r="C54" i="1"/>
  <c r="G52" i="1"/>
  <c r="E52" i="1"/>
  <c r="D52" i="1"/>
  <c r="C52" i="1"/>
  <c r="L49" i="1"/>
  <c r="K49" i="1"/>
  <c r="J49" i="1"/>
  <c r="O49" i="1"/>
  <c r="N49" i="1"/>
  <c r="M49" i="1"/>
  <c r="O35" i="1"/>
  <c r="N35" i="1"/>
  <c r="M35" i="1"/>
  <c r="L35" i="1"/>
  <c r="K35" i="1"/>
  <c r="J35" i="1"/>
  <c r="J21" i="1"/>
  <c r="O21" i="1"/>
  <c r="N21" i="1"/>
  <c r="L21" i="1"/>
  <c r="K21" i="1"/>
  <c r="I20" i="1"/>
  <c r="I49" i="1"/>
  <c r="I48" i="1"/>
  <c r="I47" i="1"/>
  <c r="I46" i="1"/>
  <c r="I44" i="1"/>
  <c r="I43" i="1"/>
  <c r="I42" i="1"/>
  <c r="I41" i="1"/>
  <c r="I40" i="1"/>
  <c r="I38" i="1"/>
  <c r="I36" i="1"/>
  <c r="I34" i="1"/>
  <c r="I33" i="1"/>
  <c r="I32" i="1"/>
  <c r="I30" i="1"/>
  <c r="I28" i="1"/>
  <c r="I26" i="1"/>
  <c r="I24" i="1"/>
  <c r="I23" i="1"/>
  <c r="I22" i="1"/>
  <c r="P35" i="1" s="1"/>
  <c r="I18" i="1"/>
  <c r="I16" i="1"/>
  <c r="I14" i="1"/>
  <c r="I13" i="1"/>
  <c r="I12" i="1"/>
  <c r="I10" i="1"/>
  <c r="I8" i="1"/>
  <c r="P49" i="1" l="1"/>
  <c r="F52" i="1"/>
  <c r="I15" i="1"/>
  <c r="I19" i="1"/>
  <c r="G52" i="2"/>
  <c r="G56" i="2"/>
  <c r="G60" i="2"/>
  <c r="G6" i="4"/>
  <c r="G8" i="4"/>
  <c r="G15" i="6"/>
  <c r="H5" i="23"/>
  <c r="G48" i="19"/>
  <c r="G50" i="19"/>
  <c r="G56" i="19"/>
  <c r="G58" i="19"/>
  <c r="J14" i="6"/>
  <c r="J48" i="6"/>
  <c r="J52" i="6"/>
  <c r="J56" i="6"/>
  <c r="J60" i="6"/>
  <c r="O17" i="6"/>
  <c r="H48" i="23"/>
  <c r="H52" i="23"/>
  <c r="H54" i="23"/>
  <c r="H56" i="23"/>
  <c r="H58" i="23"/>
  <c r="H60" i="23"/>
  <c r="AF49" i="16"/>
  <c r="AF51" i="16"/>
  <c r="AF55" i="16"/>
  <c r="AF59" i="16"/>
  <c r="AF53" i="16"/>
  <c r="AF57" i="16"/>
  <c r="AF61" i="16"/>
  <c r="G52" i="19"/>
  <c r="G54" i="19"/>
  <c r="G60" i="19"/>
  <c r="F49" i="10"/>
  <c r="F21" i="1"/>
  <c r="I27" i="1"/>
  <c r="I29" i="1"/>
  <c r="I35" i="1"/>
  <c r="I37" i="1"/>
  <c r="I39" i="1"/>
  <c r="I45" i="1"/>
  <c r="G50" i="2"/>
  <c r="G54" i="2"/>
  <c r="G58" i="2"/>
  <c r="G62" i="2"/>
  <c r="I50" i="5"/>
  <c r="J58" i="6"/>
  <c r="E58" i="6"/>
  <c r="H48" i="7"/>
  <c r="H52" i="7"/>
  <c r="H56" i="7"/>
  <c r="H60" i="7"/>
  <c r="H7" i="23"/>
  <c r="F51" i="10"/>
  <c r="F53" i="10"/>
  <c r="F55" i="10"/>
  <c r="F57" i="10"/>
  <c r="F59" i="10"/>
  <c r="F61" i="10"/>
  <c r="V8" i="20"/>
  <c r="X51" i="20"/>
  <c r="Z7" i="20"/>
  <c r="X61" i="20"/>
  <c r="Z17" i="20"/>
  <c r="AL6" i="25"/>
  <c r="G49" i="14"/>
  <c r="G51" i="14"/>
  <c r="G53" i="14"/>
  <c r="G55" i="14"/>
  <c r="G57" i="14"/>
  <c r="G59" i="14"/>
  <c r="G61" i="14"/>
  <c r="AM46" i="18"/>
  <c r="U8" i="20"/>
  <c r="U18" i="20"/>
  <c r="U61" i="20"/>
  <c r="AD18" i="20"/>
  <c r="W8" i="20"/>
  <c r="W18" i="20"/>
  <c r="U51" i="20"/>
  <c r="AA18" i="20"/>
  <c r="V18" i="20"/>
  <c r="M32" i="14"/>
  <c r="BB46" i="18"/>
  <c r="AT45" i="18"/>
  <c r="I31" i="1"/>
  <c r="I25" i="1"/>
  <c r="I17" i="1"/>
  <c r="I11" i="1"/>
  <c r="M21" i="1"/>
  <c r="P21" i="1"/>
  <c r="D45" i="22"/>
  <c r="C45" i="22"/>
  <c r="D43" i="22"/>
  <c r="C43" i="22"/>
  <c r="D41" i="22"/>
  <c r="C41" i="22"/>
  <c r="D39" i="22"/>
  <c r="C39" i="22"/>
  <c r="D37" i="22"/>
  <c r="C37" i="22"/>
  <c r="D35" i="22"/>
  <c r="C35" i="22"/>
  <c r="D33" i="22"/>
  <c r="C33" i="22"/>
  <c r="D31" i="22"/>
  <c r="C31" i="22"/>
  <c r="D29" i="22"/>
  <c r="C29" i="22"/>
  <c r="D27" i="22"/>
  <c r="C27" i="22"/>
  <c r="D25" i="22"/>
  <c r="C25" i="22"/>
  <c r="D23" i="22"/>
  <c r="C23" i="22"/>
  <c r="D21" i="22"/>
  <c r="C21" i="22"/>
  <c r="D19" i="22"/>
  <c r="C19" i="22"/>
  <c r="D17" i="22"/>
  <c r="C17" i="22"/>
  <c r="D15" i="22"/>
  <c r="C15" i="22"/>
  <c r="D13" i="22"/>
  <c r="C13" i="22"/>
  <c r="D11" i="22"/>
  <c r="C11" i="22"/>
  <c r="D9" i="22"/>
  <c r="C9" i="22"/>
  <c r="D7" i="22"/>
  <c r="C7" i="22"/>
  <c r="I44" i="25"/>
  <c r="I34" i="25"/>
  <c r="I24" i="25"/>
  <c r="I22" i="25"/>
  <c r="I18" i="25"/>
  <c r="I16" i="25"/>
  <c r="I14" i="25"/>
  <c r="I12" i="25"/>
  <c r="I10" i="25"/>
  <c r="I8" i="25"/>
  <c r="Z18" i="20"/>
  <c r="AT30" i="18"/>
  <c r="AT44" i="18"/>
  <c r="D44" i="18"/>
  <c r="C44" i="18"/>
  <c r="D30" i="18"/>
  <c r="C30" i="18"/>
  <c r="D16" i="18"/>
  <c r="C16" i="18"/>
  <c r="V44" i="18"/>
  <c r="S30" i="18"/>
  <c r="R30" i="18"/>
  <c r="Q30" i="18"/>
  <c r="S16" i="18"/>
  <c r="R16" i="18"/>
  <c r="Q16" i="18"/>
  <c r="V16" i="18" s="1"/>
  <c r="S32" i="18"/>
  <c r="R32" i="18"/>
  <c r="Q32" i="18"/>
  <c r="P32" i="18"/>
  <c r="V32" i="18" s="1"/>
  <c r="V46" i="18"/>
  <c r="V42" i="18"/>
  <c r="V40" i="18"/>
  <c r="S28" i="18"/>
  <c r="R28" i="18"/>
  <c r="Q28" i="18"/>
  <c r="P28" i="18"/>
  <c r="S26" i="18"/>
  <c r="R26" i="18"/>
  <c r="Q26" i="18"/>
  <c r="P26" i="18"/>
  <c r="S24" i="18"/>
  <c r="R24" i="18"/>
  <c r="Q24" i="18"/>
  <c r="P24" i="18"/>
  <c r="S22" i="18"/>
  <c r="R22" i="18"/>
  <c r="Q22" i="18"/>
  <c r="P22" i="18"/>
  <c r="S20" i="18"/>
  <c r="R20" i="18"/>
  <c r="Q20" i="18"/>
  <c r="P20" i="18"/>
  <c r="S18" i="18"/>
  <c r="R18" i="18"/>
  <c r="Q18" i="18"/>
  <c r="V18" i="18" s="1"/>
  <c r="S14" i="18"/>
  <c r="R14" i="18"/>
  <c r="Q14" i="18"/>
  <c r="P14" i="18"/>
  <c r="V14" i="18" s="1"/>
  <c r="S12" i="18"/>
  <c r="R12" i="18"/>
  <c r="Q12" i="18"/>
  <c r="V12" i="18"/>
  <c r="S10" i="18"/>
  <c r="R10" i="18"/>
  <c r="Q10" i="18"/>
  <c r="V10" i="18"/>
  <c r="S8" i="18"/>
  <c r="R8" i="18"/>
  <c r="Q8" i="18"/>
  <c r="P8" i="18"/>
  <c r="V8" i="18" s="1"/>
  <c r="D46" i="18"/>
  <c r="C46" i="18"/>
  <c r="D42" i="18"/>
  <c r="C42" i="18"/>
  <c r="D40" i="18"/>
  <c r="C40" i="18"/>
  <c r="D38" i="18"/>
  <c r="C38" i="18"/>
  <c r="D36" i="18"/>
  <c r="C36" i="18"/>
  <c r="D34" i="18"/>
  <c r="C34" i="18"/>
  <c r="D32" i="18"/>
  <c r="C32" i="18"/>
  <c r="D28" i="18"/>
  <c r="C28" i="18"/>
  <c r="D26" i="18"/>
  <c r="C26" i="18"/>
  <c r="D24" i="18"/>
  <c r="C24" i="18"/>
  <c r="D22" i="18"/>
  <c r="C22" i="18"/>
  <c r="D20" i="18"/>
  <c r="C20" i="18"/>
  <c r="D18" i="18"/>
  <c r="C18" i="18"/>
  <c r="D14" i="18"/>
  <c r="C14" i="18"/>
  <c r="D12" i="18"/>
  <c r="C12" i="18"/>
  <c r="D10" i="18"/>
  <c r="C10" i="18"/>
  <c r="D8" i="18"/>
  <c r="C8" i="18"/>
  <c r="AT42" i="18"/>
  <c r="AQ38" i="18"/>
  <c r="AP38" i="18"/>
  <c r="AO38" i="18"/>
  <c r="AN38" i="18"/>
  <c r="AM38" i="18"/>
  <c r="AL38" i="18"/>
  <c r="AK38" i="18"/>
  <c r="AT28" i="18"/>
  <c r="AT24" i="18"/>
  <c r="AT20" i="18"/>
  <c r="AT14" i="18"/>
  <c r="AT10" i="18"/>
  <c r="AT6" i="18"/>
  <c r="H16" i="17"/>
  <c r="H14" i="17"/>
  <c r="H12" i="17"/>
  <c r="H10" i="17"/>
  <c r="H8" i="17"/>
  <c r="H6" i="17"/>
  <c r="H4" i="17"/>
  <c r="AF44" i="16"/>
  <c r="AF42" i="16"/>
  <c r="AF40" i="16"/>
  <c r="AF38" i="16"/>
  <c r="AF36" i="16"/>
  <c r="AF34" i="16"/>
  <c r="AF32" i="16"/>
  <c r="AF30" i="16"/>
  <c r="AF28" i="16"/>
  <c r="AF24" i="16"/>
  <c r="AF20" i="16"/>
  <c r="AF12" i="16"/>
  <c r="AF10" i="16"/>
  <c r="AF8" i="16"/>
  <c r="L46" i="16"/>
  <c r="L42" i="16"/>
  <c r="L40" i="16"/>
  <c r="L36" i="16"/>
  <c r="L34" i="16"/>
  <c r="L32" i="16"/>
  <c r="L30" i="16"/>
  <c r="L20" i="16"/>
  <c r="L16" i="16"/>
  <c r="L10" i="16"/>
  <c r="O46" i="15"/>
  <c r="N46" i="15"/>
  <c r="O44" i="15"/>
  <c r="N44" i="15"/>
  <c r="O42" i="15"/>
  <c r="N42" i="15"/>
  <c r="O40" i="15"/>
  <c r="N40" i="15"/>
  <c r="O38" i="15"/>
  <c r="N38" i="15"/>
  <c r="O36" i="15"/>
  <c r="N36" i="15"/>
  <c r="O34" i="15"/>
  <c r="N34" i="15"/>
  <c r="O32" i="15"/>
  <c r="N32" i="15"/>
  <c r="O30" i="15"/>
  <c r="N30" i="15"/>
  <c r="O28" i="15"/>
  <c r="N28" i="15"/>
  <c r="O26" i="15"/>
  <c r="N26" i="15"/>
  <c r="O24" i="15"/>
  <c r="N24" i="15"/>
  <c r="O22" i="15"/>
  <c r="N22" i="15"/>
  <c r="O20" i="15"/>
  <c r="N20" i="15"/>
  <c r="O18" i="15"/>
  <c r="N18" i="15"/>
  <c r="O16" i="15"/>
  <c r="N16" i="15"/>
  <c r="O14" i="15"/>
  <c r="N14" i="15"/>
  <c r="O12" i="15"/>
  <c r="N12" i="15"/>
  <c r="O10" i="15"/>
  <c r="N10" i="15"/>
  <c r="O8" i="15"/>
  <c r="R8" i="15" s="1"/>
  <c r="O6" i="15"/>
  <c r="D46" i="15"/>
  <c r="C46" i="15"/>
  <c r="D44" i="15"/>
  <c r="C44" i="15"/>
  <c r="D42" i="15"/>
  <c r="C42" i="15"/>
  <c r="D40" i="15"/>
  <c r="C40" i="15"/>
  <c r="D38" i="15"/>
  <c r="C38" i="15"/>
  <c r="D36" i="15"/>
  <c r="C36" i="15"/>
  <c r="D34" i="15"/>
  <c r="C34" i="15"/>
  <c r="D32" i="15"/>
  <c r="C32" i="15"/>
  <c r="D30" i="15"/>
  <c r="C30" i="15"/>
  <c r="D28" i="15"/>
  <c r="C28" i="15"/>
  <c r="D26" i="15"/>
  <c r="C26" i="15"/>
  <c r="D24" i="15"/>
  <c r="C24" i="15"/>
  <c r="D22" i="15"/>
  <c r="C22" i="15"/>
  <c r="D20" i="15"/>
  <c r="C20" i="15"/>
  <c r="D18" i="15"/>
  <c r="C18" i="15"/>
  <c r="D16" i="15"/>
  <c r="C16" i="15"/>
  <c r="D14" i="15"/>
  <c r="C14" i="15"/>
  <c r="D12" i="15"/>
  <c r="C12" i="15"/>
  <c r="D10" i="15"/>
  <c r="C10" i="15"/>
  <c r="D8" i="15"/>
  <c r="G8" i="15" s="1"/>
  <c r="U47" i="12"/>
  <c r="U43" i="12"/>
  <c r="U41" i="12"/>
  <c r="U37" i="12"/>
  <c r="U33" i="12"/>
  <c r="U31" i="12"/>
  <c r="U29" i="12"/>
  <c r="U25" i="12"/>
  <c r="U23" i="12"/>
  <c r="U21" i="12"/>
  <c r="U19" i="12"/>
  <c r="U17" i="12"/>
  <c r="U11" i="12"/>
  <c r="U9" i="12"/>
  <c r="D45" i="12"/>
  <c r="C45" i="12"/>
  <c r="F45" i="12" s="1"/>
  <c r="D43" i="12"/>
  <c r="C43" i="12"/>
  <c r="F43" i="12" s="1"/>
  <c r="D41" i="12"/>
  <c r="C41" i="12"/>
  <c r="F41" i="12" s="1"/>
  <c r="D39" i="12"/>
  <c r="C39" i="12"/>
  <c r="F39" i="12" s="1"/>
  <c r="D37" i="12"/>
  <c r="C37" i="12"/>
  <c r="F37" i="12" s="1"/>
  <c r="D35" i="12"/>
  <c r="C35" i="12"/>
  <c r="F35" i="12" s="1"/>
  <c r="D31" i="12"/>
  <c r="C31" i="12"/>
  <c r="F31" i="12" s="1"/>
  <c r="D29" i="12"/>
  <c r="C29" i="12"/>
  <c r="F29" i="12" s="1"/>
  <c r="D27" i="12"/>
  <c r="C27" i="12"/>
  <c r="F27" i="12" s="1"/>
  <c r="D25" i="12"/>
  <c r="C25" i="12"/>
  <c r="F25" i="12" s="1"/>
  <c r="D23" i="12"/>
  <c r="C23" i="12"/>
  <c r="F23" i="12" s="1"/>
  <c r="D21" i="12"/>
  <c r="C21" i="12"/>
  <c r="F21" i="12" s="1"/>
  <c r="D17" i="12"/>
  <c r="C17" i="12"/>
  <c r="F17" i="12" s="1"/>
  <c r="D15" i="12"/>
  <c r="C15" i="12"/>
  <c r="F15" i="12" s="1"/>
  <c r="D13" i="12"/>
  <c r="C13" i="12"/>
  <c r="F13" i="12" s="1"/>
  <c r="D11" i="12"/>
  <c r="C11" i="12"/>
  <c r="F11" i="12" s="1"/>
  <c r="D9" i="12"/>
  <c r="C9" i="12"/>
  <c r="F9" i="12" s="1"/>
  <c r="D47" i="12"/>
  <c r="C47" i="12"/>
  <c r="D33" i="12"/>
  <c r="C33" i="12"/>
  <c r="F33" i="12" s="1"/>
  <c r="D19" i="12"/>
  <c r="C19" i="12"/>
  <c r="F19" i="12" s="1"/>
  <c r="F49" i="12" s="1"/>
  <c r="AP46" i="11"/>
  <c r="AO46" i="11"/>
  <c r="AN46" i="11"/>
  <c r="AM46" i="11"/>
  <c r="AS46" i="11" s="1"/>
  <c r="AP44" i="11"/>
  <c r="AO44" i="11"/>
  <c r="AN44" i="11"/>
  <c r="AM44" i="11"/>
  <c r="AS44" i="11" s="1"/>
  <c r="AP42" i="11"/>
  <c r="AO42" i="11"/>
  <c r="AN42" i="11"/>
  <c r="AM42" i="11"/>
  <c r="AS42" i="11" s="1"/>
  <c r="AP40" i="11"/>
  <c r="AO40" i="11"/>
  <c r="AN40" i="11"/>
  <c r="AM40" i="11"/>
  <c r="AS40" i="11" s="1"/>
  <c r="AP38" i="11"/>
  <c r="AO38" i="11"/>
  <c r="AN38" i="11"/>
  <c r="AM38" i="11"/>
  <c r="AS38" i="11" s="1"/>
  <c r="AP36" i="11"/>
  <c r="AO36" i="11"/>
  <c r="AN36" i="11"/>
  <c r="AM36" i="11"/>
  <c r="AS36" i="11" s="1"/>
  <c r="AP34" i="11"/>
  <c r="AO34" i="11"/>
  <c r="AN34" i="11"/>
  <c r="AM34" i="11"/>
  <c r="AS34" i="11" s="1"/>
  <c r="AP32" i="11"/>
  <c r="AO32" i="11"/>
  <c r="AN32" i="11"/>
  <c r="AM32" i="11"/>
  <c r="AS32" i="11" s="1"/>
  <c r="AP30" i="11"/>
  <c r="AO30" i="11"/>
  <c r="AN30" i="11"/>
  <c r="AM30" i="11"/>
  <c r="AS30" i="11" s="1"/>
  <c r="AP28" i="11"/>
  <c r="AO28" i="11"/>
  <c r="AN28" i="11"/>
  <c r="AM28" i="11"/>
  <c r="AS28" i="11" s="1"/>
  <c r="AP26" i="11"/>
  <c r="AO26" i="11"/>
  <c r="AN26" i="11"/>
  <c r="AM26" i="11"/>
  <c r="AS26" i="11" s="1"/>
  <c r="AP24" i="11"/>
  <c r="AO24" i="11"/>
  <c r="AN24" i="11"/>
  <c r="AM24" i="11"/>
  <c r="AS24" i="11" s="1"/>
  <c r="AP22" i="11"/>
  <c r="AO22" i="11"/>
  <c r="AN22" i="11"/>
  <c r="AM22" i="11"/>
  <c r="AS22" i="11" s="1"/>
  <c r="AP20" i="11"/>
  <c r="AO20" i="11"/>
  <c r="AN20" i="11"/>
  <c r="AM20" i="11"/>
  <c r="AS20" i="11" s="1"/>
  <c r="AP18" i="11"/>
  <c r="AO18" i="11"/>
  <c r="AN18" i="11"/>
  <c r="AM18" i="11"/>
  <c r="AS18" i="11" s="1"/>
  <c r="AP16" i="11"/>
  <c r="AO16" i="11"/>
  <c r="AN16" i="11"/>
  <c r="AP14" i="11"/>
  <c r="AO14" i="11"/>
  <c r="AN14" i="11"/>
  <c r="AM14" i="11"/>
  <c r="AP12" i="11"/>
  <c r="AO12" i="11"/>
  <c r="AN12" i="11"/>
  <c r="AM12" i="11"/>
  <c r="AP10" i="11"/>
  <c r="AO10" i="11"/>
  <c r="AN10" i="11"/>
  <c r="AM10" i="11"/>
  <c r="AP8" i="11"/>
  <c r="AO8" i="11"/>
  <c r="AM8" i="11"/>
  <c r="AS8" i="11" s="1"/>
  <c r="W38" i="11"/>
  <c r="V38" i="11"/>
  <c r="U38" i="11"/>
  <c r="S38" i="11"/>
  <c r="Z38" i="11" s="1"/>
  <c r="FA30" i="9"/>
  <c r="EZ30" i="9"/>
  <c r="EY30" i="9"/>
  <c r="EX30" i="9"/>
  <c r="EW30" i="9"/>
  <c r="FA28" i="9"/>
  <c r="EZ28" i="9"/>
  <c r="EY28" i="9"/>
  <c r="EX28" i="9"/>
  <c r="EW28" i="9"/>
  <c r="FF28" i="9" s="1"/>
  <c r="FA24" i="9"/>
  <c r="EZ24" i="9"/>
  <c r="EY24" i="9"/>
  <c r="EX24" i="9"/>
  <c r="EW24" i="9"/>
  <c r="FA22" i="9"/>
  <c r="EZ22" i="9"/>
  <c r="EY22" i="9"/>
  <c r="EX22" i="9"/>
  <c r="EW22" i="9"/>
  <c r="FF22" i="9" s="1"/>
  <c r="FA20" i="9"/>
  <c r="EZ20" i="9"/>
  <c r="EY20" i="9"/>
  <c r="EX20" i="9"/>
  <c r="EW20" i="9"/>
  <c r="FA34" i="9"/>
  <c r="EZ34" i="9"/>
  <c r="EY34" i="9"/>
  <c r="EX34" i="9"/>
  <c r="EW34" i="9"/>
  <c r="FF34" i="9" s="1"/>
  <c r="FA36" i="9"/>
  <c r="EZ36" i="9"/>
  <c r="EY36" i="9"/>
  <c r="EX36" i="9"/>
  <c r="EW36" i="9"/>
  <c r="FA38" i="9"/>
  <c r="EZ38" i="9"/>
  <c r="EY38" i="9"/>
  <c r="EX38" i="9"/>
  <c r="EW38" i="9"/>
  <c r="FF38" i="9" s="1"/>
  <c r="FA40" i="9"/>
  <c r="EZ40" i="9"/>
  <c r="EY40" i="9"/>
  <c r="EX40" i="9"/>
  <c r="EW40" i="9"/>
  <c r="FA42" i="9"/>
  <c r="EZ42" i="9"/>
  <c r="EY42" i="9"/>
  <c r="EX42" i="9"/>
  <c r="EW42" i="9"/>
  <c r="FF42" i="9" s="1"/>
  <c r="FA44" i="9"/>
  <c r="EZ44" i="9"/>
  <c r="EY44" i="9"/>
  <c r="EX44" i="9"/>
  <c r="EW44" i="9"/>
  <c r="DZ44" i="9"/>
  <c r="DY44" i="9"/>
  <c r="DX44" i="9"/>
  <c r="DW44" i="9"/>
  <c r="DV44" i="9"/>
  <c r="EE44" i="9" s="1"/>
  <c r="DZ38" i="9"/>
  <c r="DY38" i="9"/>
  <c r="DX38" i="9"/>
  <c r="DW38" i="9"/>
  <c r="DV38" i="9"/>
  <c r="DZ30" i="9"/>
  <c r="DY30" i="9"/>
  <c r="DX30" i="9"/>
  <c r="DW30" i="9"/>
  <c r="DV30" i="9"/>
  <c r="DZ24" i="9"/>
  <c r="DY24" i="9"/>
  <c r="DX24" i="9"/>
  <c r="DW24" i="9"/>
  <c r="DV24" i="9"/>
  <c r="DZ20" i="9"/>
  <c r="DY20" i="9"/>
  <c r="DX20" i="9"/>
  <c r="DW20" i="9"/>
  <c r="DV20" i="9"/>
  <c r="FA16" i="9"/>
  <c r="EZ16" i="9"/>
  <c r="EY16" i="9"/>
  <c r="EX16" i="9"/>
  <c r="EW16" i="9"/>
  <c r="FA14" i="9"/>
  <c r="EZ14" i="9"/>
  <c r="EY14" i="9"/>
  <c r="EX14" i="9"/>
  <c r="EW14" i="9"/>
  <c r="FA8" i="9"/>
  <c r="EZ8" i="9"/>
  <c r="EY8" i="9"/>
  <c r="EX8" i="9"/>
  <c r="EW8" i="9"/>
  <c r="FA6" i="9"/>
  <c r="EZ6" i="9"/>
  <c r="EY6" i="9"/>
  <c r="EX6" i="9"/>
  <c r="AY44" i="9"/>
  <c r="AX44" i="9"/>
  <c r="AW44" i="9"/>
  <c r="AV44" i="9"/>
  <c r="AU44" i="9"/>
  <c r="AY42" i="9"/>
  <c r="AW42" i="9"/>
  <c r="AV42" i="9"/>
  <c r="AU42" i="9"/>
  <c r="AY40" i="9"/>
  <c r="AX40" i="9"/>
  <c r="AW40" i="9"/>
  <c r="AV40" i="9"/>
  <c r="AU40" i="9"/>
  <c r="AY38" i="9"/>
  <c r="AX38" i="9"/>
  <c r="AW38" i="9"/>
  <c r="AV38" i="9"/>
  <c r="AU38" i="9"/>
  <c r="AY28" i="9"/>
  <c r="AX28" i="9"/>
  <c r="AW28" i="9"/>
  <c r="AV28" i="9"/>
  <c r="AU28" i="9"/>
  <c r="AY26" i="9"/>
  <c r="AX26" i="9"/>
  <c r="AW26" i="9"/>
  <c r="AV26" i="9"/>
  <c r="AU26" i="9"/>
  <c r="BD26" i="9" s="1"/>
  <c r="AY24" i="9"/>
  <c r="AX24" i="9"/>
  <c r="AW24" i="9"/>
  <c r="AV24" i="9"/>
  <c r="AU24" i="9"/>
  <c r="L42" i="9"/>
  <c r="L40" i="9"/>
  <c r="L36" i="9"/>
  <c r="L32" i="9"/>
  <c r="L28" i="9"/>
  <c r="L20" i="9"/>
  <c r="L10" i="9"/>
  <c r="L8" i="9"/>
  <c r="N16" i="8"/>
  <c r="N14" i="8"/>
  <c r="N12" i="8"/>
  <c r="N10" i="8"/>
  <c r="N8" i="8"/>
  <c r="N6" i="8"/>
  <c r="N4" i="8"/>
  <c r="D16" i="10"/>
  <c r="L20" i="26" s="1"/>
  <c r="C16" i="10"/>
  <c r="D30" i="10"/>
  <c r="L34" i="26" s="1"/>
  <c r="C30" i="10"/>
  <c r="D44" i="10"/>
  <c r="L48" i="26" s="1"/>
  <c r="C44" i="10"/>
  <c r="D46" i="10"/>
  <c r="L50" i="26" s="1"/>
  <c r="C46" i="10"/>
  <c r="D42" i="10"/>
  <c r="L46" i="26" s="1"/>
  <c r="C42" i="10"/>
  <c r="D40" i="10"/>
  <c r="L44" i="26" s="1"/>
  <c r="C40" i="10"/>
  <c r="D38" i="10"/>
  <c r="L42" i="26" s="1"/>
  <c r="C38" i="10"/>
  <c r="D36" i="10"/>
  <c r="L40" i="26" s="1"/>
  <c r="C36" i="10"/>
  <c r="D34" i="10"/>
  <c r="L38" i="26" s="1"/>
  <c r="C34" i="10"/>
  <c r="D32" i="10"/>
  <c r="L36" i="26" s="1"/>
  <c r="C32" i="10"/>
  <c r="D28" i="10"/>
  <c r="L32" i="26" s="1"/>
  <c r="C28" i="10"/>
  <c r="D26" i="10"/>
  <c r="L30" i="26" s="1"/>
  <c r="C26" i="10"/>
  <c r="D24" i="10"/>
  <c r="L28" i="26" s="1"/>
  <c r="C24" i="10"/>
  <c r="D22" i="10"/>
  <c r="L26" i="26" s="1"/>
  <c r="C22" i="10"/>
  <c r="D20" i="10"/>
  <c r="L24" i="26" s="1"/>
  <c r="C20" i="10"/>
  <c r="D18" i="10"/>
  <c r="L22" i="26" s="1"/>
  <c r="C18" i="10"/>
  <c r="D14" i="10"/>
  <c r="L18" i="26" s="1"/>
  <c r="C14" i="10"/>
  <c r="D12" i="10"/>
  <c r="L16" i="26" s="1"/>
  <c r="C12" i="10"/>
  <c r="D10" i="10"/>
  <c r="L14" i="26" s="1"/>
  <c r="C10" i="10"/>
  <c r="D8" i="10"/>
  <c r="L12" i="26" s="1"/>
  <c r="C8" i="10"/>
  <c r="H45" i="7"/>
  <c r="H43" i="7"/>
  <c r="H41" i="7"/>
  <c r="H39" i="7"/>
  <c r="H33" i="7"/>
  <c r="H31" i="7"/>
  <c r="H23" i="7"/>
  <c r="H21" i="7"/>
  <c r="H17" i="7"/>
  <c r="H15" i="7"/>
  <c r="H13" i="7"/>
  <c r="H11" i="7"/>
  <c r="H9" i="7"/>
  <c r="J15" i="6"/>
  <c r="J43" i="6"/>
  <c r="J41" i="6"/>
  <c r="J39" i="6"/>
  <c r="J37" i="6"/>
  <c r="J35" i="6"/>
  <c r="H31" i="6"/>
  <c r="G31" i="6"/>
  <c r="F31" i="6"/>
  <c r="D31" i="6"/>
  <c r="C31" i="6"/>
  <c r="J27" i="6"/>
  <c r="J21" i="6"/>
  <c r="J19" i="6"/>
  <c r="J17" i="6"/>
  <c r="J13" i="6"/>
  <c r="J9" i="6"/>
  <c r="J16" i="5"/>
  <c r="J14" i="5"/>
  <c r="J12" i="5"/>
  <c r="J10" i="5"/>
  <c r="J8" i="5"/>
  <c r="J6" i="5"/>
  <c r="J4" i="5"/>
  <c r="D44" i="4"/>
  <c r="C44" i="4"/>
  <c r="D30" i="4"/>
  <c r="C30" i="4"/>
  <c r="D16" i="4"/>
  <c r="C16" i="4"/>
  <c r="J17" i="3"/>
  <c r="J15" i="3"/>
  <c r="J13" i="3"/>
  <c r="J11" i="3"/>
  <c r="J9" i="3"/>
  <c r="J7" i="3"/>
  <c r="J5" i="3"/>
  <c r="C40" i="4"/>
  <c r="D40" i="4"/>
  <c r="D46" i="4"/>
  <c r="C46" i="4"/>
  <c r="D42" i="4"/>
  <c r="C42" i="4"/>
  <c r="D38" i="4"/>
  <c r="C38" i="4"/>
  <c r="D36" i="4"/>
  <c r="C36" i="4"/>
  <c r="D34" i="4"/>
  <c r="C34" i="4"/>
  <c r="D32" i="4"/>
  <c r="C32" i="4"/>
  <c r="D28" i="4"/>
  <c r="C28" i="4"/>
  <c r="D26" i="4"/>
  <c r="C26" i="4"/>
  <c r="D24" i="4"/>
  <c r="C24" i="4"/>
  <c r="D22" i="4"/>
  <c r="C22" i="4"/>
  <c r="D20" i="4"/>
  <c r="C20" i="4"/>
  <c r="D18" i="4"/>
  <c r="C18" i="4"/>
  <c r="D14" i="4"/>
  <c r="C14" i="4"/>
  <c r="D12" i="4"/>
  <c r="C12" i="4"/>
  <c r="D10" i="4"/>
  <c r="C10" i="4"/>
  <c r="I21" i="1"/>
  <c r="S45" i="2"/>
  <c r="S43" i="2"/>
  <c r="S39" i="2"/>
  <c r="S37" i="2"/>
  <c r="S35" i="2"/>
  <c r="S31" i="2"/>
  <c r="S27" i="2"/>
  <c r="S25" i="2"/>
  <c r="S23" i="2"/>
  <c r="S21" i="2"/>
  <c r="S19" i="2"/>
  <c r="S15" i="2"/>
  <c r="S13" i="2"/>
  <c r="S11" i="2"/>
  <c r="S9" i="2"/>
  <c r="S7" i="2"/>
  <c r="AN45" i="2"/>
  <c r="AN41" i="2"/>
  <c r="AN37" i="2"/>
  <c r="AN33" i="2"/>
  <c r="AN29" i="2"/>
  <c r="AN25" i="2"/>
  <c r="AN21" i="2"/>
  <c r="AN17" i="2"/>
  <c r="AN13" i="2"/>
  <c r="AN9" i="2"/>
  <c r="AK16" i="2"/>
  <c r="D47" i="2"/>
  <c r="C47" i="2"/>
  <c r="D45" i="2"/>
  <c r="C45" i="2"/>
  <c r="D43" i="2"/>
  <c r="C43" i="2"/>
  <c r="D41" i="2"/>
  <c r="C41" i="2"/>
  <c r="D39" i="2"/>
  <c r="C39" i="2"/>
  <c r="D37" i="2"/>
  <c r="C37" i="2"/>
  <c r="D35" i="2"/>
  <c r="C35" i="2"/>
  <c r="D33" i="2"/>
  <c r="C33" i="2"/>
  <c r="D31" i="2"/>
  <c r="C31" i="2"/>
  <c r="D29" i="2"/>
  <c r="C29" i="2"/>
  <c r="D27" i="2"/>
  <c r="C27" i="2"/>
  <c r="D25" i="2"/>
  <c r="C25" i="2"/>
  <c r="D23" i="2"/>
  <c r="C23" i="2"/>
  <c r="D21" i="2"/>
  <c r="C21" i="2"/>
  <c r="D19" i="2"/>
  <c r="C19" i="2"/>
  <c r="D15" i="2"/>
  <c r="C15" i="2"/>
  <c r="D13" i="2"/>
  <c r="C13" i="2"/>
  <c r="D11" i="2"/>
  <c r="C11" i="2"/>
  <c r="D9" i="2"/>
  <c r="C9" i="2"/>
  <c r="D7" i="2"/>
  <c r="C7" i="2"/>
  <c r="D17" i="2"/>
  <c r="C17" i="2"/>
  <c r="AN5" i="11"/>
  <c r="AO5" i="11"/>
  <c r="AP5" i="11"/>
  <c r="AM5" i="11"/>
  <c r="AP6" i="11"/>
  <c r="AO6" i="11"/>
  <c r="AN6" i="11"/>
  <c r="N6" i="12"/>
  <c r="D7" i="12"/>
  <c r="C7" i="12"/>
  <c r="F7" i="12" s="1"/>
  <c r="K8" i="13"/>
  <c r="N5" i="15"/>
  <c r="D6" i="15"/>
  <c r="G6" i="15" s="1"/>
  <c r="L6" i="16"/>
  <c r="S6" i="18"/>
  <c r="R6" i="18"/>
  <c r="V6" i="18" s="1"/>
  <c r="G6" i="18"/>
  <c r="AQ6" i="25"/>
  <c r="I6" i="25"/>
  <c r="D5" i="22"/>
  <c r="F5" i="22" s="1"/>
  <c r="J5" i="6"/>
  <c r="I9" i="1"/>
  <c r="Z8" i="20" l="1"/>
  <c r="G10" i="4"/>
  <c r="G12" i="4"/>
  <c r="G14" i="4"/>
  <c r="G18" i="4"/>
  <c r="G20" i="4"/>
  <c r="G22" i="4"/>
  <c r="G24" i="4"/>
  <c r="G26" i="4"/>
  <c r="G28" i="4"/>
  <c r="G32" i="4"/>
  <c r="G34" i="4"/>
  <c r="G36" i="4"/>
  <c r="G38" i="4"/>
  <c r="G42" i="4"/>
  <c r="G46" i="4"/>
  <c r="J31" i="6"/>
  <c r="AT38" i="18"/>
  <c r="N6" i="15"/>
  <c r="R6" i="15" s="1"/>
  <c r="N49" i="15"/>
  <c r="S18" i="15"/>
  <c r="R5" i="15"/>
  <c r="H7" i="5"/>
  <c r="F7" i="5"/>
  <c r="D7" i="5"/>
  <c r="J50" i="5"/>
  <c r="G7" i="5"/>
  <c r="E7" i="5"/>
  <c r="C7" i="5"/>
  <c r="H11" i="5"/>
  <c r="F11" i="5"/>
  <c r="D11" i="5"/>
  <c r="J54" i="5"/>
  <c r="G11" i="5"/>
  <c r="E11" i="5"/>
  <c r="C11" i="5"/>
  <c r="K11" i="5" s="1"/>
  <c r="C15" i="5"/>
  <c r="G15" i="5"/>
  <c r="E15" i="5"/>
  <c r="J58" i="5"/>
  <c r="H15" i="5"/>
  <c r="F15" i="5"/>
  <c r="D15" i="5"/>
  <c r="G8" i="11"/>
  <c r="F8" i="10"/>
  <c r="G10" i="11"/>
  <c r="F10" i="10"/>
  <c r="G12" i="11"/>
  <c r="F12" i="10"/>
  <c r="G14" i="11"/>
  <c r="F14" i="10"/>
  <c r="G18" i="11"/>
  <c r="F18" i="10"/>
  <c r="G20" i="11"/>
  <c r="F20" i="10"/>
  <c r="G22" i="11"/>
  <c r="F22" i="10"/>
  <c r="G24" i="11"/>
  <c r="F24" i="10"/>
  <c r="G26" i="11"/>
  <c r="F26" i="10"/>
  <c r="G28" i="11"/>
  <c r="F28" i="10"/>
  <c r="G32" i="11"/>
  <c r="F32" i="10"/>
  <c r="G34" i="11"/>
  <c r="F34" i="10"/>
  <c r="G36" i="11"/>
  <c r="F36" i="10"/>
  <c r="G38" i="11"/>
  <c r="F38" i="10"/>
  <c r="G40" i="11"/>
  <c r="F40" i="10"/>
  <c r="G42" i="11"/>
  <c r="F42" i="10"/>
  <c r="G46" i="11"/>
  <c r="F46" i="10"/>
  <c r="G44" i="11"/>
  <c r="F44" i="10"/>
  <c r="G30" i="11"/>
  <c r="F30" i="10"/>
  <c r="G16" i="11"/>
  <c r="F16" i="10"/>
  <c r="L5" i="8"/>
  <c r="J5" i="8"/>
  <c r="H5" i="8"/>
  <c r="F5" i="8"/>
  <c r="D5" i="8"/>
  <c r="N48" i="8"/>
  <c r="K5" i="8"/>
  <c r="I5" i="8"/>
  <c r="G5" i="8"/>
  <c r="E5" i="8"/>
  <c r="C5" i="8"/>
  <c r="O5" i="8" s="1"/>
  <c r="AB17" i="8"/>
  <c r="L9" i="8"/>
  <c r="J9" i="8"/>
  <c r="H9" i="8"/>
  <c r="F9" i="8"/>
  <c r="D9" i="8"/>
  <c r="N52" i="8"/>
  <c r="K9" i="8"/>
  <c r="I9" i="8"/>
  <c r="G9" i="8"/>
  <c r="E9" i="8"/>
  <c r="C9" i="8"/>
  <c r="O9" i="8" s="1"/>
  <c r="L13" i="8"/>
  <c r="J13" i="8"/>
  <c r="H13" i="8"/>
  <c r="F13" i="8"/>
  <c r="D13" i="8"/>
  <c r="N56" i="8"/>
  <c r="K13" i="8"/>
  <c r="I13" i="8"/>
  <c r="G13" i="8"/>
  <c r="E13" i="8"/>
  <c r="C13" i="8"/>
  <c r="L17" i="8"/>
  <c r="J17" i="8"/>
  <c r="H17" i="8"/>
  <c r="F17" i="8"/>
  <c r="D17" i="8"/>
  <c r="N60" i="8"/>
  <c r="K17" i="8"/>
  <c r="I17" i="8"/>
  <c r="G17" i="8"/>
  <c r="E17" i="8"/>
  <c r="C17" i="8"/>
  <c r="O17" i="8" s="1"/>
  <c r="F7" i="17"/>
  <c r="D7" i="17"/>
  <c r="E7" i="17"/>
  <c r="C7" i="17"/>
  <c r="H50" i="17"/>
  <c r="F11" i="17"/>
  <c r="D11" i="17"/>
  <c r="E11" i="17"/>
  <c r="C11" i="17"/>
  <c r="H54" i="17"/>
  <c r="F15" i="17"/>
  <c r="D15" i="17"/>
  <c r="E15" i="17"/>
  <c r="C15" i="17"/>
  <c r="I15" i="17" s="1"/>
  <c r="H58" i="17"/>
  <c r="G8" i="18"/>
  <c r="W8" i="18"/>
  <c r="G10" i="18"/>
  <c r="W10" i="18"/>
  <c r="G12" i="18"/>
  <c r="W12" i="18"/>
  <c r="G14" i="18"/>
  <c r="W14" i="18"/>
  <c r="G20" i="18"/>
  <c r="W20" i="18"/>
  <c r="G22" i="18"/>
  <c r="W22" i="18"/>
  <c r="G24" i="18"/>
  <c r="W24" i="18"/>
  <c r="G26" i="18"/>
  <c r="W26" i="18"/>
  <c r="G28" i="18"/>
  <c r="W28" i="18"/>
  <c r="G34" i="18"/>
  <c r="W34" i="18"/>
  <c r="G36" i="18"/>
  <c r="W36" i="18"/>
  <c r="G38" i="18"/>
  <c r="W38" i="18"/>
  <c r="G40" i="18"/>
  <c r="W40" i="18"/>
  <c r="G42" i="18"/>
  <c r="W42" i="18"/>
  <c r="AS6" i="11"/>
  <c r="G40" i="4"/>
  <c r="G16" i="4"/>
  <c r="G30" i="4"/>
  <c r="G44" i="4"/>
  <c r="H5" i="5"/>
  <c r="F5" i="5"/>
  <c r="D5" i="5"/>
  <c r="J48" i="5"/>
  <c r="S17" i="5"/>
  <c r="G5" i="5"/>
  <c r="E5" i="5"/>
  <c r="C5" i="5"/>
  <c r="K5" i="5" s="1"/>
  <c r="H9" i="5"/>
  <c r="F9" i="5"/>
  <c r="D9" i="5"/>
  <c r="J52" i="5"/>
  <c r="G9" i="5"/>
  <c r="E9" i="5"/>
  <c r="C9" i="5"/>
  <c r="H13" i="5"/>
  <c r="F13" i="5"/>
  <c r="D13" i="5"/>
  <c r="J56" i="5"/>
  <c r="G13" i="5"/>
  <c r="E13" i="5"/>
  <c r="C13" i="5"/>
  <c r="K13" i="5" s="1"/>
  <c r="H17" i="5"/>
  <c r="F17" i="5"/>
  <c r="D17" i="5"/>
  <c r="J60" i="5"/>
  <c r="G17" i="5"/>
  <c r="E17" i="5"/>
  <c r="C17" i="5"/>
  <c r="L7" i="8"/>
  <c r="J7" i="8"/>
  <c r="H7" i="8"/>
  <c r="F7" i="8"/>
  <c r="D7" i="8"/>
  <c r="K7" i="8"/>
  <c r="I7" i="8"/>
  <c r="G7" i="8"/>
  <c r="E7" i="8"/>
  <c r="C7" i="8"/>
  <c r="N50" i="8"/>
  <c r="L11" i="8"/>
  <c r="J11" i="8"/>
  <c r="H11" i="8"/>
  <c r="F11" i="8"/>
  <c r="D11" i="8"/>
  <c r="K11" i="8"/>
  <c r="I11" i="8"/>
  <c r="G11" i="8"/>
  <c r="E11" i="8"/>
  <c r="C11" i="8"/>
  <c r="O11" i="8" s="1"/>
  <c r="N54" i="8"/>
  <c r="L15" i="8"/>
  <c r="J15" i="8"/>
  <c r="H15" i="8"/>
  <c r="F15" i="8"/>
  <c r="D15" i="8"/>
  <c r="K15" i="8"/>
  <c r="I15" i="8"/>
  <c r="G15" i="8"/>
  <c r="E15" i="8"/>
  <c r="C15" i="8"/>
  <c r="N58" i="8"/>
  <c r="BD40" i="9"/>
  <c r="FF6" i="9"/>
  <c r="FF8" i="9"/>
  <c r="FF16" i="9"/>
  <c r="EE24" i="9"/>
  <c r="EE38" i="9"/>
  <c r="FF44" i="9"/>
  <c r="FF40" i="9"/>
  <c r="FF36" i="9"/>
  <c r="FF20" i="9"/>
  <c r="FF24" i="9"/>
  <c r="FF30" i="9"/>
  <c r="G10" i="15"/>
  <c r="G12" i="15"/>
  <c r="G14" i="15"/>
  <c r="G16" i="15"/>
  <c r="G18" i="15"/>
  <c r="G20" i="15"/>
  <c r="G22" i="15"/>
  <c r="G24" i="15"/>
  <c r="G26" i="15"/>
  <c r="G28" i="15"/>
  <c r="G30" i="15"/>
  <c r="G32" i="15"/>
  <c r="G34" i="15"/>
  <c r="G36" i="15"/>
  <c r="G38" i="15"/>
  <c r="G40" i="15"/>
  <c r="G42" i="15"/>
  <c r="G44" i="15"/>
  <c r="R10" i="15"/>
  <c r="R12" i="15"/>
  <c r="R14" i="15"/>
  <c r="R16" i="15"/>
  <c r="R18" i="15"/>
  <c r="R20" i="15"/>
  <c r="R50" i="15" s="1"/>
  <c r="R22" i="15"/>
  <c r="R24" i="15"/>
  <c r="R54" i="15" s="1"/>
  <c r="R26" i="15"/>
  <c r="R28" i="15"/>
  <c r="R58" i="15" s="1"/>
  <c r="R30" i="15"/>
  <c r="R32" i="15"/>
  <c r="R34" i="15"/>
  <c r="R36" i="15"/>
  <c r="R38" i="15"/>
  <c r="R40" i="15"/>
  <c r="R42" i="15"/>
  <c r="R44" i="15"/>
  <c r="F5" i="17"/>
  <c r="D5" i="17"/>
  <c r="H48" i="17"/>
  <c r="P17" i="17"/>
  <c r="E5" i="17"/>
  <c r="C5" i="17"/>
  <c r="I5" i="17" s="1"/>
  <c r="F9" i="17"/>
  <c r="D9" i="17"/>
  <c r="H52" i="17"/>
  <c r="E9" i="17"/>
  <c r="C9" i="17"/>
  <c r="F13" i="17"/>
  <c r="D13" i="17"/>
  <c r="H56" i="17"/>
  <c r="E13" i="17"/>
  <c r="C13" i="17"/>
  <c r="I13" i="17" s="1"/>
  <c r="F17" i="17"/>
  <c r="D17" i="17"/>
  <c r="H60" i="17"/>
  <c r="E17" i="17"/>
  <c r="C17" i="17"/>
  <c r="I31" i="18"/>
  <c r="G16" i="18"/>
  <c r="W16" i="18"/>
  <c r="G30" i="18"/>
  <c r="W30" i="18"/>
  <c r="G44" i="18"/>
  <c r="W44" i="18"/>
  <c r="F7" i="22"/>
  <c r="F9" i="22"/>
  <c r="F11" i="22"/>
  <c r="F13" i="22"/>
  <c r="F15" i="22"/>
  <c r="F17" i="22"/>
  <c r="F19" i="22"/>
  <c r="F21" i="22"/>
  <c r="F23" i="22"/>
  <c r="F25" i="22"/>
  <c r="F27" i="22"/>
  <c r="F29" i="22"/>
  <c r="F31" i="22"/>
  <c r="F33" i="22"/>
  <c r="F35" i="22"/>
  <c r="F37" i="22"/>
  <c r="F39" i="22"/>
  <c r="F41" i="22"/>
  <c r="F43" i="22"/>
  <c r="F45" i="22"/>
  <c r="H8" i="3"/>
  <c r="F8" i="3"/>
  <c r="D8" i="3"/>
  <c r="J51" i="3"/>
  <c r="G8" i="3"/>
  <c r="E8" i="3"/>
  <c r="C8" i="3"/>
  <c r="H12" i="3"/>
  <c r="F12" i="3"/>
  <c r="D12" i="3"/>
  <c r="J55" i="3"/>
  <c r="G12" i="3"/>
  <c r="E12" i="3"/>
  <c r="C12" i="3"/>
  <c r="K12" i="3" s="1"/>
  <c r="H16" i="3"/>
  <c r="F16" i="3"/>
  <c r="D16" i="3"/>
  <c r="J59" i="3"/>
  <c r="G16" i="3"/>
  <c r="E16" i="3"/>
  <c r="C16" i="3"/>
  <c r="J49" i="3"/>
  <c r="C6" i="3"/>
  <c r="G6" i="3"/>
  <c r="E6" i="3"/>
  <c r="H6" i="3"/>
  <c r="F6" i="3"/>
  <c r="D6" i="3"/>
  <c r="S18" i="3"/>
  <c r="J53" i="3"/>
  <c r="H10" i="3"/>
  <c r="F10" i="3"/>
  <c r="D10" i="3"/>
  <c r="G10" i="3"/>
  <c r="E10" i="3"/>
  <c r="C10" i="3"/>
  <c r="K10" i="3" s="1"/>
  <c r="J57" i="3"/>
  <c r="C14" i="3"/>
  <c r="G14" i="3"/>
  <c r="E14" i="3"/>
  <c r="H14" i="3"/>
  <c r="F14" i="3"/>
  <c r="D14" i="3"/>
  <c r="J61" i="3"/>
  <c r="H18" i="3"/>
  <c r="F18" i="3"/>
  <c r="D18" i="3"/>
  <c r="G18" i="3"/>
  <c r="E18" i="3"/>
  <c r="C18" i="3"/>
  <c r="K18" i="3" s="1"/>
  <c r="N50" i="12"/>
  <c r="N7" i="12"/>
  <c r="U7" i="12" s="1"/>
  <c r="AM49" i="11"/>
  <c r="AU18" i="11"/>
  <c r="AS5" i="11"/>
  <c r="AW18" i="11"/>
  <c r="AO49" i="11"/>
  <c r="AP49" i="11"/>
  <c r="AX18" i="11"/>
  <c r="AN49" i="11"/>
  <c r="AV18" i="11"/>
  <c r="AS10" i="11"/>
  <c r="AS12" i="11"/>
  <c r="AS14" i="11"/>
  <c r="AS16" i="11"/>
  <c r="BD28" i="9"/>
  <c r="BD38" i="9"/>
  <c r="BD42" i="9"/>
  <c r="BD44" i="9"/>
  <c r="FF14" i="9"/>
  <c r="EE20" i="9"/>
  <c r="EE30" i="9"/>
  <c r="BD24" i="9"/>
  <c r="L6" i="9"/>
  <c r="L12" i="9"/>
  <c r="L14" i="9"/>
  <c r="L16" i="9"/>
  <c r="L18" i="9"/>
  <c r="L22" i="9"/>
  <c r="L24" i="9"/>
  <c r="L26" i="9"/>
  <c r="L30" i="9"/>
  <c r="L34" i="9"/>
  <c r="L38" i="9"/>
  <c r="L44" i="9"/>
  <c r="L46" i="9"/>
  <c r="I28" i="25"/>
  <c r="I20" i="25"/>
  <c r="I26" i="25"/>
  <c r="I30" i="25"/>
  <c r="I32" i="25"/>
  <c r="I36" i="25"/>
  <c r="I38" i="25"/>
  <c r="I40" i="25"/>
  <c r="I42" i="25"/>
  <c r="I46" i="25"/>
  <c r="H31" i="18"/>
  <c r="G18" i="18"/>
  <c r="G52" i="18"/>
  <c r="G56" i="18"/>
  <c r="G32" i="18"/>
  <c r="G60" i="18"/>
  <c r="AT16" i="18"/>
  <c r="AT8" i="18"/>
  <c r="AT12" i="18"/>
  <c r="AT18" i="18"/>
  <c r="AT22" i="18"/>
  <c r="AT26" i="18"/>
  <c r="AT32" i="18"/>
  <c r="AT40" i="18"/>
  <c r="AT46" i="18"/>
  <c r="V20" i="18"/>
  <c r="V22" i="18"/>
  <c r="V24" i="18"/>
  <c r="V26" i="18"/>
  <c r="V28" i="18"/>
  <c r="V38" i="18"/>
  <c r="V30" i="18"/>
  <c r="AF46" i="16"/>
  <c r="AF14" i="16"/>
  <c r="AF16" i="16"/>
  <c r="AF18" i="16"/>
  <c r="AF22" i="16"/>
  <c r="AF26" i="16"/>
  <c r="AF6" i="16"/>
  <c r="L8" i="16"/>
  <c r="L12" i="16"/>
  <c r="L14" i="16"/>
  <c r="L18" i="16"/>
  <c r="L22" i="16"/>
  <c r="L24" i="16"/>
  <c r="L26" i="16"/>
  <c r="L28" i="16"/>
  <c r="L38" i="16"/>
  <c r="L44" i="16"/>
  <c r="K34" i="13"/>
  <c r="K48" i="13"/>
  <c r="K44" i="13"/>
  <c r="K40" i="13"/>
  <c r="K38" i="13"/>
  <c r="K36" i="13"/>
  <c r="K22" i="13"/>
  <c r="K20" i="13"/>
  <c r="K16" i="13"/>
  <c r="K14" i="13"/>
  <c r="K12" i="13"/>
  <c r="K10" i="13"/>
  <c r="K46" i="13"/>
  <c r="K42" i="13"/>
  <c r="K32" i="13"/>
  <c r="K30" i="13"/>
  <c r="K28" i="13"/>
  <c r="K26" i="13"/>
  <c r="K24" i="13"/>
  <c r="K18" i="13"/>
  <c r="V19" i="12"/>
  <c r="U6" i="12"/>
  <c r="U45" i="12"/>
  <c r="F51" i="12"/>
  <c r="F53" i="12"/>
  <c r="F55" i="12"/>
  <c r="F57" i="12"/>
  <c r="F59" i="12"/>
  <c r="F61" i="12"/>
  <c r="U13" i="12"/>
  <c r="U15" i="12"/>
  <c r="U27" i="12"/>
  <c r="U35" i="12"/>
  <c r="U39" i="12"/>
  <c r="H5" i="7"/>
  <c r="H7" i="7"/>
  <c r="H19" i="7"/>
  <c r="H25" i="7"/>
  <c r="H27" i="7"/>
  <c r="H29" i="7"/>
  <c r="H35" i="7"/>
  <c r="H37" i="7"/>
  <c r="J45" i="6"/>
  <c r="J7" i="6"/>
  <c r="J11" i="6"/>
  <c r="J23" i="6"/>
  <c r="J25" i="6"/>
  <c r="J33" i="6"/>
  <c r="J29" i="6"/>
  <c r="G17" i="2"/>
  <c r="G7" i="2"/>
  <c r="G9" i="2"/>
  <c r="G11" i="2"/>
  <c r="G13" i="2"/>
  <c r="G15" i="2"/>
  <c r="G19" i="2"/>
  <c r="G21" i="2"/>
  <c r="G23" i="2"/>
  <c r="G25" i="2"/>
  <c r="G27" i="2"/>
  <c r="G29" i="2"/>
  <c r="G31" i="2"/>
  <c r="G33" i="2"/>
  <c r="G35" i="2"/>
  <c r="G37" i="2"/>
  <c r="G39" i="2"/>
  <c r="G41" i="2"/>
  <c r="G43" i="2"/>
  <c r="G45" i="2"/>
  <c r="G47" i="2"/>
  <c r="AN16" i="2"/>
  <c r="AK60" i="2"/>
  <c r="AN11" i="2"/>
  <c r="AN15" i="2"/>
  <c r="AN19" i="2"/>
  <c r="AN23" i="2"/>
  <c r="AN27" i="2"/>
  <c r="AN31" i="2"/>
  <c r="AN35" i="2"/>
  <c r="AN39" i="2"/>
  <c r="AN43" i="2"/>
  <c r="AN47" i="2"/>
  <c r="S17" i="2"/>
  <c r="S47" i="2"/>
  <c r="AN7" i="2"/>
  <c r="S29" i="2"/>
  <c r="S33" i="2"/>
  <c r="S41" i="2"/>
  <c r="G58" i="18" l="1"/>
  <c r="G54" i="18"/>
  <c r="G50" i="18"/>
  <c r="I17" i="17"/>
  <c r="I9" i="17"/>
  <c r="R60" i="15"/>
  <c r="R56" i="15"/>
  <c r="R52" i="15"/>
  <c r="R48" i="15"/>
  <c r="G58" i="15"/>
  <c r="G54" i="15"/>
  <c r="G50" i="15"/>
  <c r="G60" i="15"/>
  <c r="G56" i="15"/>
  <c r="G52" i="15"/>
  <c r="G48" i="15"/>
  <c r="O15" i="8"/>
  <c r="O7" i="8"/>
  <c r="K17" i="5"/>
  <c r="K9" i="5"/>
  <c r="I11" i="17"/>
  <c r="I7" i="17"/>
  <c r="O13" i="8"/>
  <c r="K15" i="5"/>
  <c r="K7" i="5"/>
  <c r="K14" i="3"/>
  <c r="K6" i="3"/>
  <c r="K16" i="3"/>
  <c r="K8" i="3"/>
  <c r="G48" i="18"/>
</calcChain>
</file>

<file path=xl/sharedStrings.xml><?xml version="1.0" encoding="utf-8"?>
<sst xmlns="http://schemas.openxmlformats.org/spreadsheetml/2006/main" count="2586" uniqueCount="293">
  <si>
    <t>総数</t>
    <rPh sb="0" eb="2">
      <t>ソウスウ</t>
    </rPh>
    <phoneticPr fontId="1"/>
  </si>
  <si>
    <t>20歳代</t>
    <rPh sb="2" eb="4">
      <t>サイダイ</t>
    </rPh>
    <phoneticPr fontId="1"/>
  </si>
  <si>
    <t>30歳代</t>
    <rPh sb="2" eb="4">
      <t>サイダイ</t>
    </rPh>
    <phoneticPr fontId="1"/>
  </si>
  <si>
    <t>40歳代</t>
    <rPh sb="2" eb="4">
      <t>サイダイ</t>
    </rPh>
    <phoneticPr fontId="1"/>
  </si>
  <si>
    <t>50歳代</t>
    <rPh sb="2" eb="4">
      <t>サイダイ</t>
    </rPh>
    <phoneticPr fontId="1"/>
  </si>
  <si>
    <t>60歳代</t>
    <rPh sb="2" eb="4">
      <t>サイダイ</t>
    </rPh>
    <phoneticPr fontId="1"/>
  </si>
  <si>
    <t>男性</t>
    <rPh sb="0" eb="2">
      <t>ダンセイ</t>
    </rPh>
    <phoneticPr fontId="1"/>
  </si>
  <si>
    <t>女性</t>
    <rPh sb="0" eb="2">
      <t>ジョセイ</t>
    </rPh>
    <phoneticPr fontId="1"/>
  </si>
  <si>
    <t>ほぼ毎日</t>
    <rPh sb="2" eb="4">
      <t>マイニチ</t>
    </rPh>
    <phoneticPr fontId="1"/>
  </si>
  <si>
    <t>問2-2</t>
    <rPh sb="0" eb="1">
      <t>トイ</t>
    </rPh>
    <phoneticPr fontId="1"/>
  </si>
  <si>
    <t>問4　</t>
    <rPh sb="0" eb="1">
      <t>トイ</t>
    </rPh>
    <phoneticPr fontId="1"/>
  </si>
  <si>
    <t>問5</t>
    <rPh sb="0" eb="1">
      <t>トイ</t>
    </rPh>
    <phoneticPr fontId="1"/>
  </si>
  <si>
    <t>問3</t>
    <rPh sb="0" eb="1">
      <t>トイ</t>
    </rPh>
    <phoneticPr fontId="1"/>
  </si>
  <si>
    <t>5時間未満</t>
    <rPh sb="1" eb="3">
      <t>ジカン</t>
    </rPh>
    <rPh sb="3" eb="5">
      <t>ミマン</t>
    </rPh>
    <phoneticPr fontId="1"/>
  </si>
  <si>
    <t>9時間以上</t>
    <rPh sb="1" eb="3">
      <t>ジカン</t>
    </rPh>
    <rPh sb="3" eb="5">
      <t>イジョウ</t>
    </rPh>
    <phoneticPr fontId="1"/>
  </si>
  <si>
    <t>問6</t>
    <rPh sb="0" eb="1">
      <t>トイ</t>
    </rPh>
    <phoneticPr fontId="1"/>
  </si>
  <si>
    <t>頻繁にある</t>
    <rPh sb="0" eb="2">
      <t>ヒンパン</t>
    </rPh>
    <phoneticPr fontId="1"/>
  </si>
  <si>
    <t>問7</t>
    <rPh sb="0" eb="1">
      <t>トイ</t>
    </rPh>
    <phoneticPr fontId="1"/>
  </si>
  <si>
    <t>問8</t>
    <rPh sb="0" eb="1">
      <t>トイ</t>
    </rPh>
    <phoneticPr fontId="1"/>
  </si>
  <si>
    <t>家庭</t>
    <rPh sb="0" eb="2">
      <t>カテイ</t>
    </rPh>
    <phoneticPr fontId="1"/>
  </si>
  <si>
    <t>職場</t>
    <rPh sb="0" eb="2">
      <t>ショクバ</t>
    </rPh>
    <phoneticPr fontId="1"/>
  </si>
  <si>
    <t>学校</t>
    <rPh sb="0" eb="2">
      <t>ガッコウ</t>
    </rPh>
    <phoneticPr fontId="1"/>
  </si>
  <si>
    <t>飲食店</t>
    <rPh sb="0" eb="2">
      <t>インショク</t>
    </rPh>
    <rPh sb="2" eb="3">
      <t>テン</t>
    </rPh>
    <phoneticPr fontId="1"/>
  </si>
  <si>
    <t>遊技場(ゲームセンター、パチンコ、競馬場など)</t>
    <rPh sb="0" eb="3">
      <t>ユウギジョウ</t>
    </rPh>
    <rPh sb="17" eb="19">
      <t>ケイバ</t>
    </rPh>
    <rPh sb="19" eb="20">
      <t>ジョウ</t>
    </rPh>
    <phoneticPr fontId="1"/>
  </si>
  <si>
    <t>行政機関(市役所、町村役場、公民館など)</t>
    <rPh sb="0" eb="2">
      <t>ギョウセイ</t>
    </rPh>
    <rPh sb="2" eb="4">
      <t>キカン</t>
    </rPh>
    <rPh sb="5" eb="8">
      <t>シヤクショ</t>
    </rPh>
    <rPh sb="9" eb="11">
      <t>チョウソン</t>
    </rPh>
    <rPh sb="11" eb="13">
      <t>ヤクバ</t>
    </rPh>
    <rPh sb="14" eb="17">
      <t>コウミンカン</t>
    </rPh>
    <phoneticPr fontId="1"/>
  </si>
  <si>
    <t>医療機関</t>
    <rPh sb="0" eb="2">
      <t>イリョウ</t>
    </rPh>
    <rPh sb="2" eb="4">
      <t>キカン</t>
    </rPh>
    <phoneticPr fontId="1"/>
  </si>
  <si>
    <t>その他(公共交通機関など)</t>
    <rPh sb="2" eb="3">
      <t>ホカ</t>
    </rPh>
    <rPh sb="4" eb="6">
      <t>コウキョウ</t>
    </rPh>
    <rPh sb="6" eb="8">
      <t>コウツウ</t>
    </rPh>
    <rPh sb="8" eb="10">
      <t>キカン</t>
    </rPh>
    <phoneticPr fontId="1"/>
  </si>
  <si>
    <t>問9</t>
    <rPh sb="0" eb="1">
      <t>トイ</t>
    </rPh>
    <phoneticPr fontId="1"/>
  </si>
  <si>
    <t>問10　</t>
    <rPh sb="0" eb="1">
      <t>トイ</t>
    </rPh>
    <phoneticPr fontId="1"/>
  </si>
  <si>
    <t>問11　</t>
    <rPh sb="0" eb="1">
      <t>トイ</t>
    </rPh>
    <phoneticPr fontId="1"/>
  </si>
  <si>
    <t>毎日吸う</t>
    <rPh sb="0" eb="2">
      <t>マイニチ</t>
    </rPh>
    <rPh sb="2" eb="3">
      <t>ス</t>
    </rPh>
    <phoneticPr fontId="1"/>
  </si>
  <si>
    <t>問11-1　</t>
    <rPh sb="0" eb="1">
      <t>トイ</t>
    </rPh>
    <phoneticPr fontId="1"/>
  </si>
  <si>
    <t>10本未満</t>
    <rPh sb="2" eb="3">
      <t>ホン</t>
    </rPh>
    <rPh sb="3" eb="5">
      <t>ミマン</t>
    </rPh>
    <phoneticPr fontId="1"/>
  </si>
  <si>
    <t>10～19本</t>
    <rPh sb="5" eb="6">
      <t>ホン</t>
    </rPh>
    <phoneticPr fontId="1"/>
  </si>
  <si>
    <t>20～29本</t>
    <rPh sb="5" eb="6">
      <t>ホン</t>
    </rPh>
    <phoneticPr fontId="1"/>
  </si>
  <si>
    <t>30～39本</t>
    <rPh sb="5" eb="6">
      <t>ホン</t>
    </rPh>
    <phoneticPr fontId="1"/>
  </si>
  <si>
    <t>40本以上</t>
    <rPh sb="2" eb="3">
      <t>ホン</t>
    </rPh>
    <rPh sb="3" eb="5">
      <t>イジョウ</t>
    </rPh>
    <phoneticPr fontId="1"/>
  </si>
  <si>
    <t>わからない</t>
    <phoneticPr fontId="1"/>
  </si>
  <si>
    <t>問11-2　</t>
    <rPh sb="0" eb="1">
      <t>トイ</t>
    </rPh>
    <phoneticPr fontId="1"/>
  </si>
  <si>
    <t>問12　</t>
    <rPh sb="0" eb="1">
      <t>トイ</t>
    </rPh>
    <phoneticPr fontId="1"/>
  </si>
  <si>
    <t>影響を受けた</t>
    <rPh sb="0" eb="2">
      <t>エイキョウ</t>
    </rPh>
    <rPh sb="3" eb="4">
      <t>ウ</t>
    </rPh>
    <phoneticPr fontId="1"/>
  </si>
  <si>
    <t>問12-1　</t>
    <rPh sb="0" eb="1">
      <t>トイ</t>
    </rPh>
    <phoneticPr fontId="1"/>
  </si>
  <si>
    <t>問13-1</t>
    <rPh sb="0" eb="1">
      <t>トイ</t>
    </rPh>
    <phoneticPr fontId="1"/>
  </si>
  <si>
    <t>1～9本</t>
    <rPh sb="3" eb="4">
      <t>ホン</t>
    </rPh>
    <phoneticPr fontId="1"/>
  </si>
  <si>
    <t>20～27本</t>
    <rPh sb="5" eb="6">
      <t>ホン</t>
    </rPh>
    <phoneticPr fontId="1"/>
  </si>
  <si>
    <t>28本</t>
    <rPh sb="2" eb="3">
      <t>ホン</t>
    </rPh>
    <phoneticPr fontId="1"/>
  </si>
  <si>
    <t>0本</t>
    <rPh sb="1" eb="2">
      <t>ホン</t>
    </rPh>
    <phoneticPr fontId="1"/>
  </si>
  <si>
    <t>問13-2</t>
    <rPh sb="0" eb="1">
      <t>トイ</t>
    </rPh>
    <phoneticPr fontId="1"/>
  </si>
  <si>
    <t>29本以上</t>
    <rPh sb="2" eb="3">
      <t>ホン</t>
    </rPh>
    <rPh sb="3" eb="5">
      <t>イジョウ</t>
    </rPh>
    <phoneticPr fontId="1"/>
  </si>
  <si>
    <t>問14　</t>
    <rPh sb="0" eb="1">
      <t>トイ</t>
    </rPh>
    <phoneticPr fontId="1"/>
  </si>
  <si>
    <t>半年に1回以上</t>
    <rPh sb="0" eb="2">
      <t>ハントシ</t>
    </rPh>
    <rPh sb="4" eb="7">
      <t>カイイジョウ</t>
    </rPh>
    <phoneticPr fontId="1"/>
  </si>
  <si>
    <t>1年に1回程度</t>
    <rPh sb="1" eb="2">
      <t>ネン</t>
    </rPh>
    <rPh sb="4" eb="5">
      <t>カイ</t>
    </rPh>
    <rPh sb="5" eb="7">
      <t>テイド</t>
    </rPh>
    <phoneticPr fontId="1"/>
  </si>
  <si>
    <t>受けていない</t>
    <rPh sb="0" eb="1">
      <t>ウ</t>
    </rPh>
    <phoneticPr fontId="1"/>
  </si>
  <si>
    <t>問15</t>
    <rPh sb="0" eb="1">
      <t>トイ</t>
    </rPh>
    <phoneticPr fontId="1"/>
  </si>
  <si>
    <t>問16　</t>
    <rPh sb="0" eb="1">
      <t>トイ</t>
    </rPh>
    <phoneticPr fontId="1"/>
  </si>
  <si>
    <t>毎日</t>
    <rPh sb="0" eb="2">
      <t>マイニチ</t>
    </rPh>
    <phoneticPr fontId="1"/>
  </si>
  <si>
    <t>週5～6日</t>
    <rPh sb="0" eb="1">
      <t>シュウ</t>
    </rPh>
    <rPh sb="4" eb="5">
      <t>ヒ</t>
    </rPh>
    <phoneticPr fontId="1"/>
  </si>
  <si>
    <t>週3～4日</t>
    <rPh sb="0" eb="1">
      <t>シュウ</t>
    </rPh>
    <rPh sb="4" eb="5">
      <t>ヒ</t>
    </rPh>
    <phoneticPr fontId="1"/>
  </si>
  <si>
    <t>週1～2日</t>
    <rPh sb="0" eb="1">
      <t>シュウ</t>
    </rPh>
    <rPh sb="4" eb="5">
      <t>ヒ</t>
    </rPh>
    <phoneticPr fontId="1"/>
  </si>
  <si>
    <t>月に1～3日</t>
    <rPh sb="0" eb="1">
      <t>ツキ</t>
    </rPh>
    <rPh sb="5" eb="6">
      <t>ヒ</t>
    </rPh>
    <phoneticPr fontId="1"/>
  </si>
  <si>
    <t>問16-1</t>
    <rPh sb="0" eb="1">
      <t>トイ</t>
    </rPh>
    <phoneticPr fontId="1"/>
  </si>
  <si>
    <t>1合以上2合　　(360ml)未満</t>
    <rPh sb="1" eb="2">
      <t>ゴウ</t>
    </rPh>
    <rPh sb="2" eb="4">
      <t>イジョウ</t>
    </rPh>
    <rPh sb="5" eb="6">
      <t>ゴウ</t>
    </rPh>
    <rPh sb="15" eb="17">
      <t>ミマン</t>
    </rPh>
    <phoneticPr fontId="1"/>
  </si>
  <si>
    <t>2合以上3合　　(540ml)未満</t>
    <rPh sb="1" eb="2">
      <t>ゴウ</t>
    </rPh>
    <rPh sb="2" eb="4">
      <t>イジョウ</t>
    </rPh>
    <rPh sb="5" eb="6">
      <t>ゴウ</t>
    </rPh>
    <rPh sb="15" eb="17">
      <t>ミマン</t>
    </rPh>
    <phoneticPr fontId="1"/>
  </si>
  <si>
    <t>3合以上4合　　(720ml)未満</t>
    <rPh sb="1" eb="2">
      <t>ゴウ</t>
    </rPh>
    <rPh sb="2" eb="4">
      <t>イジョウ</t>
    </rPh>
    <rPh sb="5" eb="6">
      <t>ゴウ</t>
    </rPh>
    <rPh sb="15" eb="17">
      <t>ミマン</t>
    </rPh>
    <phoneticPr fontId="1"/>
  </si>
  <si>
    <t>4合以上5合　　(900ml)未満</t>
    <rPh sb="1" eb="2">
      <t>ゴウ</t>
    </rPh>
    <rPh sb="2" eb="4">
      <t>イジョウ</t>
    </rPh>
    <rPh sb="5" eb="6">
      <t>ゴウ</t>
    </rPh>
    <rPh sb="15" eb="17">
      <t>ミマン</t>
    </rPh>
    <phoneticPr fontId="1"/>
  </si>
  <si>
    <t>問17</t>
    <rPh sb="0" eb="1">
      <t>トイ</t>
    </rPh>
    <phoneticPr fontId="1"/>
  </si>
  <si>
    <t>適切な食事</t>
    <rPh sb="0" eb="2">
      <t>テキセツ</t>
    </rPh>
    <rPh sb="3" eb="5">
      <t>ショクジ</t>
    </rPh>
    <phoneticPr fontId="1"/>
  </si>
  <si>
    <t>定期的な運動</t>
    <rPh sb="0" eb="3">
      <t>テイキテキ</t>
    </rPh>
    <rPh sb="4" eb="6">
      <t>ウンドウ</t>
    </rPh>
    <phoneticPr fontId="1"/>
  </si>
  <si>
    <t>実践していない</t>
    <rPh sb="0" eb="2">
      <t>ジッセン</t>
    </rPh>
    <phoneticPr fontId="1"/>
  </si>
  <si>
    <t>問18　</t>
    <rPh sb="0" eb="1">
      <t>トイ</t>
    </rPh>
    <phoneticPr fontId="1"/>
  </si>
  <si>
    <t>問18-1</t>
    <rPh sb="0" eb="1">
      <t>トイ</t>
    </rPh>
    <phoneticPr fontId="1"/>
  </si>
  <si>
    <t>問18-2</t>
    <rPh sb="0" eb="1">
      <t>トイ</t>
    </rPh>
    <phoneticPr fontId="1"/>
  </si>
  <si>
    <t>問19</t>
    <rPh sb="0" eb="1">
      <t>トイ</t>
    </rPh>
    <phoneticPr fontId="1"/>
  </si>
  <si>
    <t>実践している</t>
    <rPh sb="0" eb="2">
      <t>ジッセン</t>
    </rPh>
    <phoneticPr fontId="1"/>
  </si>
  <si>
    <t>問20</t>
    <rPh sb="0" eb="1">
      <t>トイ</t>
    </rPh>
    <phoneticPr fontId="1"/>
  </si>
  <si>
    <t>問20-1</t>
    <rPh sb="0" eb="1">
      <t>トイ</t>
    </rPh>
    <phoneticPr fontId="1"/>
  </si>
  <si>
    <t>問21</t>
    <rPh sb="0" eb="1">
      <t>トイ</t>
    </rPh>
    <phoneticPr fontId="1"/>
  </si>
  <si>
    <t>問22　</t>
    <rPh sb="0" eb="1">
      <t>トイ</t>
    </rPh>
    <phoneticPr fontId="1"/>
  </si>
  <si>
    <t>問22-1</t>
    <rPh sb="0" eb="1">
      <t>トイ</t>
    </rPh>
    <phoneticPr fontId="1"/>
  </si>
  <si>
    <t>主食</t>
    <rPh sb="0" eb="2">
      <t>シュショク</t>
    </rPh>
    <phoneticPr fontId="1"/>
  </si>
  <si>
    <t>副食</t>
    <rPh sb="0" eb="2">
      <t>フクショク</t>
    </rPh>
    <phoneticPr fontId="1"/>
  </si>
  <si>
    <t>飲料</t>
    <rPh sb="0" eb="2">
      <t>インリョウ</t>
    </rPh>
    <phoneticPr fontId="1"/>
  </si>
  <si>
    <t>問23</t>
    <rPh sb="0" eb="1">
      <t>トイ</t>
    </rPh>
    <phoneticPr fontId="1"/>
  </si>
  <si>
    <t>200万円未満</t>
    <rPh sb="3" eb="4">
      <t>マン</t>
    </rPh>
    <rPh sb="4" eb="5">
      <t>エン</t>
    </rPh>
    <rPh sb="5" eb="7">
      <t>ミマン</t>
    </rPh>
    <phoneticPr fontId="1"/>
  </si>
  <si>
    <t>600万円以上</t>
    <rPh sb="3" eb="5">
      <t>マンエン</t>
    </rPh>
    <rPh sb="5" eb="7">
      <t>イジョウ</t>
    </rPh>
    <phoneticPr fontId="1"/>
  </si>
  <si>
    <t>70歳以上</t>
    <rPh sb="2" eb="5">
      <t>サイイジョウ</t>
    </rPh>
    <phoneticPr fontId="1"/>
  </si>
  <si>
    <t>回答者数</t>
    <rPh sb="0" eb="2">
      <t>カイトウ</t>
    </rPh>
    <rPh sb="2" eb="3">
      <t>シャ</t>
    </rPh>
    <rPh sb="3" eb="4">
      <t>スウ</t>
    </rPh>
    <phoneticPr fontId="1"/>
  </si>
  <si>
    <t>あなたはふだん，生鮮食品(野菜，果物，魚，肉等)の入手(買い物等)を行っていますか。</t>
    <rPh sb="8" eb="10">
      <t>セイセン</t>
    </rPh>
    <rPh sb="10" eb="12">
      <t>ショクヒン</t>
    </rPh>
    <rPh sb="13" eb="15">
      <t>ヤサイ</t>
    </rPh>
    <rPh sb="16" eb="18">
      <t>クダモノ</t>
    </rPh>
    <rPh sb="19" eb="20">
      <t>サカナ</t>
    </rPh>
    <rPh sb="21" eb="22">
      <t>ニク</t>
    </rPh>
    <rPh sb="22" eb="23">
      <t>トウ</t>
    </rPh>
    <rPh sb="25" eb="27">
      <t>ニュウシュ</t>
    </rPh>
    <rPh sb="28" eb="29">
      <t>カ</t>
    </rPh>
    <rPh sb="30" eb="31">
      <t>モノ</t>
    </rPh>
    <rPh sb="31" eb="32">
      <t>トウ</t>
    </rPh>
    <rPh sb="34" eb="35">
      <t>オコ</t>
    </rPh>
    <phoneticPr fontId="1"/>
  </si>
  <si>
    <t>あなたはふだん，朝食を食べますか。</t>
    <rPh sb="8" eb="10">
      <t>チョウショク</t>
    </rPh>
    <rPh sb="11" eb="12">
      <t>タ</t>
    </rPh>
    <phoneticPr fontId="1"/>
  </si>
  <si>
    <t>あなたは現在，健康づくりのための身体活動や運動を実践していますか。　　　　　</t>
    <rPh sb="4" eb="6">
      <t>ゲンザイ</t>
    </rPh>
    <rPh sb="7" eb="9">
      <t>ケンコウ</t>
    </rPh>
    <rPh sb="16" eb="18">
      <t>シンタイ</t>
    </rPh>
    <rPh sb="18" eb="20">
      <t>カツドウ</t>
    </rPh>
    <rPh sb="21" eb="23">
      <t>ウンドウ</t>
    </rPh>
    <rPh sb="24" eb="26">
      <t>ジッセン</t>
    </rPh>
    <phoneticPr fontId="1"/>
  </si>
  <si>
    <t>※競技としての運動など，健康づくりの目的以外に行っている運動は含みません。</t>
  </si>
  <si>
    <t>移動販売車</t>
    <rPh sb="0" eb="2">
      <t>イドウ</t>
    </rPh>
    <rPh sb="2" eb="4">
      <t>ハンバイ</t>
    </rPh>
    <rPh sb="4" eb="5">
      <t>クルマ</t>
    </rPh>
    <phoneticPr fontId="1"/>
  </si>
  <si>
    <t>友人等</t>
    <rPh sb="0" eb="3">
      <t>ユウジントウ</t>
    </rPh>
    <phoneticPr fontId="1"/>
  </si>
  <si>
    <t>その他</t>
    <rPh sb="2" eb="3">
      <t>ホカ</t>
    </rPh>
    <phoneticPr fontId="1"/>
  </si>
  <si>
    <t>ここ1ヵ月間，あなたの1日の平均睡眠時間はどのくらいでしたか。</t>
    <rPh sb="4" eb="5">
      <t>ゲツ</t>
    </rPh>
    <rPh sb="5" eb="6">
      <t>カン</t>
    </rPh>
    <rPh sb="12" eb="13">
      <t>ヒ</t>
    </rPh>
    <rPh sb="14" eb="16">
      <t>ヘイキン</t>
    </rPh>
    <rPh sb="16" eb="18">
      <t>スイミン</t>
    </rPh>
    <rPh sb="18" eb="20">
      <t>ジカン</t>
    </rPh>
    <phoneticPr fontId="1"/>
  </si>
  <si>
    <t>あなたはこの1ヵ月間に，寝床に入っても寝つきが悪い，途中で目が覚める，朝早く目覚める，熟睡できないなど，眠れないことがありましたか。</t>
    <rPh sb="8" eb="9">
      <t>ゲツ</t>
    </rPh>
    <rPh sb="9" eb="10">
      <t>カン</t>
    </rPh>
    <rPh sb="12" eb="14">
      <t>ネドコ</t>
    </rPh>
    <rPh sb="15" eb="16">
      <t>ハイ</t>
    </rPh>
    <rPh sb="19" eb="20">
      <t>ネ</t>
    </rPh>
    <rPh sb="23" eb="24">
      <t>ワル</t>
    </rPh>
    <rPh sb="26" eb="28">
      <t>トチュウ</t>
    </rPh>
    <rPh sb="29" eb="30">
      <t>メ</t>
    </rPh>
    <rPh sb="31" eb="32">
      <t>サ</t>
    </rPh>
    <rPh sb="35" eb="36">
      <t>アサ</t>
    </rPh>
    <rPh sb="36" eb="37">
      <t>ハヤ</t>
    </rPh>
    <rPh sb="38" eb="40">
      <t>メザ</t>
    </rPh>
    <rPh sb="43" eb="45">
      <t>ジュクスイ</t>
    </rPh>
    <rPh sb="52" eb="53">
      <t>ネム</t>
    </rPh>
    <phoneticPr fontId="1"/>
  </si>
  <si>
    <t>あなたはこれまでに，たばこを習慣的に吸っていたことがありますか。</t>
    <rPh sb="14" eb="17">
      <t>シュウカンテキ</t>
    </rPh>
    <rPh sb="18" eb="19">
      <t>ス</t>
    </rPh>
    <phoneticPr fontId="1"/>
  </si>
  <si>
    <t>有効回答数</t>
    <rPh sb="0" eb="2">
      <t>ユウコウ</t>
    </rPh>
    <rPh sb="2" eb="5">
      <t>カイトウスウ</t>
    </rPh>
    <phoneticPr fontId="1"/>
  </si>
  <si>
    <t>子育て</t>
    <rPh sb="0" eb="2">
      <t>コソダ</t>
    </rPh>
    <phoneticPr fontId="1"/>
  </si>
  <si>
    <t>仕事</t>
    <rPh sb="0" eb="2">
      <t>シゴト</t>
    </rPh>
    <phoneticPr fontId="1"/>
  </si>
  <si>
    <t>週に数回</t>
    <rPh sb="0" eb="1">
      <t>シュウ</t>
    </rPh>
    <rPh sb="2" eb="4">
      <t>スウカイ</t>
    </rPh>
    <phoneticPr fontId="1"/>
  </si>
  <si>
    <t>週に1回</t>
    <rPh sb="0" eb="1">
      <t>シュウ</t>
    </rPh>
    <rPh sb="3" eb="4">
      <t>カイ</t>
    </rPh>
    <phoneticPr fontId="1"/>
  </si>
  <si>
    <t>月に1回</t>
    <rPh sb="0" eb="1">
      <t>ツキ</t>
    </rPh>
    <rPh sb="3" eb="4">
      <t>カイ</t>
    </rPh>
    <phoneticPr fontId="1"/>
  </si>
  <si>
    <t>全くない</t>
    <rPh sb="0" eb="1">
      <t>マッタ</t>
    </rPh>
    <phoneticPr fontId="1"/>
  </si>
  <si>
    <t>行っていない</t>
    <rPh sb="0" eb="1">
      <t>イ</t>
    </rPh>
    <phoneticPr fontId="1"/>
  </si>
  <si>
    <t>問2</t>
    <rPh sb="0" eb="1">
      <t>トイ</t>
    </rPh>
    <phoneticPr fontId="1"/>
  </si>
  <si>
    <t>問1</t>
    <rPh sb="0" eb="1">
      <t>トイ</t>
    </rPh>
    <phoneticPr fontId="1"/>
  </si>
  <si>
    <t>あなたはこの1ヵ月間に自分以外の人が吸っていたたばこの煙を，吸う機会(受動喫煙)がありましたか。</t>
    <rPh sb="8" eb="9">
      <t>ゲツ</t>
    </rPh>
    <rPh sb="9" eb="10">
      <t>カン</t>
    </rPh>
    <rPh sb="11" eb="13">
      <t>ジブン</t>
    </rPh>
    <rPh sb="13" eb="15">
      <t>イガイ</t>
    </rPh>
    <rPh sb="16" eb="17">
      <t>ヒト</t>
    </rPh>
    <rPh sb="18" eb="19">
      <t>ス</t>
    </rPh>
    <rPh sb="27" eb="28">
      <t>ケムリ</t>
    </rPh>
    <rPh sb="30" eb="31">
      <t>ス</t>
    </rPh>
    <rPh sb="32" eb="34">
      <t>キカイ</t>
    </rPh>
    <rPh sb="35" eb="37">
      <t>ジュドウ</t>
    </rPh>
    <rPh sb="37" eb="39">
      <t>キツエン</t>
    </rPh>
    <phoneticPr fontId="1"/>
  </si>
  <si>
    <t>あなたは現在(この1ヵ月間)，たばこを吸っていますか。</t>
    <rPh sb="4" eb="6">
      <t>ゲンザイ</t>
    </rPh>
    <rPh sb="11" eb="13">
      <t>ゲツカン</t>
    </rPh>
    <rPh sb="19" eb="20">
      <t>ス</t>
    </rPh>
    <phoneticPr fontId="1"/>
  </si>
  <si>
    <t>たばこをやめたいと思いますか。</t>
    <rPh sb="9" eb="10">
      <t>オモ</t>
    </rPh>
    <phoneticPr fontId="1"/>
  </si>
  <si>
    <t>あなたは通常，1日に何本たばこを吸いますか。</t>
    <rPh sb="4" eb="6">
      <t>ツウジョウ</t>
    </rPh>
    <rPh sb="8" eb="9">
      <t>ヒ</t>
    </rPh>
    <rPh sb="10" eb="12">
      <t>ナンボン</t>
    </rPh>
    <rPh sb="16" eb="17">
      <t>ス</t>
    </rPh>
    <phoneticPr fontId="1"/>
  </si>
  <si>
    <t>一時的にやめたが再開</t>
    <rPh sb="0" eb="3">
      <t>イチジテキ</t>
    </rPh>
    <rPh sb="8" eb="10">
      <t>サイカイ</t>
    </rPh>
    <phoneticPr fontId="1"/>
  </si>
  <si>
    <t>一時的に減ったが本数戻</t>
    <rPh sb="0" eb="3">
      <t>イチジテキ</t>
    </rPh>
    <rPh sb="4" eb="5">
      <t>ヘ</t>
    </rPh>
    <rPh sb="8" eb="10">
      <t>ホンスウ</t>
    </rPh>
    <rPh sb="10" eb="11">
      <t>モド</t>
    </rPh>
    <phoneticPr fontId="1"/>
  </si>
  <si>
    <t>本数不変　　吸方を変更</t>
    <rPh sb="0" eb="2">
      <t>ホンスウ</t>
    </rPh>
    <rPh sb="2" eb="4">
      <t>フヘン</t>
    </rPh>
    <rPh sb="6" eb="7">
      <t>ス</t>
    </rPh>
    <rPh sb="7" eb="8">
      <t>カタ</t>
    </rPh>
    <rPh sb="9" eb="11">
      <t>ヘンコウ</t>
    </rPh>
    <phoneticPr fontId="1"/>
  </si>
  <si>
    <t>その他</t>
    <rPh sb="2" eb="3">
      <t>ホカ</t>
    </rPh>
    <phoneticPr fontId="1"/>
  </si>
  <si>
    <t>自分の歯は何本ありますか。</t>
    <rPh sb="0" eb="2">
      <t>ジブン</t>
    </rPh>
    <rPh sb="3" eb="4">
      <t>ハ</t>
    </rPh>
    <rPh sb="5" eb="7">
      <t>ナンボン</t>
    </rPh>
    <phoneticPr fontId="1"/>
  </si>
  <si>
    <t>食事の時に入れ歯を使っていますか。</t>
    <rPh sb="0" eb="2">
      <t>ショクジ</t>
    </rPh>
    <rPh sb="3" eb="4">
      <t>トキ</t>
    </rPh>
    <rPh sb="5" eb="6">
      <t>イ</t>
    </rPh>
    <rPh sb="7" eb="8">
      <t>バ</t>
    </rPh>
    <rPh sb="9" eb="10">
      <t>ツカ</t>
    </rPh>
    <phoneticPr fontId="1"/>
  </si>
  <si>
    <t>持っていない</t>
    <rPh sb="0" eb="1">
      <t>モ</t>
    </rPh>
    <phoneticPr fontId="1"/>
  </si>
  <si>
    <t>何でもかんで食べることができる。</t>
    <rPh sb="0" eb="1">
      <t>ナン</t>
    </rPh>
    <rPh sb="6" eb="7">
      <t>タ</t>
    </rPh>
    <phoneticPr fontId="1"/>
  </si>
  <si>
    <t>ア　</t>
    <phoneticPr fontId="1"/>
  </si>
  <si>
    <t>よくかんで味わって食べている。</t>
    <rPh sb="5" eb="6">
      <t>アジ</t>
    </rPh>
    <rPh sb="9" eb="10">
      <t>タ</t>
    </rPh>
    <phoneticPr fontId="1"/>
  </si>
  <si>
    <t>あなたのふだんの食べる時の状況についておたずねします。</t>
    <rPh sb="8" eb="9">
      <t>タ</t>
    </rPh>
    <rPh sb="11" eb="12">
      <t>トキ</t>
    </rPh>
    <rPh sb="13" eb="15">
      <t>ジョウキョウ</t>
    </rPh>
    <phoneticPr fontId="1"/>
  </si>
  <si>
    <t>あなたは週に何日位お酒（清酒，焼酎，ビール，洋酒など）を飲みますか。</t>
    <rPh sb="4" eb="5">
      <t>シュウ</t>
    </rPh>
    <rPh sb="6" eb="9">
      <t>ナンニチクライ</t>
    </rPh>
    <rPh sb="10" eb="11">
      <t>サケ</t>
    </rPh>
    <rPh sb="12" eb="14">
      <t>セイシュ</t>
    </rPh>
    <rPh sb="15" eb="17">
      <t>ショウチュウ</t>
    </rPh>
    <rPh sb="22" eb="24">
      <t>ヨウシュ</t>
    </rPh>
    <rPh sb="28" eb="29">
      <t>ノ</t>
    </rPh>
    <phoneticPr fontId="1"/>
  </si>
  <si>
    <t>糖尿病の治療(通院による定期的な検査や生活習慣の改善指導を含む)を受けたことがありますか。</t>
    <rPh sb="0" eb="3">
      <t>トウニョウビョウ</t>
    </rPh>
    <rPh sb="4" eb="6">
      <t>チリョウ</t>
    </rPh>
    <rPh sb="7" eb="9">
      <t>ツウイン</t>
    </rPh>
    <rPh sb="12" eb="15">
      <t>テイキテキ</t>
    </rPh>
    <rPh sb="16" eb="18">
      <t>ケンサ</t>
    </rPh>
    <rPh sb="19" eb="21">
      <t>セイカツ</t>
    </rPh>
    <rPh sb="21" eb="23">
      <t>シュウカン</t>
    </rPh>
    <rPh sb="24" eb="26">
      <t>カイゼン</t>
    </rPh>
    <rPh sb="26" eb="28">
      <t>シドウ</t>
    </rPh>
    <rPh sb="29" eb="30">
      <t>フク</t>
    </rPh>
    <rPh sb="33" eb="34">
      <t>ウ</t>
    </rPh>
    <phoneticPr fontId="1"/>
  </si>
  <si>
    <t>過去中断　　　　　現在治療中</t>
    <rPh sb="0" eb="2">
      <t>カコ</t>
    </rPh>
    <rPh sb="2" eb="4">
      <t>チュウダン</t>
    </rPh>
    <rPh sb="9" eb="11">
      <t>ゲンザイ</t>
    </rPh>
    <rPh sb="11" eb="14">
      <t>チリョウチュウ</t>
    </rPh>
    <phoneticPr fontId="1"/>
  </si>
  <si>
    <t>健康寿命とは，「日常的に介護を必要としないで，自立した生活ができる生存期間」のことです。あなたはこの「健康寿命」という言葉を知っていましたか。</t>
    <rPh sb="0" eb="2">
      <t>ケンコウ</t>
    </rPh>
    <rPh sb="2" eb="4">
      <t>ジュミョウ</t>
    </rPh>
    <rPh sb="8" eb="10">
      <t>ニチジョウ</t>
    </rPh>
    <rPh sb="10" eb="11">
      <t>テキ</t>
    </rPh>
    <rPh sb="12" eb="14">
      <t>カイゴ</t>
    </rPh>
    <rPh sb="15" eb="17">
      <t>ヒツヨウ</t>
    </rPh>
    <rPh sb="23" eb="25">
      <t>ジリツ</t>
    </rPh>
    <rPh sb="27" eb="29">
      <t>セイカツ</t>
    </rPh>
    <rPh sb="33" eb="35">
      <t>セイゾン</t>
    </rPh>
    <rPh sb="35" eb="37">
      <t>キカン</t>
    </rPh>
    <rPh sb="51" eb="53">
      <t>ケンコウ</t>
    </rPh>
    <rPh sb="53" eb="55">
      <t>ジュミョウ</t>
    </rPh>
    <rPh sb="59" eb="61">
      <t>コトバ</t>
    </rPh>
    <rPh sb="62" eb="63">
      <t>シ</t>
    </rPh>
    <phoneticPr fontId="1"/>
  </si>
  <si>
    <t>世界保健機関(WHO)によると，日本人の健康寿命は平均寿命より約7年短く，この期間は，介護を必要とし，自立生活が営めない期間とされています。　　　　　　　　　　　　　　　　　　　　　　　　　あなたは，この期間を短くするために良い生活習慣を実践していますか</t>
    <rPh sb="0" eb="2">
      <t>セカイ</t>
    </rPh>
    <rPh sb="2" eb="4">
      <t>ホケン</t>
    </rPh>
    <rPh sb="4" eb="6">
      <t>キカン</t>
    </rPh>
    <rPh sb="16" eb="19">
      <t>ニホンジン</t>
    </rPh>
    <rPh sb="20" eb="22">
      <t>ケンコウ</t>
    </rPh>
    <rPh sb="22" eb="24">
      <t>ジュミョウ</t>
    </rPh>
    <rPh sb="25" eb="27">
      <t>ヘイキン</t>
    </rPh>
    <rPh sb="27" eb="29">
      <t>ジュミョウ</t>
    </rPh>
    <rPh sb="31" eb="32">
      <t>ヤク</t>
    </rPh>
    <rPh sb="33" eb="34">
      <t>ネン</t>
    </rPh>
    <rPh sb="34" eb="35">
      <t>ミジカ</t>
    </rPh>
    <rPh sb="39" eb="41">
      <t>キカン</t>
    </rPh>
    <rPh sb="43" eb="45">
      <t>カイゴ</t>
    </rPh>
    <rPh sb="46" eb="48">
      <t>ヒツヨウ</t>
    </rPh>
    <rPh sb="51" eb="53">
      <t>ジリツ</t>
    </rPh>
    <rPh sb="53" eb="55">
      <t>セイカツ</t>
    </rPh>
    <rPh sb="56" eb="57">
      <t>イトナ</t>
    </rPh>
    <rPh sb="60" eb="62">
      <t>キカン</t>
    </rPh>
    <rPh sb="102" eb="104">
      <t>キカン</t>
    </rPh>
    <rPh sb="105" eb="106">
      <t>ミジカ</t>
    </rPh>
    <rPh sb="112" eb="113">
      <t>ヨ</t>
    </rPh>
    <rPh sb="114" eb="116">
      <t>セイカツ</t>
    </rPh>
    <rPh sb="116" eb="118">
      <t>シュウカン</t>
    </rPh>
    <rPh sb="119" eb="121">
      <t>ジッセン</t>
    </rPh>
    <phoneticPr fontId="1"/>
  </si>
  <si>
    <t>すぐにも改善したい</t>
    <rPh sb="4" eb="6">
      <t>カイゼン</t>
    </rPh>
    <phoneticPr fontId="1"/>
  </si>
  <si>
    <t>強くそう思う</t>
    <rPh sb="0" eb="1">
      <t>ツヨ</t>
    </rPh>
    <rPh sb="4" eb="5">
      <t>オモ</t>
    </rPh>
    <phoneticPr fontId="1"/>
  </si>
  <si>
    <t>あなたの世帯は災害時に備えて非常用の食料を用意していますか。</t>
    <rPh sb="4" eb="6">
      <t>セタイ</t>
    </rPh>
    <rPh sb="7" eb="9">
      <t>サイガイ</t>
    </rPh>
    <rPh sb="9" eb="10">
      <t>トキ</t>
    </rPh>
    <rPh sb="11" eb="12">
      <t>ソナ</t>
    </rPh>
    <rPh sb="14" eb="17">
      <t>ヒジョウヨウ</t>
    </rPh>
    <rPh sb="18" eb="20">
      <t>ショクリョウ</t>
    </rPh>
    <rPh sb="21" eb="23">
      <t>ヨウイ</t>
    </rPh>
    <phoneticPr fontId="1"/>
  </si>
  <si>
    <t>回答者数</t>
    <rPh sb="0" eb="2">
      <t>カイトウ</t>
    </rPh>
    <rPh sb="2" eb="3">
      <t>シャ</t>
    </rPh>
    <rPh sb="3" eb="4">
      <t>スウ</t>
    </rPh>
    <phoneticPr fontId="1"/>
  </si>
  <si>
    <t>あなたの世帯の過去1年間の年間収入はだいたいどれくらいになりますか。</t>
    <rPh sb="4" eb="6">
      <t>セタイ</t>
    </rPh>
    <rPh sb="7" eb="9">
      <t>カコ</t>
    </rPh>
    <rPh sb="10" eb="11">
      <t>ネン</t>
    </rPh>
    <rPh sb="11" eb="12">
      <t>カン</t>
    </rPh>
    <rPh sb="13" eb="15">
      <t>ネンカン</t>
    </rPh>
    <rPh sb="15" eb="17">
      <t>シュウニュウ</t>
    </rPh>
    <phoneticPr fontId="1"/>
  </si>
  <si>
    <t>はい</t>
    <phoneticPr fontId="1"/>
  </si>
  <si>
    <t>いいえ</t>
    <phoneticPr fontId="1"/>
  </si>
  <si>
    <t>-</t>
    <phoneticPr fontId="1"/>
  </si>
  <si>
    <t>-</t>
    <phoneticPr fontId="1"/>
  </si>
  <si>
    <t>-</t>
    <phoneticPr fontId="1"/>
  </si>
  <si>
    <t>はい</t>
    <phoneticPr fontId="1"/>
  </si>
  <si>
    <t>いいえ</t>
    <phoneticPr fontId="1"/>
  </si>
  <si>
    <t>ダイエット</t>
    <phoneticPr fontId="1"/>
  </si>
  <si>
    <t>ときどきある</t>
    <phoneticPr fontId="1"/>
  </si>
  <si>
    <t>めったにない</t>
    <phoneticPr fontId="1"/>
  </si>
  <si>
    <t>まったくない</t>
    <phoneticPr fontId="1"/>
  </si>
  <si>
    <t>イ</t>
    <phoneticPr fontId="1"/>
  </si>
  <si>
    <t>（1～5）</t>
    <phoneticPr fontId="1"/>
  </si>
  <si>
    <t>ある</t>
    <phoneticPr fontId="1"/>
  </si>
  <si>
    <t>ない</t>
    <phoneticPr fontId="1"/>
  </si>
  <si>
    <t>やめたい</t>
    <phoneticPr fontId="1"/>
  </si>
  <si>
    <t>やめたくない</t>
    <phoneticPr fontId="1"/>
  </si>
  <si>
    <t>やめた</t>
    <phoneticPr fontId="1"/>
  </si>
  <si>
    <t>あり</t>
    <phoneticPr fontId="1"/>
  </si>
  <si>
    <t>なし</t>
    <phoneticPr fontId="1"/>
  </si>
  <si>
    <t>わからない</t>
    <phoneticPr fontId="1"/>
  </si>
  <si>
    <t>あり</t>
    <phoneticPr fontId="1"/>
  </si>
  <si>
    <t>なし</t>
    <phoneticPr fontId="1"/>
  </si>
  <si>
    <t>あなたは身体活動や運動を実践することにどのような効果を期待していますか。（複数回答）</t>
    <rPh sb="4" eb="6">
      <t>シンタイ</t>
    </rPh>
    <rPh sb="6" eb="8">
      <t>カツドウ</t>
    </rPh>
    <rPh sb="9" eb="11">
      <t>ウンドウ</t>
    </rPh>
    <rPh sb="12" eb="14">
      <t>ジッセン</t>
    </rPh>
    <rPh sb="24" eb="26">
      <t>コウカ</t>
    </rPh>
    <rPh sb="27" eb="29">
      <t>キタイ</t>
    </rPh>
    <rPh sb="37" eb="39">
      <t>フクスウ</t>
    </rPh>
    <rPh sb="39" eb="41">
      <t>カイトウ</t>
    </rPh>
    <phoneticPr fontId="1"/>
  </si>
  <si>
    <t>5時間以上　
6時間未満</t>
    <rPh sb="1" eb="3">
      <t>ジカン</t>
    </rPh>
    <rPh sb="3" eb="5">
      <t>イジョウ</t>
    </rPh>
    <rPh sb="8" eb="10">
      <t>ジカン</t>
    </rPh>
    <rPh sb="10" eb="12">
      <t>ミマン</t>
    </rPh>
    <phoneticPr fontId="1"/>
  </si>
  <si>
    <t>6時間以上　
7時間未満</t>
    <rPh sb="1" eb="3">
      <t>ジカン</t>
    </rPh>
    <rPh sb="3" eb="5">
      <t>イジョウ</t>
    </rPh>
    <rPh sb="8" eb="10">
      <t>ジカン</t>
    </rPh>
    <rPh sb="10" eb="12">
      <t>ミマン</t>
    </rPh>
    <phoneticPr fontId="1"/>
  </si>
  <si>
    <t>7時間以上　
8時間未満</t>
    <rPh sb="1" eb="3">
      <t>ジカン</t>
    </rPh>
    <rPh sb="3" eb="5">
      <t>イジョウ</t>
    </rPh>
    <rPh sb="8" eb="10">
      <t>ジカン</t>
    </rPh>
    <rPh sb="10" eb="12">
      <t>ミマン</t>
    </rPh>
    <phoneticPr fontId="1"/>
  </si>
  <si>
    <t>8時間以上　
9時間未満</t>
    <rPh sb="1" eb="3">
      <t>ジカン</t>
    </rPh>
    <rPh sb="3" eb="5">
      <t>イジョウ</t>
    </rPh>
    <rPh sb="8" eb="10">
      <t>ジカン</t>
    </rPh>
    <rPh sb="10" eb="12">
      <t>ミマン</t>
    </rPh>
    <phoneticPr fontId="1"/>
  </si>
  <si>
    <t>吸うのを
やめた</t>
    <rPh sb="0" eb="1">
      <t>ス</t>
    </rPh>
    <phoneticPr fontId="1"/>
  </si>
  <si>
    <t>本数を
減らした</t>
    <rPh sb="0" eb="2">
      <t>ホンスウ</t>
    </rPh>
    <rPh sb="4" eb="5">
      <t>ヘ</t>
    </rPh>
    <phoneticPr fontId="1"/>
  </si>
  <si>
    <t>お酒を飲む日は1日あたり，どのくらいの量を飲みますか。(清酒に換算)</t>
    <rPh sb="1" eb="2">
      <t>サケ</t>
    </rPh>
    <rPh sb="3" eb="4">
      <t>ノ</t>
    </rPh>
    <rPh sb="5" eb="6">
      <t>ヒ</t>
    </rPh>
    <rPh sb="8" eb="9">
      <t>ヒ</t>
    </rPh>
    <rPh sb="19" eb="20">
      <t>リョウ</t>
    </rPh>
    <rPh sb="21" eb="22">
      <t>ノ</t>
    </rPh>
    <rPh sb="28" eb="30">
      <t>セイシュ</t>
    </rPh>
    <rPh sb="31" eb="33">
      <t>カンサン</t>
    </rPh>
    <phoneticPr fontId="1"/>
  </si>
  <si>
    <t>あなたはこの1年間に，次の1から5の理由で，生鮮食品(野菜，果物，魚，肉等)の入手を控えたり，入手できなかったことがありますか。(複数回答)　　　　　　　　　　　　　　　　　　　　　　　　　　　　　　　　　　　　　　　　　　　　　　　　　　　　　　</t>
    <rPh sb="7" eb="8">
      <t>ネン</t>
    </rPh>
    <rPh sb="8" eb="9">
      <t>カン</t>
    </rPh>
    <rPh sb="11" eb="12">
      <t>ツギ</t>
    </rPh>
    <rPh sb="18" eb="20">
      <t>リユウ</t>
    </rPh>
    <rPh sb="22" eb="24">
      <t>セイセン</t>
    </rPh>
    <rPh sb="39" eb="41">
      <t>ニュウシュ</t>
    </rPh>
    <rPh sb="42" eb="43">
      <t>ヒカ</t>
    </rPh>
    <rPh sb="47" eb="49">
      <t>ニュウシュ</t>
    </rPh>
    <rPh sb="65" eb="67">
      <t>フクスウ</t>
    </rPh>
    <rPh sb="67" eb="69">
      <t>カイトウ</t>
    </rPh>
    <phoneticPr fontId="1"/>
  </si>
  <si>
    <t>※問18で，「あり」と回答した者のみ回答</t>
    <rPh sb="1" eb="2">
      <t>トイ</t>
    </rPh>
    <rPh sb="11" eb="13">
      <t>カイトウ</t>
    </rPh>
    <rPh sb="15" eb="16">
      <t>モノ</t>
    </rPh>
    <rPh sb="18" eb="20">
      <t>カイトウ</t>
    </rPh>
    <phoneticPr fontId="1"/>
  </si>
  <si>
    <t>※問18-1で，「過去治療，現在は受けていない」又は「治療を受けたことがない」と回答した者のみ回答</t>
    <rPh sb="1" eb="2">
      <t>トイ</t>
    </rPh>
    <rPh sb="24" eb="25">
      <t>マタ</t>
    </rPh>
    <rPh sb="40" eb="42">
      <t>カイトウ</t>
    </rPh>
    <rPh sb="44" eb="45">
      <t>モノ</t>
    </rPh>
    <rPh sb="47" eb="49">
      <t>カイトウ</t>
    </rPh>
    <phoneticPr fontId="1"/>
  </si>
  <si>
    <t>言葉も意味も
知っていた</t>
    <rPh sb="0" eb="2">
      <t>コトバ</t>
    </rPh>
    <rPh sb="3" eb="5">
      <t>イミ</t>
    </rPh>
    <rPh sb="7" eb="8">
      <t>シ</t>
    </rPh>
    <phoneticPr fontId="1"/>
  </si>
  <si>
    <t>言葉も意味も
知らなかった</t>
    <rPh sb="0" eb="2">
      <t>コトバ</t>
    </rPh>
    <rPh sb="3" eb="5">
      <t>イミ</t>
    </rPh>
    <rPh sb="7" eb="8">
      <t>シ</t>
    </rPh>
    <phoneticPr fontId="1"/>
  </si>
  <si>
    <t>住んでいる地域につて</t>
    <rPh sb="0" eb="1">
      <t>ス</t>
    </rPh>
    <rPh sb="5" eb="7">
      <t>チイキ</t>
    </rPh>
    <phoneticPr fontId="1"/>
  </si>
  <si>
    <t>200万円以上～
600万円未満</t>
    <rPh sb="3" eb="4">
      <t>マン</t>
    </rPh>
    <rPh sb="4" eb="5">
      <t>エン</t>
    </rPh>
    <rPh sb="5" eb="7">
      <t>イジョウ</t>
    </rPh>
    <rPh sb="12" eb="13">
      <t>マン</t>
    </rPh>
    <rPh sb="13" eb="14">
      <t>エン</t>
    </rPh>
    <rPh sb="14" eb="16">
      <t>ミマン</t>
    </rPh>
    <phoneticPr fontId="1"/>
  </si>
  <si>
    <t>2．生活習慣調査の結果</t>
    <rPh sb="2" eb="4">
      <t>セイカツ</t>
    </rPh>
    <rPh sb="4" eb="6">
      <t>シュウカン</t>
    </rPh>
    <rPh sb="6" eb="8">
      <t>チョウサ</t>
    </rPh>
    <rPh sb="9" eb="11">
      <t>ケッカ</t>
    </rPh>
    <phoneticPr fontId="1"/>
  </si>
  <si>
    <t>不安は
ない</t>
    <rPh sb="0" eb="2">
      <t>フアン</t>
    </rPh>
    <phoneticPr fontId="1"/>
  </si>
  <si>
    <t>週に複数回
の体重測定</t>
    <rPh sb="0" eb="1">
      <t>シュウ</t>
    </rPh>
    <rPh sb="2" eb="5">
      <t>フクスウカイ</t>
    </rPh>
    <rPh sb="7" eb="9">
      <t>タイジュウ</t>
    </rPh>
    <rPh sb="9" eb="11">
      <t>ソクテイ</t>
    </rPh>
    <phoneticPr fontId="1"/>
  </si>
  <si>
    <t>将来的には
改善したい</t>
    <rPh sb="0" eb="3">
      <t>ショウライテキ</t>
    </rPh>
    <rPh sb="6" eb="8">
      <t>カイゼン</t>
    </rPh>
    <phoneticPr fontId="1"/>
  </si>
  <si>
    <t>改善する
つもりはない</t>
    <rPh sb="0" eb="2">
      <t>カイゼン</t>
    </rPh>
    <phoneticPr fontId="1"/>
  </si>
  <si>
    <t>自給や近隣
住民から貰う</t>
    <rPh sb="0" eb="2">
      <t>ジキュウ</t>
    </rPh>
    <rPh sb="3" eb="4">
      <t>キン</t>
    </rPh>
    <rPh sb="4" eb="5">
      <t>トナリ</t>
    </rPh>
    <rPh sb="6" eb="8">
      <t>ジュウミン</t>
    </rPh>
    <rPh sb="10" eb="11">
      <t>モラ</t>
    </rPh>
    <phoneticPr fontId="1"/>
  </si>
  <si>
    <t>ネット　　　
スーパー</t>
    <phoneticPr fontId="1"/>
  </si>
  <si>
    <t>食品　　　　
　入手なし</t>
    <rPh sb="0" eb="2">
      <t>ショクヒン</t>
    </rPh>
    <rPh sb="8" eb="10">
      <t>ニュウシュ</t>
    </rPh>
    <phoneticPr fontId="1"/>
  </si>
  <si>
    <t>左記の理由で
入手困難な
ことはない</t>
    <rPh sb="0" eb="2">
      <t>サキ</t>
    </rPh>
    <rPh sb="3" eb="5">
      <t>リユウ</t>
    </rPh>
    <rPh sb="7" eb="9">
      <t>ニュウシュ</t>
    </rPh>
    <rPh sb="9" eb="11">
      <t>コンナン</t>
    </rPh>
    <phoneticPr fontId="1"/>
  </si>
  <si>
    <t>影響を受けて
いない</t>
    <rPh sb="0" eb="2">
      <t>エイキョウ</t>
    </rPh>
    <rPh sb="3" eb="4">
      <t>ウ</t>
    </rPh>
    <phoneticPr fontId="1"/>
  </si>
  <si>
    <t>治療を受けていない理由はなんですか。（複数回答）</t>
    <rPh sb="0" eb="2">
      <t>チリョウ</t>
    </rPh>
    <rPh sb="3" eb="4">
      <t>ウ</t>
    </rPh>
    <rPh sb="9" eb="11">
      <t>リユウ</t>
    </rPh>
    <rPh sb="19" eb="21">
      <t>フクスウ</t>
    </rPh>
    <rPh sb="22" eb="23">
      <t>コタ</t>
    </rPh>
    <phoneticPr fontId="1"/>
  </si>
  <si>
    <t>20歳代</t>
    <rPh sb="2" eb="4">
      <t>サイダイ</t>
    </rPh>
    <phoneticPr fontId="9"/>
  </si>
  <si>
    <t>30歳代</t>
    <rPh sb="2" eb="4">
      <t>サイダイ</t>
    </rPh>
    <phoneticPr fontId="9"/>
  </si>
  <si>
    <t>40歳代</t>
    <rPh sb="2" eb="4">
      <t>サイダイ</t>
    </rPh>
    <phoneticPr fontId="9"/>
  </si>
  <si>
    <t>50歳代</t>
    <rPh sb="2" eb="4">
      <t>サイダイ</t>
    </rPh>
    <phoneticPr fontId="9"/>
  </si>
  <si>
    <t>60歳代</t>
    <rPh sb="2" eb="4">
      <t>サイダイ</t>
    </rPh>
    <phoneticPr fontId="9"/>
  </si>
  <si>
    <t>70歳以上</t>
    <rPh sb="2" eb="5">
      <t>サイイジョウ</t>
    </rPh>
    <phoneticPr fontId="9"/>
  </si>
  <si>
    <t>総数</t>
    <rPh sb="0" eb="2">
      <t>ソウスウ</t>
    </rPh>
    <phoneticPr fontId="9"/>
  </si>
  <si>
    <t>ときどき
　吸っている</t>
    <rPh sb="6" eb="7">
      <t>ス</t>
    </rPh>
    <phoneticPr fontId="1"/>
  </si>
  <si>
    <t>今は吸って
いない</t>
    <rPh sb="0" eb="1">
      <t>イマ</t>
    </rPh>
    <rPh sb="2" eb="3">
      <t>ス</t>
    </rPh>
    <phoneticPr fontId="1"/>
  </si>
  <si>
    <t>喫煙[経験]有</t>
    <rPh sb="0" eb="2">
      <t>キツエン</t>
    </rPh>
    <rPh sb="3" eb="5">
      <t>ケイケン</t>
    </rPh>
    <rPh sb="6" eb="7">
      <t>アリ</t>
    </rPh>
    <phoneticPr fontId="1"/>
  </si>
  <si>
    <t>[経験]無</t>
    <rPh sb="1" eb="3">
      <t>ケイケン</t>
    </rPh>
    <rPh sb="4" eb="5">
      <t>ナシ</t>
    </rPh>
    <phoneticPr fontId="1"/>
  </si>
  <si>
    <t>[習慣]無</t>
    <rPh sb="1" eb="3">
      <t>シュウカン</t>
    </rPh>
    <rPh sb="4" eb="5">
      <t>ナシ</t>
    </rPh>
    <phoneticPr fontId="1"/>
  </si>
  <si>
    <t>喫煙[習慣]有</t>
    <rPh sb="0" eb="2">
      <t>キツエン</t>
    </rPh>
    <rPh sb="3" eb="5">
      <t>シュウカン</t>
    </rPh>
    <rPh sb="6" eb="7">
      <t>アリ</t>
    </rPh>
    <phoneticPr fontId="1"/>
  </si>
  <si>
    <t>※問2で，「はい」と回答した者のみ回答　　</t>
  </si>
  <si>
    <t>ほとんど
　毎日食べる</t>
    <rPh sb="6" eb="8">
      <t>マイニチ</t>
    </rPh>
    <rPh sb="8" eb="9">
      <t>タ</t>
    </rPh>
    <phoneticPr fontId="1"/>
  </si>
  <si>
    <t>週2～3日
食べない</t>
    <rPh sb="0" eb="1">
      <t>シュウ</t>
    </rPh>
    <rPh sb="4" eb="5">
      <t>ヒ</t>
    </rPh>
    <rPh sb="6" eb="7">
      <t>タ</t>
    </rPh>
    <phoneticPr fontId="1"/>
  </si>
  <si>
    <t>週4～5日
食べない</t>
    <rPh sb="0" eb="1">
      <t>シュウ</t>
    </rPh>
    <rPh sb="4" eb="5">
      <t>ヒ</t>
    </rPh>
    <rPh sb="6" eb="7">
      <t>タ</t>
    </rPh>
    <phoneticPr fontId="1"/>
  </si>
  <si>
    <t>ほとんど
食べない</t>
    <rPh sb="5" eb="6">
      <t>タ</t>
    </rPh>
    <phoneticPr fontId="1"/>
  </si>
  <si>
    <t>※問2-1で，「週に1～2日」又は「ほとんど行かない」と回答した者のみ回答　　　　　</t>
  </si>
  <si>
    <t>問2-1</t>
    <rPh sb="0" eb="1">
      <t>トイ</t>
    </rPh>
    <phoneticPr fontId="1"/>
  </si>
  <si>
    <t>ほとんど
行かない</t>
    <rPh sb="5" eb="6">
      <t>イ</t>
    </rPh>
    <phoneticPr fontId="1"/>
  </si>
  <si>
    <t>週に
1～2日</t>
    <rPh sb="0" eb="1">
      <t>シュウ</t>
    </rPh>
    <rPh sb="6" eb="7">
      <t>ヒ</t>
    </rPh>
    <phoneticPr fontId="1"/>
  </si>
  <si>
    <t>週に
3～5日</t>
    <rPh sb="0" eb="1">
      <t>シュウ</t>
    </rPh>
    <rPh sb="6" eb="7">
      <t>ヒ</t>
    </rPh>
    <phoneticPr fontId="1"/>
  </si>
  <si>
    <t>生協などの
宅配サービス</t>
    <rPh sb="0" eb="2">
      <t>セイキョウ</t>
    </rPh>
    <rPh sb="6" eb="8">
      <t>タクハイ</t>
    </rPh>
    <phoneticPr fontId="1"/>
  </si>
  <si>
    <t>１
価格が高い</t>
    <rPh sb="2" eb="4">
      <t>カカク</t>
    </rPh>
    <rPh sb="5" eb="6">
      <t>タカ</t>
    </rPh>
    <phoneticPr fontId="1"/>
  </si>
  <si>
    <t>２
店までの
距離が遠い</t>
    <rPh sb="2" eb="3">
      <t>ミセ</t>
    </rPh>
    <rPh sb="7" eb="9">
      <t>キョリ</t>
    </rPh>
    <rPh sb="10" eb="11">
      <t>トオ</t>
    </rPh>
    <phoneticPr fontId="1"/>
  </si>
  <si>
    <t>３
交通手段が
ない</t>
    <rPh sb="2" eb="4">
      <t>コウツウ</t>
    </rPh>
    <rPh sb="4" eb="6">
      <t>シュダン</t>
    </rPh>
    <phoneticPr fontId="1"/>
  </si>
  <si>
    <t>４
買物できる
時間には閉店</t>
    <rPh sb="2" eb="3">
      <t>カ</t>
    </rPh>
    <rPh sb="3" eb="4">
      <t>モノ</t>
    </rPh>
    <rPh sb="8" eb="10">
      <t>ジカン</t>
    </rPh>
    <rPh sb="12" eb="14">
      <t>ヘイテン</t>
    </rPh>
    <phoneticPr fontId="1"/>
  </si>
  <si>
    <t>５
生鮮食品が
調理できない</t>
    <rPh sb="2" eb="4">
      <t>セイセン</t>
    </rPh>
    <rPh sb="4" eb="5">
      <t>ショク</t>
    </rPh>
    <rPh sb="5" eb="6">
      <t>ヒン</t>
    </rPh>
    <rPh sb="8" eb="10">
      <t>チョウリ</t>
    </rPh>
    <phoneticPr fontId="1"/>
  </si>
  <si>
    <t>要介護と
ならない
ため</t>
    <rPh sb="0" eb="1">
      <t>ヨウ</t>
    </rPh>
    <rPh sb="1" eb="3">
      <t>カイゴ</t>
    </rPh>
    <phoneticPr fontId="1"/>
  </si>
  <si>
    <t>ストレス
解消</t>
    <rPh sb="5" eb="7">
      <t>カイショウ</t>
    </rPh>
    <phoneticPr fontId="1"/>
  </si>
  <si>
    <t>その他
の効果</t>
    <rPh sb="2" eb="3">
      <t>ホカ</t>
    </rPh>
    <rPh sb="5" eb="7">
      <t>コウカ</t>
    </rPh>
    <phoneticPr fontId="1"/>
  </si>
  <si>
    <t>期待して
いない</t>
    <rPh sb="0" eb="2">
      <t>キタイ</t>
    </rPh>
    <phoneticPr fontId="1"/>
  </si>
  <si>
    <t>生活習慣
病や肥満の
予防改善</t>
    <rPh sb="0" eb="2">
      <t>セイカツ</t>
    </rPh>
    <rPh sb="2" eb="4">
      <t>シュウカン</t>
    </rPh>
    <rPh sb="5" eb="6">
      <t>ビョウ</t>
    </rPh>
    <rPh sb="7" eb="9">
      <t>ヒマン</t>
    </rPh>
    <rPh sb="11" eb="13">
      <t>ヨボウ</t>
    </rPh>
    <rPh sb="13" eb="15">
      <t>カイゼン</t>
    </rPh>
    <phoneticPr fontId="1"/>
  </si>
  <si>
    <t>自分の
健康</t>
    <rPh sb="0" eb="2">
      <t>ジブン</t>
    </rPh>
    <rPh sb="4" eb="6">
      <t>ケンコウ</t>
    </rPh>
    <phoneticPr fontId="1"/>
  </si>
  <si>
    <t>家族の
健康</t>
    <rPh sb="0" eb="2">
      <t>カゾク</t>
    </rPh>
    <rPh sb="4" eb="6">
      <t>ケンコウ</t>
    </rPh>
    <phoneticPr fontId="1"/>
  </si>
  <si>
    <t>配偶者
や親の
介護</t>
    <rPh sb="0" eb="3">
      <t>ハイグウシャ</t>
    </rPh>
    <rPh sb="5" eb="6">
      <t>オヤ</t>
    </rPh>
    <rPh sb="8" eb="10">
      <t>カイゴ</t>
    </rPh>
    <phoneticPr fontId="1"/>
  </si>
  <si>
    <t>日々の
食事や
食費</t>
    <rPh sb="0" eb="2">
      <t>ヒビ</t>
    </rPh>
    <rPh sb="4" eb="6">
      <t>ショクジ</t>
    </rPh>
    <rPh sb="8" eb="9">
      <t>ショク</t>
    </rPh>
    <rPh sb="9" eb="10">
      <t>ヒ</t>
    </rPh>
    <phoneticPr fontId="1"/>
  </si>
  <si>
    <t>収入や
将来の
生活設計</t>
    <rPh sb="0" eb="2">
      <t>シュウニュウ</t>
    </rPh>
    <rPh sb="4" eb="6">
      <t>ショウライ</t>
    </rPh>
    <rPh sb="8" eb="10">
      <t>セイカツ</t>
    </rPh>
    <rPh sb="10" eb="12">
      <t>セッケイ</t>
    </rPh>
    <phoneticPr fontId="1"/>
  </si>
  <si>
    <r>
      <t xml:space="preserve">天災
</t>
    </r>
    <r>
      <rPr>
        <sz val="9"/>
        <color theme="1"/>
        <rFont val="ＭＳ Ｐゴシック"/>
        <family val="3"/>
        <charset val="128"/>
        <scheme val="minor"/>
      </rPr>
      <t>(地震,台風
津波など)</t>
    </r>
    <rPh sb="0" eb="2">
      <t>テンサイ</t>
    </rPh>
    <rPh sb="4" eb="6">
      <t>ジシン</t>
    </rPh>
    <rPh sb="7" eb="9">
      <t>タイフウ</t>
    </rPh>
    <rPh sb="10" eb="12">
      <t>ツナミ</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</si>
  <si>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</si>
  <si>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</si>
  <si>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</si>
  <si>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</si>
  <si>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</si>
  <si>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</si>
  <si>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</si>
  <si>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</si>
  <si>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※問11で，「毎日吸う」又は「ときどき吸う」と回答した者のみ回答　</t>
    <rPh sb="7" eb="9">
      <t>マイニチ</t>
    </rPh>
    <rPh sb="9" eb="10">
      <t>ス</t>
    </rPh>
    <rPh sb="12" eb="13">
      <t>マタ</t>
    </rPh>
    <rPh sb="19" eb="20">
      <t>ス</t>
    </rPh>
    <phoneticPr fontId="1"/>
  </si>
  <si>
    <t>本数を
減らしたい</t>
    <rPh sb="0" eb="2">
      <t>ホンスウ</t>
    </rPh>
    <rPh sb="4" eb="5">
      <t>ヘ</t>
    </rPh>
    <phoneticPr fontId="1"/>
  </si>
  <si>
    <t>ときどき
吸っている</t>
    <rPh sb="5" eb="6">
      <t>ス</t>
    </rPh>
    <phoneticPr fontId="1"/>
  </si>
  <si>
    <t>吸っていた
ことがない</t>
    <rPh sb="0" eb="1">
      <t>ス</t>
    </rPh>
    <phoneticPr fontId="1"/>
  </si>
  <si>
    <t>※問12で，「影響を受けた」と回答した者のみ回答　　</t>
    <rPh sb="7" eb="9">
      <t>エイキョウ</t>
    </rPh>
    <rPh sb="10" eb="11">
      <t>ウ</t>
    </rPh>
    <phoneticPr fontId="1"/>
  </si>
  <si>
    <t>平成22年10月のたばこの値上げ(1箱20本で100円程度)で，現在のあなたの喫煙状況は影響を受けましたか。</t>
    <rPh sb="0" eb="2">
      <t>ヘイセイ</t>
    </rPh>
    <rPh sb="4" eb="5">
      <t>ネン</t>
    </rPh>
    <rPh sb="7" eb="8">
      <t>ツキ</t>
    </rPh>
    <rPh sb="13" eb="15">
      <t>ネア</t>
    </rPh>
    <rPh sb="18" eb="19">
      <t>ハコ</t>
    </rPh>
    <rPh sb="21" eb="22">
      <t>ホン</t>
    </rPh>
    <rPh sb="26" eb="27">
      <t>エン</t>
    </rPh>
    <rPh sb="27" eb="29">
      <t>テイド</t>
    </rPh>
    <rPh sb="32" eb="34">
      <t>ゲンザイ</t>
    </rPh>
    <rPh sb="39" eb="41">
      <t>キツエン</t>
    </rPh>
    <rPh sb="41" eb="43">
      <t>ジョウキョウ</t>
    </rPh>
    <rPh sb="44" eb="46">
      <t>エイキョウ</t>
    </rPh>
    <rPh sb="47" eb="48">
      <t>ウ</t>
    </rPh>
    <phoneticPr fontId="1"/>
  </si>
  <si>
    <t>値上げにより，あなたの喫煙状況はどのような影響を受けましたか。</t>
    <rPh sb="0" eb="2">
      <t>ネア</t>
    </rPh>
    <rPh sb="11" eb="13">
      <t>キツエン</t>
    </rPh>
    <rPh sb="13" eb="15">
      <t>ジョウキョウ</t>
    </rPh>
    <rPh sb="21" eb="23">
      <t>エイキョウ</t>
    </rPh>
    <rPh sb="24" eb="25">
      <t>ウ</t>
    </rPh>
    <phoneticPr fontId="1"/>
  </si>
  <si>
    <t>※「自分の歯」とは，親知らず，入れ歯，ブリッジ，インプラントは含みません。さし歯は含みます。
　　親知らずを除くと全部で28本が正常ですが，28本より多かったり少なかったりすることもあります。</t>
    <rPh sb="2" eb="4">
      <t>ジブン</t>
    </rPh>
    <rPh sb="5" eb="6">
      <t>ハ</t>
    </rPh>
    <rPh sb="10" eb="12">
      <t>オヤシ</t>
    </rPh>
    <rPh sb="15" eb="16">
      <t>イ</t>
    </rPh>
    <rPh sb="17" eb="18">
      <t>バ</t>
    </rPh>
    <rPh sb="31" eb="32">
      <t>フク</t>
    </rPh>
    <rPh sb="39" eb="40">
      <t>ハ</t>
    </rPh>
    <rPh sb="41" eb="42">
      <t>フク</t>
    </rPh>
    <rPh sb="49" eb="51">
      <t>オヤシ</t>
    </rPh>
    <rPh sb="54" eb="55">
      <t>ノゾ</t>
    </rPh>
    <rPh sb="57" eb="59">
      <t>ゼンブ</t>
    </rPh>
    <rPh sb="62" eb="63">
      <t>ホン</t>
    </rPh>
    <rPh sb="64" eb="66">
      <t>セイジョウ</t>
    </rPh>
    <rPh sb="72" eb="73">
      <t>ホン</t>
    </rPh>
    <rPh sb="75" eb="76">
      <t>オオ</t>
    </rPh>
    <rPh sb="80" eb="81">
      <t>スク</t>
    </rPh>
    <phoneticPr fontId="1"/>
  </si>
  <si>
    <t>いつも
使っている</t>
    <rPh sb="4" eb="5">
      <t>ツカ</t>
    </rPh>
    <phoneticPr fontId="1"/>
  </si>
  <si>
    <t>持っているが
使わない
時がある</t>
    <rPh sb="0" eb="1">
      <t>モ</t>
    </rPh>
    <rPh sb="7" eb="8">
      <t>ツカ</t>
    </rPh>
    <rPh sb="12" eb="13">
      <t>トキ</t>
    </rPh>
    <phoneticPr fontId="1"/>
  </si>
  <si>
    <t>持っているが
ほとんど
使わない</t>
    <rPh sb="0" eb="1">
      <t>モ</t>
    </rPh>
    <rPh sb="12" eb="13">
      <t>ツカ</t>
    </rPh>
    <phoneticPr fontId="1"/>
  </si>
  <si>
    <t>あなたはこの1年間に，歯の健康づくりのために歯科健康診査や専門家による口腔ケア（歯面の清掃，歯石の除去，入れ歯の調整など）をどのくらいの頻度で受けましたか。　　　　　　　　　　　　　　　　　　</t>
    <rPh sb="7" eb="9">
      <t>ネンカン</t>
    </rPh>
    <rPh sb="11" eb="12">
      <t>ハ</t>
    </rPh>
    <rPh sb="13" eb="15">
      <t>ケンコウ</t>
    </rPh>
    <rPh sb="22" eb="24">
      <t>シカ</t>
    </rPh>
    <rPh sb="24" eb="26">
      <t>ケンコウ</t>
    </rPh>
    <rPh sb="26" eb="28">
      <t>シンサ</t>
    </rPh>
    <rPh sb="29" eb="32">
      <t>センモンカ</t>
    </rPh>
    <rPh sb="35" eb="37">
      <t>コウクウ</t>
    </rPh>
    <rPh sb="40" eb="41">
      <t>ハ</t>
    </rPh>
    <rPh sb="41" eb="42">
      <t>メン</t>
    </rPh>
    <rPh sb="43" eb="45">
      <t>セイソウ</t>
    </rPh>
    <rPh sb="46" eb="48">
      <t>シセキ</t>
    </rPh>
    <rPh sb="49" eb="51">
      <t>ジョキョ</t>
    </rPh>
    <rPh sb="52" eb="53">
      <t>イ</t>
    </rPh>
    <rPh sb="54" eb="55">
      <t>バ</t>
    </rPh>
    <rPh sb="56" eb="58">
      <t>チョウセイ</t>
    </rPh>
    <rPh sb="68" eb="70">
      <t>ヒンド</t>
    </rPh>
    <rPh sb="71" eb="72">
      <t>ウ</t>
    </rPh>
    <phoneticPr fontId="1"/>
  </si>
  <si>
    <t>※虫歯の治療などの際に併せて受けた口腔ケアも含みます。</t>
  </si>
  <si>
    <t>ほとんど
飲まない
(飲めない)</t>
    <rPh sb="5" eb="6">
      <t>ノ</t>
    </rPh>
    <rPh sb="11" eb="12">
      <t>ノ</t>
    </rPh>
    <phoneticPr fontId="1"/>
  </si>
  <si>
    <t>5合
(900ml)以上</t>
    <rPh sb="1" eb="2">
      <t>ゴウ</t>
    </rPh>
    <rPh sb="10" eb="12">
      <t>イジョウ</t>
    </rPh>
    <phoneticPr fontId="1"/>
  </si>
  <si>
    <t>※問16で「毎日」又は「週5～6日」又は「週3～4日」又は「週3～4日」又は「週1～2日」又は「月に1～3日」と回答した者のみ回答　</t>
    <rPh sb="1" eb="2">
      <t>トイ</t>
    </rPh>
    <rPh sb="6" eb="8">
      <t>マイニチ</t>
    </rPh>
    <rPh sb="9" eb="10">
      <t>マタ</t>
    </rPh>
    <rPh sb="12" eb="13">
      <t>シュウ</t>
    </rPh>
    <rPh sb="16" eb="17">
      <t>ヒ</t>
    </rPh>
    <rPh sb="18" eb="19">
      <t>マタ</t>
    </rPh>
    <rPh sb="21" eb="22">
      <t>シュウ</t>
    </rPh>
    <rPh sb="25" eb="26">
      <t>ヒ</t>
    </rPh>
    <rPh sb="27" eb="28">
      <t>マタ</t>
    </rPh>
    <rPh sb="30" eb="31">
      <t>シュウ</t>
    </rPh>
    <rPh sb="34" eb="35">
      <t>ヒ</t>
    </rPh>
    <rPh sb="36" eb="37">
      <t>マタ</t>
    </rPh>
    <rPh sb="39" eb="40">
      <t>シュウ</t>
    </rPh>
    <rPh sb="43" eb="44">
      <t>ヒ</t>
    </rPh>
    <rPh sb="45" eb="46">
      <t>マタ</t>
    </rPh>
    <rPh sb="48" eb="49">
      <t>ツキ</t>
    </rPh>
    <rPh sb="53" eb="54">
      <t>ヒ</t>
    </rPh>
    <phoneticPr fontId="1"/>
  </si>
  <si>
    <t>1合
(180ml)未満</t>
    <rPh sb="1" eb="2">
      <t>ゴウ</t>
    </rPh>
    <rPh sb="10" eb="12">
      <t>ミマン</t>
    </rPh>
    <phoneticPr fontId="1"/>
  </si>
  <si>
    <t>継続的に
受けている</t>
    <rPh sb="0" eb="3">
      <t>ケイゾクテキ</t>
    </rPh>
    <rPh sb="5" eb="6">
      <t>ウ</t>
    </rPh>
    <phoneticPr fontId="1"/>
  </si>
  <si>
    <t>過去治療　　　　　現在は受けて
いない</t>
    <rPh sb="0" eb="2">
      <t>カコ</t>
    </rPh>
    <rPh sb="2" eb="4">
      <t>チリョウ</t>
    </rPh>
    <rPh sb="9" eb="11">
      <t>ゲンザイ</t>
    </rPh>
    <rPh sb="12" eb="13">
      <t>ウ</t>
    </rPh>
    <phoneticPr fontId="1"/>
  </si>
  <si>
    <t>治療を受けた
ことがない</t>
    <rPh sb="0" eb="2">
      <t>チリョウ</t>
    </rPh>
    <rPh sb="3" eb="4">
      <t>ウ</t>
    </rPh>
    <phoneticPr fontId="1"/>
  </si>
  <si>
    <t>仕事や
家事が
忙しい</t>
    <rPh sb="0" eb="2">
      <t>シゴト</t>
    </rPh>
    <rPh sb="4" eb="6">
      <t>カジ</t>
    </rPh>
    <rPh sb="8" eb="9">
      <t>イソガ</t>
    </rPh>
    <phoneticPr fontId="1"/>
  </si>
  <si>
    <t>自覚症状
がない</t>
    <rPh sb="0" eb="2">
      <t>ジカク</t>
    </rPh>
    <rPh sb="2" eb="4">
      <t>ショウジョウ</t>
    </rPh>
    <phoneticPr fontId="1"/>
  </si>
  <si>
    <t>通院が
困難</t>
    <rPh sb="0" eb="2">
      <t>ツウイン</t>
    </rPh>
    <rPh sb="4" eb="6">
      <t>コンナン</t>
    </rPh>
    <phoneticPr fontId="1"/>
  </si>
  <si>
    <t>治療が
面倒</t>
    <rPh sb="0" eb="2">
      <t>チリョウ</t>
    </rPh>
    <rPh sb="4" eb="6">
      <t>メンドウ</t>
    </rPh>
    <phoneticPr fontId="1"/>
  </si>
  <si>
    <t>満足のいく治療が
受けられ
ない</t>
    <rPh sb="0" eb="2">
      <t>マンゾク</t>
    </rPh>
    <rPh sb="5" eb="7">
      <t>チリョウ</t>
    </rPh>
    <rPh sb="9" eb="10">
      <t>ウ</t>
    </rPh>
    <phoneticPr fontId="1"/>
  </si>
  <si>
    <t>経済的
理由</t>
    <rPh sb="0" eb="3">
      <t>ケイザイテキ</t>
    </rPh>
    <rPh sb="4" eb="6">
      <t>リユウ</t>
    </rPh>
    <phoneticPr fontId="1"/>
  </si>
  <si>
    <t>言葉は知って
いたが，意味は
知らなかった</t>
    <rPh sb="0" eb="2">
      <t>コトバ</t>
    </rPh>
    <rPh sb="3" eb="4">
      <t>シ</t>
    </rPh>
    <rPh sb="11" eb="13">
      <t>イミ</t>
    </rPh>
    <rPh sb="15" eb="16">
      <t>シ</t>
    </rPh>
    <phoneticPr fontId="1"/>
  </si>
  <si>
    <t>ア）</t>
    <phoneticPr fontId="1"/>
  </si>
  <si>
    <t>あなたのお住まいの地域の人々は，お互いに助け合っていますか。</t>
    <rPh sb="5" eb="6">
      <t>ス</t>
    </rPh>
    <rPh sb="9" eb="11">
      <t>チイキ</t>
    </rPh>
    <rPh sb="12" eb="14">
      <t>ヒトビト</t>
    </rPh>
    <rPh sb="17" eb="18">
      <t>タガ</t>
    </rPh>
    <rPh sb="20" eb="21">
      <t>タス</t>
    </rPh>
    <rPh sb="22" eb="23">
      <t>ア</t>
    </rPh>
    <phoneticPr fontId="1"/>
  </si>
  <si>
    <t>あなたのお住まいの地域の人々は，信頼できますか。</t>
    <rPh sb="5" eb="6">
      <t>ス</t>
    </rPh>
    <rPh sb="9" eb="11">
      <t>チイキ</t>
    </rPh>
    <rPh sb="12" eb="14">
      <t>ヒトビト</t>
    </rPh>
    <rPh sb="16" eb="18">
      <t>シンライ</t>
    </rPh>
    <phoneticPr fontId="1"/>
  </si>
  <si>
    <t>あなたのお住まいの地域の人々は，お互いにあいさつをしていますか。</t>
    <rPh sb="5" eb="6">
      <t>ス</t>
    </rPh>
    <rPh sb="9" eb="11">
      <t>チイキ</t>
    </rPh>
    <rPh sb="12" eb="14">
      <t>ヒトビト</t>
    </rPh>
    <rPh sb="17" eb="18">
      <t>タガ</t>
    </rPh>
    <phoneticPr fontId="1"/>
  </si>
  <si>
    <t>あなたのお住まいの地域の人々は，問題が生じた場合，人々は力を合わせて解決しようとしますか。</t>
    <rPh sb="5" eb="6">
      <t>ス</t>
    </rPh>
    <rPh sb="9" eb="11">
      <t>チイキ</t>
    </rPh>
    <rPh sb="12" eb="14">
      <t>ヒトビト</t>
    </rPh>
    <rPh sb="16" eb="18">
      <t>モンダイ</t>
    </rPh>
    <rPh sb="19" eb="20">
      <t>ショウ</t>
    </rPh>
    <rPh sb="22" eb="24">
      <t>バアイ</t>
    </rPh>
    <rPh sb="25" eb="27">
      <t>ヒトビト</t>
    </rPh>
    <rPh sb="28" eb="29">
      <t>チカラ</t>
    </rPh>
    <rPh sb="30" eb="31">
      <t>ア</t>
    </rPh>
    <rPh sb="34" eb="36">
      <t>カイケツ</t>
    </rPh>
    <phoneticPr fontId="1"/>
  </si>
  <si>
    <t>どちらかといえば
そう思う</t>
    <rPh sb="11" eb="12">
      <t>オモ</t>
    </rPh>
    <phoneticPr fontId="1"/>
  </si>
  <si>
    <t>どちらとも
いえない</t>
    <phoneticPr fontId="1"/>
  </si>
  <si>
    <t>どちらかといえば
そう思わない</t>
    <rPh sb="11" eb="12">
      <t>オモ</t>
    </rPh>
    <phoneticPr fontId="1"/>
  </si>
  <si>
    <t>全くそう
思わない</t>
    <rPh sb="0" eb="1">
      <t>マッタ</t>
    </rPh>
    <rPh sb="5" eb="6">
      <t>オモ</t>
    </rPh>
    <phoneticPr fontId="1"/>
  </si>
  <si>
    <t>※問2-1で，「ほぼ毎日」又は「週に３～５日」と回答した者のみ回答　　　　　</t>
    <rPh sb="10" eb="12">
      <t>マイニチ</t>
    </rPh>
    <rPh sb="16" eb="17">
      <t>シュウ</t>
    </rPh>
    <rPh sb="21" eb="22">
      <t>ニチ</t>
    </rPh>
    <phoneticPr fontId="1"/>
  </si>
  <si>
    <t>：「ウ）学校」「エ）飲食店」「オ）遊技場」などに勤務している人の場合は「イ）職場」に記載している</t>
    <rPh sb="4" eb="6">
      <t>ガッコウ</t>
    </rPh>
    <rPh sb="10" eb="12">
      <t>インショク</t>
    </rPh>
    <rPh sb="12" eb="13">
      <t>テン</t>
    </rPh>
    <rPh sb="17" eb="20">
      <t>ユウギジョウ</t>
    </rPh>
    <rPh sb="24" eb="26">
      <t>キンム</t>
    </rPh>
    <rPh sb="30" eb="31">
      <t>ヒト</t>
    </rPh>
    <rPh sb="32" eb="34">
      <t>バアイ</t>
    </rPh>
    <rPh sb="38" eb="40">
      <t>ショクバ</t>
    </rPh>
    <rPh sb="42" eb="44">
      <t>キサイ</t>
    </rPh>
    <phoneticPr fontId="1"/>
  </si>
  <si>
    <t>※「境界型である」,「糖尿病の気がある」,「糖尿病になりかけている」,「血糖値が高い」も含みます。</t>
    <rPh sb="2" eb="5">
      <t>キョウカイガタ</t>
    </rPh>
    <rPh sb="11" eb="14">
      <t>トウニョウビョウ</t>
    </rPh>
    <rPh sb="15" eb="16">
      <t>ケ</t>
    </rPh>
    <rPh sb="22" eb="24">
      <t>トウニョウ</t>
    </rPh>
    <rPh sb="24" eb="25">
      <t>ビョウ</t>
    </rPh>
    <rPh sb="36" eb="38">
      <t>ケットウ</t>
    </rPh>
    <rPh sb="38" eb="39">
      <t>チ</t>
    </rPh>
    <rPh sb="40" eb="41">
      <t>タカ</t>
    </rPh>
    <rPh sb="44" eb="45">
      <t>フク</t>
    </rPh>
    <phoneticPr fontId="1"/>
  </si>
  <si>
    <t>回答
延べ数</t>
    <rPh sb="0" eb="2">
      <t>カイトウ</t>
    </rPh>
    <rPh sb="3" eb="4">
      <t>ノベ</t>
    </rPh>
    <rPh sb="5" eb="6">
      <t>ソウスウ</t>
    </rPh>
    <phoneticPr fontId="1"/>
  </si>
  <si>
    <t>回答
延べ数</t>
    <rPh sb="0" eb="2">
      <t>カイトウ</t>
    </rPh>
    <rPh sb="3" eb="4">
      <t>ノ</t>
    </rPh>
    <rPh sb="5" eb="6">
      <t>スウ</t>
    </rPh>
    <phoneticPr fontId="1"/>
  </si>
  <si>
    <t>項目</t>
    <rPh sb="0" eb="2">
      <t>コウモク</t>
    </rPh>
    <phoneticPr fontId="1"/>
  </si>
  <si>
    <t>性別・年代別</t>
    <rPh sb="0" eb="2">
      <t>セイベツ</t>
    </rPh>
    <rPh sb="3" eb="6">
      <t>ネンダイベツ</t>
    </rPh>
    <phoneticPr fontId="1"/>
  </si>
  <si>
    <t>（参考）たばこの喫煙状況</t>
    <rPh sb="1" eb="3">
      <t>サンコウ</t>
    </rPh>
    <rPh sb="8" eb="10">
      <t>キツエン</t>
    </rPh>
    <rPh sb="10" eb="12">
      <t>ジョウキョウ</t>
    </rPh>
    <phoneticPr fontId="1"/>
  </si>
  <si>
    <t>あなたは生鮮食品(野菜，果物，魚，肉等)を買うために，ｽｰﾊﾟｰﾏｰｹｯﾄ，商店街，ｺﾝﾋﾞﾆｴﾝｽｽﾄｱなどにどのくらいの頻度で買い物に行きますか。　　　　　　　　　　　　　　　　　　</t>
    <rPh sb="21" eb="22">
      <t>カ</t>
    </rPh>
    <rPh sb="38" eb="41">
      <t>ショウテンガイ</t>
    </rPh>
    <rPh sb="62" eb="64">
      <t>ヒンド</t>
    </rPh>
    <rPh sb="65" eb="66">
      <t>カ</t>
    </rPh>
    <rPh sb="67" eb="68">
      <t>モノ</t>
    </rPh>
    <rPh sb="69" eb="70">
      <t>イ</t>
    </rPh>
    <phoneticPr fontId="1"/>
  </si>
  <si>
    <r>
      <t>上記，ｽｰﾊﾟｰﾏｰｹｯﾄ，商店街, ｺﾝﾋﾞﾆｴﾝｽｽﾄｱ以外の方法で，生鮮食品(野菜，果物，魚，肉等)を入手していますか。(複数回答)　　　　　　　　　　　　　　　　　　　　　　　　　　　　　　　　　　　　　　　　　　　　　　　　　　　　　　　　　　　　　　　　　　　　　　　　　　</t>
    </r>
    <r>
      <rPr>
        <u/>
        <sz val="12"/>
        <color theme="1"/>
        <rFont val="ＭＳ Ｐゴシック"/>
        <family val="3"/>
        <charset val="128"/>
        <scheme val="minor"/>
      </rPr>
      <t/>
    </r>
    <rPh sb="0" eb="2">
      <t>ジョウキ</t>
    </rPh>
    <rPh sb="30" eb="32">
      <t>イガイ</t>
    </rPh>
    <rPh sb="33" eb="35">
      <t>ホウホウ</t>
    </rPh>
    <rPh sb="54" eb="56">
      <t>ニュウシュ</t>
    </rPh>
    <rPh sb="64" eb="66">
      <t>フクスウ</t>
    </rPh>
    <rPh sb="66" eb="68">
      <t>カイトウ</t>
    </rPh>
    <phoneticPr fontId="1"/>
  </si>
  <si>
    <t>あなたは日常生活の中で悩みや不安を感じていますか。悩みや不安を感じているのはどのようなことについてですか。（複数回答）</t>
    <rPh sb="4" eb="6">
      <t>ニチジョウ</t>
    </rPh>
    <rPh sb="6" eb="8">
      <t>セイカツ</t>
    </rPh>
    <rPh sb="9" eb="10">
      <t>ナカ</t>
    </rPh>
    <rPh sb="11" eb="12">
      <t>ナヤ</t>
    </rPh>
    <rPh sb="14" eb="16">
      <t>フアン</t>
    </rPh>
    <rPh sb="17" eb="18">
      <t>カン</t>
    </rPh>
    <rPh sb="25" eb="26">
      <t>ナヤ</t>
    </rPh>
    <rPh sb="28" eb="30">
      <t>フアン</t>
    </rPh>
    <rPh sb="31" eb="32">
      <t>カン</t>
    </rPh>
    <rPh sb="54" eb="56">
      <t>フクスウ</t>
    </rPh>
    <rPh sb="56" eb="58">
      <t>カイトウ</t>
    </rPh>
    <phoneticPr fontId="1"/>
  </si>
  <si>
    <t>※割合（％）は，「行った人（１～５）」のうち受動喫煙を経験した人の割合</t>
    <rPh sb="1" eb="3">
      <t>ワリアイ</t>
    </rPh>
    <rPh sb="9" eb="10">
      <t>イ</t>
    </rPh>
    <rPh sb="12" eb="13">
      <t>ヒト</t>
    </rPh>
    <rPh sb="22" eb="24">
      <t>ジュドウ</t>
    </rPh>
    <rPh sb="24" eb="26">
      <t>キツエン</t>
    </rPh>
    <rPh sb="27" eb="29">
      <t>ケイケン</t>
    </rPh>
    <rPh sb="31" eb="32">
      <t>ヒト</t>
    </rPh>
    <rPh sb="33" eb="35">
      <t>ワリアイ</t>
    </rPh>
    <phoneticPr fontId="1"/>
  </si>
  <si>
    <t>～　問１０　＋　問１１　～</t>
    <rPh sb="2" eb="3">
      <t>ト</t>
    </rPh>
    <rPh sb="8" eb="9">
      <t>ト</t>
    </rPh>
    <phoneticPr fontId="1"/>
  </si>
  <si>
    <t>あなたは内臓脂肪症候群(メタボリックシンドローム)の予防，改善のために次のことを実践していますか。（複数回答）</t>
    <rPh sb="4" eb="6">
      <t>ナイゾウ</t>
    </rPh>
    <rPh sb="6" eb="8">
      <t>シボウ</t>
    </rPh>
    <rPh sb="8" eb="11">
      <t>ショウコウグン</t>
    </rPh>
    <rPh sb="26" eb="28">
      <t>ヨボウ</t>
    </rPh>
    <rPh sb="29" eb="31">
      <t>カイゼン</t>
    </rPh>
    <rPh sb="35" eb="36">
      <t>ツギ</t>
    </rPh>
    <rPh sb="40" eb="42">
      <t>ジッセン</t>
    </rPh>
    <rPh sb="50" eb="52">
      <t>フクスウ</t>
    </rPh>
    <rPh sb="52" eb="54">
      <t>カイトウ</t>
    </rPh>
    <phoneticPr fontId="1"/>
  </si>
  <si>
    <r>
      <t xml:space="preserve">この期間を短くするために良い生活習慣を実践することについてどう考えますか。　
</t>
    </r>
    <r>
      <rPr>
        <sz val="12"/>
        <color theme="1"/>
        <rFont val="ＭＳ Ｐゴシック"/>
        <family val="3"/>
        <charset val="128"/>
        <scheme val="minor"/>
      </rPr>
      <t>※問20で，「実践していない」と回答した者のみ回答　　　　　　　　</t>
    </r>
    <rPh sb="2" eb="4">
      <t>キカン</t>
    </rPh>
    <rPh sb="5" eb="6">
      <t>ミジカ</t>
    </rPh>
    <rPh sb="12" eb="13">
      <t>ヨ</t>
    </rPh>
    <rPh sb="14" eb="16">
      <t>セイカツ</t>
    </rPh>
    <rPh sb="16" eb="18">
      <t>シュウカン</t>
    </rPh>
    <rPh sb="19" eb="21">
      <t>ジッセン</t>
    </rPh>
    <rPh sb="31" eb="32">
      <t>カンガ</t>
    </rPh>
    <phoneticPr fontId="1"/>
  </si>
  <si>
    <r>
      <rPr>
        <b/>
        <sz val="14"/>
        <color theme="1"/>
        <rFont val="ＭＳ Ｐゴシック"/>
        <family val="3"/>
        <charset val="128"/>
        <scheme val="minor"/>
      </rPr>
      <t>非常用食料としてどんなものを用意していますか。
(複数回答)</t>
    </r>
    <r>
      <rPr>
        <b/>
        <sz val="12"/>
        <color theme="1"/>
        <rFont val="ＭＳ Ｐゴシック"/>
        <family val="3"/>
        <charset val="128"/>
        <scheme val="minor"/>
      </rPr>
      <t>　　</t>
    </r>
    <r>
      <rPr>
        <sz val="12"/>
        <color theme="1"/>
        <rFont val="ＭＳ Ｐゴシック"/>
        <family val="3"/>
        <charset val="128"/>
        <scheme val="minor"/>
      </rPr>
      <t>※問22で，「あり」と回答した者のみ回答</t>
    </r>
    <rPh sb="0" eb="2">
      <t>ヒジョウ</t>
    </rPh>
    <rPh sb="2" eb="3">
      <t>ヨウ</t>
    </rPh>
    <rPh sb="3" eb="5">
      <t>ショクリョウ</t>
    </rPh>
    <rPh sb="14" eb="16">
      <t>ヨウイ</t>
    </rPh>
    <rPh sb="25" eb="27">
      <t>フクスウ</t>
    </rPh>
    <rPh sb="27" eb="29">
      <t>カイトウ</t>
    </rPh>
    <rPh sb="33" eb="34">
      <t>トイ</t>
    </rPh>
    <rPh sb="43" eb="45">
      <t>カイトウ</t>
    </rPh>
    <rPh sb="47" eb="48">
      <t>モノ</t>
    </rPh>
    <rPh sb="50" eb="52">
      <t>カイトウ</t>
    </rPh>
    <phoneticPr fontId="1"/>
  </si>
  <si>
    <t>あなたはこれまでに医療機関や健診で糖尿病といわれたことがありますか。</t>
    <rPh sb="9" eb="11">
      <t>イリョウ</t>
    </rPh>
    <rPh sb="11" eb="13">
      <t>キカン</t>
    </rPh>
    <rPh sb="14" eb="16">
      <t>ケンシン</t>
    </rPh>
    <rPh sb="17" eb="20">
      <t>トウニョウビョウ</t>
    </rPh>
    <phoneticPr fontId="1"/>
  </si>
  <si>
    <r>
      <rPr>
        <sz val="12"/>
        <color indexed="8"/>
        <rFont val="ＭＳ Ｐゴシック"/>
        <family val="3"/>
        <charset val="128"/>
      </rPr>
      <t>　</t>
    </r>
    <phoneticPr fontId="9"/>
  </si>
  <si>
    <t>項目</t>
    <rPh sb="0" eb="2">
      <t>コウモク</t>
    </rPh>
    <phoneticPr fontId="9"/>
  </si>
  <si>
    <t>多量飲酒者数</t>
    <rPh sb="0" eb="2">
      <t>タリョウ</t>
    </rPh>
    <rPh sb="2" eb="4">
      <t>インシュ</t>
    </rPh>
    <rPh sb="4" eb="5">
      <t>シャ</t>
    </rPh>
    <rPh sb="5" eb="6">
      <t>スウ</t>
    </rPh>
    <phoneticPr fontId="9"/>
  </si>
  <si>
    <t>総数</t>
    <rPh sb="0" eb="1">
      <t>ソウ</t>
    </rPh>
    <rPh sb="1" eb="2">
      <t>スウ</t>
    </rPh>
    <phoneticPr fontId="9"/>
  </si>
  <si>
    <t>3合以上4合　　(720ml)未満</t>
    <rPh sb="1" eb="2">
      <t>ゴウ</t>
    </rPh>
    <rPh sb="2" eb="4">
      <t>イジョウ</t>
    </rPh>
    <rPh sb="5" eb="6">
      <t>ゴウ</t>
    </rPh>
    <rPh sb="15" eb="17">
      <t>ミマン</t>
    </rPh>
    <phoneticPr fontId="9"/>
  </si>
  <si>
    <t>4合以上5合　　(900ml)未満</t>
    <rPh sb="1" eb="2">
      <t>ゴウ</t>
    </rPh>
    <rPh sb="2" eb="4">
      <t>イジョウ</t>
    </rPh>
    <rPh sb="5" eb="6">
      <t>ゴウ</t>
    </rPh>
    <rPh sb="15" eb="17">
      <t>ミマン</t>
    </rPh>
    <phoneticPr fontId="9"/>
  </si>
  <si>
    <t>5合(900ml)以上</t>
    <rPh sb="1" eb="2">
      <t>ゴウ</t>
    </rPh>
    <rPh sb="9" eb="11">
      <t>イジョウ</t>
    </rPh>
    <phoneticPr fontId="9"/>
  </si>
  <si>
    <t>性別・年代別</t>
    <rPh sb="0" eb="2">
      <t>セイベツ</t>
    </rPh>
    <rPh sb="3" eb="5">
      <t>ネンダイ</t>
    </rPh>
    <rPh sb="5" eb="6">
      <t>ベツ</t>
    </rPh>
    <phoneticPr fontId="9"/>
  </si>
  <si>
    <t>男性</t>
    <rPh sb="0" eb="2">
      <t>ダンセイ</t>
    </rPh>
    <phoneticPr fontId="9"/>
  </si>
  <si>
    <t>女性</t>
    <rPh sb="0" eb="2">
      <t>ジョセイ</t>
    </rPh>
    <phoneticPr fontId="9"/>
  </si>
  <si>
    <t>　  （参考）「週３回以上」かつ「１回３合以上飲酒する人」(多量飲酒者)の割合</t>
    <rPh sb="4" eb="6">
      <t>サンコウ</t>
    </rPh>
    <rPh sb="8" eb="9">
      <t>シュウ</t>
    </rPh>
    <rPh sb="10" eb="13">
      <t>カイイジョウ</t>
    </rPh>
    <rPh sb="18" eb="19">
      <t>カイ</t>
    </rPh>
    <rPh sb="20" eb="23">
      <t>ゴウイジョウ</t>
    </rPh>
    <rPh sb="23" eb="25">
      <t>インシュ</t>
    </rPh>
    <rPh sb="27" eb="28">
      <t>ヒト</t>
    </rPh>
    <rPh sb="30" eb="32">
      <t>タリョウ</t>
    </rPh>
    <rPh sb="32" eb="35">
      <t>インシュシャ</t>
    </rPh>
    <rPh sb="37" eb="39">
      <t>ワリアイ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</si>
</sst>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_);[Red]\(#,##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font>
    <font>
      <i/>
      <sz val="10.5"/>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0.5"/>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5"/>
      <color theme="1"/>
      <name val="ＭＳ Ｐゴシック"/>
      <family val="3"/>
      <charset val="128"/>
      <scheme val="minor"/>
    </font>
    <font>
      <b/>
      <sz val="12"/>
      <color indexed="8"/>
      <name val="ＭＳ Ｐゴシック"/>
      <family val="3"/>
      <charset val="128"/>
    </font>
    <font>
      <sz val="12"/>
      <color indexed="8"/>
      <name val="ＭＳ Ｐゴシック"/>
      <family val="3"/>
      <charset val="128"/>
    </font>
    <font>
      <sz val="10.5"/>
      <color indexed="8"/>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5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style="double">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410">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top" wrapText="1"/>
    </xf>
    <xf numFmtId="0" fontId="4" fillId="0" borderId="0" xfId="0" applyFont="1">
      <alignment vertical="center"/>
    </xf>
    <xf numFmtId="0" fontId="6" fillId="0" borderId="0" xfId="0" applyFont="1">
      <alignment vertical="center"/>
    </xf>
    <xf numFmtId="0" fontId="5" fillId="0" borderId="0" xfId="0" applyFont="1" applyAlignment="1">
      <alignment vertical="center" wrapText="1"/>
    </xf>
    <xf numFmtId="0" fontId="6" fillId="0" borderId="0" xfId="0" applyFont="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Fill="1" applyBorder="1" applyAlignment="1">
      <alignment horizontal="left" vertical="center" wrapText="1"/>
    </xf>
    <xf numFmtId="0" fontId="5" fillId="0" borderId="0" xfId="0" applyFo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0" fontId="8" fillId="0" borderId="0" xfId="0" applyFont="1">
      <alignment vertical="center"/>
    </xf>
    <xf numFmtId="0" fontId="4" fillId="0" borderId="0" xfId="0" applyFont="1" applyBorder="1" applyAlignment="1">
      <alignment horizontal="center" vertical="center" wrapText="1"/>
    </xf>
    <xf numFmtId="177" fontId="4" fillId="0" borderId="0" xfId="0" applyNumberFormat="1" applyFont="1" applyBorder="1">
      <alignment vertical="center"/>
    </xf>
    <xf numFmtId="177" fontId="4" fillId="0" borderId="0" xfId="0" applyNumberFormat="1" applyFont="1">
      <alignment vertical="center"/>
    </xf>
    <xf numFmtId="178" fontId="0" fillId="0" borderId="0" xfId="0" applyNumberFormat="1" applyAlignment="1">
      <alignment horizontal="center" vertical="center"/>
    </xf>
    <xf numFmtId="178" fontId="0" fillId="4" borderId="0" xfId="0" applyNumberFormat="1" applyFill="1" applyAlignment="1">
      <alignment horizontal="center" vertical="center"/>
    </xf>
    <xf numFmtId="177" fontId="4" fillId="4" borderId="0" xfId="0" applyNumberFormat="1" applyFont="1" applyFill="1">
      <alignment vertical="center"/>
    </xf>
    <xf numFmtId="0" fontId="4" fillId="0" borderId="3" xfId="0" applyFont="1" applyFill="1" applyBorder="1" applyAlignment="1">
      <alignment horizontal="center" vertical="center"/>
    </xf>
    <xf numFmtId="178" fontId="0" fillId="0" borderId="0" xfId="0" applyNumberFormat="1" applyFill="1" applyAlignment="1">
      <alignment horizontal="center" vertical="center"/>
    </xf>
    <xf numFmtId="0" fontId="0" fillId="0" borderId="0" xfId="0" applyFill="1" applyAlignment="1">
      <alignment horizontal="center" vertical="center"/>
    </xf>
    <xf numFmtId="176" fontId="4" fillId="0" borderId="0" xfId="0" applyNumberFormat="1" applyFont="1">
      <alignment vertical="center"/>
    </xf>
    <xf numFmtId="0" fontId="4" fillId="0" borderId="0" xfId="0" applyFont="1" applyBorder="1" applyAlignment="1">
      <alignment horizontal="center" vertical="center"/>
    </xf>
    <xf numFmtId="176" fontId="4" fillId="2" borderId="0" xfId="0" applyNumberFormat="1" applyFont="1" applyFill="1" applyBorder="1" applyAlignment="1">
      <alignment horizontal="center" vertical="center"/>
    </xf>
    <xf numFmtId="177" fontId="4" fillId="0" borderId="0" xfId="0" applyNumberFormat="1" applyFont="1" applyBorder="1" applyAlignment="1">
      <alignment horizontal="center" vertical="center"/>
    </xf>
    <xf numFmtId="0" fontId="6" fillId="0" borderId="0" xfId="0" applyFont="1" applyBorder="1" applyAlignment="1">
      <alignment horizontal="left" vertical="top" wrapText="1"/>
    </xf>
    <xf numFmtId="9" fontId="4" fillId="0" borderId="0" xfId="1"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lignment vertical="center"/>
    </xf>
    <xf numFmtId="0" fontId="8" fillId="0" borderId="0" xfId="0" applyFont="1" applyAlignment="1">
      <alignmen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applyBorder="1" applyAlignment="1">
      <alignment horizontal="right" vertical="center"/>
    </xf>
    <xf numFmtId="0" fontId="8" fillId="0" borderId="0" xfId="0" applyFont="1" applyFill="1" applyBorder="1" applyAlignment="1">
      <alignment vertical="center" wrapText="1"/>
    </xf>
    <xf numFmtId="0" fontId="16" fillId="0" borderId="0" xfId="0" applyFont="1">
      <alignment vertical="center"/>
    </xf>
    <xf numFmtId="0" fontId="8" fillId="0" borderId="0" xfId="0" applyFont="1" applyAlignment="1">
      <alignment vertical="center" shrinkToFit="1"/>
    </xf>
    <xf numFmtId="0" fontId="8" fillId="0" borderId="0" xfId="0" applyFont="1" applyBorder="1" applyAlignment="1">
      <alignment vertical="center"/>
    </xf>
    <xf numFmtId="0" fontId="18" fillId="0" borderId="0" xfId="0" applyFont="1" applyAlignment="1">
      <alignment vertical="center"/>
    </xf>
    <xf numFmtId="0" fontId="8" fillId="0" borderId="0" xfId="0" applyFont="1" applyBorder="1" applyAlignment="1">
      <alignment vertical="center" shrinkToFit="1"/>
    </xf>
    <xf numFmtId="0" fontId="5" fillId="0" borderId="0" xfId="0" applyFont="1" applyFill="1" applyBorder="1" applyAlignment="1">
      <alignment horizontal="left" vertical="center" wrapText="1"/>
    </xf>
    <xf numFmtId="0" fontId="4" fillId="0" borderId="12"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176" fontId="10" fillId="5" borderId="1"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xf>
    <xf numFmtId="176" fontId="4" fillId="5" borderId="21" xfId="0" applyNumberFormat="1" applyFont="1" applyFill="1" applyBorder="1" applyAlignment="1">
      <alignment horizontal="center" vertical="center"/>
    </xf>
    <xf numFmtId="176" fontId="4" fillId="5" borderId="2" xfId="0" applyNumberFormat="1" applyFont="1" applyFill="1" applyBorder="1" applyAlignment="1">
      <alignment horizontal="center" vertical="center"/>
    </xf>
    <xf numFmtId="176" fontId="4" fillId="5" borderId="22" xfId="0" applyNumberFormat="1" applyFont="1" applyFill="1" applyBorder="1" applyAlignment="1">
      <alignment horizontal="center" vertical="center"/>
    </xf>
    <xf numFmtId="176" fontId="4" fillId="5" borderId="5" xfId="0" applyNumberFormat="1" applyFont="1" applyFill="1" applyBorder="1" applyAlignment="1">
      <alignment horizontal="center" vertical="center"/>
    </xf>
    <xf numFmtId="176" fontId="4" fillId="5" borderId="19" xfId="0" applyNumberFormat="1" applyFont="1" applyFill="1" applyBorder="1" applyAlignment="1">
      <alignment horizontal="center" vertical="center"/>
    </xf>
    <xf numFmtId="176" fontId="4" fillId="5" borderId="28" xfId="0" applyNumberFormat="1" applyFont="1" applyFill="1" applyBorder="1" applyAlignment="1">
      <alignment horizontal="center" vertical="center"/>
    </xf>
    <xf numFmtId="176" fontId="10" fillId="5" borderId="28" xfId="0" applyNumberFormat="1" applyFont="1" applyFill="1" applyBorder="1" applyAlignment="1">
      <alignment horizontal="center" vertical="center"/>
    </xf>
    <xf numFmtId="176" fontId="4" fillId="5" borderId="29" xfId="0" applyNumberFormat="1" applyFont="1" applyFill="1" applyBorder="1" applyAlignment="1">
      <alignment horizontal="center" vertical="center"/>
    </xf>
    <xf numFmtId="176" fontId="10" fillId="5" borderId="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xf>
    <xf numFmtId="0" fontId="4" fillId="0" borderId="32" xfId="0" applyFont="1" applyBorder="1" applyAlignment="1">
      <alignment horizontal="left" vertical="center"/>
    </xf>
    <xf numFmtId="176" fontId="10" fillId="5" borderId="36" xfId="0" applyNumberFormat="1" applyFont="1" applyFill="1" applyBorder="1" applyAlignment="1">
      <alignment horizontal="center" vertical="center"/>
    </xf>
    <xf numFmtId="0" fontId="4" fillId="0" borderId="36" xfId="0" applyFont="1" applyBorder="1" applyAlignment="1">
      <alignment horizontal="center" vertical="center"/>
    </xf>
    <xf numFmtId="176" fontId="4" fillId="5" borderId="36" xfId="0" applyNumberFormat="1" applyFont="1" applyFill="1" applyBorder="1" applyAlignment="1">
      <alignment horizontal="center" vertical="center"/>
    </xf>
    <xf numFmtId="176" fontId="4" fillId="5" borderId="37" xfId="0" applyNumberFormat="1" applyFont="1" applyFill="1" applyBorder="1" applyAlignment="1">
      <alignment horizontal="center" vertical="center"/>
    </xf>
    <xf numFmtId="176" fontId="4" fillId="5" borderId="8" xfId="0" applyNumberFormat="1" applyFont="1" applyFill="1" applyBorder="1" applyAlignment="1">
      <alignment horizontal="center" vertical="center"/>
    </xf>
    <xf numFmtId="0" fontId="4" fillId="0" borderId="38" xfId="0" applyFont="1" applyBorder="1" applyAlignment="1">
      <alignment horizontal="center" vertical="center"/>
    </xf>
    <xf numFmtId="176" fontId="4" fillId="5" borderId="39" xfId="0" applyNumberFormat="1" applyFont="1" applyFill="1" applyBorder="1" applyAlignment="1">
      <alignment horizontal="center" vertical="center"/>
    </xf>
    <xf numFmtId="176" fontId="10" fillId="5" borderId="37" xfId="0" applyNumberFormat="1" applyFont="1" applyFill="1" applyBorder="1" applyAlignment="1">
      <alignment horizontal="center" vertical="center"/>
    </xf>
    <xf numFmtId="0" fontId="4" fillId="0" borderId="40" xfId="0" applyFont="1" applyBorder="1" applyAlignment="1">
      <alignment horizontal="right" vertical="center"/>
    </xf>
    <xf numFmtId="0" fontId="4" fillId="0" borderId="41" xfId="0" applyFont="1" applyBorder="1">
      <alignment vertical="center"/>
    </xf>
    <xf numFmtId="176" fontId="4" fillId="5" borderId="36" xfId="1" applyNumberFormat="1" applyFont="1" applyFill="1" applyBorder="1" applyAlignment="1">
      <alignment horizontal="center" vertical="center"/>
    </xf>
    <xf numFmtId="176" fontId="4" fillId="5" borderId="1" xfId="1" applyNumberFormat="1" applyFont="1" applyFill="1" applyBorder="1" applyAlignment="1">
      <alignment horizontal="center" vertical="center"/>
    </xf>
    <xf numFmtId="176" fontId="10" fillId="5" borderId="1" xfId="1" applyNumberFormat="1" applyFont="1" applyFill="1" applyBorder="1" applyAlignment="1">
      <alignment horizontal="center" vertical="center"/>
    </xf>
    <xf numFmtId="176" fontId="4" fillId="5" borderId="39" xfId="1" applyNumberFormat="1" applyFont="1" applyFill="1" applyBorder="1" applyAlignment="1">
      <alignment horizontal="center" vertical="center"/>
    </xf>
    <xf numFmtId="176" fontId="4" fillId="5" borderId="28" xfId="1" applyNumberFormat="1" applyFont="1" applyFill="1" applyBorder="1" applyAlignment="1">
      <alignment horizontal="center" vertical="center"/>
    </xf>
    <xf numFmtId="176" fontId="4" fillId="5" borderId="8" xfId="1" applyNumberFormat="1" applyFont="1" applyFill="1" applyBorder="1" applyAlignment="1">
      <alignment horizontal="center" vertical="center"/>
    </xf>
    <xf numFmtId="176" fontId="4" fillId="5" borderId="5" xfId="1" applyNumberFormat="1" applyFont="1" applyFill="1" applyBorder="1" applyAlignment="1">
      <alignment horizontal="center" vertical="center"/>
    </xf>
    <xf numFmtId="176" fontId="10" fillId="5" borderId="28" xfId="1" applyNumberFormat="1" applyFont="1" applyFill="1" applyBorder="1" applyAlignment="1">
      <alignment horizontal="center" vertical="center"/>
    </xf>
    <xf numFmtId="176" fontId="4" fillId="5" borderId="37" xfId="1" applyNumberFormat="1" applyFont="1" applyFill="1" applyBorder="1" applyAlignment="1">
      <alignment horizontal="center" vertical="center"/>
    </xf>
    <xf numFmtId="176" fontId="10" fillId="5" borderId="2" xfId="1" applyNumberFormat="1" applyFont="1" applyFill="1" applyBorder="1" applyAlignment="1">
      <alignment horizontal="center" vertical="center"/>
    </xf>
    <xf numFmtId="176" fontId="4" fillId="5" borderId="2" xfId="1" applyNumberFormat="1" applyFont="1" applyFill="1" applyBorder="1" applyAlignment="1">
      <alignment horizontal="center" vertical="center"/>
    </xf>
    <xf numFmtId="177" fontId="4" fillId="0" borderId="23" xfId="0" applyNumberFormat="1" applyFont="1" applyBorder="1" applyAlignment="1">
      <alignment horizontal="center" vertical="center"/>
    </xf>
    <xf numFmtId="177" fontId="4" fillId="0" borderId="17" xfId="0" applyNumberFormat="1" applyFont="1" applyBorder="1" applyAlignment="1">
      <alignment horizontal="center" vertical="center"/>
    </xf>
    <xf numFmtId="176" fontId="10" fillId="5" borderId="37" xfId="1"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2" xfId="0" applyFont="1" applyFill="1" applyBorder="1" applyAlignment="1">
      <alignment horizontal="center" vertical="center"/>
    </xf>
    <xf numFmtId="0" fontId="4" fillId="0" borderId="17" xfId="0" applyFont="1" applyFill="1" applyBorder="1" applyAlignment="1">
      <alignment horizontal="center" vertical="center"/>
    </xf>
    <xf numFmtId="176" fontId="10" fillId="5" borderId="36" xfId="1" applyNumberFormat="1" applyFont="1" applyFill="1" applyBorder="1" applyAlignment="1">
      <alignment horizontal="center" vertical="center"/>
    </xf>
    <xf numFmtId="0" fontId="4" fillId="0" borderId="43" xfId="0" applyFont="1" applyFill="1" applyBorder="1" applyAlignment="1">
      <alignment horizontal="center" vertical="center"/>
    </xf>
    <xf numFmtId="176" fontId="4" fillId="5" borderId="25" xfId="1" applyNumberFormat="1" applyFont="1" applyFill="1" applyBorder="1" applyAlignment="1">
      <alignment horizontal="center" vertical="center"/>
    </xf>
    <xf numFmtId="0" fontId="4" fillId="0" borderId="43" xfId="0" applyFont="1" applyBorder="1" applyAlignment="1">
      <alignment horizontal="center" vertical="center"/>
    </xf>
    <xf numFmtId="177" fontId="4" fillId="0" borderId="3" xfId="0" applyNumberFormat="1" applyFont="1" applyBorder="1" applyAlignment="1">
      <alignment horizontal="center" vertical="center"/>
    </xf>
    <xf numFmtId="176" fontId="10" fillId="5" borderId="39" xfId="1" applyNumberFormat="1" applyFont="1" applyFill="1" applyBorder="1" applyAlignment="1">
      <alignment horizontal="center" vertical="center"/>
    </xf>
    <xf numFmtId="0" fontId="3" fillId="0" borderId="12" xfId="0" applyFont="1" applyBorder="1" applyAlignment="1">
      <alignment vertical="center"/>
    </xf>
    <xf numFmtId="0" fontId="4" fillId="0" borderId="46" xfId="0" applyFont="1" applyBorder="1" applyAlignment="1">
      <alignment vertical="center"/>
    </xf>
    <xf numFmtId="0" fontId="5" fillId="0" borderId="12" xfId="0" applyFont="1" applyBorder="1" applyAlignment="1">
      <alignment vertical="center" wrapText="1"/>
    </xf>
    <xf numFmtId="0" fontId="0" fillId="0" borderId="46" xfId="0" applyBorder="1">
      <alignment vertical="center"/>
    </xf>
    <xf numFmtId="0" fontId="4" fillId="0" borderId="46" xfId="0" applyFont="1" applyBorder="1">
      <alignment vertical="center"/>
    </xf>
    <xf numFmtId="0" fontId="6" fillId="0" borderId="40" xfId="0" applyFont="1" applyBorder="1" applyAlignment="1">
      <alignment horizontal="right" vertical="center" wrapText="1"/>
    </xf>
    <xf numFmtId="0" fontId="0" fillId="0" borderId="47" xfId="0" applyBorder="1">
      <alignment vertical="center"/>
    </xf>
    <xf numFmtId="0" fontId="4" fillId="0" borderId="47" xfId="0" applyFont="1" applyBorder="1" applyAlignment="1">
      <alignment vertical="center"/>
    </xf>
    <xf numFmtId="0" fontId="3" fillId="0" borderId="40" xfId="0" applyFont="1" applyBorder="1" applyAlignment="1">
      <alignment horizontal="right" vertical="center"/>
    </xf>
    <xf numFmtId="0" fontId="4" fillId="0" borderId="41" xfId="0" applyFont="1" applyBorder="1" applyAlignment="1">
      <alignment vertical="center"/>
    </xf>
    <xf numFmtId="0" fontId="4" fillId="5" borderId="0" xfId="0" applyFont="1" applyFill="1">
      <alignment vertical="center"/>
    </xf>
    <xf numFmtId="9" fontId="4" fillId="5" borderId="1" xfId="1" applyFont="1" applyFill="1" applyBorder="1" applyAlignment="1">
      <alignment horizontal="center" vertical="center"/>
    </xf>
    <xf numFmtId="9" fontId="4" fillId="5" borderId="0" xfId="1" applyFont="1" applyFill="1" applyBorder="1" applyAlignment="1">
      <alignment horizontal="center" vertical="center"/>
    </xf>
    <xf numFmtId="0" fontId="4" fillId="5" borderId="0" xfId="0" applyFont="1" applyFill="1" applyBorder="1" applyAlignment="1">
      <alignment horizontal="center" vertical="center"/>
    </xf>
    <xf numFmtId="177" fontId="4" fillId="5" borderId="0" xfId="0" applyNumberFormat="1" applyFont="1" applyFill="1">
      <alignment vertical="center"/>
    </xf>
    <xf numFmtId="9" fontId="4" fillId="5" borderId="2" xfId="1" applyFont="1" applyFill="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wrapText="1"/>
    </xf>
    <xf numFmtId="177" fontId="4" fillId="0" borderId="0" xfId="0" applyNumberFormat="1" applyFont="1" applyFill="1">
      <alignment vertical="center"/>
    </xf>
    <xf numFmtId="0" fontId="3" fillId="0" borderId="14"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9" fontId="4" fillId="5" borderId="21" xfId="1" applyFont="1" applyFill="1" applyBorder="1" applyAlignment="1">
      <alignment horizontal="center" vertical="center"/>
    </xf>
    <xf numFmtId="9" fontId="4" fillId="5" borderId="28" xfId="1" applyFont="1" applyFill="1" applyBorder="1" applyAlignment="1">
      <alignment horizontal="center" vertical="center"/>
    </xf>
    <xf numFmtId="9" fontId="4" fillId="5" borderId="29" xfId="1" applyFont="1" applyFill="1" applyBorder="1" applyAlignment="1">
      <alignment horizontal="center" vertical="center"/>
    </xf>
    <xf numFmtId="9" fontId="4" fillId="5" borderId="5" xfId="1" applyFont="1" applyFill="1" applyBorder="1" applyAlignment="1">
      <alignment horizontal="center" vertical="center"/>
    </xf>
    <xf numFmtId="9" fontId="4" fillId="5" borderId="19" xfId="1" applyFont="1" applyFill="1" applyBorder="1" applyAlignment="1">
      <alignment horizontal="center" vertical="center"/>
    </xf>
    <xf numFmtId="0" fontId="3"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Fill="1" applyBorder="1" applyAlignment="1">
      <alignment vertical="center"/>
    </xf>
    <xf numFmtId="0" fontId="4" fillId="0" borderId="14" xfId="0" applyFont="1" applyBorder="1" applyAlignment="1">
      <alignment horizontal="center" vertical="center" wrapText="1"/>
    </xf>
    <xf numFmtId="0" fontId="4" fillId="0" borderId="32" xfId="0" applyFont="1" applyFill="1" applyBorder="1" applyAlignment="1">
      <alignment horizontal="left"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176" fontId="4" fillId="5" borderId="24" xfId="1" applyNumberFormat="1" applyFont="1" applyFill="1" applyBorder="1" applyAlignment="1">
      <alignment horizontal="center" vertical="center"/>
    </xf>
    <xf numFmtId="0" fontId="4" fillId="0" borderId="24" xfId="0" applyFont="1" applyBorder="1" applyAlignment="1">
      <alignment horizontal="center" vertical="center"/>
    </xf>
    <xf numFmtId="176" fontId="10" fillId="5" borderId="24" xfId="1" applyNumberFormat="1" applyFont="1" applyFill="1" applyBorder="1" applyAlignment="1">
      <alignment horizontal="center" vertical="center"/>
    </xf>
    <xf numFmtId="0" fontId="4" fillId="0" borderId="26" xfId="0" applyFont="1" applyBorder="1" applyAlignment="1">
      <alignment horizontal="center" vertical="center"/>
    </xf>
    <xf numFmtId="176" fontId="4" fillId="5" borderId="27" xfId="1" applyNumberFormat="1" applyFont="1" applyFill="1" applyBorder="1" applyAlignment="1">
      <alignment horizontal="center" vertical="center"/>
    </xf>
    <xf numFmtId="176" fontId="4" fillId="5" borderId="18" xfId="1" applyNumberFormat="1" applyFont="1" applyFill="1" applyBorder="1" applyAlignment="1">
      <alignment horizontal="center" vertical="center"/>
    </xf>
    <xf numFmtId="9" fontId="4" fillId="5" borderId="22" xfId="1" applyFont="1" applyFill="1" applyBorder="1" applyAlignment="1">
      <alignment horizontal="center" vertical="center"/>
    </xf>
    <xf numFmtId="176" fontId="10" fillId="5" borderId="5" xfId="1" applyNumberFormat="1" applyFont="1" applyFill="1" applyBorder="1" applyAlignment="1">
      <alignment horizontal="center" vertical="center"/>
    </xf>
    <xf numFmtId="9" fontId="4" fillId="5" borderId="21" xfId="0" applyNumberFormat="1" applyFont="1" applyFill="1" applyBorder="1" applyAlignment="1">
      <alignment horizontal="center" vertical="center"/>
    </xf>
    <xf numFmtId="9" fontId="4" fillId="5" borderId="29" xfId="0" applyNumberFormat="1" applyFont="1" applyFill="1" applyBorder="1" applyAlignment="1">
      <alignment horizontal="center" vertical="center"/>
    </xf>
    <xf numFmtId="9" fontId="4" fillId="5" borderId="19" xfId="0" applyNumberFormat="1" applyFont="1" applyFill="1" applyBorder="1" applyAlignment="1">
      <alignment horizontal="center" vertical="center"/>
    </xf>
    <xf numFmtId="0" fontId="4" fillId="0" borderId="12"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1" xfId="0" applyFont="1" applyFill="1" applyBorder="1" applyAlignment="1">
      <alignment vertical="center" wrapText="1"/>
    </xf>
    <xf numFmtId="0" fontId="4" fillId="0" borderId="31" xfId="0" applyFont="1" applyFill="1" applyBorder="1" applyAlignment="1">
      <alignment horizontal="center" vertical="center"/>
    </xf>
    <xf numFmtId="177" fontId="4" fillId="0" borderId="17" xfId="0" applyNumberFormat="1" applyFont="1" applyFill="1" applyBorder="1" applyAlignment="1">
      <alignment horizontal="center" vertical="center"/>
    </xf>
    <xf numFmtId="9" fontId="4" fillId="5" borderId="22" xfId="0" applyNumberFormat="1" applyFont="1" applyFill="1" applyBorder="1" applyAlignment="1">
      <alignment horizontal="center" vertical="center"/>
    </xf>
    <xf numFmtId="176" fontId="4" fillId="5" borderId="25"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top" wrapText="1"/>
    </xf>
    <xf numFmtId="0" fontId="8" fillId="0" borderId="0" xfId="0" applyFont="1" applyFill="1" applyAlignment="1">
      <alignment vertical="top" wrapText="1"/>
    </xf>
    <xf numFmtId="176" fontId="10" fillId="5" borderId="5" xfId="0" applyNumberFormat="1" applyFont="1" applyFill="1" applyBorder="1" applyAlignment="1">
      <alignment horizontal="center" vertical="center"/>
    </xf>
    <xf numFmtId="176" fontId="10" fillId="5" borderId="8" xfId="0" applyNumberFormat="1" applyFont="1" applyFill="1" applyBorder="1" applyAlignment="1">
      <alignment horizontal="center" vertical="center"/>
    </xf>
    <xf numFmtId="176" fontId="10" fillId="5" borderId="39" xfId="0" applyNumberFormat="1" applyFont="1" applyFill="1" applyBorder="1" applyAlignment="1">
      <alignment horizontal="center" vertical="center"/>
    </xf>
    <xf numFmtId="177" fontId="4" fillId="0" borderId="10" xfId="0" applyNumberFormat="1" applyFont="1" applyBorder="1" applyAlignment="1">
      <alignment horizontal="center" vertical="center"/>
    </xf>
    <xf numFmtId="0" fontId="4" fillId="0" borderId="3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3" xfId="0" applyFont="1" applyBorder="1" applyAlignment="1">
      <alignment horizontal="center" vertical="center"/>
    </xf>
    <xf numFmtId="0" fontId="8" fillId="0" borderId="0" xfId="0" applyFont="1" applyBorder="1" applyAlignment="1">
      <alignment horizontal="left" vertical="center" wrapText="1"/>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6" fillId="0" borderId="0" xfId="0" applyFont="1" applyBorder="1" applyAlignment="1">
      <alignment horizontal="left" vertical="center" wrapText="1"/>
    </xf>
    <xf numFmtId="0" fontId="3" fillId="0" borderId="14" xfId="0" applyFont="1" applyBorder="1" applyAlignment="1">
      <alignment horizontal="center" vertical="center" wrapText="1"/>
    </xf>
    <xf numFmtId="0" fontId="4" fillId="0" borderId="31" xfId="0" applyFont="1" applyBorder="1" applyAlignment="1">
      <alignment horizontal="center" vertical="center"/>
    </xf>
    <xf numFmtId="0" fontId="4" fillId="0" borderId="40" xfId="0" applyFont="1" applyBorder="1" applyAlignment="1">
      <alignment horizontal="right" vertical="center"/>
    </xf>
    <xf numFmtId="0" fontId="4" fillId="0" borderId="32" xfId="0" applyFont="1" applyBorder="1" applyAlignment="1">
      <alignment horizontal="left" vertical="center"/>
    </xf>
    <xf numFmtId="0" fontId="4" fillId="0" borderId="15" xfId="0" applyFont="1" applyBorder="1" applyAlignment="1">
      <alignment horizontal="center" vertical="center"/>
    </xf>
    <xf numFmtId="0" fontId="8"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Border="1" applyAlignment="1">
      <alignment horizontal="left" vertical="center" wrapText="1"/>
    </xf>
    <xf numFmtId="0" fontId="12" fillId="0"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Fill="1" applyAlignment="1">
      <alignment horizontal="right" vertical="center" wrapText="1"/>
    </xf>
    <xf numFmtId="0" fontId="11" fillId="0" borderId="0" xfId="0" applyFont="1" applyFill="1" applyBorder="1" applyAlignment="1">
      <alignment horizontal="right" vertical="center" wrapText="1"/>
    </xf>
    <xf numFmtId="0" fontId="4" fillId="0" borderId="40" xfId="0" applyFont="1" applyBorder="1" applyAlignment="1">
      <alignment horizontal="right" vertical="center"/>
    </xf>
    <xf numFmtId="0" fontId="4" fillId="0" borderId="32" xfId="0" applyFont="1" applyBorder="1" applyAlignment="1">
      <alignment horizontal="left" vertical="center"/>
    </xf>
    <xf numFmtId="0" fontId="11" fillId="0" borderId="0" xfId="0" applyFont="1" applyAlignment="1">
      <alignment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19" fillId="0" borderId="0" xfId="0" applyFont="1" applyFill="1" applyAlignment="1">
      <alignment vertical="center" wrapText="1"/>
    </xf>
    <xf numFmtId="0" fontId="19" fillId="0" borderId="0" xfId="0" applyFont="1" applyFill="1" applyAlignment="1">
      <alignment vertical="center" shrinkToFit="1"/>
    </xf>
    <xf numFmtId="176" fontId="8" fillId="0" borderId="0" xfId="0" applyNumberFormat="1" applyFont="1" applyFill="1" applyBorder="1" applyAlignment="1">
      <alignment horizontal="center" vertical="center"/>
    </xf>
    <xf numFmtId="0" fontId="6" fillId="0" borderId="0" xfId="0" applyFont="1" applyAlignment="1">
      <alignment vertical="top"/>
    </xf>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21" fillId="0" borderId="0" xfId="0" applyFont="1" applyAlignment="1">
      <alignment vertical="center" wrapText="1"/>
    </xf>
    <xf numFmtId="0" fontId="11" fillId="0" borderId="0" xfId="0" applyFont="1" applyBorder="1" applyAlignment="1">
      <alignment horizontal="left" vertical="center"/>
    </xf>
    <xf numFmtId="0" fontId="11" fillId="0" borderId="0" xfId="0" applyFont="1" applyAlignment="1">
      <alignment horizontal="left" vertical="center" shrinkToFit="1"/>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12" xfId="0" applyFont="1" applyBorder="1" applyAlignment="1">
      <alignment vertical="center"/>
    </xf>
    <xf numFmtId="0" fontId="0" fillId="0" borderId="40" xfId="0" applyBorder="1" applyAlignment="1">
      <alignment horizontal="right" vertical="center"/>
    </xf>
    <xf numFmtId="0" fontId="23" fillId="0" borderId="57" xfId="0" applyFont="1"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0" fontId="0" fillId="0" borderId="32" xfId="0" applyBorder="1" applyAlignment="1">
      <alignment vertical="center"/>
    </xf>
    <xf numFmtId="0" fontId="0" fillId="0" borderId="41" xfId="0" applyBorder="1" applyAlignment="1">
      <alignment vertical="center"/>
    </xf>
    <xf numFmtId="0" fontId="24" fillId="0" borderId="10"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23" xfId="0" applyFont="1" applyBorder="1" applyAlignment="1">
      <alignment horizontal="center" vertical="center"/>
    </xf>
    <xf numFmtId="176" fontId="24" fillId="6" borderId="36" xfId="0" applyNumberFormat="1" applyFont="1" applyFill="1" applyBorder="1" applyAlignment="1">
      <alignment horizontal="center" vertical="center"/>
    </xf>
    <xf numFmtId="176" fontId="24" fillId="6" borderId="1" xfId="0" applyNumberFormat="1" applyFont="1" applyFill="1" applyBorder="1" applyAlignment="1">
      <alignment horizontal="center" vertical="center"/>
    </xf>
    <xf numFmtId="176" fontId="24" fillId="6" borderId="21" xfId="0" applyNumberFormat="1" applyFont="1" applyFill="1" applyBorder="1" applyAlignment="1">
      <alignment horizontal="center" vertical="center"/>
    </xf>
    <xf numFmtId="0" fontId="24" fillId="0" borderId="36"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21" xfId="0" applyFont="1" applyBorder="1" applyAlignment="1">
      <alignment horizontal="center" vertical="center"/>
    </xf>
    <xf numFmtId="177" fontId="24" fillId="0" borderId="21" xfId="0" applyNumberFormat="1"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19" xfId="0" applyFont="1" applyBorder="1" applyAlignment="1">
      <alignment horizontal="center" vertical="center"/>
    </xf>
    <xf numFmtId="176" fontId="24" fillId="6" borderId="8" xfId="0" applyNumberFormat="1" applyFont="1" applyFill="1" applyBorder="1" applyAlignment="1">
      <alignment horizontal="center" vertical="center"/>
    </xf>
    <xf numFmtId="176" fontId="24" fillId="6" borderId="5" xfId="0" applyNumberFormat="1" applyFont="1" applyFill="1" applyBorder="1" applyAlignment="1">
      <alignment horizontal="center" vertical="center"/>
    </xf>
    <xf numFmtId="176" fontId="24" fillId="6" borderId="19" xfId="0" applyNumberFormat="1" applyFont="1" applyFill="1" applyBorder="1" applyAlignment="1">
      <alignment horizontal="center" vertical="center"/>
    </xf>
    <xf numFmtId="0" fontId="24" fillId="0" borderId="63" xfId="0" applyFont="1" applyBorder="1" applyAlignment="1">
      <alignment horizontal="center" vertical="center"/>
    </xf>
    <xf numFmtId="176" fontId="24" fillId="6" borderId="36" xfId="1" applyNumberFormat="1" applyFont="1" applyFill="1" applyBorder="1" applyAlignment="1">
      <alignment horizontal="center" vertical="center"/>
    </xf>
    <xf numFmtId="176" fontId="24" fillId="6" borderId="1" xfId="1" applyNumberFormat="1" applyFont="1" applyFill="1" applyBorder="1" applyAlignment="1">
      <alignment horizontal="center" vertical="center"/>
    </xf>
    <xf numFmtId="10" fontId="24" fillId="6" borderId="1" xfId="1" applyNumberFormat="1" applyFont="1" applyFill="1" applyBorder="1" applyAlignment="1">
      <alignment horizontal="center" vertical="center"/>
    </xf>
    <xf numFmtId="176" fontId="24" fillId="6" borderId="39" xfId="0" applyNumberFormat="1" applyFont="1" applyFill="1" applyBorder="1" applyAlignment="1">
      <alignment horizontal="center" vertical="center"/>
    </xf>
    <xf numFmtId="176" fontId="24" fillId="6" borderId="28" xfId="0" applyNumberFormat="1" applyFont="1" applyFill="1" applyBorder="1" applyAlignment="1">
      <alignment horizontal="center" vertical="center"/>
    </xf>
    <xf numFmtId="176" fontId="24" fillId="6" borderId="29"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8" fillId="0" borderId="0" xfId="0" applyFont="1" applyBorder="1" applyAlignment="1">
      <alignment horizontal="left" vertical="center"/>
    </xf>
    <xf numFmtId="0" fontId="4" fillId="0" borderId="4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left" vertical="center" wrapText="1"/>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0" xfId="0" applyFont="1" applyBorder="1" applyAlignment="1">
      <alignment horizontal="left" vertical="center" wrapText="1"/>
    </xf>
    <xf numFmtId="0" fontId="4" fillId="0" borderId="22" xfId="0" applyFont="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3" fillId="0" borderId="13" xfId="0" applyFont="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Border="1" applyAlignment="1">
      <alignment horizontal="center" vertical="center" wrapText="1"/>
    </xf>
    <xf numFmtId="0" fontId="13" fillId="0" borderId="0" xfId="0" applyFont="1" applyBorder="1" applyAlignment="1">
      <alignment horizontal="left" vertical="top" wrapText="1"/>
    </xf>
    <xf numFmtId="0" fontId="11" fillId="0" borderId="56" xfId="0" applyFont="1" applyBorder="1" applyAlignment="1">
      <alignment horizontal="left" vertical="center" shrinkToFit="1"/>
    </xf>
    <xf numFmtId="0" fontId="14" fillId="0" borderId="13" xfId="0" applyFont="1" applyBorder="1" applyAlignment="1">
      <alignment horizontal="center" vertical="center" wrapText="1"/>
    </xf>
    <xf numFmtId="0" fontId="15" fillId="0" borderId="33" xfId="0" applyFont="1" applyBorder="1" applyAlignment="1">
      <alignment horizontal="center" vertical="center" wrapText="1"/>
    </xf>
    <xf numFmtId="0" fontId="8" fillId="0" borderId="0" xfId="0" applyFont="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17" fillId="0" borderId="19" xfId="0" applyFont="1" applyBorder="1" applyAlignment="1">
      <alignment horizontal="center" vertical="center"/>
    </xf>
    <xf numFmtId="0" fontId="17" fillId="0" borderId="42" xfId="0" applyFont="1" applyBorder="1" applyAlignment="1">
      <alignment horizontal="center" vertical="center"/>
    </xf>
    <xf numFmtId="0" fontId="13" fillId="0" borderId="14" xfId="0" applyFont="1" applyBorder="1" applyAlignment="1">
      <alignment horizontal="center" vertical="center" wrapText="1"/>
    </xf>
    <xf numFmtId="0" fontId="13" fillId="0" borderId="34" xfId="0" applyFont="1" applyBorder="1" applyAlignment="1">
      <alignment horizontal="center" vertical="center" wrapText="1"/>
    </xf>
    <xf numFmtId="0" fontId="11" fillId="0" borderId="0" xfId="0" applyFont="1" applyBorder="1" applyAlignment="1">
      <alignment vertical="center"/>
    </xf>
    <xf numFmtId="0" fontId="13" fillId="0" borderId="0" xfId="0" applyFont="1" applyBorder="1" applyAlignment="1">
      <alignment horizontal="left" vertical="center" wrapText="1"/>
    </xf>
    <xf numFmtId="0" fontId="4" fillId="0" borderId="9" xfId="0" applyFont="1" applyBorder="1" applyAlignment="1">
      <alignment horizontal="center" vertical="center"/>
    </xf>
    <xf numFmtId="0" fontId="4" fillId="0" borderId="48"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8" fillId="0" borderId="0" xfId="0" applyFont="1" applyFill="1"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0" xfId="0" applyFont="1" applyBorder="1" applyAlignment="1">
      <alignment horizontal="right" vertical="center"/>
    </xf>
    <xf numFmtId="0" fontId="4" fillId="0" borderId="47" xfId="0" applyFont="1" applyBorder="1" applyAlignment="1">
      <alignment horizontal="righ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8" fillId="0" borderId="0" xfId="0" applyFont="1" applyAlignment="1">
      <alignment horizontal="left" vertical="center" wrapText="1"/>
    </xf>
    <xf numFmtId="0" fontId="8" fillId="0" borderId="56" xfId="0" applyFont="1" applyBorder="1" applyAlignment="1">
      <alignment horizontal="left" vertical="center" wrapText="1"/>
    </xf>
    <xf numFmtId="0" fontId="4" fillId="3" borderId="19"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1" xfId="0" applyFont="1" applyFill="1" applyBorder="1" applyAlignment="1">
      <alignment horizontal="center" vertical="center"/>
    </xf>
    <xf numFmtId="0" fontId="15" fillId="0" borderId="19" xfId="0" applyFont="1" applyBorder="1" applyAlignment="1">
      <alignment horizontal="center" vertical="center"/>
    </xf>
    <xf numFmtId="0" fontId="15" fillId="0" borderId="42"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center" vertical="center" wrapText="1"/>
    </xf>
    <xf numFmtId="0" fontId="6" fillId="0" borderId="56" xfId="0" applyFont="1" applyBorder="1" applyAlignment="1">
      <alignment horizontal="left" vertical="top" wrapText="1"/>
    </xf>
    <xf numFmtId="0" fontId="11" fillId="0" borderId="0" xfId="0" applyFont="1" applyBorder="1" applyAlignment="1">
      <alignment horizontal="left" vertical="center"/>
    </xf>
    <xf numFmtId="0" fontId="15" fillId="0" borderId="0" xfId="0" applyFont="1" applyBorder="1" applyAlignment="1">
      <alignment horizontal="center" vertical="center" shrinkToFit="1"/>
    </xf>
    <xf numFmtId="0" fontId="15" fillId="0" borderId="14" xfId="0" applyFont="1" applyBorder="1" applyAlignment="1">
      <alignment horizontal="center" vertical="center" wrapText="1"/>
    </xf>
    <xf numFmtId="0" fontId="15" fillId="0" borderId="34" xfId="0" applyFont="1" applyBorder="1" applyAlignment="1">
      <alignment horizontal="center" vertical="center" wrapText="1"/>
    </xf>
    <xf numFmtId="0" fontId="24" fillId="0" borderId="13" xfId="0" applyFont="1" applyBorder="1" applyAlignment="1">
      <alignment horizontal="center" vertical="center" wrapText="1"/>
    </xf>
    <xf numFmtId="0" fontId="0" fillId="0" borderId="11" xfId="0" applyBorder="1" applyAlignment="1">
      <alignment vertical="center"/>
    </xf>
    <xf numFmtId="0" fontId="0" fillId="0" borderId="33" xfId="0" applyBorder="1" applyAlignment="1">
      <alignment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24" fillId="0" borderId="8"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0" fontId="24" fillId="0" borderId="58"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59"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13" fillId="0" borderId="56" xfId="0" applyFont="1" applyBorder="1" applyAlignment="1">
      <alignment horizontal="center" vertical="top" wrapText="1"/>
    </xf>
    <xf numFmtId="0" fontId="21" fillId="0" borderId="0" xfId="0" applyFont="1" applyBorder="1" applyAlignment="1">
      <alignment horizontal="left" vertical="center" wrapText="1"/>
    </xf>
    <xf numFmtId="0" fontId="8" fillId="0" borderId="0" xfId="0" applyFont="1" applyAlignment="1">
      <alignment horizontal="center" vertical="center"/>
    </xf>
    <xf numFmtId="0" fontId="8" fillId="0" borderId="56" xfId="0" applyFont="1" applyBorder="1" applyAlignment="1">
      <alignment horizontal="center" vertical="center"/>
    </xf>
    <xf numFmtId="0" fontId="8" fillId="0" borderId="0" xfId="0" applyFont="1" applyAlignment="1">
      <alignment horizontal="center" vertical="center" wrapText="1"/>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2</xdr:col>
      <xdr:colOff>0</xdr:colOff>
      <xdr:row>7</xdr:row>
      <xdr:rowOff>9525</xdr:rowOff>
    </xdr:to>
    <xdr:cxnSp macro="">
      <xdr:nvCxnSpPr>
        <xdr:cNvPr id="2" name="直線コネクタ 1"/>
        <xdr:cNvCxnSpPr/>
      </xdr:nvCxnSpPr>
      <xdr:spPr>
        <a:xfrm>
          <a:off x="0" y="876300"/>
          <a:ext cx="1543050"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15875" y="695325"/>
          <a:ext cx="1689100"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15875</xdr:colOff>
      <xdr:row>2</xdr:row>
      <xdr:rowOff>0</xdr:rowOff>
    </xdr:from>
    <xdr:to>
      <xdr:col>38</xdr:col>
      <xdr:colOff>0</xdr:colOff>
      <xdr:row>4</xdr:row>
      <xdr:rowOff>9525</xdr:rowOff>
    </xdr:to>
    <xdr:cxnSp macro="">
      <xdr:nvCxnSpPr>
        <xdr:cNvPr id="2" name="直線コネクタ 1"/>
        <xdr:cNvCxnSpPr/>
      </xdr:nvCxnSpPr>
      <xdr:spPr>
        <a:xfrm>
          <a:off x="15875" y="895350"/>
          <a:ext cx="16795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2</xdr:row>
      <xdr:rowOff>0</xdr:rowOff>
    </xdr:from>
    <xdr:to>
      <xdr:col>18</xdr:col>
      <xdr:colOff>0</xdr:colOff>
      <xdr:row>4</xdr:row>
      <xdr:rowOff>9525</xdr:rowOff>
    </xdr:to>
    <xdr:cxnSp macro="">
      <xdr:nvCxnSpPr>
        <xdr:cNvPr id="3" name="直線コネクタ 2"/>
        <xdr:cNvCxnSpPr/>
      </xdr:nvCxnSpPr>
      <xdr:spPr>
        <a:xfrm>
          <a:off x="14081125" y="682625"/>
          <a:ext cx="1635125"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2</xdr:row>
      <xdr:rowOff>0</xdr:rowOff>
    </xdr:from>
    <xdr:to>
      <xdr:col>2</xdr:col>
      <xdr:colOff>0</xdr:colOff>
      <xdr:row>4</xdr:row>
      <xdr:rowOff>9525</xdr:rowOff>
    </xdr:to>
    <xdr:cxnSp macro="">
      <xdr:nvCxnSpPr>
        <xdr:cNvPr id="4" name="直線コネクタ 3"/>
        <xdr:cNvCxnSpPr/>
      </xdr:nvCxnSpPr>
      <xdr:spPr>
        <a:xfrm>
          <a:off x="6556375" y="682625"/>
          <a:ext cx="1714500"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914400</xdr:colOff>
      <xdr:row>8</xdr:row>
      <xdr:rowOff>9525</xdr:rowOff>
    </xdr:to>
    <xdr:cxnSp macro="">
      <xdr:nvCxnSpPr>
        <xdr:cNvPr id="3" name="直線コネクタ 2"/>
        <xdr:cNvCxnSpPr/>
      </xdr:nvCxnSpPr>
      <xdr:spPr>
        <a:xfrm>
          <a:off x="9525" y="628650"/>
          <a:ext cx="1352550" cy="1162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31750</xdr:colOff>
      <xdr:row>2</xdr:row>
      <xdr:rowOff>31750</xdr:rowOff>
    </xdr:from>
    <xdr:to>
      <xdr:col>2</xdr:col>
      <xdr:colOff>0</xdr:colOff>
      <xdr:row>5</xdr:row>
      <xdr:rowOff>15875</xdr:rowOff>
    </xdr:to>
    <xdr:cxnSp macro="">
      <xdr:nvCxnSpPr>
        <xdr:cNvPr id="3" name="直線コネクタ 2"/>
        <xdr:cNvCxnSpPr/>
      </xdr:nvCxnSpPr>
      <xdr:spPr>
        <a:xfrm>
          <a:off x="31750" y="841375"/>
          <a:ext cx="1539875" cy="55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31750</xdr:colOff>
      <xdr:row>2</xdr:row>
      <xdr:rowOff>31750</xdr:rowOff>
    </xdr:from>
    <xdr:to>
      <xdr:col>13</xdr:col>
      <xdr:colOff>0</xdr:colOff>
      <xdr:row>5</xdr:row>
      <xdr:rowOff>15875</xdr:rowOff>
    </xdr:to>
    <xdr:cxnSp macro="">
      <xdr:nvCxnSpPr>
        <xdr:cNvPr id="4" name="直線コネクタ 3"/>
        <xdr:cNvCxnSpPr/>
      </xdr:nvCxnSpPr>
      <xdr:spPr>
        <a:xfrm>
          <a:off x="31750" y="841375"/>
          <a:ext cx="1539875" cy="55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31750</xdr:colOff>
      <xdr:row>3</xdr:row>
      <xdr:rowOff>31750</xdr:rowOff>
    </xdr:from>
    <xdr:to>
      <xdr:col>2</xdr:col>
      <xdr:colOff>0</xdr:colOff>
      <xdr:row>6</xdr:row>
      <xdr:rowOff>15875</xdr:rowOff>
    </xdr:to>
    <xdr:cxnSp macro="">
      <xdr:nvCxnSpPr>
        <xdr:cNvPr id="2" name="直線コネクタ 1"/>
        <xdr:cNvCxnSpPr/>
      </xdr:nvCxnSpPr>
      <xdr:spPr>
        <a:xfrm>
          <a:off x="5861050" y="841375"/>
          <a:ext cx="1301750" cy="55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xdr:row>
      <xdr:rowOff>15875</xdr:rowOff>
    </xdr:from>
    <xdr:to>
      <xdr:col>25</xdr:col>
      <xdr:colOff>793750</xdr:colOff>
      <xdr:row>6</xdr:row>
      <xdr:rowOff>0</xdr:rowOff>
    </xdr:to>
    <xdr:cxnSp macro="">
      <xdr:nvCxnSpPr>
        <xdr:cNvPr id="4" name="直線コネクタ 3"/>
        <xdr:cNvCxnSpPr/>
      </xdr:nvCxnSpPr>
      <xdr:spPr>
        <a:xfrm>
          <a:off x="7191375" y="460375"/>
          <a:ext cx="1381125" cy="1143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4016375" y="828675"/>
          <a:ext cx="12985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7721600" y="647700"/>
          <a:ext cx="1374775"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xdr:colOff>
      <xdr:row>2</xdr:row>
      <xdr:rowOff>0</xdr:rowOff>
    </xdr:from>
    <xdr:to>
      <xdr:col>13</xdr:col>
      <xdr:colOff>0</xdr:colOff>
      <xdr:row>4</xdr:row>
      <xdr:rowOff>9525</xdr:rowOff>
    </xdr:to>
    <xdr:cxnSp macro="">
      <xdr:nvCxnSpPr>
        <xdr:cNvPr id="3" name="直線コネクタ 2"/>
        <xdr:cNvCxnSpPr/>
      </xdr:nvCxnSpPr>
      <xdr:spPr>
        <a:xfrm>
          <a:off x="15875" y="825500"/>
          <a:ext cx="1301750"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15875" y="809625"/>
          <a:ext cx="1755775"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15875</xdr:colOff>
      <xdr:row>2</xdr:row>
      <xdr:rowOff>0</xdr:rowOff>
    </xdr:from>
    <xdr:to>
      <xdr:col>24</xdr:col>
      <xdr:colOff>0</xdr:colOff>
      <xdr:row>4</xdr:row>
      <xdr:rowOff>9525</xdr:rowOff>
    </xdr:to>
    <xdr:cxnSp macro="">
      <xdr:nvCxnSpPr>
        <xdr:cNvPr id="3" name="直線コネクタ 2"/>
        <xdr:cNvCxnSpPr/>
      </xdr:nvCxnSpPr>
      <xdr:spPr>
        <a:xfrm>
          <a:off x="15875" y="647700"/>
          <a:ext cx="1298575"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2</xdr:row>
      <xdr:rowOff>9525</xdr:rowOff>
    </xdr:from>
    <xdr:to>
      <xdr:col>2</xdr:col>
      <xdr:colOff>9525</xdr:colOff>
      <xdr:row>4</xdr:row>
      <xdr:rowOff>228600</xdr:rowOff>
    </xdr:to>
    <xdr:cxnSp macro="">
      <xdr:nvCxnSpPr>
        <xdr:cNvPr id="2" name="直線コネクタ 1"/>
        <xdr:cNvCxnSpPr/>
      </xdr:nvCxnSpPr>
      <xdr:spPr>
        <a:xfrm>
          <a:off x="28575" y="609600"/>
          <a:ext cx="1371600" cy="695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13303250" y="942975"/>
          <a:ext cx="1260475"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15875</xdr:colOff>
      <xdr:row>3</xdr:row>
      <xdr:rowOff>0</xdr:rowOff>
    </xdr:from>
    <xdr:to>
      <xdr:col>29</xdr:col>
      <xdr:colOff>0</xdr:colOff>
      <xdr:row>5</xdr:row>
      <xdr:rowOff>9525</xdr:rowOff>
    </xdr:to>
    <xdr:cxnSp macro="">
      <xdr:nvCxnSpPr>
        <xdr:cNvPr id="2" name="直線コネクタ 1"/>
        <xdr:cNvCxnSpPr/>
      </xdr:nvCxnSpPr>
      <xdr:spPr>
        <a:xfrm>
          <a:off x="15875" y="1085850"/>
          <a:ext cx="1270000" cy="657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xdr:colOff>
      <xdr:row>3</xdr:row>
      <xdr:rowOff>0</xdr:rowOff>
    </xdr:from>
    <xdr:to>
      <xdr:col>12</xdr:col>
      <xdr:colOff>0</xdr:colOff>
      <xdr:row>5</xdr:row>
      <xdr:rowOff>9525</xdr:rowOff>
    </xdr:to>
    <xdr:cxnSp macro="">
      <xdr:nvCxnSpPr>
        <xdr:cNvPr id="3" name="直線コネクタ 2"/>
        <xdr:cNvCxnSpPr/>
      </xdr:nvCxnSpPr>
      <xdr:spPr>
        <a:xfrm>
          <a:off x="10055225" y="1171575"/>
          <a:ext cx="134620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3</xdr:row>
      <xdr:rowOff>0</xdr:rowOff>
    </xdr:from>
    <xdr:to>
      <xdr:col>2</xdr:col>
      <xdr:colOff>0</xdr:colOff>
      <xdr:row>5</xdr:row>
      <xdr:rowOff>9525</xdr:rowOff>
    </xdr:to>
    <xdr:cxnSp macro="">
      <xdr:nvCxnSpPr>
        <xdr:cNvPr id="4" name="直線コネクタ 3"/>
        <xdr:cNvCxnSpPr/>
      </xdr:nvCxnSpPr>
      <xdr:spPr>
        <a:xfrm>
          <a:off x="4178300" y="1171575"/>
          <a:ext cx="143192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15875" y="666750"/>
          <a:ext cx="1450975" cy="790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15875</xdr:colOff>
      <xdr:row>2</xdr:row>
      <xdr:rowOff>0</xdr:rowOff>
    </xdr:from>
    <xdr:to>
      <xdr:col>15</xdr:col>
      <xdr:colOff>0</xdr:colOff>
      <xdr:row>4</xdr:row>
      <xdr:rowOff>9525</xdr:rowOff>
    </xdr:to>
    <xdr:cxnSp macro="">
      <xdr:nvCxnSpPr>
        <xdr:cNvPr id="3" name="直線コネクタ 2"/>
        <xdr:cNvCxnSpPr/>
      </xdr:nvCxnSpPr>
      <xdr:spPr>
        <a:xfrm>
          <a:off x="15875" y="936625"/>
          <a:ext cx="1714500" cy="739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15875</xdr:colOff>
      <xdr:row>2</xdr:row>
      <xdr:rowOff>0</xdr:rowOff>
    </xdr:from>
    <xdr:to>
      <xdr:col>36</xdr:col>
      <xdr:colOff>0</xdr:colOff>
      <xdr:row>4</xdr:row>
      <xdr:rowOff>9525</xdr:rowOff>
    </xdr:to>
    <xdr:cxnSp macro="">
      <xdr:nvCxnSpPr>
        <xdr:cNvPr id="4" name="直線コネクタ 3"/>
        <xdr:cNvCxnSpPr/>
      </xdr:nvCxnSpPr>
      <xdr:spPr>
        <a:xfrm>
          <a:off x="6540500" y="936625"/>
          <a:ext cx="1397000" cy="739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15875" y="666750"/>
          <a:ext cx="1450975" cy="790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15875</xdr:colOff>
      <xdr:row>2</xdr:row>
      <xdr:rowOff>0</xdr:rowOff>
    </xdr:from>
    <xdr:to>
      <xdr:col>19</xdr:col>
      <xdr:colOff>952500</xdr:colOff>
      <xdr:row>3</xdr:row>
      <xdr:rowOff>222250</xdr:rowOff>
    </xdr:to>
    <xdr:cxnSp macro="">
      <xdr:nvCxnSpPr>
        <xdr:cNvPr id="2" name="直線コネクタ 1"/>
        <xdr:cNvCxnSpPr/>
      </xdr:nvCxnSpPr>
      <xdr:spPr>
        <a:xfrm>
          <a:off x="26047700" y="781050"/>
          <a:ext cx="1374775" cy="488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2</xdr:row>
      <xdr:rowOff>0</xdr:rowOff>
    </xdr:from>
    <xdr:to>
      <xdr:col>1</xdr:col>
      <xdr:colOff>952500</xdr:colOff>
      <xdr:row>3</xdr:row>
      <xdr:rowOff>222250</xdr:rowOff>
    </xdr:to>
    <xdr:cxnSp macro="">
      <xdr:nvCxnSpPr>
        <xdr:cNvPr id="3" name="直線コネクタ 2"/>
        <xdr:cNvCxnSpPr/>
      </xdr:nvCxnSpPr>
      <xdr:spPr>
        <a:xfrm>
          <a:off x="6667500" y="1095375"/>
          <a:ext cx="1524000" cy="384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15875</xdr:colOff>
      <xdr:row>2</xdr:row>
      <xdr:rowOff>0</xdr:rowOff>
    </xdr:from>
    <xdr:to>
      <xdr:col>1</xdr:col>
      <xdr:colOff>952500</xdr:colOff>
      <xdr:row>3</xdr:row>
      <xdr:rowOff>222250</xdr:rowOff>
    </xdr:to>
    <xdr:cxnSp macro="">
      <xdr:nvCxnSpPr>
        <xdr:cNvPr id="2" name="直線コネクタ 1"/>
        <xdr:cNvCxnSpPr/>
      </xdr:nvCxnSpPr>
      <xdr:spPr>
        <a:xfrm>
          <a:off x="4178300" y="771525"/>
          <a:ext cx="1450975" cy="384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2</xdr:row>
      <xdr:rowOff>0</xdr:rowOff>
    </xdr:from>
    <xdr:to>
      <xdr:col>17</xdr:col>
      <xdr:colOff>952500</xdr:colOff>
      <xdr:row>3</xdr:row>
      <xdr:rowOff>222250</xdr:rowOff>
    </xdr:to>
    <xdr:cxnSp macro="">
      <xdr:nvCxnSpPr>
        <xdr:cNvPr id="3" name="直線コネクタ 2"/>
        <xdr:cNvCxnSpPr/>
      </xdr:nvCxnSpPr>
      <xdr:spPr>
        <a:xfrm>
          <a:off x="15875" y="781050"/>
          <a:ext cx="1374775" cy="488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15875</xdr:colOff>
      <xdr:row>2</xdr:row>
      <xdr:rowOff>0</xdr:rowOff>
    </xdr:from>
    <xdr:to>
      <xdr:col>35</xdr:col>
      <xdr:colOff>952500</xdr:colOff>
      <xdr:row>3</xdr:row>
      <xdr:rowOff>222250</xdr:rowOff>
    </xdr:to>
    <xdr:cxnSp macro="">
      <xdr:nvCxnSpPr>
        <xdr:cNvPr id="4" name="直線コネクタ 3"/>
        <xdr:cNvCxnSpPr/>
      </xdr:nvCxnSpPr>
      <xdr:spPr>
        <a:xfrm>
          <a:off x="8721725" y="781050"/>
          <a:ext cx="1374775" cy="488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15875</xdr:colOff>
      <xdr:row>2</xdr:row>
      <xdr:rowOff>0</xdr:rowOff>
    </xdr:from>
    <xdr:to>
      <xdr:col>54</xdr:col>
      <xdr:colOff>952500</xdr:colOff>
      <xdr:row>3</xdr:row>
      <xdr:rowOff>222250</xdr:rowOff>
    </xdr:to>
    <xdr:cxnSp macro="">
      <xdr:nvCxnSpPr>
        <xdr:cNvPr id="5" name="直線コネクタ 4"/>
        <xdr:cNvCxnSpPr/>
      </xdr:nvCxnSpPr>
      <xdr:spPr>
        <a:xfrm>
          <a:off x="17427575" y="781050"/>
          <a:ext cx="1298575" cy="488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15875</xdr:colOff>
      <xdr:row>1</xdr:row>
      <xdr:rowOff>0</xdr:rowOff>
    </xdr:from>
    <xdr:to>
      <xdr:col>1</xdr:col>
      <xdr:colOff>952500</xdr:colOff>
      <xdr:row>2</xdr:row>
      <xdr:rowOff>222250</xdr:rowOff>
    </xdr:to>
    <xdr:cxnSp macro="">
      <xdr:nvCxnSpPr>
        <xdr:cNvPr id="2" name="直線コネクタ 1"/>
        <xdr:cNvCxnSpPr/>
      </xdr:nvCxnSpPr>
      <xdr:spPr>
        <a:xfrm>
          <a:off x="15875" y="561975"/>
          <a:ext cx="1517650" cy="527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xdr:colOff>
      <xdr:row>1</xdr:row>
      <xdr:rowOff>0</xdr:rowOff>
    </xdr:from>
    <xdr:to>
      <xdr:col>11</xdr:col>
      <xdr:colOff>952500</xdr:colOff>
      <xdr:row>2</xdr:row>
      <xdr:rowOff>222250</xdr:rowOff>
    </xdr:to>
    <xdr:cxnSp macro="">
      <xdr:nvCxnSpPr>
        <xdr:cNvPr id="3" name="直線コネクタ 2"/>
        <xdr:cNvCxnSpPr/>
      </xdr:nvCxnSpPr>
      <xdr:spPr>
        <a:xfrm>
          <a:off x="15875" y="777875"/>
          <a:ext cx="1301750" cy="384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15875</xdr:colOff>
      <xdr:row>1</xdr:row>
      <xdr:rowOff>0</xdr:rowOff>
    </xdr:from>
    <xdr:to>
      <xdr:col>1</xdr:col>
      <xdr:colOff>952500</xdr:colOff>
      <xdr:row>2</xdr:row>
      <xdr:rowOff>222250</xdr:rowOff>
    </xdr:to>
    <xdr:cxnSp macro="">
      <xdr:nvCxnSpPr>
        <xdr:cNvPr id="2" name="直線コネクタ 1"/>
        <xdr:cNvCxnSpPr/>
      </xdr:nvCxnSpPr>
      <xdr:spPr>
        <a:xfrm>
          <a:off x="15875" y="555625"/>
          <a:ext cx="1524000" cy="523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15875" y="809625"/>
          <a:ext cx="1584325"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9525</xdr:rowOff>
    </xdr:to>
    <xdr:cxnSp macro="">
      <xdr:nvCxnSpPr>
        <xdr:cNvPr id="2" name="直線コネクタ 1"/>
        <xdr:cNvCxnSpPr/>
      </xdr:nvCxnSpPr>
      <xdr:spPr>
        <a:xfrm>
          <a:off x="15875" y="419100"/>
          <a:ext cx="1127125" cy="790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15875" y="476250"/>
          <a:ext cx="1222375"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15875" y="685800"/>
          <a:ext cx="1374775"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15875" y="685800"/>
          <a:ext cx="993775" cy="866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xdr:colOff>
      <xdr:row>1</xdr:row>
      <xdr:rowOff>0</xdr:rowOff>
    </xdr:from>
    <xdr:to>
      <xdr:col>2</xdr:col>
      <xdr:colOff>0</xdr:colOff>
      <xdr:row>3</xdr:row>
      <xdr:rowOff>9525</xdr:rowOff>
    </xdr:to>
    <xdr:cxnSp macro="">
      <xdr:nvCxnSpPr>
        <xdr:cNvPr id="2" name="直線コネクタ 1"/>
        <xdr:cNvCxnSpPr/>
      </xdr:nvCxnSpPr>
      <xdr:spPr>
        <a:xfrm>
          <a:off x="59823350" y="609600"/>
          <a:ext cx="1222375"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15875</xdr:colOff>
      <xdr:row>2</xdr:row>
      <xdr:rowOff>0</xdr:rowOff>
    </xdr:from>
    <xdr:to>
      <xdr:col>46</xdr:col>
      <xdr:colOff>0</xdr:colOff>
      <xdr:row>4</xdr:row>
      <xdr:rowOff>9525</xdr:rowOff>
    </xdr:to>
    <xdr:cxnSp macro="">
      <xdr:nvCxnSpPr>
        <xdr:cNvPr id="2" name="直線コネクタ 1"/>
        <xdr:cNvCxnSpPr/>
      </xdr:nvCxnSpPr>
      <xdr:spPr>
        <a:xfrm>
          <a:off x="15875" y="533400"/>
          <a:ext cx="1498600"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xdr:colOff>
      <xdr:row>2</xdr:row>
      <xdr:rowOff>0</xdr:rowOff>
    </xdr:from>
    <xdr:to>
      <xdr:col>23</xdr:col>
      <xdr:colOff>0</xdr:colOff>
      <xdr:row>4</xdr:row>
      <xdr:rowOff>9525</xdr:rowOff>
    </xdr:to>
    <xdr:cxnSp macro="">
      <xdr:nvCxnSpPr>
        <xdr:cNvPr id="3" name="直線コネクタ 2"/>
        <xdr:cNvCxnSpPr/>
      </xdr:nvCxnSpPr>
      <xdr:spPr>
        <a:xfrm>
          <a:off x="17018000"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xdr:colOff>
      <xdr:row>2</xdr:row>
      <xdr:rowOff>0</xdr:rowOff>
    </xdr:from>
    <xdr:to>
      <xdr:col>2</xdr:col>
      <xdr:colOff>0</xdr:colOff>
      <xdr:row>4</xdr:row>
      <xdr:rowOff>9525</xdr:rowOff>
    </xdr:to>
    <xdr:cxnSp macro="">
      <xdr:nvCxnSpPr>
        <xdr:cNvPr id="4" name="直線コネクタ 3"/>
        <xdr:cNvCxnSpPr/>
      </xdr:nvCxnSpPr>
      <xdr:spPr>
        <a:xfrm>
          <a:off x="8524875"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15875</xdr:colOff>
      <xdr:row>2</xdr:row>
      <xdr:rowOff>0</xdr:rowOff>
    </xdr:from>
    <xdr:to>
      <xdr:col>70</xdr:col>
      <xdr:colOff>0</xdr:colOff>
      <xdr:row>4</xdr:row>
      <xdr:rowOff>9525</xdr:rowOff>
    </xdr:to>
    <xdr:cxnSp macro="">
      <xdr:nvCxnSpPr>
        <xdr:cNvPr id="5" name="直線コネクタ 4"/>
        <xdr:cNvCxnSpPr/>
      </xdr:nvCxnSpPr>
      <xdr:spPr>
        <a:xfrm>
          <a:off x="15875"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15875</xdr:colOff>
      <xdr:row>2</xdr:row>
      <xdr:rowOff>0</xdr:rowOff>
    </xdr:from>
    <xdr:to>
      <xdr:col>97</xdr:col>
      <xdr:colOff>0</xdr:colOff>
      <xdr:row>4</xdr:row>
      <xdr:rowOff>9525</xdr:rowOff>
    </xdr:to>
    <xdr:cxnSp macro="">
      <xdr:nvCxnSpPr>
        <xdr:cNvPr id="6" name="直線コネクタ 5"/>
        <xdr:cNvCxnSpPr/>
      </xdr:nvCxnSpPr>
      <xdr:spPr>
        <a:xfrm>
          <a:off x="25479375" y="603250"/>
          <a:ext cx="1301750"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15875</xdr:colOff>
      <xdr:row>2</xdr:row>
      <xdr:rowOff>0</xdr:rowOff>
    </xdr:from>
    <xdr:to>
      <xdr:col>125</xdr:col>
      <xdr:colOff>0</xdr:colOff>
      <xdr:row>4</xdr:row>
      <xdr:rowOff>9525</xdr:rowOff>
    </xdr:to>
    <xdr:cxnSp macro="">
      <xdr:nvCxnSpPr>
        <xdr:cNvPr id="7" name="直線コネクタ 6"/>
        <xdr:cNvCxnSpPr/>
      </xdr:nvCxnSpPr>
      <xdr:spPr>
        <a:xfrm>
          <a:off x="34051875"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15875</xdr:colOff>
      <xdr:row>2</xdr:row>
      <xdr:rowOff>0</xdr:rowOff>
    </xdr:from>
    <xdr:to>
      <xdr:col>152</xdr:col>
      <xdr:colOff>0</xdr:colOff>
      <xdr:row>4</xdr:row>
      <xdr:rowOff>9525</xdr:rowOff>
    </xdr:to>
    <xdr:cxnSp macro="">
      <xdr:nvCxnSpPr>
        <xdr:cNvPr id="8" name="直線コネクタ 7"/>
        <xdr:cNvCxnSpPr/>
      </xdr:nvCxnSpPr>
      <xdr:spPr>
        <a:xfrm>
          <a:off x="43195875"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15875</xdr:colOff>
      <xdr:row>2</xdr:row>
      <xdr:rowOff>0</xdr:rowOff>
    </xdr:from>
    <xdr:to>
      <xdr:col>178</xdr:col>
      <xdr:colOff>0</xdr:colOff>
      <xdr:row>4</xdr:row>
      <xdr:rowOff>9525</xdr:rowOff>
    </xdr:to>
    <xdr:cxnSp macro="">
      <xdr:nvCxnSpPr>
        <xdr:cNvPr id="9" name="直線コネクタ 8"/>
        <xdr:cNvCxnSpPr/>
      </xdr:nvCxnSpPr>
      <xdr:spPr>
        <a:xfrm>
          <a:off x="51609625" y="603250"/>
          <a:ext cx="1222375" cy="54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7"/>
  <sheetViews>
    <sheetView tabSelected="1" view="pageBreakPreview" zoomScale="60" zoomScaleNormal="100" workbookViewId="0">
      <selection activeCell="W27" sqref="W27"/>
    </sheetView>
  </sheetViews>
  <sheetFormatPr defaultRowHeight="13.5" x14ac:dyDescent="0.15"/>
  <cols>
    <col min="1" max="1" width="8.125" customWidth="1"/>
    <col min="2" max="2" width="12.125" customWidth="1"/>
    <col min="3" max="7" width="12.5" style="2" customWidth="1"/>
    <col min="8" max="8" width="9" style="1"/>
    <col min="9" max="10" width="5.625" hidden="1" customWidth="1"/>
    <col min="11" max="17" width="0" hidden="1" customWidth="1"/>
  </cols>
  <sheetData>
    <row r="1" spans="1:10" s="15" customFormat="1" ht="21" customHeight="1" x14ac:dyDescent="0.15">
      <c r="A1" s="47" t="s">
        <v>170</v>
      </c>
      <c r="C1" s="4"/>
      <c r="D1" s="22"/>
      <c r="E1" s="22"/>
      <c r="F1" s="22"/>
      <c r="G1" s="22"/>
      <c r="H1" s="21"/>
      <c r="I1" s="24"/>
      <c r="J1" s="24"/>
    </row>
    <row r="2" spans="1:10" ht="11.25" customHeight="1" x14ac:dyDescent="0.15">
      <c r="I2" s="15"/>
      <c r="J2" s="15"/>
    </row>
    <row r="3" spans="1:10" s="5" customFormat="1" ht="35.25" customHeight="1" thickBot="1" x14ac:dyDescent="0.2">
      <c r="A3" s="229" t="s">
        <v>106</v>
      </c>
      <c r="B3" s="288" t="s">
        <v>88</v>
      </c>
      <c r="C3" s="288"/>
      <c r="D3" s="288"/>
      <c r="E3" s="288"/>
      <c r="F3" s="288"/>
      <c r="G3" s="288"/>
      <c r="I3" s="25"/>
      <c r="J3" s="25"/>
    </row>
    <row r="4" spans="1:10" ht="15" customHeight="1" x14ac:dyDescent="0.15">
      <c r="A4" s="130"/>
      <c r="B4" s="99" t="s">
        <v>270</v>
      </c>
      <c r="C4" s="292" t="s">
        <v>195</v>
      </c>
      <c r="D4" s="295" t="s">
        <v>196</v>
      </c>
      <c r="E4" s="295" t="s">
        <v>197</v>
      </c>
      <c r="F4" s="295" t="s">
        <v>198</v>
      </c>
      <c r="G4" s="289" t="s">
        <v>0</v>
      </c>
      <c r="I4" s="25"/>
      <c r="J4" s="25"/>
    </row>
    <row r="5" spans="1:10" ht="15" customHeight="1" x14ac:dyDescent="0.15">
      <c r="A5" s="131"/>
      <c r="B5" s="137"/>
      <c r="C5" s="293"/>
      <c r="D5" s="296"/>
      <c r="E5" s="296"/>
      <c r="F5" s="296"/>
      <c r="G5" s="290"/>
      <c r="I5" s="26"/>
      <c r="J5" s="26"/>
    </row>
    <row r="6" spans="1:10" ht="15" customHeight="1" x14ac:dyDescent="0.15">
      <c r="A6" s="131"/>
      <c r="B6" s="137"/>
      <c r="C6" s="293"/>
      <c r="D6" s="296"/>
      <c r="E6" s="296"/>
      <c r="F6" s="296"/>
      <c r="G6" s="290"/>
      <c r="I6" s="26"/>
      <c r="J6" s="26"/>
    </row>
    <row r="7" spans="1:10" ht="15" customHeight="1" thickBot="1" x14ac:dyDescent="0.2">
      <c r="A7" s="90" t="s">
        <v>271</v>
      </c>
      <c r="B7" s="139"/>
      <c r="C7" s="294"/>
      <c r="D7" s="297"/>
      <c r="E7" s="297"/>
      <c r="F7" s="297"/>
      <c r="G7" s="291"/>
      <c r="I7" s="26"/>
      <c r="J7" s="26"/>
    </row>
    <row r="8" spans="1:10" ht="16.5" customHeight="1" x14ac:dyDescent="0.15">
      <c r="A8" s="279" t="s">
        <v>0</v>
      </c>
      <c r="B8" s="287" t="s">
        <v>1</v>
      </c>
      <c r="C8" s="96">
        <v>95</v>
      </c>
      <c r="D8" s="71">
        <v>21</v>
      </c>
      <c r="E8" s="71">
        <v>10</v>
      </c>
      <c r="F8" s="71">
        <f>+F22+F36</f>
        <v>27</v>
      </c>
      <c r="G8" s="72">
        <v>153</v>
      </c>
      <c r="I8" s="26">
        <f>+SUM(C8:F8)-G8</f>
        <v>0</v>
      </c>
      <c r="J8" s="26"/>
    </row>
    <row r="9" spans="1:10" ht="16.5" customHeight="1" x14ac:dyDescent="0.15">
      <c r="A9" s="280"/>
      <c r="B9" s="284"/>
      <c r="C9" s="91">
        <f>C8/$G$8+0.001</f>
        <v>0.62191503267973858</v>
      </c>
      <c r="D9" s="75">
        <f>D8/$G$8</f>
        <v>0.13725490196078433</v>
      </c>
      <c r="E9" s="75">
        <f t="shared" ref="E9:F9" si="0">E8/$G$8</f>
        <v>6.535947712418301E-2</v>
      </c>
      <c r="F9" s="75">
        <f t="shared" si="0"/>
        <v>0.17647058823529413</v>
      </c>
      <c r="G9" s="76">
        <v>1</v>
      </c>
      <c r="I9" s="26">
        <f t="shared" ref="I9:I49" si="1">+SUM(C9:F9)-G9</f>
        <v>1.0000000000001119E-3</v>
      </c>
      <c r="J9" s="26"/>
    </row>
    <row r="10" spans="1:10" ht="16.5" customHeight="1" x14ac:dyDescent="0.15">
      <c r="A10" s="280"/>
      <c r="B10" s="284" t="s">
        <v>2</v>
      </c>
      <c r="C10" s="92">
        <v>134</v>
      </c>
      <c r="D10" s="40">
        <v>16</v>
      </c>
      <c r="E10" s="40">
        <v>2</v>
      </c>
      <c r="F10" s="40">
        <v>31</v>
      </c>
      <c r="G10" s="68">
        <v>183</v>
      </c>
      <c r="I10" s="26">
        <f t="shared" si="1"/>
        <v>0</v>
      </c>
      <c r="J10" s="26"/>
    </row>
    <row r="11" spans="1:10" ht="16.5" customHeight="1" x14ac:dyDescent="0.15">
      <c r="A11" s="280"/>
      <c r="B11" s="284"/>
      <c r="C11" s="91">
        <f>C10/$G$10+0.001</f>
        <v>0.73324043715846998</v>
      </c>
      <c r="D11" s="75">
        <f>D10/$G$10</f>
        <v>8.7431693989071038E-2</v>
      </c>
      <c r="E11" s="75">
        <f t="shared" ref="E11:F11" si="2">E10/$G$10</f>
        <v>1.092896174863388E-2</v>
      </c>
      <c r="F11" s="75">
        <f t="shared" si="2"/>
        <v>0.16939890710382513</v>
      </c>
      <c r="G11" s="76">
        <v>1</v>
      </c>
      <c r="I11" s="26">
        <f t="shared" si="1"/>
        <v>1.0000000000001119E-3</v>
      </c>
      <c r="J11" s="26"/>
    </row>
    <row r="12" spans="1:10" ht="16.5" customHeight="1" x14ac:dyDescent="0.15">
      <c r="A12" s="280"/>
      <c r="B12" s="284" t="s">
        <v>3</v>
      </c>
      <c r="C12" s="92">
        <v>179</v>
      </c>
      <c r="D12" s="40">
        <v>10</v>
      </c>
      <c r="E12" s="40">
        <v>4</v>
      </c>
      <c r="F12" s="40">
        <v>18</v>
      </c>
      <c r="G12" s="68">
        <v>211</v>
      </c>
      <c r="I12" s="26">
        <f t="shared" si="1"/>
        <v>0</v>
      </c>
      <c r="J12" s="26"/>
    </row>
    <row r="13" spans="1:10" ht="16.5" customHeight="1" x14ac:dyDescent="0.15">
      <c r="A13" s="280"/>
      <c r="B13" s="284"/>
      <c r="C13" s="91">
        <f>C12/$G$12+0.001</f>
        <v>0.84934123222748814</v>
      </c>
      <c r="D13" s="75">
        <f>D12/$G$12</f>
        <v>4.7393364928909949E-2</v>
      </c>
      <c r="E13" s="75">
        <f t="shared" ref="E13:F13" si="3">E12/$G$12</f>
        <v>1.8957345971563982E-2</v>
      </c>
      <c r="F13" s="75">
        <f t="shared" si="3"/>
        <v>8.5308056872037921E-2</v>
      </c>
      <c r="G13" s="76">
        <v>1</v>
      </c>
      <c r="I13" s="26">
        <f t="shared" si="1"/>
        <v>1.0000000000001119E-3</v>
      </c>
      <c r="J13" s="26"/>
    </row>
    <row r="14" spans="1:10" ht="16.5" customHeight="1" x14ac:dyDescent="0.15">
      <c r="A14" s="280"/>
      <c r="B14" s="284" t="s">
        <v>4</v>
      </c>
      <c r="C14" s="92">
        <v>205</v>
      </c>
      <c r="D14" s="40">
        <v>14</v>
      </c>
      <c r="E14" s="40">
        <v>3</v>
      </c>
      <c r="F14" s="40">
        <v>23</v>
      </c>
      <c r="G14" s="68">
        <v>245</v>
      </c>
      <c r="I14" s="26">
        <f t="shared" si="1"/>
        <v>0</v>
      </c>
      <c r="J14" s="26"/>
    </row>
    <row r="15" spans="1:10" ht="16.5" customHeight="1" x14ac:dyDescent="0.15">
      <c r="A15" s="280"/>
      <c r="B15" s="284"/>
      <c r="C15" s="93">
        <f>C14/$G$14</f>
        <v>0.83673469387755106</v>
      </c>
      <c r="D15" s="75">
        <f t="shared" ref="D15:F15" si="4">D14/$G$14</f>
        <v>5.7142857142857141E-2</v>
      </c>
      <c r="E15" s="75">
        <f t="shared" si="4"/>
        <v>1.2244897959183673E-2</v>
      </c>
      <c r="F15" s="75">
        <f t="shared" si="4"/>
        <v>9.3877551020408165E-2</v>
      </c>
      <c r="G15" s="76">
        <v>1</v>
      </c>
      <c r="I15" s="26">
        <f t="shared" si="1"/>
        <v>0</v>
      </c>
      <c r="J15" s="26"/>
    </row>
    <row r="16" spans="1:10" ht="16.5" customHeight="1" x14ac:dyDescent="0.15">
      <c r="A16" s="280"/>
      <c r="B16" s="284" t="s">
        <v>5</v>
      </c>
      <c r="C16" s="92">
        <v>247</v>
      </c>
      <c r="D16" s="40">
        <v>12</v>
      </c>
      <c r="E16" s="40">
        <v>1</v>
      </c>
      <c r="F16" s="40">
        <v>13</v>
      </c>
      <c r="G16" s="68">
        <v>273</v>
      </c>
      <c r="I16" s="26">
        <f t="shared" si="1"/>
        <v>0</v>
      </c>
      <c r="J16" s="26"/>
    </row>
    <row r="17" spans="1:16" ht="16.5" customHeight="1" x14ac:dyDescent="0.15">
      <c r="A17" s="280"/>
      <c r="B17" s="284"/>
      <c r="C17" s="91">
        <f>C16/$G$16-0.001</f>
        <v>0.90376190476190477</v>
      </c>
      <c r="D17" s="75">
        <f>D16/$G$16</f>
        <v>4.3956043956043959E-2</v>
      </c>
      <c r="E17" s="75">
        <f t="shared" ref="E17:F17" si="5">E16/$G$16</f>
        <v>3.663003663003663E-3</v>
      </c>
      <c r="F17" s="75">
        <f t="shared" si="5"/>
        <v>4.7619047619047616E-2</v>
      </c>
      <c r="G17" s="76">
        <v>1</v>
      </c>
      <c r="I17" s="26">
        <f t="shared" si="1"/>
        <v>-1.0000000000001119E-3</v>
      </c>
      <c r="J17" s="26"/>
    </row>
    <row r="18" spans="1:16" ht="16.5" customHeight="1" x14ac:dyDescent="0.15">
      <c r="A18" s="280"/>
      <c r="B18" s="285" t="s">
        <v>85</v>
      </c>
      <c r="C18" s="92">
        <v>283</v>
      </c>
      <c r="D18" s="40">
        <v>7</v>
      </c>
      <c r="E18" s="40">
        <v>0</v>
      </c>
      <c r="F18" s="40">
        <v>3</v>
      </c>
      <c r="G18" s="68">
        <v>293</v>
      </c>
      <c r="I18" s="26">
        <f t="shared" si="1"/>
        <v>0</v>
      </c>
      <c r="J18" s="26"/>
    </row>
    <row r="19" spans="1:16" ht="16.5" customHeight="1" thickBot="1" x14ac:dyDescent="0.2">
      <c r="A19" s="280"/>
      <c r="B19" s="286"/>
      <c r="C19" s="94">
        <f>C18/$G$18</f>
        <v>0.96587030716723554</v>
      </c>
      <c r="D19" s="77">
        <f t="shared" ref="D19:F19" si="6">D18/$G$18</f>
        <v>2.3890784982935155E-2</v>
      </c>
      <c r="E19" s="77">
        <f t="shared" si="6"/>
        <v>0</v>
      </c>
      <c r="F19" s="77">
        <f t="shared" si="6"/>
        <v>1.0238907849829351E-2</v>
      </c>
      <c r="G19" s="78">
        <v>1</v>
      </c>
      <c r="I19" s="26">
        <f t="shared" si="1"/>
        <v>0</v>
      </c>
      <c r="J19" s="26"/>
    </row>
    <row r="20" spans="1:16" ht="16.5" customHeight="1" thickTop="1" x14ac:dyDescent="0.15">
      <c r="A20" s="280"/>
      <c r="B20" s="277" t="s">
        <v>0</v>
      </c>
      <c r="C20" s="189">
        <v>1143</v>
      </c>
      <c r="D20" s="42">
        <v>80</v>
      </c>
      <c r="E20" s="42">
        <v>20</v>
      </c>
      <c r="F20" s="44">
        <f>+F34+F48</f>
        <v>115</v>
      </c>
      <c r="G20" s="112">
        <v>1358</v>
      </c>
      <c r="I20" s="26">
        <f>+SUM(C20:F20)-G20</f>
        <v>0</v>
      </c>
      <c r="J20" s="26"/>
    </row>
    <row r="21" spans="1:16" ht="16.5" customHeight="1" thickBot="1" x14ac:dyDescent="0.2">
      <c r="A21" s="281"/>
      <c r="B21" s="285"/>
      <c r="C21" s="187">
        <f>C20/$G$20-0.001</f>
        <v>0.84067893961708395</v>
      </c>
      <c r="D21" s="79">
        <f>D20/$G$20</f>
        <v>5.8910162002945507E-2</v>
      </c>
      <c r="E21" s="79">
        <f t="shared" ref="E21:F21" si="7">E20/$G$20</f>
        <v>1.4727540500736377E-2</v>
      </c>
      <c r="F21" s="79">
        <f t="shared" si="7"/>
        <v>8.4683357879234172E-2</v>
      </c>
      <c r="G21" s="80">
        <v>1</v>
      </c>
      <c r="I21" s="26">
        <f t="shared" si="1"/>
        <v>-1.0000000000000009E-3</v>
      </c>
      <c r="J21" s="27">
        <f>+C8+C10+C12+C14+C16+C18-C20</f>
        <v>0</v>
      </c>
      <c r="K21" s="27">
        <f>+D8+D10+D12+D14+D16+D18-D20</f>
        <v>0</v>
      </c>
      <c r="L21" s="27">
        <f t="shared" ref="L21:P21" si="8">+E8+E10+E12+E14+E16+E18-E20</f>
        <v>0</v>
      </c>
      <c r="M21" s="27">
        <f t="shared" si="8"/>
        <v>0</v>
      </c>
      <c r="N21" s="27">
        <f t="shared" si="8"/>
        <v>0</v>
      </c>
      <c r="O21" s="27">
        <f t="shared" si="8"/>
        <v>0</v>
      </c>
      <c r="P21" s="27">
        <f t="shared" si="8"/>
        <v>0</v>
      </c>
    </row>
    <row r="22" spans="1:16" ht="16.5" customHeight="1" x14ac:dyDescent="0.15">
      <c r="A22" s="279" t="s">
        <v>6</v>
      </c>
      <c r="B22" s="287" t="s">
        <v>1</v>
      </c>
      <c r="C22" s="96">
        <v>32</v>
      </c>
      <c r="D22" s="71">
        <v>8</v>
      </c>
      <c r="E22" s="71">
        <v>3</v>
      </c>
      <c r="F22" s="71">
        <v>15</v>
      </c>
      <c r="G22" s="72">
        <v>58</v>
      </c>
      <c r="I22" s="26">
        <f t="shared" si="1"/>
        <v>0</v>
      </c>
      <c r="J22" s="26"/>
    </row>
    <row r="23" spans="1:16" ht="16.5" customHeight="1" x14ac:dyDescent="0.15">
      <c r="A23" s="280"/>
      <c r="B23" s="284"/>
      <c r="C23" s="91">
        <f>C22/$G$22-0.001</f>
        <v>0.55072413793103447</v>
      </c>
      <c r="D23" s="75">
        <f>D22/$G$22</f>
        <v>0.13793103448275862</v>
      </c>
      <c r="E23" s="75">
        <f t="shared" ref="E23:F23" si="9">E22/$G$22</f>
        <v>5.1724137931034482E-2</v>
      </c>
      <c r="F23" s="75">
        <f t="shared" si="9"/>
        <v>0.25862068965517243</v>
      </c>
      <c r="G23" s="76">
        <v>1</v>
      </c>
      <c r="I23" s="26">
        <f t="shared" si="1"/>
        <v>-1.0000000000001119E-3</v>
      </c>
      <c r="J23" s="26"/>
    </row>
    <row r="24" spans="1:16" ht="16.5" customHeight="1" x14ac:dyDescent="0.15">
      <c r="A24" s="280"/>
      <c r="B24" s="284" t="s">
        <v>2</v>
      </c>
      <c r="C24" s="92">
        <v>62</v>
      </c>
      <c r="D24" s="40">
        <v>6</v>
      </c>
      <c r="E24" s="40">
        <v>2</v>
      </c>
      <c r="F24" s="40">
        <v>23</v>
      </c>
      <c r="G24" s="68">
        <v>93</v>
      </c>
      <c r="I24" s="26">
        <f t="shared" si="1"/>
        <v>0</v>
      </c>
      <c r="J24" s="26"/>
    </row>
    <row r="25" spans="1:16" ht="16.5" customHeight="1" x14ac:dyDescent="0.15">
      <c r="A25" s="280"/>
      <c r="B25" s="284"/>
      <c r="C25" s="91">
        <f>C24/$G$24-0.001</f>
        <v>0.66566666666666663</v>
      </c>
      <c r="D25" s="75">
        <f>D24/$G$24</f>
        <v>6.4516129032258063E-2</v>
      </c>
      <c r="E25" s="75">
        <f t="shared" ref="E25:F25" si="10">E24/$G$24</f>
        <v>2.1505376344086023E-2</v>
      </c>
      <c r="F25" s="75">
        <f t="shared" si="10"/>
        <v>0.24731182795698925</v>
      </c>
      <c r="G25" s="76">
        <v>1</v>
      </c>
      <c r="I25" s="26">
        <f t="shared" si="1"/>
        <v>-1.0000000000001119E-3</v>
      </c>
      <c r="J25" s="26"/>
    </row>
    <row r="26" spans="1:16" ht="16.5" customHeight="1" x14ac:dyDescent="0.15">
      <c r="A26" s="280"/>
      <c r="B26" s="284" t="s">
        <v>3</v>
      </c>
      <c r="C26" s="92">
        <v>86</v>
      </c>
      <c r="D26" s="40">
        <v>6</v>
      </c>
      <c r="E26" s="40">
        <v>4</v>
      </c>
      <c r="F26" s="40">
        <v>9</v>
      </c>
      <c r="G26" s="68">
        <v>105</v>
      </c>
      <c r="I26" s="26">
        <f t="shared" si="1"/>
        <v>0</v>
      </c>
      <c r="J26" s="26"/>
    </row>
    <row r="27" spans="1:16" ht="16.5" customHeight="1" x14ac:dyDescent="0.15">
      <c r="A27" s="280"/>
      <c r="B27" s="284"/>
      <c r="C27" s="93">
        <f>C26/$G$26</f>
        <v>0.81904761904761902</v>
      </c>
      <c r="D27" s="75">
        <f t="shared" ref="D27:F27" si="11">D26/$G$26</f>
        <v>5.7142857142857141E-2</v>
      </c>
      <c r="E27" s="75">
        <f t="shared" si="11"/>
        <v>3.8095238095238099E-2</v>
      </c>
      <c r="F27" s="75">
        <f t="shared" si="11"/>
        <v>8.5714285714285715E-2</v>
      </c>
      <c r="G27" s="76">
        <v>1</v>
      </c>
      <c r="I27" s="26">
        <f t="shared" si="1"/>
        <v>0</v>
      </c>
      <c r="J27" s="26"/>
    </row>
    <row r="28" spans="1:16" ht="16.5" customHeight="1" x14ac:dyDescent="0.15">
      <c r="A28" s="280"/>
      <c r="B28" s="284" t="s">
        <v>4</v>
      </c>
      <c r="C28" s="92">
        <v>88</v>
      </c>
      <c r="D28" s="40">
        <v>8</v>
      </c>
      <c r="E28" s="40">
        <v>3</v>
      </c>
      <c r="F28" s="40">
        <v>19</v>
      </c>
      <c r="G28" s="68">
        <v>118</v>
      </c>
      <c r="I28" s="26">
        <f t="shared" si="1"/>
        <v>0</v>
      </c>
      <c r="J28" s="26"/>
    </row>
    <row r="29" spans="1:16" ht="16.5" customHeight="1" x14ac:dyDescent="0.15">
      <c r="A29" s="280"/>
      <c r="B29" s="284"/>
      <c r="C29" s="93">
        <f>C28/$G$28</f>
        <v>0.74576271186440679</v>
      </c>
      <c r="D29" s="75">
        <f t="shared" ref="D29:F29" si="12">D28/$G$28</f>
        <v>6.7796610169491525E-2</v>
      </c>
      <c r="E29" s="75">
        <f t="shared" si="12"/>
        <v>2.5423728813559324E-2</v>
      </c>
      <c r="F29" s="75">
        <f t="shared" si="12"/>
        <v>0.16101694915254236</v>
      </c>
      <c r="G29" s="76">
        <v>1</v>
      </c>
      <c r="I29" s="26">
        <f t="shared" si="1"/>
        <v>0</v>
      </c>
      <c r="J29" s="26"/>
    </row>
    <row r="30" spans="1:16" ht="16.5" customHeight="1" x14ac:dyDescent="0.15">
      <c r="A30" s="280"/>
      <c r="B30" s="284" t="s">
        <v>5</v>
      </c>
      <c r="C30" s="92">
        <v>121</v>
      </c>
      <c r="D30" s="40">
        <v>5</v>
      </c>
      <c r="E30" s="40">
        <v>1</v>
      </c>
      <c r="F30" s="40">
        <v>8</v>
      </c>
      <c r="G30" s="68">
        <v>135</v>
      </c>
      <c r="I30" s="26">
        <f t="shared" si="1"/>
        <v>0</v>
      </c>
      <c r="J30" s="26"/>
    </row>
    <row r="31" spans="1:16" ht="16.5" customHeight="1" x14ac:dyDescent="0.15">
      <c r="A31" s="280"/>
      <c r="B31" s="284"/>
      <c r="C31" s="91">
        <f>C30/$G$30+0.001</f>
        <v>0.89729629629629626</v>
      </c>
      <c r="D31" s="75">
        <f>D30/$G$30</f>
        <v>3.7037037037037035E-2</v>
      </c>
      <c r="E31" s="75">
        <f t="shared" ref="E31:F31" si="13">E30/$G$30</f>
        <v>7.4074074074074077E-3</v>
      </c>
      <c r="F31" s="75">
        <f t="shared" si="13"/>
        <v>5.9259259259259262E-2</v>
      </c>
      <c r="G31" s="76">
        <v>1</v>
      </c>
      <c r="I31" s="26">
        <f t="shared" si="1"/>
        <v>9.9999999999988987E-4</v>
      </c>
      <c r="J31" s="26"/>
    </row>
    <row r="32" spans="1:16" ht="16.5" customHeight="1" x14ac:dyDescent="0.15">
      <c r="A32" s="280"/>
      <c r="B32" s="285" t="s">
        <v>85</v>
      </c>
      <c r="C32" s="92">
        <v>124</v>
      </c>
      <c r="D32" s="40">
        <v>4</v>
      </c>
      <c r="E32" s="40">
        <v>0</v>
      </c>
      <c r="F32" s="40">
        <v>1</v>
      </c>
      <c r="G32" s="68">
        <v>129</v>
      </c>
      <c r="I32" s="26">
        <f t="shared" si="1"/>
        <v>0</v>
      </c>
      <c r="J32" s="26"/>
    </row>
    <row r="33" spans="1:16" ht="16.5" customHeight="1" thickBot="1" x14ac:dyDescent="0.2">
      <c r="A33" s="280"/>
      <c r="B33" s="286"/>
      <c r="C33" s="94">
        <f>C32/$G$32</f>
        <v>0.96124031007751942</v>
      </c>
      <c r="D33" s="77">
        <f t="shared" ref="D33:F33" si="14">D32/$G$32</f>
        <v>3.1007751937984496E-2</v>
      </c>
      <c r="E33" s="77">
        <f t="shared" si="14"/>
        <v>0</v>
      </c>
      <c r="F33" s="77">
        <f t="shared" si="14"/>
        <v>7.7519379844961239E-3</v>
      </c>
      <c r="G33" s="78">
        <v>1</v>
      </c>
      <c r="I33" s="26">
        <f t="shared" si="1"/>
        <v>0</v>
      </c>
      <c r="J33" s="26"/>
    </row>
    <row r="34" spans="1:16" ht="16.5" customHeight="1" thickTop="1" x14ac:dyDescent="0.15">
      <c r="A34" s="280"/>
      <c r="B34" s="277" t="s">
        <v>0</v>
      </c>
      <c r="C34" s="45">
        <v>513</v>
      </c>
      <c r="D34" s="42">
        <v>37</v>
      </c>
      <c r="E34" s="42">
        <v>13</v>
      </c>
      <c r="F34" s="42">
        <v>75</v>
      </c>
      <c r="G34" s="70">
        <v>638</v>
      </c>
      <c r="I34" s="26">
        <f t="shared" si="1"/>
        <v>0</v>
      </c>
      <c r="J34" s="26"/>
    </row>
    <row r="35" spans="1:16" ht="16.5" customHeight="1" thickBot="1" x14ac:dyDescent="0.2">
      <c r="A35" s="282"/>
      <c r="B35" s="278"/>
      <c r="C35" s="97">
        <f>C34/$G$34</f>
        <v>0.8040752351097179</v>
      </c>
      <c r="D35" s="81">
        <f t="shared" ref="D35:F35" si="15">D34/$G$34</f>
        <v>5.7993730407523508E-2</v>
      </c>
      <c r="E35" s="81">
        <f t="shared" si="15"/>
        <v>2.037617554858934E-2</v>
      </c>
      <c r="F35" s="81">
        <f t="shared" si="15"/>
        <v>0.11755485893416928</v>
      </c>
      <c r="G35" s="83">
        <v>1</v>
      </c>
      <c r="I35" s="26">
        <f t="shared" si="1"/>
        <v>0</v>
      </c>
      <c r="J35" s="27">
        <f>+C22+C24+C26+C28+C30+C32-C34</f>
        <v>0</v>
      </c>
      <c r="K35" s="27">
        <f>+D22+D24+D26+D28+D30+D32-D34</f>
        <v>0</v>
      </c>
      <c r="L35" s="27">
        <f t="shared" ref="L35" si="16">+E22+E24+E26+E28+E30+E32-E34</f>
        <v>0</v>
      </c>
      <c r="M35" s="27">
        <f t="shared" ref="M35" si="17">+F22+F24+F26+F28+F30+F32-F34</f>
        <v>0</v>
      </c>
      <c r="N35" s="27">
        <f t="shared" ref="N35" si="18">+G22+G24+G26+G28+G30+G32-G34</f>
        <v>0</v>
      </c>
      <c r="O35" s="27">
        <f t="shared" ref="O35" si="19">+H22+H24+H26+H28+H30+H32-H34</f>
        <v>0</v>
      </c>
      <c r="P35" s="27">
        <f t="shared" ref="P35" si="20">+I22+I24+I26+I28+I30+I32-I34</f>
        <v>0</v>
      </c>
    </row>
    <row r="36" spans="1:16" ht="16.5" customHeight="1" x14ac:dyDescent="0.15">
      <c r="A36" s="283" t="s">
        <v>7</v>
      </c>
      <c r="B36" s="277" t="s">
        <v>1</v>
      </c>
      <c r="C36" s="45">
        <v>63</v>
      </c>
      <c r="D36" s="42">
        <v>13</v>
      </c>
      <c r="E36" s="42">
        <v>7</v>
      </c>
      <c r="F36" s="42">
        <v>12</v>
      </c>
      <c r="G36" s="70">
        <v>95</v>
      </c>
      <c r="I36" s="26">
        <f t="shared" si="1"/>
        <v>0</v>
      </c>
      <c r="J36" s="26"/>
    </row>
    <row r="37" spans="1:16" ht="16.5" customHeight="1" x14ac:dyDescent="0.15">
      <c r="A37" s="280"/>
      <c r="B37" s="284"/>
      <c r="C37" s="93">
        <f>C36/$G$36</f>
        <v>0.66315789473684206</v>
      </c>
      <c r="D37" s="75">
        <f t="shared" ref="D37:F37" si="21">D36/$G$36</f>
        <v>0.1368421052631579</v>
      </c>
      <c r="E37" s="75">
        <f t="shared" si="21"/>
        <v>7.3684210526315783E-2</v>
      </c>
      <c r="F37" s="75">
        <f t="shared" si="21"/>
        <v>0.12631578947368421</v>
      </c>
      <c r="G37" s="76">
        <v>1</v>
      </c>
      <c r="I37" s="26">
        <f t="shared" si="1"/>
        <v>0</v>
      </c>
      <c r="J37" s="26"/>
    </row>
    <row r="38" spans="1:16" ht="16.5" customHeight="1" x14ac:dyDescent="0.15">
      <c r="A38" s="280"/>
      <c r="B38" s="284" t="s">
        <v>2</v>
      </c>
      <c r="C38" s="92">
        <v>72</v>
      </c>
      <c r="D38" s="40">
        <v>10</v>
      </c>
      <c r="E38" s="40">
        <v>0</v>
      </c>
      <c r="F38" s="40">
        <v>8</v>
      </c>
      <c r="G38" s="68">
        <v>90</v>
      </c>
      <c r="I38" s="26">
        <f t="shared" si="1"/>
        <v>0</v>
      </c>
      <c r="J38" s="26"/>
    </row>
    <row r="39" spans="1:16" ht="16.5" customHeight="1" x14ac:dyDescent="0.15">
      <c r="A39" s="280"/>
      <c r="B39" s="284"/>
      <c r="C39" s="93">
        <f>C38/$G$38</f>
        <v>0.8</v>
      </c>
      <c r="D39" s="75">
        <f t="shared" ref="D39:F39" si="22">D38/$G$38</f>
        <v>0.1111111111111111</v>
      </c>
      <c r="E39" s="75">
        <f t="shared" si="22"/>
        <v>0</v>
      </c>
      <c r="F39" s="75">
        <f t="shared" si="22"/>
        <v>8.8888888888888892E-2</v>
      </c>
      <c r="G39" s="76">
        <v>1</v>
      </c>
      <c r="I39" s="26">
        <f t="shared" si="1"/>
        <v>0</v>
      </c>
      <c r="J39" s="26"/>
    </row>
    <row r="40" spans="1:16" ht="16.5" customHeight="1" x14ac:dyDescent="0.15">
      <c r="A40" s="280"/>
      <c r="B40" s="284" t="s">
        <v>3</v>
      </c>
      <c r="C40" s="92">
        <v>93</v>
      </c>
      <c r="D40" s="40">
        <v>4</v>
      </c>
      <c r="E40" s="40">
        <v>0</v>
      </c>
      <c r="F40" s="40">
        <v>9</v>
      </c>
      <c r="G40" s="68">
        <v>106</v>
      </c>
      <c r="I40" s="26">
        <f t="shared" si="1"/>
        <v>0</v>
      </c>
      <c r="J40" s="26"/>
    </row>
    <row r="41" spans="1:16" ht="16.5" customHeight="1" x14ac:dyDescent="0.15">
      <c r="A41" s="280"/>
      <c r="B41" s="284"/>
      <c r="C41" s="93">
        <f>C40/$G$40</f>
        <v>0.87735849056603776</v>
      </c>
      <c r="D41" s="75">
        <f t="shared" ref="D41:F41" si="23">D40/$G$40</f>
        <v>3.7735849056603772E-2</v>
      </c>
      <c r="E41" s="75">
        <f t="shared" si="23"/>
        <v>0</v>
      </c>
      <c r="F41" s="75">
        <f t="shared" si="23"/>
        <v>8.4905660377358486E-2</v>
      </c>
      <c r="G41" s="76">
        <v>1</v>
      </c>
      <c r="I41" s="26">
        <f t="shared" si="1"/>
        <v>0</v>
      </c>
      <c r="J41" s="26"/>
    </row>
    <row r="42" spans="1:16" ht="16.5" customHeight="1" x14ac:dyDescent="0.15">
      <c r="A42" s="280"/>
      <c r="B42" s="284" t="s">
        <v>4</v>
      </c>
      <c r="C42" s="92">
        <v>117</v>
      </c>
      <c r="D42" s="40">
        <v>6</v>
      </c>
      <c r="E42" s="40">
        <v>0</v>
      </c>
      <c r="F42" s="40">
        <v>4</v>
      </c>
      <c r="G42" s="68">
        <v>127</v>
      </c>
      <c r="I42" s="26">
        <f t="shared" si="1"/>
        <v>0</v>
      </c>
      <c r="J42" s="26"/>
    </row>
    <row r="43" spans="1:16" ht="16.5" customHeight="1" x14ac:dyDescent="0.15">
      <c r="A43" s="280"/>
      <c r="B43" s="284"/>
      <c r="C43" s="91">
        <f>C42/$G$42+0.001</f>
        <v>0.92225984251968507</v>
      </c>
      <c r="D43" s="75">
        <f>D42/$G$42</f>
        <v>4.7244094488188976E-2</v>
      </c>
      <c r="E43" s="75">
        <f t="shared" ref="E43:F43" si="24">E42/$G$42</f>
        <v>0</v>
      </c>
      <c r="F43" s="75">
        <f t="shared" si="24"/>
        <v>3.1496062992125984E-2</v>
      </c>
      <c r="G43" s="76">
        <v>1</v>
      </c>
      <c r="I43" s="26">
        <f t="shared" si="1"/>
        <v>1.0000000000001119E-3</v>
      </c>
      <c r="J43" s="26"/>
    </row>
    <row r="44" spans="1:16" ht="16.5" customHeight="1" x14ac:dyDescent="0.15">
      <c r="A44" s="280"/>
      <c r="B44" s="284" t="s">
        <v>5</v>
      </c>
      <c r="C44" s="92">
        <v>126</v>
      </c>
      <c r="D44" s="40">
        <v>7</v>
      </c>
      <c r="E44" s="40">
        <v>0</v>
      </c>
      <c r="F44" s="40">
        <v>5</v>
      </c>
      <c r="G44" s="68">
        <v>138</v>
      </c>
      <c r="I44" s="26">
        <f t="shared" si="1"/>
        <v>0</v>
      </c>
      <c r="J44" s="26"/>
    </row>
    <row r="45" spans="1:16" ht="16.5" customHeight="1" x14ac:dyDescent="0.15">
      <c r="A45" s="280"/>
      <c r="B45" s="284"/>
      <c r="C45" s="93">
        <f>C44/$G$44</f>
        <v>0.91304347826086951</v>
      </c>
      <c r="D45" s="75">
        <f t="shared" ref="D45:F45" si="25">D44/$G$44</f>
        <v>5.0724637681159424E-2</v>
      </c>
      <c r="E45" s="75">
        <f t="shared" si="25"/>
        <v>0</v>
      </c>
      <c r="F45" s="75">
        <f t="shared" si="25"/>
        <v>3.6231884057971016E-2</v>
      </c>
      <c r="G45" s="76">
        <v>1</v>
      </c>
      <c r="I45" s="26">
        <f t="shared" si="1"/>
        <v>0</v>
      </c>
      <c r="J45" s="26"/>
    </row>
    <row r="46" spans="1:16" ht="16.5" customHeight="1" x14ac:dyDescent="0.15">
      <c r="A46" s="280"/>
      <c r="B46" s="285" t="s">
        <v>85</v>
      </c>
      <c r="C46" s="92">
        <v>159</v>
      </c>
      <c r="D46" s="40">
        <v>3</v>
      </c>
      <c r="E46" s="40">
        <v>0</v>
      </c>
      <c r="F46" s="40">
        <v>2</v>
      </c>
      <c r="G46" s="68">
        <v>164</v>
      </c>
      <c r="I46" s="26">
        <f t="shared" si="1"/>
        <v>0</v>
      </c>
      <c r="J46" s="26"/>
    </row>
    <row r="47" spans="1:16" ht="16.5" customHeight="1" thickBot="1" x14ac:dyDescent="0.2">
      <c r="A47" s="280"/>
      <c r="B47" s="286"/>
      <c r="C47" s="94">
        <f>C46/$G$46</f>
        <v>0.96951219512195119</v>
      </c>
      <c r="D47" s="77">
        <f t="shared" ref="D47:F47" si="26">D46/$G$46</f>
        <v>1.8292682926829267E-2</v>
      </c>
      <c r="E47" s="77">
        <f t="shared" si="26"/>
        <v>0</v>
      </c>
      <c r="F47" s="77">
        <f t="shared" si="26"/>
        <v>1.2195121951219513E-2</v>
      </c>
      <c r="G47" s="78">
        <v>1</v>
      </c>
      <c r="I47" s="26">
        <f t="shared" si="1"/>
        <v>0</v>
      </c>
      <c r="J47" s="26"/>
    </row>
    <row r="48" spans="1:16" ht="16.5" customHeight="1" thickTop="1" x14ac:dyDescent="0.15">
      <c r="A48" s="280"/>
      <c r="B48" s="277" t="s">
        <v>0</v>
      </c>
      <c r="C48" s="45">
        <v>630</v>
      </c>
      <c r="D48" s="42">
        <v>43</v>
      </c>
      <c r="E48" s="42">
        <v>7</v>
      </c>
      <c r="F48" s="42">
        <v>40</v>
      </c>
      <c r="G48" s="70">
        <v>720</v>
      </c>
      <c r="I48" s="26">
        <f t="shared" si="1"/>
        <v>0</v>
      </c>
      <c r="J48" s="26"/>
    </row>
    <row r="49" spans="1:16" ht="16.5" customHeight="1" thickBot="1" x14ac:dyDescent="0.2">
      <c r="A49" s="282"/>
      <c r="B49" s="278"/>
      <c r="C49" s="188">
        <f>C48/$G$48-0.001</f>
        <v>0.874</v>
      </c>
      <c r="D49" s="81">
        <f t="shared" ref="D49:F49" si="27">D48/$G$48</f>
        <v>5.9722222222222225E-2</v>
      </c>
      <c r="E49" s="81">
        <f t="shared" si="27"/>
        <v>9.7222222222222224E-3</v>
      </c>
      <c r="F49" s="81">
        <f t="shared" si="27"/>
        <v>5.5555555555555552E-2</v>
      </c>
      <c r="G49" s="83">
        <v>1</v>
      </c>
      <c r="I49" s="26">
        <f t="shared" si="1"/>
        <v>-1.0000000000000009E-3</v>
      </c>
      <c r="J49" s="27">
        <f>+C36+C38+C40+C42+C44+C46-C48</f>
        <v>0</v>
      </c>
      <c r="K49" s="27">
        <f>+D36+D38+D40+D42+D44+D46-D48</f>
        <v>0</v>
      </c>
      <c r="L49" s="27">
        <f>+E36+E38+E40+E42+E44+E46-E48</f>
        <v>0</v>
      </c>
      <c r="M49" s="27">
        <f t="shared" ref="M49" si="28">+F36+F38+F40+F42+F44+F46-F48</f>
        <v>0</v>
      </c>
      <c r="N49" s="27">
        <f t="shared" ref="N49" si="29">+G36+G38+G40+G42+G44+G46-G48</f>
        <v>0</v>
      </c>
      <c r="O49" s="27">
        <f t="shared" ref="O49" si="30">+H36+H38+H40+H42+H44+H46-H48</f>
        <v>0</v>
      </c>
      <c r="P49" s="27">
        <f t="shared" ref="P49" si="31">+I36+I38+I40+I42+I44+I46-I48</f>
        <v>0</v>
      </c>
    </row>
    <row r="50" spans="1:16" x14ac:dyDescent="0.15">
      <c r="B50" s="1"/>
    </row>
    <row r="51" spans="1:16" x14ac:dyDescent="0.15">
      <c r="B51" s="1"/>
    </row>
    <row r="52" spans="1:16" hidden="1" x14ac:dyDescent="0.15">
      <c r="B52" s="276" t="s">
        <v>181</v>
      </c>
      <c r="C52" s="28">
        <f>+C22+C36-C8</f>
        <v>0</v>
      </c>
      <c r="D52" s="28">
        <f t="shared" ref="D52:G52" si="32">+D22+D36-D8</f>
        <v>0</v>
      </c>
      <c r="E52" s="28">
        <f t="shared" si="32"/>
        <v>0</v>
      </c>
      <c r="F52" s="28">
        <f t="shared" si="32"/>
        <v>0</v>
      </c>
      <c r="G52" s="28">
        <f t="shared" si="32"/>
        <v>0</v>
      </c>
    </row>
    <row r="53" spans="1:16" hidden="1" x14ac:dyDescent="0.15">
      <c r="B53" s="275"/>
      <c r="C53" s="28"/>
      <c r="D53" s="28"/>
      <c r="E53" s="28"/>
      <c r="F53" s="28"/>
      <c r="G53" s="28"/>
    </row>
    <row r="54" spans="1:16" hidden="1" x14ac:dyDescent="0.15">
      <c r="B54" s="275" t="s">
        <v>182</v>
      </c>
      <c r="C54" s="28">
        <f t="shared" ref="C54:G54" si="33">+C24+C38-C10</f>
        <v>0</v>
      </c>
      <c r="D54" s="28">
        <f t="shared" si="33"/>
        <v>0</v>
      </c>
      <c r="E54" s="28">
        <f t="shared" si="33"/>
        <v>0</v>
      </c>
      <c r="F54" s="28">
        <f t="shared" si="33"/>
        <v>0</v>
      </c>
      <c r="G54" s="28">
        <f t="shared" si="33"/>
        <v>0</v>
      </c>
    </row>
    <row r="55" spans="1:16" hidden="1" x14ac:dyDescent="0.15">
      <c r="B55" s="275"/>
      <c r="C55" s="28"/>
      <c r="D55" s="28"/>
      <c r="E55" s="28"/>
      <c r="F55" s="28"/>
      <c r="G55" s="28"/>
    </row>
    <row r="56" spans="1:16" hidden="1" x14ac:dyDescent="0.15">
      <c r="B56" s="275" t="s">
        <v>183</v>
      </c>
      <c r="C56" s="28">
        <f t="shared" ref="C56:G56" si="34">+C26+C40-C12</f>
        <v>0</v>
      </c>
      <c r="D56" s="28">
        <f t="shared" si="34"/>
        <v>0</v>
      </c>
      <c r="E56" s="28">
        <f t="shared" si="34"/>
        <v>0</v>
      </c>
      <c r="F56" s="28">
        <f t="shared" si="34"/>
        <v>0</v>
      </c>
      <c r="G56" s="28">
        <f t="shared" si="34"/>
        <v>0</v>
      </c>
    </row>
    <row r="57" spans="1:16" hidden="1" x14ac:dyDescent="0.15">
      <c r="B57" s="275"/>
      <c r="C57" s="28"/>
      <c r="D57" s="28"/>
      <c r="E57" s="28"/>
      <c r="F57" s="28"/>
      <c r="G57" s="28"/>
    </row>
    <row r="58" spans="1:16" hidden="1" x14ac:dyDescent="0.15">
      <c r="B58" s="275" t="s">
        <v>184</v>
      </c>
      <c r="C58" s="28">
        <f t="shared" ref="C58:G58" si="35">+C28+C42-C14</f>
        <v>0</v>
      </c>
      <c r="D58" s="28">
        <f t="shared" si="35"/>
        <v>0</v>
      </c>
      <c r="E58" s="28">
        <f t="shared" si="35"/>
        <v>0</v>
      </c>
      <c r="F58" s="28">
        <f t="shared" si="35"/>
        <v>0</v>
      </c>
      <c r="G58" s="28">
        <f t="shared" si="35"/>
        <v>0</v>
      </c>
    </row>
    <row r="59" spans="1:16" hidden="1" x14ac:dyDescent="0.15">
      <c r="B59" s="275"/>
      <c r="C59" s="28"/>
      <c r="D59" s="28"/>
      <c r="E59" s="28"/>
      <c r="F59" s="28"/>
      <c r="G59" s="28"/>
    </row>
    <row r="60" spans="1:16" hidden="1" x14ac:dyDescent="0.15">
      <c r="B60" s="275" t="s">
        <v>185</v>
      </c>
      <c r="C60" s="28">
        <f t="shared" ref="C60:G60" si="36">+C30+C44-C16</f>
        <v>0</v>
      </c>
      <c r="D60" s="28">
        <f t="shared" si="36"/>
        <v>0</v>
      </c>
      <c r="E60" s="28">
        <f t="shared" si="36"/>
        <v>0</v>
      </c>
      <c r="F60" s="28">
        <f t="shared" si="36"/>
        <v>0</v>
      </c>
      <c r="G60" s="28">
        <f t="shared" si="36"/>
        <v>0</v>
      </c>
    </row>
    <row r="61" spans="1:16" hidden="1" x14ac:dyDescent="0.15">
      <c r="B61" s="275"/>
      <c r="C61" s="28"/>
      <c r="D61" s="28"/>
      <c r="E61" s="28"/>
      <c r="F61" s="28"/>
      <c r="G61" s="28"/>
    </row>
    <row r="62" spans="1:16" hidden="1" x14ac:dyDescent="0.15">
      <c r="B62" s="275" t="s">
        <v>186</v>
      </c>
      <c r="C62" s="28">
        <f t="shared" ref="C62:G62" si="37">+C32+C46-C18</f>
        <v>0</v>
      </c>
      <c r="D62" s="28">
        <f t="shared" si="37"/>
        <v>0</v>
      </c>
      <c r="E62" s="28">
        <f t="shared" si="37"/>
        <v>0</v>
      </c>
      <c r="F62" s="28">
        <f t="shared" si="37"/>
        <v>0</v>
      </c>
      <c r="G62" s="28">
        <f t="shared" si="37"/>
        <v>0</v>
      </c>
    </row>
    <row r="63" spans="1:16" hidden="1" x14ac:dyDescent="0.15">
      <c r="B63" s="275"/>
      <c r="C63" s="28"/>
      <c r="D63" s="28"/>
      <c r="E63" s="28"/>
      <c r="F63" s="28"/>
      <c r="G63" s="28"/>
    </row>
    <row r="64" spans="1:16" hidden="1" x14ac:dyDescent="0.15">
      <c r="B64" s="275" t="s">
        <v>187</v>
      </c>
      <c r="C64" s="28">
        <f t="shared" ref="C64:G64" si="38">+C34+C48-C20</f>
        <v>0</v>
      </c>
      <c r="D64" s="28">
        <f t="shared" si="38"/>
        <v>0</v>
      </c>
      <c r="E64" s="28">
        <f t="shared" si="38"/>
        <v>0</v>
      </c>
      <c r="F64" s="28">
        <f t="shared" si="38"/>
        <v>0</v>
      </c>
      <c r="G64" s="28">
        <f t="shared" si="38"/>
        <v>0</v>
      </c>
    </row>
    <row r="65" spans="2:7" hidden="1" x14ac:dyDescent="0.15">
      <c r="B65" s="275"/>
      <c r="C65" s="28"/>
      <c r="D65" s="28"/>
      <c r="E65" s="28"/>
      <c r="F65" s="28"/>
      <c r="G65" s="28"/>
    </row>
    <row r="66" spans="2:7" hidden="1" x14ac:dyDescent="0.15"/>
    <row r="67" spans="2:7" hidden="1" x14ac:dyDescent="0.15"/>
  </sheetData>
  <mergeCells count="37">
    <mergeCell ref="B3:G3"/>
    <mergeCell ref="B24:B25"/>
    <mergeCell ref="B46:B47"/>
    <mergeCell ref="G4:G7"/>
    <mergeCell ref="B18:B19"/>
    <mergeCell ref="C4:C7"/>
    <mergeCell ref="D4:D7"/>
    <mergeCell ref="E4:E7"/>
    <mergeCell ref="F4:F7"/>
    <mergeCell ref="B8:B9"/>
    <mergeCell ref="B10:B11"/>
    <mergeCell ref="B12:B13"/>
    <mergeCell ref="B14:B15"/>
    <mergeCell ref="B16:B17"/>
    <mergeCell ref="B48:B49"/>
    <mergeCell ref="A8:A21"/>
    <mergeCell ref="A22:A35"/>
    <mergeCell ref="A36:A49"/>
    <mergeCell ref="B34:B35"/>
    <mergeCell ref="B36:B37"/>
    <mergeCell ref="B38:B39"/>
    <mergeCell ref="B40:B41"/>
    <mergeCell ref="B42:B43"/>
    <mergeCell ref="B44:B45"/>
    <mergeCell ref="B26:B27"/>
    <mergeCell ref="B28:B29"/>
    <mergeCell ref="B30:B31"/>
    <mergeCell ref="B32:B33"/>
    <mergeCell ref="B20:B21"/>
    <mergeCell ref="B22:B23"/>
    <mergeCell ref="B62:B63"/>
    <mergeCell ref="B64:B65"/>
    <mergeCell ref="B52:B53"/>
    <mergeCell ref="B54:B55"/>
    <mergeCell ref="B56:B57"/>
    <mergeCell ref="B58:B59"/>
    <mergeCell ref="B60:B61"/>
  </mergeCells>
  <phoneticPr fontId="1"/>
  <pageMargins left="1.1023622047244095" right="0.70866141732283472" top="0.6692913385826772" bottom="0.35433070866141736" header="0.31496062992125984" footer="0.31496062992125984"/>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62"/>
  <sheetViews>
    <sheetView view="pageBreakPreview" zoomScale="60" zoomScaleNormal="100" workbookViewId="0"/>
  </sheetViews>
  <sheetFormatPr defaultRowHeight="13.5" x14ac:dyDescent="0.15"/>
  <cols>
    <col min="1" max="1" width="7.25" customWidth="1"/>
    <col min="2" max="2" width="12.625" customWidth="1"/>
    <col min="3" max="4" width="20" style="2" customWidth="1"/>
    <col min="5" max="5" width="20" customWidth="1"/>
    <col min="6" max="9" width="9" hidden="1" customWidth="1"/>
  </cols>
  <sheetData>
    <row r="1" spans="1:9" s="8" customFormat="1" ht="42" customHeight="1" x14ac:dyDescent="0.15">
      <c r="A1" s="51" t="s">
        <v>28</v>
      </c>
      <c r="B1" s="324" t="s">
        <v>96</v>
      </c>
      <c r="C1" s="324"/>
      <c r="D1" s="324"/>
      <c r="E1" s="324"/>
      <c r="F1" s="6"/>
      <c r="G1" s="6"/>
      <c r="H1" s="6"/>
      <c r="I1" s="6"/>
    </row>
    <row r="2" spans="1:9" s="8" customFormat="1" ht="14.25" customHeight="1" thickBot="1" x14ac:dyDescent="0.2">
      <c r="A2" s="51"/>
      <c r="B2" s="203"/>
      <c r="C2" s="203"/>
      <c r="D2" s="203"/>
      <c r="E2" s="203"/>
      <c r="F2" s="6"/>
      <c r="G2" s="6"/>
      <c r="H2" s="6"/>
      <c r="I2" s="6"/>
    </row>
    <row r="3" spans="1:9" s="7" customFormat="1" ht="18.75" customHeight="1" x14ac:dyDescent="0.15">
      <c r="A3" s="67"/>
      <c r="B3" s="99" t="s">
        <v>270</v>
      </c>
      <c r="C3" s="317" t="s">
        <v>145</v>
      </c>
      <c r="D3" s="305" t="s">
        <v>146</v>
      </c>
      <c r="E3" s="303" t="s">
        <v>0</v>
      </c>
    </row>
    <row r="4" spans="1:9" s="7" customFormat="1" ht="18.75" customHeight="1" thickBot="1" x14ac:dyDescent="0.2">
      <c r="A4" s="90" t="s">
        <v>271</v>
      </c>
      <c r="B4" s="100"/>
      <c r="C4" s="310"/>
      <c r="D4" s="306"/>
      <c r="E4" s="304"/>
    </row>
    <row r="5" spans="1:9" s="7" customFormat="1" ht="17.25" customHeight="1" x14ac:dyDescent="0.15">
      <c r="A5" s="279" t="s">
        <v>0</v>
      </c>
      <c r="B5" s="287" t="s">
        <v>1</v>
      </c>
      <c r="C5" s="96">
        <v>55</v>
      </c>
      <c r="D5" s="71">
        <v>90</v>
      </c>
      <c r="E5" s="72">
        <v>145</v>
      </c>
      <c r="F5" s="7">
        <f>+C5+D5-E5</f>
        <v>0</v>
      </c>
    </row>
    <row r="6" spans="1:9" s="7" customFormat="1" ht="17.25" customHeight="1" x14ac:dyDescent="0.15">
      <c r="A6" s="280"/>
      <c r="B6" s="284"/>
      <c r="C6" s="101">
        <f>C5/E5</f>
        <v>0.37931034482758619</v>
      </c>
      <c r="D6" s="102">
        <f>D5/E5</f>
        <v>0.62068965517241381</v>
      </c>
      <c r="E6" s="172">
        <v>1</v>
      </c>
      <c r="F6" s="7">
        <f t="shared" ref="F6:F46" si="0">+C6+D6-E6</f>
        <v>0</v>
      </c>
    </row>
    <row r="7" spans="1:9" s="7" customFormat="1" ht="17.25" customHeight="1" x14ac:dyDescent="0.15">
      <c r="A7" s="280"/>
      <c r="B7" s="284" t="s">
        <v>2</v>
      </c>
      <c r="C7" s="92">
        <v>98</v>
      </c>
      <c r="D7" s="40">
        <v>86</v>
      </c>
      <c r="E7" s="69">
        <v>184</v>
      </c>
      <c r="F7" s="7">
        <f t="shared" si="0"/>
        <v>0</v>
      </c>
    </row>
    <row r="8" spans="1:9" s="7" customFormat="1" ht="17.25" customHeight="1" x14ac:dyDescent="0.15">
      <c r="A8" s="280"/>
      <c r="B8" s="284"/>
      <c r="C8" s="101">
        <f>C7/E7</f>
        <v>0.53260869565217395</v>
      </c>
      <c r="D8" s="102">
        <f>D7/E7</f>
        <v>0.46739130434782611</v>
      </c>
      <c r="E8" s="172">
        <v>1</v>
      </c>
      <c r="F8" s="7">
        <f t="shared" si="0"/>
        <v>0</v>
      </c>
    </row>
    <row r="9" spans="1:9" s="7" customFormat="1" ht="17.25" customHeight="1" x14ac:dyDescent="0.15">
      <c r="A9" s="280"/>
      <c r="B9" s="284" t="s">
        <v>3</v>
      </c>
      <c r="C9" s="92">
        <v>104</v>
      </c>
      <c r="D9" s="40">
        <v>108</v>
      </c>
      <c r="E9" s="69">
        <v>212</v>
      </c>
      <c r="F9" s="7">
        <f t="shared" si="0"/>
        <v>0</v>
      </c>
    </row>
    <row r="10" spans="1:9" s="7" customFormat="1" ht="17.25" customHeight="1" x14ac:dyDescent="0.15">
      <c r="A10" s="280"/>
      <c r="B10" s="284"/>
      <c r="C10" s="101">
        <f>C9/E9</f>
        <v>0.49056603773584906</v>
      </c>
      <c r="D10" s="102">
        <f>D9/E9</f>
        <v>0.50943396226415094</v>
      </c>
      <c r="E10" s="172">
        <v>1</v>
      </c>
      <c r="F10" s="7">
        <f t="shared" si="0"/>
        <v>0</v>
      </c>
    </row>
    <row r="11" spans="1:9" s="7" customFormat="1" ht="17.25" customHeight="1" x14ac:dyDescent="0.15">
      <c r="A11" s="280"/>
      <c r="B11" s="284" t="s">
        <v>4</v>
      </c>
      <c r="C11" s="92">
        <v>116</v>
      </c>
      <c r="D11" s="40">
        <v>130</v>
      </c>
      <c r="E11" s="69">
        <v>246</v>
      </c>
      <c r="F11" s="7">
        <f t="shared" si="0"/>
        <v>0</v>
      </c>
    </row>
    <row r="12" spans="1:9" s="7" customFormat="1" ht="17.25" customHeight="1" x14ac:dyDescent="0.15">
      <c r="A12" s="280"/>
      <c r="B12" s="284"/>
      <c r="C12" s="101">
        <f>C11/E11</f>
        <v>0.47154471544715448</v>
      </c>
      <c r="D12" s="102">
        <f>D11/E11</f>
        <v>0.52845528455284552</v>
      </c>
      <c r="E12" s="172">
        <v>1</v>
      </c>
      <c r="F12" s="7">
        <f t="shared" si="0"/>
        <v>0</v>
      </c>
    </row>
    <row r="13" spans="1:9" s="7" customFormat="1" ht="17.25" customHeight="1" x14ac:dyDescent="0.15">
      <c r="A13" s="280"/>
      <c r="B13" s="284" t="s">
        <v>5</v>
      </c>
      <c r="C13" s="92">
        <v>118</v>
      </c>
      <c r="D13" s="40">
        <v>156</v>
      </c>
      <c r="E13" s="69">
        <v>274</v>
      </c>
      <c r="F13" s="7">
        <f t="shared" si="0"/>
        <v>0</v>
      </c>
    </row>
    <row r="14" spans="1:9" s="7" customFormat="1" ht="17.25" customHeight="1" x14ac:dyDescent="0.15">
      <c r="A14" s="280"/>
      <c r="B14" s="284"/>
      <c r="C14" s="101">
        <f>C13/E13</f>
        <v>0.43065693430656932</v>
      </c>
      <c r="D14" s="102">
        <f>D13/E13</f>
        <v>0.56934306569343063</v>
      </c>
      <c r="E14" s="172">
        <v>1</v>
      </c>
      <c r="F14" s="7">
        <f t="shared" si="0"/>
        <v>0</v>
      </c>
    </row>
    <row r="15" spans="1:9" s="7" customFormat="1" ht="17.25" customHeight="1" x14ac:dyDescent="0.15">
      <c r="A15" s="280"/>
      <c r="B15" s="285" t="s">
        <v>85</v>
      </c>
      <c r="C15" s="92">
        <v>105</v>
      </c>
      <c r="D15" s="40">
        <v>188</v>
      </c>
      <c r="E15" s="69">
        <v>293</v>
      </c>
      <c r="F15" s="7">
        <f t="shared" si="0"/>
        <v>0</v>
      </c>
    </row>
    <row r="16" spans="1:9" s="7" customFormat="1" ht="17.25" customHeight="1" thickBot="1" x14ac:dyDescent="0.2">
      <c r="A16" s="280"/>
      <c r="B16" s="286"/>
      <c r="C16" s="109">
        <f>C15/E15</f>
        <v>0.35836177474402731</v>
      </c>
      <c r="D16" s="111">
        <f>D15/E15</f>
        <v>0.64163822525597269</v>
      </c>
      <c r="E16" s="181">
        <v>1</v>
      </c>
      <c r="F16" s="7">
        <f t="shared" si="0"/>
        <v>0</v>
      </c>
    </row>
    <row r="17" spans="1:9" s="7" customFormat="1" ht="17.25" customHeight="1" thickTop="1" x14ac:dyDescent="0.15">
      <c r="A17" s="280"/>
      <c r="B17" s="277" t="s">
        <v>0</v>
      </c>
      <c r="C17" s="45">
        <v>596</v>
      </c>
      <c r="D17" s="42">
        <v>758</v>
      </c>
      <c r="E17" s="113">
        <v>1354</v>
      </c>
      <c r="F17" s="7">
        <f t="shared" si="0"/>
        <v>0</v>
      </c>
    </row>
    <row r="18" spans="1:9" s="7" customFormat="1" ht="17.25" customHeight="1" thickBot="1" x14ac:dyDescent="0.2">
      <c r="A18" s="281"/>
      <c r="B18" s="285"/>
      <c r="C18" s="106">
        <f>C17/E17</f>
        <v>0.44017725258493351</v>
      </c>
      <c r="D18" s="107">
        <f>D17/E17</f>
        <v>0.55982274741506644</v>
      </c>
      <c r="E18" s="174">
        <v>1</v>
      </c>
      <c r="F18" s="34">
        <f>+C18+D18-E18</f>
        <v>0</v>
      </c>
      <c r="G18" s="27">
        <f>+C5+C7+C9+C11+C13+C15-C17</f>
        <v>0</v>
      </c>
      <c r="H18" s="27">
        <f>+D5+D7+D9+D11+D13+D15-D17</f>
        <v>0</v>
      </c>
      <c r="I18" s="27">
        <f>+E5+E7+E9+E11+E13+E15-E17</f>
        <v>0</v>
      </c>
    </row>
    <row r="19" spans="1:9" s="7" customFormat="1" ht="17.25" customHeight="1" x14ac:dyDescent="0.15">
      <c r="A19" s="279" t="s">
        <v>6</v>
      </c>
      <c r="B19" s="287" t="s">
        <v>1</v>
      </c>
      <c r="C19" s="96">
        <v>30</v>
      </c>
      <c r="D19" s="71">
        <v>27</v>
      </c>
      <c r="E19" s="72">
        <v>57</v>
      </c>
      <c r="F19" s="7">
        <f t="shared" si="0"/>
        <v>0</v>
      </c>
    </row>
    <row r="20" spans="1:9" s="7" customFormat="1" ht="17.25" customHeight="1" x14ac:dyDescent="0.15">
      <c r="A20" s="280"/>
      <c r="B20" s="284"/>
      <c r="C20" s="101">
        <f>C19/E19</f>
        <v>0.52631578947368418</v>
      </c>
      <c r="D20" s="102">
        <f>D19/E19</f>
        <v>0.47368421052631576</v>
      </c>
      <c r="E20" s="172">
        <v>1</v>
      </c>
      <c r="F20" s="7">
        <f t="shared" si="0"/>
        <v>0</v>
      </c>
    </row>
    <row r="21" spans="1:9" s="7" customFormat="1" ht="17.25" customHeight="1" x14ac:dyDescent="0.15">
      <c r="A21" s="280"/>
      <c r="B21" s="284" t="s">
        <v>2</v>
      </c>
      <c r="C21" s="92">
        <v>63</v>
      </c>
      <c r="D21" s="40">
        <v>30</v>
      </c>
      <c r="E21" s="69">
        <v>93</v>
      </c>
      <c r="F21" s="7">
        <f t="shared" si="0"/>
        <v>0</v>
      </c>
    </row>
    <row r="22" spans="1:9" s="7" customFormat="1" ht="17.25" customHeight="1" x14ac:dyDescent="0.15">
      <c r="A22" s="280"/>
      <c r="B22" s="284"/>
      <c r="C22" s="101">
        <f>C21/E21</f>
        <v>0.67741935483870963</v>
      </c>
      <c r="D22" s="102">
        <f>D21/E21</f>
        <v>0.32258064516129031</v>
      </c>
      <c r="E22" s="172">
        <v>1</v>
      </c>
      <c r="F22" s="7">
        <f t="shared" si="0"/>
        <v>0</v>
      </c>
    </row>
    <row r="23" spans="1:9" s="7" customFormat="1" ht="17.25" customHeight="1" x14ac:dyDescent="0.15">
      <c r="A23" s="280"/>
      <c r="B23" s="284" t="s">
        <v>3</v>
      </c>
      <c r="C23" s="92">
        <v>73</v>
      </c>
      <c r="D23" s="40">
        <v>32</v>
      </c>
      <c r="E23" s="69">
        <v>105</v>
      </c>
      <c r="F23" s="7">
        <f t="shared" si="0"/>
        <v>0</v>
      </c>
    </row>
    <row r="24" spans="1:9" s="7" customFormat="1" ht="17.25" customHeight="1" x14ac:dyDescent="0.15">
      <c r="A24" s="280"/>
      <c r="B24" s="284"/>
      <c r="C24" s="101">
        <f>C23/E23</f>
        <v>0.69523809523809521</v>
      </c>
      <c r="D24" s="102">
        <f>D23/E23</f>
        <v>0.30476190476190479</v>
      </c>
      <c r="E24" s="172">
        <v>1</v>
      </c>
      <c r="F24" s="7">
        <f t="shared" si="0"/>
        <v>0</v>
      </c>
    </row>
    <row r="25" spans="1:9" s="7" customFormat="1" ht="17.25" customHeight="1" x14ac:dyDescent="0.15">
      <c r="A25" s="280"/>
      <c r="B25" s="284" t="s">
        <v>4</v>
      </c>
      <c r="C25" s="92">
        <v>96</v>
      </c>
      <c r="D25" s="40">
        <v>21</v>
      </c>
      <c r="E25" s="69">
        <v>117</v>
      </c>
      <c r="F25" s="7">
        <f t="shared" si="0"/>
        <v>0</v>
      </c>
    </row>
    <row r="26" spans="1:9" s="7" customFormat="1" ht="17.25" customHeight="1" x14ac:dyDescent="0.15">
      <c r="A26" s="280"/>
      <c r="B26" s="284"/>
      <c r="C26" s="101">
        <f>C25/E25</f>
        <v>0.82051282051282048</v>
      </c>
      <c r="D26" s="102">
        <f>D25/E25</f>
        <v>0.17948717948717949</v>
      </c>
      <c r="E26" s="172">
        <v>1</v>
      </c>
      <c r="F26" s="7">
        <f t="shared" si="0"/>
        <v>0</v>
      </c>
    </row>
    <row r="27" spans="1:9" s="7" customFormat="1" ht="17.25" customHeight="1" x14ac:dyDescent="0.15">
      <c r="A27" s="280"/>
      <c r="B27" s="284" t="s">
        <v>5</v>
      </c>
      <c r="C27" s="92">
        <v>95</v>
      </c>
      <c r="D27" s="40">
        <v>39</v>
      </c>
      <c r="E27" s="69">
        <v>134</v>
      </c>
      <c r="F27" s="7">
        <f t="shared" si="0"/>
        <v>0</v>
      </c>
    </row>
    <row r="28" spans="1:9" s="7" customFormat="1" ht="17.25" customHeight="1" x14ac:dyDescent="0.15">
      <c r="A28" s="280"/>
      <c r="B28" s="284"/>
      <c r="C28" s="101">
        <f>C27/E27</f>
        <v>0.70895522388059706</v>
      </c>
      <c r="D28" s="102">
        <f>D27/E27</f>
        <v>0.29104477611940299</v>
      </c>
      <c r="E28" s="172">
        <v>1</v>
      </c>
      <c r="F28" s="7">
        <f t="shared" si="0"/>
        <v>0</v>
      </c>
    </row>
    <row r="29" spans="1:9" s="7" customFormat="1" ht="17.25" customHeight="1" x14ac:dyDescent="0.15">
      <c r="A29" s="280"/>
      <c r="B29" s="285" t="s">
        <v>85</v>
      </c>
      <c r="C29" s="92">
        <v>87</v>
      </c>
      <c r="D29" s="40">
        <v>42</v>
      </c>
      <c r="E29" s="69">
        <v>129</v>
      </c>
      <c r="F29" s="7">
        <f t="shared" si="0"/>
        <v>0</v>
      </c>
    </row>
    <row r="30" spans="1:9" s="7" customFormat="1" ht="17.25" customHeight="1" thickBot="1" x14ac:dyDescent="0.2">
      <c r="A30" s="280"/>
      <c r="B30" s="286"/>
      <c r="C30" s="109">
        <f>C29/E29</f>
        <v>0.67441860465116277</v>
      </c>
      <c r="D30" s="111">
        <f>D29/E29</f>
        <v>0.32558139534883723</v>
      </c>
      <c r="E30" s="181">
        <v>1</v>
      </c>
      <c r="F30" s="7">
        <f t="shared" si="0"/>
        <v>0</v>
      </c>
    </row>
    <row r="31" spans="1:9" s="7" customFormat="1" ht="17.25" customHeight="1" thickTop="1" x14ac:dyDescent="0.15">
      <c r="A31" s="280"/>
      <c r="B31" s="277" t="s">
        <v>0</v>
      </c>
      <c r="C31" s="45">
        <v>444</v>
      </c>
      <c r="D31" s="42">
        <v>191</v>
      </c>
      <c r="E31" s="73">
        <v>635</v>
      </c>
      <c r="F31" s="7">
        <f t="shared" si="0"/>
        <v>0</v>
      </c>
    </row>
    <row r="32" spans="1:9" s="7" customFormat="1" ht="17.25" customHeight="1" thickBot="1" x14ac:dyDescent="0.2">
      <c r="A32" s="282"/>
      <c r="B32" s="278"/>
      <c r="C32" s="104">
        <f>C31/E31</f>
        <v>0.6992125984251969</v>
      </c>
      <c r="D32" s="105">
        <f>D31/E31</f>
        <v>0.30078740157480316</v>
      </c>
      <c r="E32" s="173">
        <v>1</v>
      </c>
      <c r="F32" s="7">
        <f t="shared" si="0"/>
        <v>0</v>
      </c>
      <c r="G32" s="27">
        <f>+C19+C21+C23+C25+C27+C29-C31</f>
        <v>0</v>
      </c>
      <c r="H32" s="27">
        <f>+D19+D21+D23+D25+D27+D29-D31</f>
        <v>0</v>
      </c>
      <c r="I32" s="27">
        <f>+E19+E21+E23+E25+E27+E29-E31</f>
        <v>0</v>
      </c>
    </row>
    <row r="33" spans="1:9" s="7" customFormat="1" ht="17.25" customHeight="1" x14ac:dyDescent="0.15">
      <c r="A33" s="283" t="s">
        <v>7</v>
      </c>
      <c r="B33" s="277" t="s">
        <v>1</v>
      </c>
      <c r="C33" s="45">
        <v>25</v>
      </c>
      <c r="D33" s="42">
        <v>63</v>
      </c>
      <c r="E33" s="70">
        <v>88</v>
      </c>
      <c r="F33" s="7">
        <f t="shared" si="0"/>
        <v>0</v>
      </c>
    </row>
    <row r="34" spans="1:9" s="7" customFormat="1" ht="17.25" customHeight="1" x14ac:dyDescent="0.15">
      <c r="A34" s="280"/>
      <c r="B34" s="284"/>
      <c r="C34" s="101">
        <f>C33/E33</f>
        <v>0.28409090909090912</v>
      </c>
      <c r="D34" s="102">
        <f>D33/E33</f>
        <v>0.71590909090909094</v>
      </c>
      <c r="E34" s="172">
        <v>1</v>
      </c>
      <c r="F34" s="7">
        <f t="shared" si="0"/>
        <v>0</v>
      </c>
    </row>
    <row r="35" spans="1:9" s="7" customFormat="1" ht="17.25" customHeight="1" x14ac:dyDescent="0.15">
      <c r="A35" s="280"/>
      <c r="B35" s="284" t="s">
        <v>2</v>
      </c>
      <c r="C35" s="92">
        <v>35</v>
      </c>
      <c r="D35" s="40">
        <v>56</v>
      </c>
      <c r="E35" s="69">
        <v>91</v>
      </c>
      <c r="F35" s="7">
        <f t="shared" si="0"/>
        <v>0</v>
      </c>
    </row>
    <row r="36" spans="1:9" s="7" customFormat="1" ht="17.25" customHeight="1" x14ac:dyDescent="0.15">
      <c r="A36" s="280"/>
      <c r="B36" s="284"/>
      <c r="C36" s="101">
        <f>C35/E35</f>
        <v>0.38461538461538464</v>
      </c>
      <c r="D36" s="102">
        <f>D35/E35</f>
        <v>0.61538461538461542</v>
      </c>
      <c r="E36" s="172">
        <v>1</v>
      </c>
      <c r="F36" s="7">
        <f t="shared" si="0"/>
        <v>0</v>
      </c>
    </row>
    <row r="37" spans="1:9" s="7" customFormat="1" ht="17.25" customHeight="1" x14ac:dyDescent="0.15">
      <c r="A37" s="280"/>
      <c r="B37" s="284" t="s">
        <v>3</v>
      </c>
      <c r="C37" s="92">
        <v>31</v>
      </c>
      <c r="D37" s="40">
        <v>76</v>
      </c>
      <c r="E37" s="69">
        <v>107</v>
      </c>
      <c r="F37" s="7">
        <f t="shared" si="0"/>
        <v>0</v>
      </c>
    </row>
    <row r="38" spans="1:9" s="7" customFormat="1" ht="17.25" customHeight="1" x14ac:dyDescent="0.15">
      <c r="A38" s="280"/>
      <c r="B38" s="284"/>
      <c r="C38" s="101">
        <f>C37/E37</f>
        <v>0.28971962616822428</v>
      </c>
      <c r="D38" s="102">
        <f>D37/E37</f>
        <v>0.71028037383177567</v>
      </c>
      <c r="E38" s="172">
        <v>1</v>
      </c>
      <c r="F38" s="7">
        <f t="shared" si="0"/>
        <v>0</v>
      </c>
    </row>
    <row r="39" spans="1:9" s="7" customFormat="1" ht="17.25" customHeight="1" x14ac:dyDescent="0.15">
      <c r="A39" s="280"/>
      <c r="B39" s="284" t="s">
        <v>4</v>
      </c>
      <c r="C39" s="92">
        <v>20</v>
      </c>
      <c r="D39" s="40">
        <v>109</v>
      </c>
      <c r="E39" s="69">
        <v>129</v>
      </c>
      <c r="F39" s="7">
        <f t="shared" si="0"/>
        <v>0</v>
      </c>
    </row>
    <row r="40" spans="1:9" s="7" customFormat="1" ht="17.25" customHeight="1" x14ac:dyDescent="0.15">
      <c r="A40" s="280"/>
      <c r="B40" s="284"/>
      <c r="C40" s="101">
        <f>C39/E39</f>
        <v>0.15503875968992248</v>
      </c>
      <c r="D40" s="102">
        <f>D39/E39</f>
        <v>0.84496124031007747</v>
      </c>
      <c r="E40" s="172">
        <v>1</v>
      </c>
      <c r="F40" s="7">
        <f t="shared" si="0"/>
        <v>0</v>
      </c>
    </row>
    <row r="41" spans="1:9" s="7" customFormat="1" ht="17.25" customHeight="1" x14ac:dyDescent="0.15">
      <c r="A41" s="280"/>
      <c r="B41" s="284" t="s">
        <v>5</v>
      </c>
      <c r="C41" s="92">
        <v>23</v>
      </c>
      <c r="D41" s="40">
        <v>117</v>
      </c>
      <c r="E41" s="69">
        <v>140</v>
      </c>
      <c r="F41" s="7">
        <f t="shared" si="0"/>
        <v>0</v>
      </c>
    </row>
    <row r="42" spans="1:9" s="7" customFormat="1" ht="17.25" customHeight="1" x14ac:dyDescent="0.15">
      <c r="A42" s="280"/>
      <c r="B42" s="284"/>
      <c r="C42" s="101">
        <f>C41/E41</f>
        <v>0.16428571428571428</v>
      </c>
      <c r="D42" s="102">
        <f>D41/E41</f>
        <v>0.83571428571428574</v>
      </c>
      <c r="E42" s="172">
        <v>1</v>
      </c>
      <c r="F42" s="7">
        <f t="shared" si="0"/>
        <v>0</v>
      </c>
    </row>
    <row r="43" spans="1:9" s="7" customFormat="1" ht="17.25" customHeight="1" x14ac:dyDescent="0.15">
      <c r="A43" s="280"/>
      <c r="B43" s="285" t="s">
        <v>85</v>
      </c>
      <c r="C43" s="92">
        <v>18</v>
      </c>
      <c r="D43" s="40">
        <v>146</v>
      </c>
      <c r="E43" s="69">
        <v>164</v>
      </c>
      <c r="F43" s="7">
        <f t="shared" si="0"/>
        <v>0</v>
      </c>
    </row>
    <row r="44" spans="1:9" s="7" customFormat="1" ht="17.25" customHeight="1" thickBot="1" x14ac:dyDescent="0.2">
      <c r="A44" s="280"/>
      <c r="B44" s="286"/>
      <c r="C44" s="109">
        <f>C43/E43</f>
        <v>0.10975609756097561</v>
      </c>
      <c r="D44" s="111">
        <f>D43/E43</f>
        <v>0.8902439024390244</v>
      </c>
      <c r="E44" s="181">
        <v>1</v>
      </c>
      <c r="F44" s="7">
        <f t="shared" si="0"/>
        <v>0</v>
      </c>
    </row>
    <row r="45" spans="1:9" s="7" customFormat="1" ht="17.25" customHeight="1" thickTop="1" x14ac:dyDescent="0.15">
      <c r="A45" s="280"/>
      <c r="B45" s="277" t="s">
        <v>0</v>
      </c>
      <c r="C45" s="45">
        <v>152</v>
      </c>
      <c r="D45" s="42">
        <v>567</v>
      </c>
      <c r="E45" s="73">
        <v>719</v>
      </c>
      <c r="F45" s="7">
        <f t="shared" si="0"/>
        <v>0</v>
      </c>
    </row>
    <row r="46" spans="1:9" s="7" customFormat="1" ht="17.25" customHeight="1" thickBot="1" x14ac:dyDescent="0.2">
      <c r="A46" s="282"/>
      <c r="B46" s="278"/>
      <c r="C46" s="104">
        <f>C45/E45</f>
        <v>0.21140472878998609</v>
      </c>
      <c r="D46" s="105">
        <f>D45/E45</f>
        <v>0.78859527121001394</v>
      </c>
      <c r="E46" s="173">
        <v>1</v>
      </c>
      <c r="F46" s="7">
        <f t="shared" si="0"/>
        <v>0</v>
      </c>
      <c r="G46" s="27">
        <f>+C33+C35+C37+C39+C41+C43-C45</f>
        <v>0</v>
      </c>
      <c r="H46" s="27">
        <f>+D33+D35+D37+D39+D41+D43-D45</f>
        <v>0</v>
      </c>
      <c r="I46" s="27">
        <f>+E33+E35+E37+E39+E41+E43-E45</f>
        <v>0</v>
      </c>
    </row>
    <row r="47" spans="1:9" x14ac:dyDescent="0.15">
      <c r="F47" s="7"/>
      <c r="G47" s="7"/>
      <c r="H47" s="7"/>
      <c r="I47" s="7"/>
    </row>
    <row r="49" spans="2:11" hidden="1" x14ac:dyDescent="0.15">
      <c r="B49" s="326" t="s">
        <v>181</v>
      </c>
      <c r="C49" s="32">
        <f>+C19+C33-C5</f>
        <v>0</v>
      </c>
      <c r="D49" s="32">
        <f t="shared" ref="D49:K49" si="1">+D19+D33-D5</f>
        <v>0</v>
      </c>
      <c r="E49" s="32">
        <f t="shared" si="1"/>
        <v>0</v>
      </c>
      <c r="F49" s="32">
        <f t="shared" si="1"/>
        <v>0</v>
      </c>
      <c r="G49" s="32">
        <f t="shared" si="1"/>
        <v>0</v>
      </c>
      <c r="H49" s="32">
        <f t="shared" si="1"/>
        <v>0</v>
      </c>
      <c r="I49" s="32">
        <f t="shared" si="1"/>
        <v>0</v>
      </c>
      <c r="J49" s="32">
        <f t="shared" si="1"/>
        <v>0</v>
      </c>
      <c r="K49" s="32">
        <f t="shared" si="1"/>
        <v>0</v>
      </c>
    </row>
    <row r="50" spans="2:11" hidden="1" x14ac:dyDescent="0.15">
      <c r="B50" s="325"/>
      <c r="C50" s="32"/>
      <c r="D50" s="32"/>
      <c r="E50" s="32"/>
      <c r="F50" s="32"/>
      <c r="G50" s="32"/>
      <c r="H50" s="32"/>
      <c r="I50" s="32"/>
      <c r="J50" s="32"/>
      <c r="K50" s="32"/>
    </row>
    <row r="51" spans="2:11" hidden="1" x14ac:dyDescent="0.15">
      <c r="B51" s="325" t="s">
        <v>182</v>
      </c>
      <c r="C51" s="32">
        <f t="shared" ref="C51:K51" si="2">+C21+C35-C7</f>
        <v>0</v>
      </c>
      <c r="D51" s="32">
        <f t="shared" si="2"/>
        <v>0</v>
      </c>
      <c r="E51" s="32">
        <f t="shared" si="2"/>
        <v>0</v>
      </c>
      <c r="F51" s="32">
        <f t="shared" si="2"/>
        <v>0</v>
      </c>
      <c r="G51" s="32">
        <f t="shared" si="2"/>
        <v>0</v>
      </c>
      <c r="H51" s="32">
        <f t="shared" si="2"/>
        <v>0</v>
      </c>
      <c r="I51" s="32">
        <f t="shared" si="2"/>
        <v>0</v>
      </c>
      <c r="J51" s="32">
        <f t="shared" si="2"/>
        <v>0</v>
      </c>
      <c r="K51" s="32">
        <f t="shared" si="2"/>
        <v>0</v>
      </c>
    </row>
    <row r="52" spans="2:11" hidden="1" x14ac:dyDescent="0.15">
      <c r="B52" s="325"/>
      <c r="C52" s="32"/>
      <c r="D52" s="32"/>
      <c r="E52" s="32"/>
      <c r="F52" s="32"/>
      <c r="G52" s="32"/>
      <c r="H52" s="32"/>
      <c r="I52" s="32"/>
      <c r="J52" s="32"/>
      <c r="K52" s="32"/>
    </row>
    <row r="53" spans="2:11" hidden="1" x14ac:dyDescent="0.15">
      <c r="B53" s="325" t="s">
        <v>183</v>
      </c>
      <c r="C53" s="32">
        <f t="shared" ref="C53:K53" si="3">+C23+C37-C9</f>
        <v>0</v>
      </c>
      <c r="D53" s="32">
        <f t="shared" si="3"/>
        <v>0</v>
      </c>
      <c r="E53" s="32">
        <f t="shared" si="3"/>
        <v>0</v>
      </c>
      <c r="F53" s="32">
        <f t="shared" si="3"/>
        <v>0</v>
      </c>
      <c r="G53" s="32">
        <f t="shared" si="3"/>
        <v>0</v>
      </c>
      <c r="H53" s="32">
        <f t="shared" si="3"/>
        <v>0</v>
      </c>
      <c r="I53" s="32">
        <f t="shared" si="3"/>
        <v>0</v>
      </c>
      <c r="J53" s="32">
        <f t="shared" si="3"/>
        <v>0</v>
      </c>
      <c r="K53" s="32">
        <f t="shared" si="3"/>
        <v>0</v>
      </c>
    </row>
    <row r="54" spans="2:11" hidden="1" x14ac:dyDescent="0.15">
      <c r="B54" s="325"/>
      <c r="C54" s="32"/>
      <c r="D54" s="32"/>
      <c r="E54" s="32"/>
      <c r="F54" s="32"/>
      <c r="G54" s="32"/>
      <c r="H54" s="32"/>
      <c r="I54" s="32"/>
      <c r="J54" s="32"/>
      <c r="K54" s="32"/>
    </row>
    <row r="55" spans="2:11" hidden="1" x14ac:dyDescent="0.15">
      <c r="B55" s="325" t="s">
        <v>184</v>
      </c>
      <c r="C55" s="32">
        <f t="shared" ref="C55:K55" si="4">+C25+C39-C11</f>
        <v>0</v>
      </c>
      <c r="D55" s="32">
        <f t="shared" si="4"/>
        <v>0</v>
      </c>
      <c r="E55" s="32">
        <f t="shared" si="4"/>
        <v>0</v>
      </c>
      <c r="F55" s="32">
        <f t="shared" si="4"/>
        <v>0</v>
      </c>
      <c r="G55" s="32">
        <f t="shared" si="4"/>
        <v>0</v>
      </c>
      <c r="H55" s="32">
        <f t="shared" si="4"/>
        <v>0</v>
      </c>
      <c r="I55" s="32">
        <f t="shared" si="4"/>
        <v>0</v>
      </c>
      <c r="J55" s="32">
        <f t="shared" si="4"/>
        <v>0</v>
      </c>
      <c r="K55" s="32">
        <f t="shared" si="4"/>
        <v>0</v>
      </c>
    </row>
    <row r="56" spans="2:11" hidden="1" x14ac:dyDescent="0.15">
      <c r="B56" s="325"/>
      <c r="C56" s="32"/>
      <c r="D56" s="32"/>
      <c r="E56" s="32"/>
      <c r="F56" s="32"/>
      <c r="G56" s="32"/>
      <c r="H56" s="32"/>
      <c r="I56" s="32"/>
      <c r="J56" s="32"/>
      <c r="K56" s="32"/>
    </row>
    <row r="57" spans="2:11" hidden="1" x14ac:dyDescent="0.15">
      <c r="B57" s="325" t="s">
        <v>185</v>
      </c>
      <c r="C57" s="32">
        <f t="shared" ref="C57:K57" si="5">+C27+C41-C13</f>
        <v>0</v>
      </c>
      <c r="D57" s="32">
        <f t="shared" si="5"/>
        <v>0</v>
      </c>
      <c r="E57" s="32">
        <f t="shared" si="5"/>
        <v>0</v>
      </c>
      <c r="F57" s="32">
        <f t="shared" si="5"/>
        <v>0</v>
      </c>
      <c r="G57" s="32">
        <f t="shared" si="5"/>
        <v>0</v>
      </c>
      <c r="H57" s="32">
        <f t="shared" si="5"/>
        <v>0</v>
      </c>
      <c r="I57" s="32">
        <f t="shared" si="5"/>
        <v>0</v>
      </c>
      <c r="J57" s="32">
        <f t="shared" si="5"/>
        <v>0</v>
      </c>
      <c r="K57" s="32">
        <f t="shared" si="5"/>
        <v>0</v>
      </c>
    </row>
    <row r="58" spans="2:11" hidden="1" x14ac:dyDescent="0.15">
      <c r="B58" s="325"/>
      <c r="C58" s="32"/>
      <c r="D58" s="32"/>
      <c r="E58" s="32"/>
      <c r="F58" s="32"/>
      <c r="G58" s="32"/>
      <c r="H58" s="32"/>
      <c r="I58" s="32"/>
      <c r="J58" s="32"/>
      <c r="K58" s="32"/>
    </row>
    <row r="59" spans="2:11" hidden="1" x14ac:dyDescent="0.15">
      <c r="B59" s="325" t="s">
        <v>186</v>
      </c>
      <c r="C59" s="32">
        <f t="shared" ref="C59:K59" si="6">+C29+C43-C15</f>
        <v>0</v>
      </c>
      <c r="D59" s="32">
        <f t="shared" si="6"/>
        <v>0</v>
      </c>
      <c r="E59" s="32">
        <f t="shared" si="6"/>
        <v>0</v>
      </c>
      <c r="F59" s="32">
        <f t="shared" si="6"/>
        <v>0</v>
      </c>
      <c r="G59" s="32">
        <f t="shared" si="6"/>
        <v>0</v>
      </c>
      <c r="H59" s="32">
        <f t="shared" si="6"/>
        <v>0</v>
      </c>
      <c r="I59" s="32">
        <f t="shared" si="6"/>
        <v>0</v>
      </c>
      <c r="J59" s="32">
        <f t="shared" si="6"/>
        <v>0</v>
      </c>
      <c r="K59" s="32">
        <f t="shared" si="6"/>
        <v>0</v>
      </c>
    </row>
    <row r="60" spans="2:11" hidden="1" x14ac:dyDescent="0.15">
      <c r="B60" s="325"/>
      <c r="C60" s="32"/>
      <c r="D60" s="32"/>
      <c r="E60" s="32"/>
      <c r="F60" s="32"/>
      <c r="G60" s="32"/>
      <c r="H60" s="32"/>
      <c r="I60" s="32"/>
      <c r="J60" s="32"/>
      <c r="K60" s="32"/>
    </row>
    <row r="61" spans="2:11" hidden="1" x14ac:dyDescent="0.15">
      <c r="B61" s="325" t="s">
        <v>187</v>
      </c>
      <c r="C61" s="32">
        <f t="shared" ref="C61:K61" si="7">+C31+C45-C17</f>
        <v>0</v>
      </c>
      <c r="D61" s="32">
        <f t="shared" si="7"/>
        <v>0</v>
      </c>
      <c r="E61" s="32">
        <f t="shared" si="7"/>
        <v>0</v>
      </c>
      <c r="F61" s="32">
        <f t="shared" si="7"/>
        <v>0</v>
      </c>
      <c r="G61" s="32">
        <f t="shared" si="7"/>
        <v>0</v>
      </c>
      <c r="H61" s="32">
        <f t="shared" si="7"/>
        <v>0</v>
      </c>
      <c r="I61" s="32">
        <f t="shared" si="7"/>
        <v>0</v>
      </c>
      <c r="J61" s="32">
        <f t="shared" si="7"/>
        <v>0</v>
      </c>
      <c r="K61" s="32">
        <f t="shared" si="7"/>
        <v>0</v>
      </c>
    </row>
    <row r="62" spans="2:11" hidden="1" x14ac:dyDescent="0.15">
      <c r="B62" s="325"/>
      <c r="C62" s="32"/>
      <c r="D62" s="32"/>
      <c r="E62" s="32"/>
      <c r="F62" s="32"/>
      <c r="G62" s="33"/>
      <c r="H62" s="33"/>
      <c r="I62" s="3"/>
      <c r="J62" s="3"/>
      <c r="K62" s="3"/>
    </row>
  </sheetData>
  <mergeCells count="35">
    <mergeCell ref="B1:E1"/>
    <mergeCell ref="C3:C4"/>
    <mergeCell ref="D3:D4"/>
    <mergeCell ref="E3:E4"/>
    <mergeCell ref="B25:B26"/>
    <mergeCell ref="B27:B28"/>
    <mergeCell ref="B29:B30"/>
    <mergeCell ref="B31:B32"/>
    <mergeCell ref="B11:B12"/>
    <mergeCell ref="B13:B14"/>
    <mergeCell ref="B15:B16"/>
    <mergeCell ref="B17:B18"/>
    <mergeCell ref="A5:A18"/>
    <mergeCell ref="B5:B6"/>
    <mergeCell ref="B7:B8"/>
    <mergeCell ref="B9:B10"/>
    <mergeCell ref="A33:A46"/>
    <mergeCell ref="B33:B34"/>
    <mergeCell ref="B35:B36"/>
    <mergeCell ref="B37:B38"/>
    <mergeCell ref="B39:B40"/>
    <mergeCell ref="B41:B42"/>
    <mergeCell ref="B43:B44"/>
    <mergeCell ref="B45:B46"/>
    <mergeCell ref="A19:A32"/>
    <mergeCell ref="B19:B20"/>
    <mergeCell ref="B21:B22"/>
    <mergeCell ref="B23:B24"/>
    <mergeCell ref="B59:B60"/>
    <mergeCell ref="B61:B62"/>
    <mergeCell ref="B49:B50"/>
    <mergeCell ref="B51:B52"/>
    <mergeCell ref="B53:B54"/>
    <mergeCell ref="B55:B56"/>
    <mergeCell ref="B57:B58"/>
  </mergeCells>
  <phoneticPr fontId="1"/>
  <printOptions horizontalCentered="1"/>
  <pageMargins left="0.6692913385826772" right="0.70866141732283472" top="0.6692913385826772" bottom="0.35433070866141736"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Y66"/>
  <sheetViews>
    <sheetView view="pageBreakPreview" topLeftCell="S1" zoomScale="60" zoomScaleNormal="100" workbookViewId="0">
      <selection activeCell="R2" sqref="R2:X2"/>
    </sheetView>
  </sheetViews>
  <sheetFormatPr defaultRowHeight="13.5" x14ac:dyDescent="0.15"/>
  <cols>
    <col min="1" max="1" width="8.125" customWidth="1"/>
    <col min="2" max="2" width="14.25" customWidth="1"/>
    <col min="3" max="5" width="17.25" style="2" customWidth="1"/>
    <col min="6" max="6" width="17.25" customWidth="1"/>
    <col min="7" max="7" width="5" style="3" hidden="1" customWidth="1"/>
    <col min="8" max="9" width="5.625" hidden="1" customWidth="1"/>
    <col min="10" max="15" width="5" style="3" hidden="1" customWidth="1"/>
    <col min="16" max="16" width="1.875" style="3" customWidth="1"/>
    <col min="17" max="17" width="9.125" customWidth="1"/>
    <col min="18" max="18" width="13.625" customWidth="1"/>
    <col min="19" max="23" width="12.375" style="2" customWidth="1"/>
    <col min="24" max="24" width="12.375" customWidth="1"/>
    <col min="25" max="26" width="9" hidden="1" customWidth="1"/>
    <col min="27" max="35" width="0" hidden="1" customWidth="1"/>
    <col min="36" max="36" width="2.375" customWidth="1"/>
    <col min="37" max="37" width="8.875" customWidth="1"/>
    <col min="38" max="38" width="12.625" customWidth="1"/>
    <col min="39" max="42" width="15.75" style="2" customWidth="1"/>
    <col min="43" max="43" width="15.75" customWidth="1"/>
    <col min="45" max="46" width="9" hidden="1" customWidth="1"/>
    <col min="47" max="52" width="0" hidden="1" customWidth="1"/>
  </cols>
  <sheetData>
    <row r="1" spans="1:45" s="13" customFormat="1" ht="29.25" customHeight="1" x14ac:dyDescent="0.15">
      <c r="A1" s="60" t="s">
        <v>29</v>
      </c>
      <c r="B1" s="339" t="s">
        <v>108</v>
      </c>
      <c r="C1" s="339"/>
      <c r="D1" s="339"/>
      <c r="E1" s="339"/>
      <c r="F1" s="339"/>
      <c r="G1" s="14"/>
      <c r="H1" s="24"/>
      <c r="I1" s="24"/>
      <c r="J1" s="14"/>
      <c r="K1" s="14"/>
      <c r="L1" s="14"/>
      <c r="M1" s="14"/>
      <c r="N1" s="14"/>
      <c r="O1" s="14"/>
      <c r="P1" s="14"/>
      <c r="Q1" s="52" t="s">
        <v>31</v>
      </c>
      <c r="R1" s="324" t="s">
        <v>110</v>
      </c>
      <c r="S1" s="324"/>
      <c r="T1" s="324"/>
      <c r="U1" s="324"/>
      <c r="V1" s="324"/>
      <c r="W1" s="324"/>
      <c r="X1" s="324"/>
      <c r="AK1" s="52" t="s">
        <v>38</v>
      </c>
      <c r="AL1" s="324" t="s">
        <v>109</v>
      </c>
      <c r="AM1" s="324"/>
      <c r="AN1" s="324"/>
      <c r="AO1" s="324"/>
      <c r="AP1" s="324"/>
      <c r="AQ1" s="324"/>
    </row>
    <row r="2" spans="1:45" s="21" customFormat="1" ht="25.5" customHeight="1" thickBot="1" x14ac:dyDescent="0.2">
      <c r="A2" s="9"/>
      <c r="B2" s="12"/>
      <c r="C2" s="12"/>
      <c r="D2" s="12"/>
      <c r="E2" s="12"/>
      <c r="F2" s="12"/>
      <c r="G2" s="66"/>
      <c r="J2" s="66"/>
      <c r="K2" s="66"/>
      <c r="L2" s="66"/>
      <c r="M2" s="66"/>
      <c r="N2" s="66"/>
      <c r="O2" s="66"/>
      <c r="P2" s="66"/>
      <c r="Q2" s="51"/>
      <c r="R2" s="311" t="s">
        <v>229</v>
      </c>
      <c r="S2" s="311"/>
      <c r="T2" s="311"/>
      <c r="U2" s="311"/>
      <c r="V2" s="311"/>
      <c r="W2" s="311"/>
      <c r="X2" s="311"/>
      <c r="AK2" s="51"/>
      <c r="AL2" s="311" t="s">
        <v>229</v>
      </c>
      <c r="AM2" s="311"/>
      <c r="AN2" s="311"/>
      <c r="AO2" s="311"/>
      <c r="AP2" s="311"/>
      <c r="AQ2" s="311"/>
    </row>
    <row r="3" spans="1:45" s="7" customFormat="1" ht="18.75" customHeight="1" x14ac:dyDescent="0.15">
      <c r="A3" s="67"/>
      <c r="B3" s="222" t="s">
        <v>270</v>
      </c>
      <c r="C3" s="317" t="s">
        <v>30</v>
      </c>
      <c r="D3" s="305" t="s">
        <v>188</v>
      </c>
      <c r="E3" s="305" t="s">
        <v>189</v>
      </c>
      <c r="F3" s="303" t="s">
        <v>0</v>
      </c>
      <c r="G3" s="16"/>
      <c r="H3" s="25"/>
      <c r="I3" s="25"/>
      <c r="J3" s="16"/>
      <c r="K3" s="16"/>
      <c r="L3" s="16"/>
      <c r="M3" s="16"/>
      <c r="N3" s="16"/>
      <c r="O3" s="16"/>
      <c r="P3" s="16"/>
      <c r="Q3" s="67"/>
      <c r="R3" s="222" t="s">
        <v>270</v>
      </c>
      <c r="S3" s="309" t="s">
        <v>32</v>
      </c>
      <c r="T3" s="305" t="s">
        <v>33</v>
      </c>
      <c r="U3" s="305" t="s">
        <v>34</v>
      </c>
      <c r="V3" s="305" t="s">
        <v>35</v>
      </c>
      <c r="W3" s="305" t="s">
        <v>36</v>
      </c>
      <c r="X3" s="303" t="s">
        <v>0</v>
      </c>
      <c r="AK3" s="67"/>
      <c r="AL3" s="99" t="s">
        <v>270</v>
      </c>
      <c r="AM3" s="309" t="s">
        <v>147</v>
      </c>
      <c r="AN3" s="305" t="s">
        <v>230</v>
      </c>
      <c r="AO3" s="305" t="s">
        <v>148</v>
      </c>
      <c r="AP3" s="305" t="s">
        <v>37</v>
      </c>
      <c r="AQ3" s="303" t="s">
        <v>0</v>
      </c>
    </row>
    <row r="4" spans="1:45" s="7" customFormat="1" ht="18.75" customHeight="1" thickBot="1" x14ac:dyDescent="0.2">
      <c r="A4" s="223" t="s">
        <v>271</v>
      </c>
      <c r="B4" s="100"/>
      <c r="C4" s="310"/>
      <c r="D4" s="306"/>
      <c r="E4" s="306"/>
      <c r="F4" s="304"/>
      <c r="G4" s="16"/>
      <c r="H4" s="25"/>
      <c r="I4" s="25"/>
      <c r="J4" s="16"/>
      <c r="K4" s="16"/>
      <c r="L4" s="16"/>
      <c r="M4" s="16"/>
      <c r="N4" s="16"/>
      <c r="O4" s="16"/>
      <c r="P4" s="16"/>
      <c r="Q4" s="223" t="s">
        <v>271</v>
      </c>
      <c r="R4" s="100"/>
      <c r="S4" s="310"/>
      <c r="T4" s="306"/>
      <c r="U4" s="306"/>
      <c r="V4" s="306"/>
      <c r="W4" s="306"/>
      <c r="X4" s="304"/>
      <c r="AK4" s="90" t="s">
        <v>271</v>
      </c>
      <c r="AL4" s="100"/>
      <c r="AM4" s="310"/>
      <c r="AN4" s="306"/>
      <c r="AO4" s="306"/>
      <c r="AP4" s="306"/>
      <c r="AQ4" s="304"/>
    </row>
    <row r="5" spans="1:45" s="7" customFormat="1" ht="20.25" customHeight="1" x14ac:dyDescent="0.15">
      <c r="A5" s="340" t="s">
        <v>0</v>
      </c>
      <c r="B5" s="287" t="s">
        <v>1</v>
      </c>
      <c r="C5" s="96">
        <v>42</v>
      </c>
      <c r="D5" s="71">
        <v>3</v>
      </c>
      <c r="E5" s="71">
        <v>10</v>
      </c>
      <c r="F5" s="72">
        <v>55</v>
      </c>
      <c r="G5" s="17">
        <f>+F5-問10!C5</f>
        <v>0</v>
      </c>
      <c r="H5" s="26">
        <f>+SUM(C5:E5)-F5</f>
        <v>0</v>
      </c>
      <c r="I5" s="26"/>
      <c r="J5" s="17"/>
      <c r="K5" s="17"/>
      <c r="L5" s="17"/>
      <c r="M5" s="17"/>
      <c r="N5" s="17"/>
      <c r="O5" s="17"/>
      <c r="P5" s="17"/>
      <c r="Q5" s="279" t="s">
        <v>0</v>
      </c>
      <c r="R5" s="287" t="s">
        <v>1</v>
      </c>
      <c r="S5" s="96">
        <v>14</v>
      </c>
      <c r="T5" s="71">
        <v>17</v>
      </c>
      <c r="U5" s="71">
        <v>14</v>
      </c>
      <c r="V5" s="71">
        <v>0</v>
      </c>
      <c r="W5" s="71">
        <v>0</v>
      </c>
      <c r="X5" s="72">
        <v>45</v>
      </c>
      <c r="Z5" s="26">
        <f>+SUM(S5:W5)-X5</f>
        <v>0</v>
      </c>
      <c r="AA5" s="26"/>
      <c r="AB5" s="26"/>
      <c r="AK5" s="279" t="s">
        <v>0</v>
      </c>
      <c r="AL5" s="287" t="s">
        <v>1</v>
      </c>
      <c r="AM5" s="96">
        <f>SUM(AM19,AM33)</f>
        <v>21</v>
      </c>
      <c r="AN5" s="71">
        <f>SUM(AN19,AN33)</f>
        <v>13</v>
      </c>
      <c r="AO5" s="71">
        <f>SUM(AO19,AO33)</f>
        <v>6</v>
      </c>
      <c r="AP5" s="71">
        <f>SUM(AP19,AP33)</f>
        <v>4</v>
      </c>
      <c r="AQ5" s="72">
        <v>44</v>
      </c>
      <c r="AS5" s="26">
        <f>+SUM(AM5:AP5)-AQ5</f>
        <v>0</v>
      </c>
    </row>
    <row r="6" spans="1:45" s="7" customFormat="1" ht="20.25" customHeight="1" x14ac:dyDescent="0.15">
      <c r="A6" s="341"/>
      <c r="B6" s="284"/>
      <c r="C6" s="124">
        <f>C5/$F$5-0.001</f>
        <v>0.76263636363636367</v>
      </c>
      <c r="D6" s="102">
        <f>D5/$F$5</f>
        <v>5.4545454545454543E-2</v>
      </c>
      <c r="E6" s="102">
        <f>E5/$F$5</f>
        <v>0.18181818181818182</v>
      </c>
      <c r="F6" s="76">
        <v>1</v>
      </c>
      <c r="G6" s="17">
        <f>+F6-問10!C6</f>
        <v>0.62068965517241381</v>
      </c>
      <c r="H6" s="26">
        <f t="shared" ref="H6:H46" si="0">+SUM(C6:E6)-F6</f>
        <v>-9.9999999999988987E-4</v>
      </c>
      <c r="I6" s="26"/>
      <c r="J6" s="18"/>
      <c r="K6" s="18"/>
      <c r="L6" s="18"/>
      <c r="M6" s="18"/>
      <c r="N6" s="18"/>
      <c r="O6" s="18"/>
      <c r="P6" s="18"/>
      <c r="Q6" s="280"/>
      <c r="R6" s="284"/>
      <c r="S6" s="101">
        <f>S5/$X$5</f>
        <v>0.31111111111111112</v>
      </c>
      <c r="T6" s="102">
        <f t="shared" ref="T6:W6" si="1">T5/$X$5</f>
        <v>0.37777777777777777</v>
      </c>
      <c r="U6" s="102">
        <f t="shared" si="1"/>
        <v>0.31111111111111112</v>
      </c>
      <c r="V6" s="102">
        <f t="shared" si="1"/>
        <v>0</v>
      </c>
      <c r="W6" s="102">
        <f t="shared" si="1"/>
        <v>0</v>
      </c>
      <c r="X6" s="76">
        <v>1</v>
      </c>
      <c r="Z6" s="26">
        <f t="shared" ref="Z6:Z46" si="2">+SUM(S6:W6)-X6</f>
        <v>0</v>
      </c>
      <c r="AA6" s="26"/>
      <c r="AB6" s="26"/>
      <c r="AK6" s="280"/>
      <c r="AL6" s="284"/>
      <c r="AM6" s="101">
        <v>0.47799999999999998</v>
      </c>
      <c r="AN6" s="102">
        <f>AN5/AQ5</f>
        <v>0.29545454545454547</v>
      </c>
      <c r="AO6" s="102">
        <f>AO5/AQ5</f>
        <v>0.13636363636363635</v>
      </c>
      <c r="AP6" s="102">
        <f>AP5/AQ5</f>
        <v>9.0909090909090912E-2</v>
      </c>
      <c r="AQ6" s="76">
        <v>1</v>
      </c>
      <c r="AS6" s="26">
        <f t="shared" ref="AS6:AS46" si="3">+SUM(AM6:AP6)-AQ6</f>
        <v>7.2727272727268755E-4</v>
      </c>
    </row>
    <row r="7" spans="1:45" s="7" customFormat="1" ht="20.25" customHeight="1" x14ac:dyDescent="0.15">
      <c r="A7" s="341"/>
      <c r="B7" s="284" t="s">
        <v>2</v>
      </c>
      <c r="C7" s="92">
        <v>61</v>
      </c>
      <c r="D7" s="40">
        <v>5</v>
      </c>
      <c r="E7" s="40">
        <v>35</v>
      </c>
      <c r="F7" s="69">
        <v>101</v>
      </c>
      <c r="G7" s="17">
        <f>+F7-問10!C7</f>
        <v>3</v>
      </c>
      <c r="H7" s="26">
        <f t="shared" si="0"/>
        <v>0</v>
      </c>
      <c r="I7" s="26"/>
      <c r="J7" s="17"/>
      <c r="K7" s="17"/>
      <c r="L7" s="17"/>
      <c r="M7" s="17"/>
      <c r="N7" s="17"/>
      <c r="O7" s="17"/>
      <c r="P7" s="17"/>
      <c r="Q7" s="280"/>
      <c r="R7" s="284" t="s">
        <v>2</v>
      </c>
      <c r="S7" s="92">
        <v>8</v>
      </c>
      <c r="T7" s="40">
        <v>31</v>
      </c>
      <c r="U7" s="40">
        <v>23</v>
      </c>
      <c r="V7" s="40">
        <v>3</v>
      </c>
      <c r="W7" s="40">
        <v>1</v>
      </c>
      <c r="X7" s="69">
        <v>66</v>
      </c>
      <c r="Z7" s="26">
        <f t="shared" si="2"/>
        <v>0</v>
      </c>
      <c r="AA7" s="26"/>
      <c r="AB7" s="26"/>
      <c r="AK7" s="280"/>
      <c r="AL7" s="284" t="s">
        <v>2</v>
      </c>
      <c r="AM7" s="92">
        <v>20</v>
      </c>
      <c r="AN7" s="40">
        <v>24</v>
      </c>
      <c r="AO7" s="40">
        <v>12</v>
      </c>
      <c r="AP7" s="40">
        <v>10</v>
      </c>
      <c r="AQ7" s="69">
        <v>66</v>
      </c>
      <c r="AS7" s="26">
        <f t="shared" si="3"/>
        <v>0</v>
      </c>
    </row>
    <row r="8" spans="1:45" s="7" customFormat="1" ht="20.25" customHeight="1" x14ac:dyDescent="0.15">
      <c r="A8" s="341"/>
      <c r="B8" s="284"/>
      <c r="C8" s="124">
        <f>C7/$F$7-0.001</f>
        <v>0.60296039603960394</v>
      </c>
      <c r="D8" s="102">
        <f>D7/$F$7</f>
        <v>4.9504950495049507E-2</v>
      </c>
      <c r="E8" s="102">
        <f>E7/$F$7</f>
        <v>0.34653465346534651</v>
      </c>
      <c r="F8" s="76">
        <v>1</v>
      </c>
      <c r="G8" s="17">
        <f>+F8-問10!C8</f>
        <v>0.46739130434782605</v>
      </c>
      <c r="H8" s="26">
        <f t="shared" si="0"/>
        <v>-1.0000000000000009E-3</v>
      </c>
      <c r="I8" s="26"/>
      <c r="J8" s="18"/>
      <c r="K8" s="18"/>
      <c r="L8" s="18"/>
      <c r="M8" s="18"/>
      <c r="N8" s="18"/>
      <c r="O8" s="18"/>
      <c r="P8" s="18"/>
      <c r="Q8" s="280"/>
      <c r="R8" s="284"/>
      <c r="S8" s="101">
        <f>S7/$X$7</f>
        <v>0.12121212121212122</v>
      </c>
      <c r="T8" s="103">
        <f>T7/$X$7+0.001</f>
        <v>0.47069696969696972</v>
      </c>
      <c r="U8" s="102">
        <f t="shared" ref="U8:W8" si="4">U7/$X$7</f>
        <v>0.34848484848484851</v>
      </c>
      <c r="V8" s="102">
        <f t="shared" si="4"/>
        <v>4.5454545454545456E-2</v>
      </c>
      <c r="W8" s="102">
        <f t="shared" si="4"/>
        <v>1.5151515151515152E-2</v>
      </c>
      <c r="X8" s="76">
        <v>1</v>
      </c>
      <c r="Z8" s="26">
        <f t="shared" si="2"/>
        <v>1.0000000000001119E-3</v>
      </c>
      <c r="AA8" s="26"/>
      <c r="AB8" s="26"/>
      <c r="AK8" s="280"/>
      <c r="AL8" s="284"/>
      <c r="AM8" s="101">
        <f>AM7/AQ7</f>
        <v>0.30303030303030304</v>
      </c>
      <c r="AN8" s="102">
        <v>0.36299999999999999</v>
      </c>
      <c r="AO8" s="102">
        <f>AO7/AQ7</f>
        <v>0.18181818181818182</v>
      </c>
      <c r="AP8" s="102">
        <f>AP7/AQ7</f>
        <v>0.15151515151515152</v>
      </c>
      <c r="AQ8" s="76">
        <v>1</v>
      </c>
      <c r="AS8" s="26">
        <f t="shared" si="3"/>
        <v>-6.3636363636365711E-4</v>
      </c>
    </row>
    <row r="9" spans="1:45" s="7" customFormat="1" ht="20.25" customHeight="1" x14ac:dyDescent="0.15">
      <c r="A9" s="341"/>
      <c r="B9" s="284" t="s">
        <v>3</v>
      </c>
      <c r="C9" s="92">
        <v>54</v>
      </c>
      <c r="D9" s="40">
        <v>7</v>
      </c>
      <c r="E9" s="40">
        <v>45</v>
      </c>
      <c r="F9" s="69">
        <v>106</v>
      </c>
      <c r="G9" s="17">
        <f>+F9-問10!C9</f>
        <v>2</v>
      </c>
      <c r="H9" s="26">
        <f t="shared" si="0"/>
        <v>0</v>
      </c>
      <c r="I9" s="26"/>
      <c r="J9" s="17"/>
      <c r="K9" s="17"/>
      <c r="L9" s="17"/>
      <c r="M9" s="17"/>
      <c r="N9" s="17"/>
      <c r="O9" s="17"/>
      <c r="P9" s="17"/>
      <c r="Q9" s="280"/>
      <c r="R9" s="284" t="s">
        <v>3</v>
      </c>
      <c r="S9" s="92">
        <v>9</v>
      </c>
      <c r="T9" s="40">
        <v>23</v>
      </c>
      <c r="U9" s="40">
        <v>23</v>
      </c>
      <c r="V9" s="40">
        <v>4</v>
      </c>
      <c r="W9" s="40">
        <v>2</v>
      </c>
      <c r="X9" s="69">
        <v>61</v>
      </c>
      <c r="Z9" s="26">
        <f t="shared" si="2"/>
        <v>0</v>
      </c>
      <c r="AA9" s="26"/>
      <c r="AB9" s="26"/>
      <c r="AK9" s="280"/>
      <c r="AL9" s="284" t="s">
        <v>3</v>
      </c>
      <c r="AM9" s="92">
        <v>26</v>
      </c>
      <c r="AN9" s="40">
        <v>18</v>
      </c>
      <c r="AO9" s="40">
        <v>9</v>
      </c>
      <c r="AP9" s="40">
        <v>8</v>
      </c>
      <c r="AQ9" s="69">
        <v>61</v>
      </c>
      <c r="AS9" s="26">
        <f t="shared" si="3"/>
        <v>0</v>
      </c>
    </row>
    <row r="10" spans="1:45" s="7" customFormat="1" ht="20.25" customHeight="1" x14ac:dyDescent="0.15">
      <c r="A10" s="341"/>
      <c r="B10" s="284"/>
      <c r="C10" s="101">
        <f>C9/$F$9</f>
        <v>0.50943396226415094</v>
      </c>
      <c r="D10" s="102">
        <f t="shared" ref="D10:E10" si="5">D9/$F$9</f>
        <v>6.6037735849056603E-2</v>
      </c>
      <c r="E10" s="102">
        <f t="shared" si="5"/>
        <v>0.42452830188679247</v>
      </c>
      <c r="F10" s="76">
        <v>1</v>
      </c>
      <c r="G10" s="17">
        <f>+F10-問10!C10</f>
        <v>0.50943396226415094</v>
      </c>
      <c r="H10" s="26">
        <f t="shared" si="0"/>
        <v>0</v>
      </c>
      <c r="I10" s="26"/>
      <c r="J10" s="18"/>
      <c r="K10" s="18"/>
      <c r="L10" s="18"/>
      <c r="M10" s="18"/>
      <c r="N10" s="18"/>
      <c r="O10" s="18"/>
      <c r="P10" s="18"/>
      <c r="Q10" s="280"/>
      <c r="R10" s="284"/>
      <c r="S10" s="124">
        <f>S9/$X$9-0.001</f>
        <v>0.14654098360655737</v>
      </c>
      <c r="T10" s="102">
        <f t="shared" ref="T10:W10" si="6">T9/$X$9</f>
        <v>0.37704918032786883</v>
      </c>
      <c r="U10" s="102">
        <f t="shared" si="6"/>
        <v>0.37704918032786883</v>
      </c>
      <c r="V10" s="102">
        <f t="shared" si="6"/>
        <v>6.5573770491803282E-2</v>
      </c>
      <c r="W10" s="102">
        <f t="shared" si="6"/>
        <v>3.2786885245901641E-2</v>
      </c>
      <c r="X10" s="76">
        <v>1</v>
      </c>
      <c r="Z10" s="26">
        <f t="shared" si="2"/>
        <v>-1.0000000000000009E-3</v>
      </c>
      <c r="AA10" s="26"/>
      <c r="AB10" s="26"/>
      <c r="AK10" s="280"/>
      <c r="AL10" s="284"/>
      <c r="AM10" s="101">
        <f>AM9/AQ9</f>
        <v>0.42622950819672129</v>
      </c>
      <c r="AN10" s="102">
        <f>AN9/AQ9</f>
        <v>0.29508196721311475</v>
      </c>
      <c r="AO10" s="102">
        <f>AO9/AQ9</f>
        <v>0.14754098360655737</v>
      </c>
      <c r="AP10" s="102">
        <f>AP9/AQ9</f>
        <v>0.13114754098360656</v>
      </c>
      <c r="AQ10" s="76">
        <v>1</v>
      </c>
      <c r="AS10" s="26">
        <f t="shared" si="3"/>
        <v>0</v>
      </c>
    </row>
    <row r="11" spans="1:45" s="7" customFormat="1" ht="20.25" customHeight="1" x14ac:dyDescent="0.15">
      <c r="A11" s="341"/>
      <c r="B11" s="284" t="s">
        <v>4</v>
      </c>
      <c r="C11" s="92">
        <v>57</v>
      </c>
      <c r="D11" s="40">
        <v>3</v>
      </c>
      <c r="E11" s="40">
        <v>58</v>
      </c>
      <c r="F11" s="69">
        <v>118</v>
      </c>
      <c r="G11" s="17">
        <f>+F11-問10!C11</f>
        <v>2</v>
      </c>
      <c r="H11" s="26">
        <f t="shared" si="0"/>
        <v>0</v>
      </c>
      <c r="I11" s="26"/>
      <c r="J11" s="17"/>
      <c r="K11" s="17"/>
      <c r="L11" s="17"/>
      <c r="M11" s="17"/>
      <c r="N11" s="17"/>
      <c r="O11" s="17"/>
      <c r="P11" s="17"/>
      <c r="Q11" s="280"/>
      <c r="R11" s="284" t="s">
        <v>4</v>
      </c>
      <c r="S11" s="92">
        <v>7</v>
      </c>
      <c r="T11" s="40">
        <v>15</v>
      </c>
      <c r="U11" s="40">
        <v>23</v>
      </c>
      <c r="V11" s="40">
        <v>11</v>
      </c>
      <c r="W11" s="40">
        <v>3</v>
      </c>
      <c r="X11" s="69">
        <v>59</v>
      </c>
      <c r="Z11" s="26">
        <f t="shared" si="2"/>
        <v>0</v>
      </c>
      <c r="AA11" s="26"/>
      <c r="AB11" s="26"/>
      <c r="AK11" s="280"/>
      <c r="AL11" s="284" t="s">
        <v>4</v>
      </c>
      <c r="AM11" s="92">
        <v>14</v>
      </c>
      <c r="AN11" s="40">
        <v>27</v>
      </c>
      <c r="AO11" s="40">
        <v>14</v>
      </c>
      <c r="AP11" s="40">
        <v>4</v>
      </c>
      <c r="AQ11" s="69">
        <v>59</v>
      </c>
      <c r="AS11" s="26">
        <f t="shared" si="3"/>
        <v>0</v>
      </c>
    </row>
    <row r="12" spans="1:45" s="7" customFormat="1" ht="20.25" customHeight="1" x14ac:dyDescent="0.15">
      <c r="A12" s="341"/>
      <c r="B12" s="284"/>
      <c r="C12" s="101">
        <f>C11/$F$11</f>
        <v>0.48305084745762711</v>
      </c>
      <c r="D12" s="102">
        <f t="shared" ref="D12:E12" si="7">D11/$F$11</f>
        <v>2.5423728813559324E-2</v>
      </c>
      <c r="E12" s="102">
        <f t="shared" si="7"/>
        <v>0.49152542372881358</v>
      </c>
      <c r="F12" s="76">
        <v>1</v>
      </c>
      <c r="G12" s="17">
        <f>+F12-問10!C12</f>
        <v>0.52845528455284552</v>
      </c>
      <c r="H12" s="26">
        <f t="shared" si="0"/>
        <v>0</v>
      </c>
      <c r="I12" s="26"/>
      <c r="J12" s="18"/>
      <c r="K12" s="18"/>
      <c r="L12" s="18"/>
      <c r="M12" s="18"/>
      <c r="N12" s="18"/>
      <c r="O12" s="18"/>
      <c r="P12" s="18"/>
      <c r="Q12" s="280"/>
      <c r="R12" s="284"/>
      <c r="S12" s="101">
        <f>S11/$X$11</f>
        <v>0.11864406779661017</v>
      </c>
      <c r="T12" s="102">
        <f t="shared" ref="T12:W12" si="8">T11/$X$11</f>
        <v>0.25423728813559321</v>
      </c>
      <c r="U12" s="102">
        <f t="shared" si="8"/>
        <v>0.38983050847457629</v>
      </c>
      <c r="V12" s="102">
        <f t="shared" si="8"/>
        <v>0.1864406779661017</v>
      </c>
      <c r="W12" s="102">
        <f t="shared" si="8"/>
        <v>5.0847457627118647E-2</v>
      </c>
      <c r="X12" s="76">
        <v>1</v>
      </c>
      <c r="Z12" s="26">
        <f t="shared" si="2"/>
        <v>0</v>
      </c>
      <c r="AA12" s="26"/>
      <c r="AB12" s="26"/>
      <c r="AK12" s="280"/>
      <c r="AL12" s="284"/>
      <c r="AM12" s="101">
        <f>AM11/AQ11</f>
        <v>0.23728813559322035</v>
      </c>
      <c r="AN12" s="102">
        <f>AN11/AQ11</f>
        <v>0.4576271186440678</v>
      </c>
      <c r="AO12" s="102">
        <f>AO11/AQ11</f>
        <v>0.23728813559322035</v>
      </c>
      <c r="AP12" s="102">
        <f>AP11/AQ11</f>
        <v>6.7796610169491525E-2</v>
      </c>
      <c r="AQ12" s="76">
        <v>1</v>
      </c>
      <c r="AS12" s="26">
        <f t="shared" si="3"/>
        <v>0</v>
      </c>
    </row>
    <row r="13" spans="1:45" s="7" customFormat="1" ht="20.25" customHeight="1" x14ac:dyDescent="0.15">
      <c r="A13" s="341"/>
      <c r="B13" s="284" t="s">
        <v>5</v>
      </c>
      <c r="C13" s="92">
        <v>44</v>
      </c>
      <c r="D13" s="40">
        <v>3</v>
      </c>
      <c r="E13" s="40">
        <v>72</v>
      </c>
      <c r="F13" s="69">
        <v>119</v>
      </c>
      <c r="G13" s="17">
        <f>+F13-問10!C13</f>
        <v>1</v>
      </c>
      <c r="H13" s="26">
        <f t="shared" si="0"/>
        <v>0</v>
      </c>
      <c r="I13" s="26"/>
      <c r="J13" s="17"/>
      <c r="K13" s="17"/>
      <c r="L13" s="17"/>
      <c r="M13" s="17"/>
      <c r="N13" s="17"/>
      <c r="O13" s="17"/>
      <c r="P13" s="17"/>
      <c r="Q13" s="280"/>
      <c r="R13" s="284" t="s">
        <v>5</v>
      </c>
      <c r="S13" s="92">
        <v>10</v>
      </c>
      <c r="T13" s="40">
        <v>12</v>
      </c>
      <c r="U13" s="40">
        <v>12</v>
      </c>
      <c r="V13" s="40">
        <v>9</v>
      </c>
      <c r="W13" s="40">
        <v>4</v>
      </c>
      <c r="X13" s="69">
        <v>47</v>
      </c>
      <c r="Z13" s="26">
        <f t="shared" si="2"/>
        <v>0</v>
      </c>
      <c r="AA13" s="26"/>
      <c r="AB13" s="26"/>
      <c r="AK13" s="280"/>
      <c r="AL13" s="284" t="s">
        <v>5</v>
      </c>
      <c r="AM13" s="92">
        <v>20</v>
      </c>
      <c r="AN13" s="40">
        <v>14</v>
      </c>
      <c r="AO13" s="40">
        <v>8</v>
      </c>
      <c r="AP13" s="40">
        <v>5</v>
      </c>
      <c r="AQ13" s="69">
        <v>47</v>
      </c>
      <c r="AS13" s="26">
        <f t="shared" si="3"/>
        <v>0</v>
      </c>
    </row>
    <row r="14" spans="1:45" s="7" customFormat="1" ht="20.25" customHeight="1" x14ac:dyDescent="0.15">
      <c r="A14" s="341"/>
      <c r="B14" s="284"/>
      <c r="C14" s="101">
        <f>C13/$F$13</f>
        <v>0.36974789915966388</v>
      </c>
      <c r="D14" s="102">
        <f t="shared" ref="D14:E14" si="9">D13/$F$13</f>
        <v>2.5210084033613446E-2</v>
      </c>
      <c r="E14" s="102">
        <f t="shared" si="9"/>
        <v>0.60504201680672265</v>
      </c>
      <c r="F14" s="76">
        <v>1</v>
      </c>
      <c r="G14" s="17">
        <f>+F14-問10!C14</f>
        <v>0.56934306569343063</v>
      </c>
      <c r="H14" s="26">
        <f t="shared" si="0"/>
        <v>0</v>
      </c>
      <c r="I14" s="26"/>
      <c r="J14" s="18"/>
      <c r="K14" s="18"/>
      <c r="L14" s="18"/>
      <c r="M14" s="18"/>
      <c r="N14" s="18"/>
      <c r="O14" s="18"/>
      <c r="P14" s="18"/>
      <c r="Q14" s="280"/>
      <c r="R14" s="284"/>
      <c r="S14" s="124">
        <f>S13/$X$13+0.001</f>
        <v>0.21376595744680851</v>
      </c>
      <c r="T14" s="102">
        <f t="shared" ref="T14:W14" si="10">T13/$X$13</f>
        <v>0.25531914893617019</v>
      </c>
      <c r="U14" s="102">
        <f t="shared" si="10"/>
        <v>0.25531914893617019</v>
      </c>
      <c r="V14" s="102">
        <f t="shared" si="10"/>
        <v>0.19148936170212766</v>
      </c>
      <c r="W14" s="102">
        <f t="shared" si="10"/>
        <v>8.5106382978723402E-2</v>
      </c>
      <c r="X14" s="76">
        <v>1</v>
      </c>
      <c r="Z14" s="26">
        <f t="shared" si="2"/>
        <v>9.9999999999988987E-4</v>
      </c>
      <c r="AA14" s="26"/>
      <c r="AB14" s="26"/>
      <c r="AK14" s="280"/>
      <c r="AL14" s="284"/>
      <c r="AM14" s="101">
        <f>AM13/AQ13</f>
        <v>0.42553191489361702</v>
      </c>
      <c r="AN14" s="102">
        <f>AN13/AQ13</f>
        <v>0.2978723404255319</v>
      </c>
      <c r="AO14" s="102">
        <f>AO13/AQ13</f>
        <v>0.1702127659574468</v>
      </c>
      <c r="AP14" s="102">
        <f>AP13/AQ13</f>
        <v>0.10638297872340426</v>
      </c>
      <c r="AQ14" s="76">
        <v>1</v>
      </c>
      <c r="AS14" s="26">
        <f t="shared" si="3"/>
        <v>0</v>
      </c>
    </row>
    <row r="15" spans="1:45" s="7" customFormat="1" ht="20.25" customHeight="1" x14ac:dyDescent="0.15">
      <c r="A15" s="341"/>
      <c r="B15" s="285" t="s">
        <v>85</v>
      </c>
      <c r="C15" s="92">
        <v>24</v>
      </c>
      <c r="D15" s="40">
        <v>4</v>
      </c>
      <c r="E15" s="40">
        <v>76</v>
      </c>
      <c r="F15" s="69">
        <v>104</v>
      </c>
      <c r="G15" s="17">
        <f>+F15-問10!C15</f>
        <v>-1</v>
      </c>
      <c r="H15" s="26">
        <f t="shared" si="0"/>
        <v>0</v>
      </c>
      <c r="I15" s="26"/>
      <c r="J15" s="17"/>
      <c r="K15" s="17"/>
      <c r="L15" s="17"/>
      <c r="M15" s="17"/>
      <c r="N15" s="17"/>
      <c r="O15" s="17"/>
      <c r="P15" s="17"/>
      <c r="Q15" s="280"/>
      <c r="R15" s="285" t="s">
        <v>85</v>
      </c>
      <c r="S15" s="92">
        <v>9</v>
      </c>
      <c r="T15" s="40">
        <v>13</v>
      </c>
      <c r="U15" s="40">
        <v>6</v>
      </c>
      <c r="V15" s="40">
        <v>0</v>
      </c>
      <c r="W15" s="40">
        <v>0</v>
      </c>
      <c r="X15" s="69">
        <v>28</v>
      </c>
      <c r="Z15" s="26">
        <f t="shared" si="2"/>
        <v>0</v>
      </c>
      <c r="AA15" s="26"/>
      <c r="AB15" s="26"/>
      <c r="AK15" s="280"/>
      <c r="AL15" s="285" t="s">
        <v>85</v>
      </c>
      <c r="AM15" s="92">
        <v>10</v>
      </c>
      <c r="AN15" s="40">
        <v>7</v>
      </c>
      <c r="AO15" s="40">
        <v>9</v>
      </c>
      <c r="AP15" s="40">
        <v>2</v>
      </c>
      <c r="AQ15" s="69">
        <v>28</v>
      </c>
      <c r="AS15" s="26">
        <f t="shared" si="3"/>
        <v>0</v>
      </c>
    </row>
    <row r="16" spans="1:45" s="7" customFormat="1" ht="20.25" customHeight="1" thickBot="1" x14ac:dyDescent="0.2">
      <c r="A16" s="341"/>
      <c r="B16" s="286"/>
      <c r="C16" s="109">
        <f>C15/$F$15</f>
        <v>0.23076923076923078</v>
      </c>
      <c r="D16" s="111">
        <f t="shared" ref="D16:E16" si="11">D15/$F$15</f>
        <v>3.8461538461538464E-2</v>
      </c>
      <c r="E16" s="111">
        <f t="shared" si="11"/>
        <v>0.73076923076923073</v>
      </c>
      <c r="F16" s="78">
        <v>1</v>
      </c>
      <c r="G16" s="17">
        <f>+F16-問10!C16</f>
        <v>0.64163822525597269</v>
      </c>
      <c r="H16" s="26">
        <f t="shared" si="0"/>
        <v>0</v>
      </c>
      <c r="I16" s="26"/>
      <c r="J16" s="18"/>
      <c r="K16" s="18"/>
      <c r="L16" s="18"/>
      <c r="M16" s="18"/>
      <c r="N16" s="18"/>
      <c r="O16" s="18"/>
      <c r="P16" s="18"/>
      <c r="Q16" s="280"/>
      <c r="R16" s="286"/>
      <c r="S16" s="109">
        <f>S15/$X$15</f>
        <v>0.32142857142857145</v>
      </c>
      <c r="T16" s="110">
        <f>T15/$X$15+0.001</f>
        <v>0.4652857142857143</v>
      </c>
      <c r="U16" s="111">
        <f t="shared" ref="U16:W16" si="12">U15/$X$15</f>
        <v>0.21428571428571427</v>
      </c>
      <c r="V16" s="111">
        <f t="shared" si="12"/>
        <v>0</v>
      </c>
      <c r="W16" s="111">
        <f t="shared" si="12"/>
        <v>0</v>
      </c>
      <c r="X16" s="78">
        <v>1</v>
      </c>
      <c r="Z16" s="26">
        <f t="shared" si="2"/>
        <v>9.9999999999988987E-4</v>
      </c>
      <c r="AA16" s="26"/>
      <c r="AB16" s="26"/>
      <c r="AK16" s="280"/>
      <c r="AL16" s="286"/>
      <c r="AM16" s="109">
        <v>0.35799999999999998</v>
      </c>
      <c r="AN16" s="111">
        <f>AN15/AQ15</f>
        <v>0.25</v>
      </c>
      <c r="AO16" s="111">
        <f>AO15/AQ15</f>
        <v>0.32142857142857145</v>
      </c>
      <c r="AP16" s="111">
        <f>AP15/AQ15</f>
        <v>7.1428571428571425E-2</v>
      </c>
      <c r="AQ16" s="78">
        <v>1</v>
      </c>
      <c r="AS16" s="26">
        <f t="shared" si="3"/>
        <v>8.5714285714288962E-4</v>
      </c>
    </row>
    <row r="17" spans="1:51" s="7" customFormat="1" ht="20.25" customHeight="1" thickTop="1" x14ac:dyDescent="0.15">
      <c r="A17" s="341"/>
      <c r="B17" s="277" t="s">
        <v>0</v>
      </c>
      <c r="C17" s="45">
        <v>282</v>
      </c>
      <c r="D17" s="42">
        <v>25</v>
      </c>
      <c r="E17" s="42">
        <v>296</v>
      </c>
      <c r="F17" s="73">
        <v>603</v>
      </c>
      <c r="G17" s="17">
        <f>+F17-問10!C17</f>
        <v>7</v>
      </c>
      <c r="H17" s="26">
        <f t="shared" si="0"/>
        <v>0</v>
      </c>
      <c r="I17" s="26"/>
      <c r="J17" s="17"/>
      <c r="K17" s="17"/>
      <c r="L17" s="17"/>
      <c r="M17" s="17"/>
      <c r="N17" s="17"/>
      <c r="O17" s="17"/>
      <c r="P17" s="17"/>
      <c r="Q17" s="280"/>
      <c r="R17" s="277" t="s">
        <v>0</v>
      </c>
      <c r="S17" s="45">
        <v>57</v>
      </c>
      <c r="T17" s="42">
        <v>111</v>
      </c>
      <c r="U17" s="42">
        <v>101</v>
      </c>
      <c r="V17" s="42">
        <v>27</v>
      </c>
      <c r="W17" s="42">
        <v>10</v>
      </c>
      <c r="X17" s="73">
        <v>306</v>
      </c>
      <c r="Z17" s="26">
        <f t="shared" si="2"/>
        <v>0</v>
      </c>
      <c r="AA17" s="26"/>
      <c r="AB17" s="26"/>
      <c r="AK17" s="280"/>
      <c r="AL17" s="277" t="s">
        <v>0</v>
      </c>
      <c r="AM17" s="45">
        <v>111</v>
      </c>
      <c r="AN17" s="42">
        <v>103</v>
      </c>
      <c r="AO17" s="42">
        <v>58</v>
      </c>
      <c r="AP17" s="42">
        <v>33</v>
      </c>
      <c r="AQ17" s="73">
        <v>305</v>
      </c>
      <c r="AS17" s="26">
        <f t="shared" si="3"/>
        <v>0</v>
      </c>
    </row>
    <row r="18" spans="1:51" s="7" customFormat="1" ht="20.25" customHeight="1" thickBot="1" x14ac:dyDescent="0.2">
      <c r="A18" s="342"/>
      <c r="B18" s="285"/>
      <c r="C18" s="106">
        <f>C17/$F$17</f>
        <v>0.46766169154228854</v>
      </c>
      <c r="D18" s="107">
        <f t="shared" ref="D18:E18" si="13">D17/$F$17</f>
        <v>4.1459369817578771E-2</v>
      </c>
      <c r="E18" s="107">
        <f t="shared" si="13"/>
        <v>0.49087893864013266</v>
      </c>
      <c r="F18" s="80">
        <v>1</v>
      </c>
      <c r="G18" s="17">
        <f>+F18-問10!C18</f>
        <v>0.55982274741506655</v>
      </c>
      <c r="H18" s="26">
        <f t="shared" si="0"/>
        <v>0</v>
      </c>
      <c r="I18" s="27">
        <f>+C5+C7+C9+C11+C13+C15-C17</f>
        <v>0</v>
      </c>
      <c r="J18" s="27">
        <f>+D5+D7+D9+D11+D13+D15-D17</f>
        <v>0</v>
      </c>
      <c r="K18" s="27">
        <f>+E5+E7+E9+E11+E13+E15-E17</f>
        <v>0</v>
      </c>
      <c r="L18" s="27">
        <f>+F5+F7+F9+F11+F13+F15-F17</f>
        <v>0</v>
      </c>
      <c r="M18" s="27">
        <f>+G5+G7+G9+G11+G13+G15-G17</f>
        <v>0</v>
      </c>
      <c r="N18" s="18"/>
      <c r="O18" s="18"/>
      <c r="P18" s="18"/>
      <c r="Q18" s="281"/>
      <c r="R18" s="285"/>
      <c r="S18" s="106">
        <f>S17/$X$17</f>
        <v>0.18627450980392157</v>
      </c>
      <c r="T18" s="107">
        <f t="shared" ref="T18:W18" si="14">T17/$X$17</f>
        <v>0.36274509803921567</v>
      </c>
      <c r="U18" s="107">
        <f t="shared" si="14"/>
        <v>0.33006535947712418</v>
      </c>
      <c r="V18" s="107">
        <f t="shared" si="14"/>
        <v>8.8235294117647065E-2</v>
      </c>
      <c r="W18" s="107">
        <f t="shared" si="14"/>
        <v>3.2679738562091505E-2</v>
      </c>
      <c r="X18" s="80">
        <v>1</v>
      </c>
      <c r="Z18" s="26">
        <f t="shared" si="2"/>
        <v>0</v>
      </c>
      <c r="AA18" s="27">
        <f>+S5+S7+S9+S11+S13+S15-S17</f>
        <v>0</v>
      </c>
      <c r="AB18" s="27">
        <f t="shared" ref="AB18" si="15">+T5+T7+T9+T11+T13+T15-T17</f>
        <v>0</v>
      </c>
      <c r="AC18" s="27">
        <f>+U5+U7+U9+U11+U13+U15-U17</f>
        <v>0</v>
      </c>
      <c r="AD18" s="27">
        <f t="shared" ref="AD18:AF18" si="16">+V5+V7+V9+V11+V13+V15-V17</f>
        <v>0</v>
      </c>
      <c r="AE18" s="27">
        <f t="shared" si="16"/>
        <v>0</v>
      </c>
      <c r="AF18" s="27">
        <f t="shared" si="16"/>
        <v>0</v>
      </c>
      <c r="AG18" s="27"/>
      <c r="AK18" s="281"/>
      <c r="AL18" s="285"/>
      <c r="AM18" s="106">
        <f>AM17/AQ17</f>
        <v>0.36393442622950822</v>
      </c>
      <c r="AN18" s="107">
        <f>AN17/AQ17</f>
        <v>0.3377049180327869</v>
      </c>
      <c r="AO18" s="107">
        <f>AO17/AQ17</f>
        <v>0.1901639344262295</v>
      </c>
      <c r="AP18" s="107">
        <f>AP17/AQ17</f>
        <v>0.10819672131147541</v>
      </c>
      <c r="AQ18" s="80">
        <v>1</v>
      </c>
      <c r="AS18" s="26">
        <f t="shared" si="3"/>
        <v>0</v>
      </c>
      <c r="AT18" s="27" t="e">
        <f>+AL5+AL7+AL9+AL11+AL13+AL15-AL17</f>
        <v>#VALUE!</v>
      </c>
      <c r="AU18" s="27">
        <f t="shared" ref="AU18:AX18" si="17">+AM5+AM7+AM9+AM11+AM13+AM15-AM17</f>
        <v>0</v>
      </c>
      <c r="AV18" s="27">
        <f t="shared" si="17"/>
        <v>0</v>
      </c>
      <c r="AW18" s="27">
        <f t="shared" si="17"/>
        <v>0</v>
      </c>
      <c r="AX18" s="27">
        <f t="shared" si="17"/>
        <v>0</v>
      </c>
      <c r="AY18" s="27">
        <f>+AQ5+AQ7+AQ9+AQ11+AQ13+AQ15-AQ17</f>
        <v>0</v>
      </c>
    </row>
    <row r="19" spans="1:51" s="7" customFormat="1" ht="20.25" customHeight="1" x14ac:dyDescent="0.15">
      <c r="A19" s="340" t="s">
        <v>6</v>
      </c>
      <c r="B19" s="287" t="s">
        <v>1</v>
      </c>
      <c r="C19" s="96">
        <v>26</v>
      </c>
      <c r="D19" s="71">
        <v>0</v>
      </c>
      <c r="E19" s="71">
        <v>5</v>
      </c>
      <c r="F19" s="72">
        <v>31</v>
      </c>
      <c r="G19" s="17">
        <f>+F19-問10!C19</f>
        <v>1</v>
      </c>
      <c r="H19" s="26">
        <f t="shared" si="0"/>
        <v>0</v>
      </c>
      <c r="I19" s="26"/>
      <c r="J19" s="17"/>
      <c r="K19" s="17"/>
      <c r="L19" s="17"/>
      <c r="M19" s="17"/>
      <c r="N19" s="17"/>
      <c r="O19" s="17"/>
      <c r="P19" s="17"/>
      <c r="Q19" s="279" t="s">
        <v>6</v>
      </c>
      <c r="R19" s="287" t="s">
        <v>1</v>
      </c>
      <c r="S19" s="96">
        <v>9</v>
      </c>
      <c r="T19" s="71">
        <v>9</v>
      </c>
      <c r="U19" s="71">
        <v>8</v>
      </c>
      <c r="V19" s="71">
        <v>0</v>
      </c>
      <c r="W19" s="71">
        <v>0</v>
      </c>
      <c r="X19" s="72">
        <v>26</v>
      </c>
      <c r="Z19" s="26">
        <f t="shared" si="2"/>
        <v>0</v>
      </c>
      <c r="AA19" s="26"/>
      <c r="AB19" s="26"/>
      <c r="AK19" s="279" t="s">
        <v>6</v>
      </c>
      <c r="AL19" s="287" t="s">
        <v>1</v>
      </c>
      <c r="AM19" s="96">
        <v>11</v>
      </c>
      <c r="AN19" s="71">
        <v>7</v>
      </c>
      <c r="AO19" s="71">
        <v>5</v>
      </c>
      <c r="AP19" s="71">
        <v>2</v>
      </c>
      <c r="AQ19" s="72">
        <v>25</v>
      </c>
      <c r="AS19" s="26">
        <f t="shared" si="3"/>
        <v>0</v>
      </c>
    </row>
    <row r="20" spans="1:51" s="7" customFormat="1" ht="20.25" customHeight="1" x14ac:dyDescent="0.15">
      <c r="A20" s="341"/>
      <c r="B20" s="284"/>
      <c r="C20" s="101">
        <f>C19/$F$19</f>
        <v>0.83870967741935487</v>
      </c>
      <c r="D20" s="102">
        <f t="shared" ref="D20:E20" si="18">D19/$F$19</f>
        <v>0</v>
      </c>
      <c r="E20" s="102">
        <f t="shared" si="18"/>
        <v>0.16129032258064516</v>
      </c>
      <c r="F20" s="76">
        <v>1</v>
      </c>
      <c r="G20" s="17">
        <f>+F20-問10!C20</f>
        <v>0.47368421052631582</v>
      </c>
      <c r="H20" s="26">
        <f t="shared" si="0"/>
        <v>0</v>
      </c>
      <c r="I20" s="26"/>
      <c r="J20" s="18"/>
      <c r="K20" s="18"/>
      <c r="L20" s="18"/>
      <c r="M20" s="18"/>
      <c r="N20" s="18"/>
      <c r="O20" s="18"/>
      <c r="P20" s="18"/>
      <c r="Q20" s="280"/>
      <c r="R20" s="284"/>
      <c r="S20" s="101">
        <f>S19/$X$19</f>
        <v>0.34615384615384615</v>
      </c>
      <c r="T20" s="102">
        <f t="shared" ref="T20:W20" si="19">T19/$X$19</f>
        <v>0.34615384615384615</v>
      </c>
      <c r="U20" s="102">
        <f t="shared" si="19"/>
        <v>0.30769230769230771</v>
      </c>
      <c r="V20" s="102">
        <f t="shared" si="19"/>
        <v>0</v>
      </c>
      <c r="W20" s="102">
        <f t="shared" si="19"/>
        <v>0</v>
      </c>
      <c r="X20" s="76">
        <v>1</v>
      </c>
      <c r="Z20" s="26">
        <f t="shared" si="2"/>
        <v>0</v>
      </c>
      <c r="AA20" s="26"/>
      <c r="AB20" s="26"/>
      <c r="AK20" s="280"/>
      <c r="AL20" s="284"/>
      <c r="AM20" s="101">
        <f>AM19/AQ19</f>
        <v>0.44</v>
      </c>
      <c r="AN20" s="102">
        <f>AN19/AQ19</f>
        <v>0.28000000000000003</v>
      </c>
      <c r="AO20" s="102">
        <f>AO19/AQ19</f>
        <v>0.2</v>
      </c>
      <c r="AP20" s="102">
        <f>AP19/AQ19</f>
        <v>0.08</v>
      </c>
      <c r="AQ20" s="76">
        <v>1</v>
      </c>
      <c r="AS20" s="26">
        <f t="shared" si="3"/>
        <v>0</v>
      </c>
    </row>
    <row r="21" spans="1:51" s="7" customFormat="1" ht="20.25" customHeight="1" x14ac:dyDescent="0.15">
      <c r="A21" s="341"/>
      <c r="B21" s="284" t="s">
        <v>2</v>
      </c>
      <c r="C21" s="92">
        <v>39</v>
      </c>
      <c r="D21" s="40">
        <v>3</v>
      </c>
      <c r="E21" s="40">
        <v>22</v>
      </c>
      <c r="F21" s="69">
        <v>64</v>
      </c>
      <c r="G21" s="17">
        <f>+F21-問10!C21</f>
        <v>1</v>
      </c>
      <c r="H21" s="26">
        <f t="shared" si="0"/>
        <v>0</v>
      </c>
      <c r="I21" s="26"/>
      <c r="J21" s="17"/>
      <c r="K21" s="17"/>
      <c r="L21" s="17"/>
      <c r="M21" s="17"/>
      <c r="N21" s="17"/>
      <c r="O21" s="17"/>
      <c r="P21" s="17"/>
      <c r="Q21" s="280"/>
      <c r="R21" s="284" t="s">
        <v>2</v>
      </c>
      <c r="S21" s="92">
        <v>4</v>
      </c>
      <c r="T21" s="40">
        <v>15</v>
      </c>
      <c r="U21" s="40">
        <v>20</v>
      </c>
      <c r="V21" s="40">
        <v>2</v>
      </c>
      <c r="W21" s="40">
        <v>1</v>
      </c>
      <c r="X21" s="69">
        <v>42</v>
      </c>
      <c r="Z21" s="26">
        <f t="shared" si="2"/>
        <v>0</v>
      </c>
      <c r="AA21" s="26"/>
      <c r="AB21" s="26"/>
      <c r="AK21" s="280"/>
      <c r="AL21" s="284" t="s">
        <v>2</v>
      </c>
      <c r="AM21" s="92">
        <v>10</v>
      </c>
      <c r="AN21" s="40">
        <v>16</v>
      </c>
      <c r="AO21" s="40">
        <v>10</v>
      </c>
      <c r="AP21" s="40">
        <v>6</v>
      </c>
      <c r="AQ21" s="69">
        <v>42</v>
      </c>
      <c r="AS21" s="26">
        <f t="shared" si="3"/>
        <v>0</v>
      </c>
    </row>
    <row r="22" spans="1:51" s="7" customFormat="1" ht="20.25" customHeight="1" x14ac:dyDescent="0.15">
      <c r="A22" s="341"/>
      <c r="B22" s="284"/>
      <c r="C22" s="101">
        <f>C21/$F$21</f>
        <v>0.609375</v>
      </c>
      <c r="D22" s="102">
        <f t="shared" ref="D22:E22" si="20">D21/$F$21</f>
        <v>4.6875E-2</v>
      </c>
      <c r="E22" s="102">
        <f t="shared" si="20"/>
        <v>0.34375</v>
      </c>
      <c r="F22" s="76">
        <v>1</v>
      </c>
      <c r="G22" s="17">
        <f>+F22-問10!C22</f>
        <v>0.32258064516129037</v>
      </c>
      <c r="H22" s="26">
        <f t="shared" si="0"/>
        <v>0</v>
      </c>
      <c r="I22" s="26"/>
      <c r="J22" s="18"/>
      <c r="K22" s="18"/>
      <c r="L22" s="18"/>
      <c r="M22" s="18"/>
      <c r="N22" s="18"/>
      <c r="O22" s="18"/>
      <c r="P22" s="18"/>
      <c r="Q22" s="280"/>
      <c r="R22" s="284"/>
      <c r="S22" s="101">
        <f>S21/$X$21</f>
        <v>9.5238095238095233E-2</v>
      </c>
      <c r="T22" s="102">
        <f t="shared" ref="T22:W22" si="21">T21/$X$21</f>
        <v>0.35714285714285715</v>
      </c>
      <c r="U22" s="102">
        <f t="shared" si="21"/>
        <v>0.47619047619047616</v>
      </c>
      <c r="V22" s="102">
        <f t="shared" si="21"/>
        <v>4.7619047619047616E-2</v>
      </c>
      <c r="W22" s="102">
        <f t="shared" si="21"/>
        <v>2.3809523809523808E-2</v>
      </c>
      <c r="X22" s="76">
        <v>1</v>
      </c>
      <c r="Z22" s="26">
        <f t="shared" si="2"/>
        <v>0</v>
      </c>
      <c r="AA22" s="26"/>
      <c r="AB22" s="26"/>
      <c r="AK22" s="280"/>
      <c r="AL22" s="284"/>
      <c r="AM22" s="101">
        <f>AM21/AQ21</f>
        <v>0.23809523809523808</v>
      </c>
      <c r="AN22" s="102">
        <f>AN21/AQ21</f>
        <v>0.38095238095238093</v>
      </c>
      <c r="AO22" s="102">
        <f>AO21/AQ21</f>
        <v>0.23809523809523808</v>
      </c>
      <c r="AP22" s="102">
        <f>AP21/AQ21</f>
        <v>0.14285714285714285</v>
      </c>
      <c r="AQ22" s="76">
        <v>1</v>
      </c>
      <c r="AS22" s="26">
        <f t="shared" si="3"/>
        <v>0</v>
      </c>
    </row>
    <row r="23" spans="1:51" s="7" customFormat="1" ht="20.25" customHeight="1" x14ac:dyDescent="0.15">
      <c r="A23" s="341"/>
      <c r="B23" s="284" t="s">
        <v>3</v>
      </c>
      <c r="C23" s="92">
        <v>37</v>
      </c>
      <c r="D23" s="40">
        <v>5</v>
      </c>
      <c r="E23" s="40">
        <v>31</v>
      </c>
      <c r="F23" s="69">
        <v>73</v>
      </c>
      <c r="G23" s="17">
        <f>+F23-問10!C23</f>
        <v>0</v>
      </c>
      <c r="H23" s="26">
        <f t="shared" si="0"/>
        <v>0</v>
      </c>
      <c r="I23" s="26"/>
      <c r="J23" s="17"/>
      <c r="K23" s="17"/>
      <c r="L23" s="17"/>
      <c r="M23" s="17"/>
      <c r="N23" s="17"/>
      <c r="O23" s="17"/>
      <c r="P23" s="17"/>
      <c r="Q23" s="280"/>
      <c r="R23" s="284" t="s">
        <v>3</v>
      </c>
      <c r="S23" s="92">
        <v>5</v>
      </c>
      <c r="T23" s="40">
        <v>15</v>
      </c>
      <c r="U23" s="40">
        <v>18</v>
      </c>
      <c r="V23" s="40">
        <v>3</v>
      </c>
      <c r="W23" s="40">
        <v>1</v>
      </c>
      <c r="X23" s="69">
        <v>42</v>
      </c>
      <c r="Z23" s="26">
        <f t="shared" si="2"/>
        <v>0</v>
      </c>
      <c r="AA23" s="26"/>
      <c r="AB23" s="26"/>
      <c r="AK23" s="280"/>
      <c r="AL23" s="284" t="s">
        <v>3</v>
      </c>
      <c r="AM23" s="92">
        <v>19</v>
      </c>
      <c r="AN23" s="40">
        <v>12</v>
      </c>
      <c r="AO23" s="40">
        <v>6</v>
      </c>
      <c r="AP23" s="40">
        <v>5</v>
      </c>
      <c r="AQ23" s="69">
        <v>42</v>
      </c>
      <c r="AS23" s="26">
        <f t="shared" si="3"/>
        <v>0</v>
      </c>
    </row>
    <row r="24" spans="1:51" s="7" customFormat="1" ht="20.25" customHeight="1" x14ac:dyDescent="0.15">
      <c r="A24" s="341"/>
      <c r="B24" s="284"/>
      <c r="C24" s="101">
        <f>C23/$F$23</f>
        <v>0.50684931506849318</v>
      </c>
      <c r="D24" s="102">
        <f t="shared" ref="D24:E24" si="22">D23/$F$23</f>
        <v>6.8493150684931503E-2</v>
      </c>
      <c r="E24" s="102">
        <f t="shared" si="22"/>
        <v>0.42465753424657532</v>
      </c>
      <c r="F24" s="76">
        <v>1</v>
      </c>
      <c r="G24" s="17">
        <f>+F24-問10!C24</f>
        <v>0.30476190476190479</v>
      </c>
      <c r="H24" s="26">
        <f t="shared" si="0"/>
        <v>0</v>
      </c>
      <c r="I24" s="26"/>
      <c r="J24" s="18"/>
      <c r="K24" s="18"/>
      <c r="L24" s="18"/>
      <c r="M24" s="18"/>
      <c r="N24" s="18"/>
      <c r="O24" s="18"/>
      <c r="P24" s="18"/>
      <c r="Q24" s="280"/>
      <c r="R24" s="284"/>
      <c r="S24" s="101">
        <f>S23/$X$23</f>
        <v>0.11904761904761904</v>
      </c>
      <c r="T24" s="102">
        <f t="shared" ref="T24:W24" si="23">T23/$X$23</f>
        <v>0.35714285714285715</v>
      </c>
      <c r="U24" s="102">
        <f t="shared" si="23"/>
        <v>0.42857142857142855</v>
      </c>
      <c r="V24" s="102">
        <f t="shared" si="23"/>
        <v>7.1428571428571425E-2</v>
      </c>
      <c r="W24" s="102">
        <f t="shared" si="23"/>
        <v>2.3809523809523808E-2</v>
      </c>
      <c r="X24" s="76">
        <v>1</v>
      </c>
      <c r="Z24" s="26">
        <f t="shared" si="2"/>
        <v>0</v>
      </c>
      <c r="AA24" s="26"/>
      <c r="AB24" s="26"/>
      <c r="AK24" s="280"/>
      <c r="AL24" s="284"/>
      <c r="AM24" s="101">
        <f>AM23/AQ23</f>
        <v>0.45238095238095238</v>
      </c>
      <c r="AN24" s="102">
        <f>AN23/AQ23</f>
        <v>0.2857142857142857</v>
      </c>
      <c r="AO24" s="102">
        <f>AO23/AQ23</f>
        <v>0.14285714285714285</v>
      </c>
      <c r="AP24" s="102">
        <f>AP23/AQ23</f>
        <v>0.11904761904761904</v>
      </c>
      <c r="AQ24" s="76">
        <v>1</v>
      </c>
      <c r="AS24" s="26">
        <f t="shared" si="3"/>
        <v>0</v>
      </c>
    </row>
    <row r="25" spans="1:51" s="7" customFormat="1" ht="20.25" customHeight="1" x14ac:dyDescent="0.15">
      <c r="A25" s="341"/>
      <c r="B25" s="284" t="s">
        <v>4</v>
      </c>
      <c r="C25" s="92">
        <v>48</v>
      </c>
      <c r="D25" s="40">
        <v>3</v>
      </c>
      <c r="E25" s="40">
        <v>46</v>
      </c>
      <c r="F25" s="69">
        <v>97</v>
      </c>
      <c r="G25" s="17">
        <f>+F25-問10!C25</f>
        <v>1</v>
      </c>
      <c r="H25" s="26">
        <f t="shared" si="0"/>
        <v>0</v>
      </c>
      <c r="I25" s="26"/>
      <c r="J25" s="17"/>
      <c r="K25" s="17"/>
      <c r="L25" s="17"/>
      <c r="M25" s="17"/>
      <c r="N25" s="17"/>
      <c r="O25" s="17"/>
      <c r="P25" s="17"/>
      <c r="Q25" s="280"/>
      <c r="R25" s="284" t="s">
        <v>4</v>
      </c>
      <c r="S25" s="92">
        <v>4</v>
      </c>
      <c r="T25" s="40">
        <v>14</v>
      </c>
      <c r="U25" s="40">
        <v>19</v>
      </c>
      <c r="V25" s="40">
        <v>11</v>
      </c>
      <c r="W25" s="40">
        <v>2</v>
      </c>
      <c r="X25" s="69">
        <v>50</v>
      </c>
      <c r="Z25" s="26">
        <f t="shared" si="2"/>
        <v>0</v>
      </c>
      <c r="AA25" s="26"/>
      <c r="AB25" s="26"/>
      <c r="AK25" s="280"/>
      <c r="AL25" s="284" t="s">
        <v>4</v>
      </c>
      <c r="AM25" s="92">
        <v>9</v>
      </c>
      <c r="AN25" s="40">
        <v>25</v>
      </c>
      <c r="AO25" s="40">
        <v>13</v>
      </c>
      <c r="AP25" s="40">
        <v>3</v>
      </c>
      <c r="AQ25" s="69">
        <v>50</v>
      </c>
      <c r="AS25" s="26">
        <f t="shared" si="3"/>
        <v>0</v>
      </c>
    </row>
    <row r="26" spans="1:51" s="7" customFormat="1" ht="20.25" customHeight="1" x14ac:dyDescent="0.15">
      <c r="A26" s="341"/>
      <c r="B26" s="284"/>
      <c r="C26" s="101">
        <f>C25/$F$25</f>
        <v>0.49484536082474229</v>
      </c>
      <c r="D26" s="102">
        <f t="shared" ref="D26:E26" si="24">D25/$F$25</f>
        <v>3.0927835051546393E-2</v>
      </c>
      <c r="E26" s="102">
        <f t="shared" si="24"/>
        <v>0.47422680412371132</v>
      </c>
      <c r="F26" s="76">
        <v>1</v>
      </c>
      <c r="G26" s="17">
        <f>+F26-問10!C26</f>
        <v>0.17948717948717952</v>
      </c>
      <c r="H26" s="26">
        <f t="shared" si="0"/>
        <v>0</v>
      </c>
      <c r="I26" s="26"/>
      <c r="J26" s="18"/>
      <c r="K26" s="18"/>
      <c r="L26" s="18"/>
      <c r="M26" s="18"/>
      <c r="N26" s="18"/>
      <c r="O26" s="18"/>
      <c r="P26" s="18"/>
      <c r="Q26" s="280"/>
      <c r="R26" s="284"/>
      <c r="S26" s="101">
        <f>S25/$X$25</f>
        <v>0.08</v>
      </c>
      <c r="T26" s="102">
        <f t="shared" ref="T26:W26" si="25">T25/$X$25</f>
        <v>0.28000000000000003</v>
      </c>
      <c r="U26" s="102">
        <f t="shared" si="25"/>
        <v>0.38</v>
      </c>
      <c r="V26" s="102">
        <f t="shared" si="25"/>
        <v>0.22</v>
      </c>
      <c r="W26" s="102">
        <f t="shared" si="25"/>
        <v>0.04</v>
      </c>
      <c r="X26" s="76">
        <v>1</v>
      </c>
      <c r="Z26" s="26">
        <f t="shared" si="2"/>
        <v>0</v>
      </c>
      <c r="AA26" s="26"/>
      <c r="AB26" s="26"/>
      <c r="AK26" s="280"/>
      <c r="AL26" s="284"/>
      <c r="AM26" s="101">
        <f>AM25/AQ25</f>
        <v>0.18</v>
      </c>
      <c r="AN26" s="102">
        <f>AN25/AQ25</f>
        <v>0.5</v>
      </c>
      <c r="AO26" s="102">
        <f>AO25/AQ25</f>
        <v>0.26</v>
      </c>
      <c r="AP26" s="102">
        <f>AP25/AQ25</f>
        <v>0.06</v>
      </c>
      <c r="AQ26" s="76">
        <v>1</v>
      </c>
      <c r="AS26" s="26">
        <f t="shared" si="3"/>
        <v>0</v>
      </c>
    </row>
    <row r="27" spans="1:51" s="7" customFormat="1" ht="20.25" customHeight="1" x14ac:dyDescent="0.15">
      <c r="A27" s="341"/>
      <c r="B27" s="284" t="s">
        <v>5</v>
      </c>
      <c r="C27" s="92">
        <v>37</v>
      </c>
      <c r="D27" s="40">
        <v>2</v>
      </c>
      <c r="E27" s="40">
        <v>56</v>
      </c>
      <c r="F27" s="69">
        <v>95</v>
      </c>
      <c r="G27" s="17">
        <f>+F27-問10!C27</f>
        <v>0</v>
      </c>
      <c r="H27" s="26">
        <f t="shared" si="0"/>
        <v>0</v>
      </c>
      <c r="I27" s="26"/>
      <c r="J27" s="17"/>
      <c r="K27" s="17"/>
      <c r="L27" s="17"/>
      <c r="M27" s="17"/>
      <c r="N27" s="17"/>
      <c r="O27" s="17"/>
      <c r="P27" s="17"/>
      <c r="Q27" s="280"/>
      <c r="R27" s="284" t="s">
        <v>5</v>
      </c>
      <c r="S27" s="92">
        <v>8</v>
      </c>
      <c r="T27" s="40">
        <v>10</v>
      </c>
      <c r="U27" s="40">
        <v>9</v>
      </c>
      <c r="V27" s="40">
        <v>8</v>
      </c>
      <c r="W27" s="40">
        <v>4</v>
      </c>
      <c r="X27" s="69">
        <v>39</v>
      </c>
      <c r="Z27" s="26">
        <f t="shared" si="2"/>
        <v>0</v>
      </c>
      <c r="AA27" s="26"/>
      <c r="AB27" s="26"/>
      <c r="AK27" s="280"/>
      <c r="AL27" s="284" t="s">
        <v>5</v>
      </c>
      <c r="AM27" s="92">
        <v>17</v>
      </c>
      <c r="AN27" s="40">
        <v>14</v>
      </c>
      <c r="AO27" s="40">
        <v>7</v>
      </c>
      <c r="AP27" s="40">
        <v>1</v>
      </c>
      <c r="AQ27" s="69">
        <v>39</v>
      </c>
      <c r="AS27" s="26">
        <f t="shared" si="3"/>
        <v>0</v>
      </c>
    </row>
    <row r="28" spans="1:51" s="7" customFormat="1" ht="20.25" customHeight="1" x14ac:dyDescent="0.15">
      <c r="A28" s="341"/>
      <c r="B28" s="284"/>
      <c r="C28" s="101">
        <f>C27/$F$27</f>
        <v>0.38947368421052631</v>
      </c>
      <c r="D28" s="102">
        <f t="shared" ref="D28" si="26">D27/$F$27</f>
        <v>2.1052631578947368E-2</v>
      </c>
      <c r="E28" s="103">
        <f>E27/$F$27+0.001</f>
        <v>0.59047368421052626</v>
      </c>
      <c r="F28" s="76">
        <v>1</v>
      </c>
      <c r="G28" s="17">
        <f>+F28-問10!C28</f>
        <v>0.29104477611940294</v>
      </c>
      <c r="H28" s="26">
        <f t="shared" si="0"/>
        <v>9.9999999999988987E-4</v>
      </c>
      <c r="I28" s="26"/>
      <c r="J28" s="18"/>
      <c r="K28" s="18"/>
      <c r="L28" s="18"/>
      <c r="M28" s="18"/>
      <c r="N28" s="18"/>
      <c r="O28" s="18"/>
      <c r="P28" s="18"/>
      <c r="Q28" s="280"/>
      <c r="R28" s="284"/>
      <c r="S28" s="101">
        <f>S27/$X$27</f>
        <v>0.20512820512820512</v>
      </c>
      <c r="T28" s="102">
        <f t="shared" ref="T28:W28" si="27">T27/$X$27</f>
        <v>0.25641025641025639</v>
      </c>
      <c r="U28" s="102">
        <f t="shared" si="27"/>
        <v>0.23076923076923078</v>
      </c>
      <c r="V28" s="102">
        <f t="shared" si="27"/>
        <v>0.20512820512820512</v>
      </c>
      <c r="W28" s="102">
        <f t="shared" si="27"/>
        <v>0.10256410256410256</v>
      </c>
      <c r="X28" s="76">
        <v>1</v>
      </c>
      <c r="Z28" s="26">
        <f t="shared" si="2"/>
        <v>0</v>
      </c>
      <c r="AA28" s="26"/>
      <c r="AB28" s="26"/>
      <c r="AK28" s="280"/>
      <c r="AL28" s="284"/>
      <c r="AM28" s="101">
        <f>AM27/AQ27</f>
        <v>0.4358974358974359</v>
      </c>
      <c r="AN28" s="102">
        <f>AN27/AQ27</f>
        <v>0.35897435897435898</v>
      </c>
      <c r="AO28" s="102">
        <f>AO27/AQ27</f>
        <v>0.17948717948717949</v>
      </c>
      <c r="AP28" s="102">
        <f>AP27/AQ27</f>
        <v>2.564102564102564E-2</v>
      </c>
      <c r="AQ28" s="76">
        <v>1</v>
      </c>
      <c r="AS28" s="26">
        <f t="shared" si="3"/>
        <v>0</v>
      </c>
    </row>
    <row r="29" spans="1:51" s="7" customFormat="1" ht="20.25" customHeight="1" x14ac:dyDescent="0.15">
      <c r="A29" s="341"/>
      <c r="B29" s="285" t="s">
        <v>85</v>
      </c>
      <c r="C29" s="92">
        <v>21</v>
      </c>
      <c r="D29" s="40">
        <v>4</v>
      </c>
      <c r="E29" s="40">
        <v>62</v>
      </c>
      <c r="F29" s="69">
        <v>87</v>
      </c>
      <c r="G29" s="17">
        <f>+F29-問10!C29</f>
        <v>0</v>
      </c>
      <c r="H29" s="26">
        <f t="shared" si="0"/>
        <v>0</v>
      </c>
      <c r="I29" s="26"/>
      <c r="J29" s="17"/>
      <c r="K29" s="17"/>
      <c r="L29" s="17"/>
      <c r="M29" s="17"/>
      <c r="N29" s="17"/>
      <c r="O29" s="17"/>
      <c r="P29" s="17"/>
      <c r="Q29" s="280"/>
      <c r="R29" s="285" t="s">
        <v>85</v>
      </c>
      <c r="S29" s="92">
        <v>8</v>
      </c>
      <c r="T29" s="40">
        <v>12</v>
      </c>
      <c r="U29" s="40">
        <v>5</v>
      </c>
      <c r="V29" s="40">
        <v>0</v>
      </c>
      <c r="W29" s="40">
        <v>0</v>
      </c>
      <c r="X29" s="69">
        <v>25</v>
      </c>
      <c r="Z29" s="26">
        <f t="shared" si="2"/>
        <v>0</v>
      </c>
      <c r="AA29" s="26"/>
      <c r="AB29" s="26"/>
      <c r="AK29" s="280"/>
      <c r="AL29" s="285" t="s">
        <v>85</v>
      </c>
      <c r="AM29" s="92">
        <v>8</v>
      </c>
      <c r="AN29" s="40">
        <v>7</v>
      </c>
      <c r="AO29" s="40">
        <v>8</v>
      </c>
      <c r="AP29" s="40">
        <v>2</v>
      </c>
      <c r="AQ29" s="69">
        <v>25</v>
      </c>
      <c r="AS29" s="26">
        <f t="shared" si="3"/>
        <v>0</v>
      </c>
    </row>
    <row r="30" spans="1:51" s="7" customFormat="1" ht="20.25" customHeight="1" thickBot="1" x14ac:dyDescent="0.2">
      <c r="A30" s="341"/>
      <c r="B30" s="286"/>
      <c r="C30" s="109">
        <f>C29/$F$29</f>
        <v>0.2413793103448276</v>
      </c>
      <c r="D30" s="111">
        <f t="shared" ref="D30:E30" si="28">D29/$F$29</f>
        <v>4.5977011494252873E-2</v>
      </c>
      <c r="E30" s="111">
        <f t="shared" si="28"/>
        <v>0.71264367816091956</v>
      </c>
      <c r="F30" s="78">
        <v>1</v>
      </c>
      <c r="G30" s="17">
        <f>+F30-問10!C30</f>
        <v>0.32558139534883723</v>
      </c>
      <c r="H30" s="26">
        <f t="shared" si="0"/>
        <v>0</v>
      </c>
      <c r="I30" s="26"/>
      <c r="J30" s="18"/>
      <c r="K30" s="18"/>
      <c r="L30" s="18"/>
      <c r="M30" s="18"/>
      <c r="N30" s="18"/>
      <c r="O30" s="18"/>
      <c r="P30" s="18"/>
      <c r="Q30" s="280"/>
      <c r="R30" s="286"/>
      <c r="S30" s="109">
        <f>S29/$X$29</f>
        <v>0.32</v>
      </c>
      <c r="T30" s="111">
        <f t="shared" ref="T30:W30" si="29">T29/$X$29</f>
        <v>0.48</v>
      </c>
      <c r="U30" s="111">
        <f t="shared" si="29"/>
        <v>0.2</v>
      </c>
      <c r="V30" s="111">
        <f t="shared" si="29"/>
        <v>0</v>
      </c>
      <c r="W30" s="111">
        <f t="shared" si="29"/>
        <v>0</v>
      </c>
      <c r="X30" s="78">
        <v>1</v>
      </c>
      <c r="Z30" s="26">
        <f t="shared" si="2"/>
        <v>0</v>
      </c>
      <c r="AA30" s="26"/>
      <c r="AB30" s="26"/>
      <c r="AK30" s="280"/>
      <c r="AL30" s="286"/>
      <c r="AM30" s="109">
        <f>AM29/AQ29</f>
        <v>0.32</v>
      </c>
      <c r="AN30" s="111">
        <f>AN29/AQ29</f>
        <v>0.28000000000000003</v>
      </c>
      <c r="AO30" s="111">
        <f>AO29/AQ29</f>
        <v>0.32</v>
      </c>
      <c r="AP30" s="111">
        <f>AP29/AQ29</f>
        <v>0.08</v>
      </c>
      <c r="AQ30" s="78">
        <v>1</v>
      </c>
      <c r="AS30" s="26">
        <f t="shared" si="3"/>
        <v>0</v>
      </c>
    </row>
    <row r="31" spans="1:51" s="7" customFormat="1" ht="20.25" customHeight="1" thickTop="1" x14ac:dyDescent="0.15">
      <c r="A31" s="341"/>
      <c r="B31" s="277" t="s">
        <v>0</v>
      </c>
      <c r="C31" s="45">
        <v>208</v>
      </c>
      <c r="D31" s="42">
        <v>17</v>
      </c>
      <c r="E31" s="42">
        <v>222</v>
      </c>
      <c r="F31" s="73">
        <v>447</v>
      </c>
      <c r="G31" s="17">
        <f>+F31-問10!C31</f>
        <v>3</v>
      </c>
      <c r="H31" s="26">
        <f t="shared" si="0"/>
        <v>0</v>
      </c>
      <c r="I31" s="26"/>
      <c r="J31" s="17"/>
      <c r="K31" s="17"/>
      <c r="L31" s="17"/>
      <c r="M31" s="17"/>
      <c r="N31" s="17"/>
      <c r="O31" s="17"/>
      <c r="P31" s="17"/>
      <c r="Q31" s="280"/>
      <c r="R31" s="277" t="s">
        <v>0</v>
      </c>
      <c r="S31" s="45">
        <v>38</v>
      </c>
      <c r="T31" s="42">
        <v>75</v>
      </c>
      <c r="U31" s="42">
        <v>79</v>
      </c>
      <c r="V31" s="42">
        <v>24</v>
      </c>
      <c r="W31" s="42">
        <v>8</v>
      </c>
      <c r="X31" s="73">
        <v>224</v>
      </c>
      <c r="Z31" s="26">
        <f t="shared" si="2"/>
        <v>0</v>
      </c>
      <c r="AA31" s="26"/>
      <c r="AB31" s="26"/>
      <c r="AK31" s="280"/>
      <c r="AL31" s="277" t="s">
        <v>0</v>
      </c>
      <c r="AM31" s="45">
        <v>74</v>
      </c>
      <c r="AN31" s="42">
        <v>81</v>
      </c>
      <c r="AO31" s="42">
        <v>49</v>
      </c>
      <c r="AP31" s="42">
        <v>19</v>
      </c>
      <c r="AQ31" s="73">
        <v>223</v>
      </c>
      <c r="AS31" s="26">
        <f t="shared" si="3"/>
        <v>0</v>
      </c>
    </row>
    <row r="32" spans="1:51" s="7" customFormat="1" ht="20.25" customHeight="1" thickBot="1" x14ac:dyDescent="0.2">
      <c r="A32" s="343"/>
      <c r="B32" s="278"/>
      <c r="C32" s="104">
        <f>C31/$F$31</f>
        <v>0.46532438478747201</v>
      </c>
      <c r="D32" s="105">
        <f t="shared" ref="D32:E32" si="30">D31/$F$31</f>
        <v>3.803131991051454E-2</v>
      </c>
      <c r="E32" s="105">
        <f t="shared" si="30"/>
        <v>0.49664429530201343</v>
      </c>
      <c r="F32" s="83">
        <v>1</v>
      </c>
      <c r="G32" s="17">
        <f>+F32-問10!C32</f>
        <v>0.3007874015748031</v>
      </c>
      <c r="H32" s="26">
        <f t="shared" si="0"/>
        <v>0</v>
      </c>
      <c r="I32" s="27">
        <f>+C19+C21+C23+C25+C27+C29-C31</f>
        <v>0</v>
      </c>
      <c r="J32" s="27">
        <f>+D19+D21+D23+D25+D27+D29-D31</f>
        <v>0</v>
      </c>
      <c r="K32" s="27">
        <f>+E19+E21+E23+E25+E27+E29-E31</f>
        <v>0</v>
      </c>
      <c r="L32" s="27">
        <f>+F19+F21+F23+F25+F27+F29-F31</f>
        <v>0</v>
      </c>
      <c r="M32" s="27">
        <f>+G19+G21+G23+G25+G27+G29-G31</f>
        <v>0</v>
      </c>
      <c r="N32" s="18"/>
      <c r="O32" s="18"/>
      <c r="P32" s="18"/>
      <c r="Q32" s="282"/>
      <c r="R32" s="278"/>
      <c r="S32" s="104">
        <f>S31/$X$31</f>
        <v>0.16964285714285715</v>
      </c>
      <c r="T32" s="105">
        <f t="shared" ref="T32:W32" si="31">T31/$X$31</f>
        <v>0.33482142857142855</v>
      </c>
      <c r="U32" s="108">
        <f>U31/$X$31-0.001</f>
        <v>0.35167857142857145</v>
      </c>
      <c r="V32" s="105">
        <f t="shared" si="31"/>
        <v>0.10714285714285714</v>
      </c>
      <c r="W32" s="105">
        <f t="shared" si="31"/>
        <v>3.5714285714285712E-2</v>
      </c>
      <c r="X32" s="83">
        <v>1</v>
      </c>
      <c r="Z32" s="26">
        <f t="shared" si="2"/>
        <v>-1.0000000000001119E-3</v>
      </c>
      <c r="AA32" s="27">
        <f>+S19+S21+S23+S25+S27+S29-S31</f>
        <v>0</v>
      </c>
      <c r="AB32" s="27">
        <f t="shared" ref="AB32" si="32">+T19+T21+T23+T25+T27+T29-T31</f>
        <v>0</v>
      </c>
      <c r="AC32" s="27">
        <f>+U19+U21+U23+U25+U27+U29-U31</f>
        <v>0</v>
      </c>
      <c r="AD32" s="27">
        <f t="shared" ref="AD32" si="33">+V19+V21+V23+V25+V27+V29-V31</f>
        <v>0</v>
      </c>
      <c r="AE32" s="27">
        <f t="shared" ref="AE32" si="34">+W19+W21+W23+W25+W27+W29-W31</f>
        <v>0</v>
      </c>
      <c r="AF32" s="27">
        <f t="shared" ref="AF32" si="35">+X19+X21+X23+X25+X27+X29-X31</f>
        <v>0</v>
      </c>
      <c r="AK32" s="282"/>
      <c r="AL32" s="278"/>
      <c r="AM32" s="104">
        <f>AM31/AQ31</f>
        <v>0.33183856502242154</v>
      </c>
      <c r="AN32" s="105">
        <f>AN31/AQ31</f>
        <v>0.3632286995515695</v>
      </c>
      <c r="AO32" s="105">
        <f>AO31/AQ31</f>
        <v>0.21973094170403587</v>
      </c>
      <c r="AP32" s="105">
        <f>AP31/AQ31</f>
        <v>8.520179372197309E-2</v>
      </c>
      <c r="AQ32" s="83">
        <v>1</v>
      </c>
      <c r="AS32" s="26">
        <f t="shared" si="3"/>
        <v>0</v>
      </c>
      <c r="AU32" s="27">
        <f t="shared" ref="AU32" si="36">+AM19+AM21+AM23+AM25+AM27+AM29-AM31</f>
        <v>0</v>
      </c>
      <c r="AV32" s="27">
        <f t="shared" ref="AV32" si="37">+AN19+AN21+AN23+AN25+AN27+AN29-AN31</f>
        <v>0</v>
      </c>
      <c r="AW32" s="27">
        <f t="shared" ref="AW32" si="38">+AO19+AO21+AO23+AO25+AO27+AO29-AO31</f>
        <v>0</v>
      </c>
      <c r="AX32" s="27">
        <f t="shared" ref="AX32" si="39">+AP19+AP21+AP23+AP25+AP27+AP29-AP31</f>
        <v>0</v>
      </c>
      <c r="AY32" s="27">
        <f>+AQ19+AQ21+AQ23+AQ25+AQ27+AQ29-AQ31</f>
        <v>0</v>
      </c>
    </row>
    <row r="33" spans="1:51" s="7" customFormat="1" ht="20.25" customHeight="1" x14ac:dyDescent="0.15">
      <c r="A33" s="344" t="s">
        <v>7</v>
      </c>
      <c r="B33" s="277" t="s">
        <v>1</v>
      </c>
      <c r="C33" s="45">
        <v>16</v>
      </c>
      <c r="D33" s="42">
        <v>3</v>
      </c>
      <c r="E33" s="42">
        <v>5</v>
      </c>
      <c r="F33" s="70">
        <v>24</v>
      </c>
      <c r="G33" s="17">
        <f>+F33-問10!C33</f>
        <v>-1</v>
      </c>
      <c r="H33" s="26">
        <f t="shared" si="0"/>
        <v>0</v>
      </c>
      <c r="I33" s="26"/>
      <c r="J33" s="17"/>
      <c r="K33" s="17"/>
      <c r="L33" s="17"/>
      <c r="M33" s="17"/>
      <c r="N33" s="17"/>
      <c r="O33" s="17"/>
      <c r="P33" s="17"/>
      <c r="Q33" s="283" t="s">
        <v>7</v>
      </c>
      <c r="R33" s="277" t="s">
        <v>1</v>
      </c>
      <c r="S33" s="45">
        <v>5</v>
      </c>
      <c r="T33" s="42">
        <v>8</v>
      </c>
      <c r="U33" s="42">
        <v>6</v>
      </c>
      <c r="V33" s="42">
        <v>0</v>
      </c>
      <c r="W33" s="42">
        <v>0</v>
      </c>
      <c r="X33" s="70">
        <v>19</v>
      </c>
      <c r="Z33" s="26">
        <f t="shared" si="2"/>
        <v>0</v>
      </c>
      <c r="AA33" s="26"/>
      <c r="AB33" s="26"/>
      <c r="AK33" s="283" t="s">
        <v>7</v>
      </c>
      <c r="AL33" s="277" t="s">
        <v>1</v>
      </c>
      <c r="AM33" s="45">
        <v>10</v>
      </c>
      <c r="AN33" s="42">
        <v>6</v>
      </c>
      <c r="AO33" s="42">
        <v>1</v>
      </c>
      <c r="AP33" s="42">
        <v>2</v>
      </c>
      <c r="AQ33" s="70">
        <v>19</v>
      </c>
      <c r="AS33" s="26">
        <f t="shared" si="3"/>
        <v>0</v>
      </c>
    </row>
    <row r="34" spans="1:51" s="7" customFormat="1" ht="20.25" customHeight="1" x14ac:dyDescent="0.15">
      <c r="A34" s="341"/>
      <c r="B34" s="284"/>
      <c r="C34" s="101">
        <f>C33/$F$33</f>
        <v>0.66666666666666663</v>
      </c>
      <c r="D34" s="102">
        <f t="shared" ref="D34:E34" si="40">D33/$F$33</f>
        <v>0.125</v>
      </c>
      <c r="E34" s="102">
        <f t="shared" si="40"/>
        <v>0.20833333333333334</v>
      </c>
      <c r="F34" s="76">
        <v>1</v>
      </c>
      <c r="G34" s="17">
        <f>+F34-問10!C34</f>
        <v>0.71590909090909083</v>
      </c>
      <c r="H34" s="26">
        <f t="shared" si="0"/>
        <v>0</v>
      </c>
      <c r="I34" s="26"/>
      <c r="J34" s="18"/>
      <c r="K34" s="18"/>
      <c r="L34" s="18"/>
      <c r="M34" s="18"/>
      <c r="N34" s="18"/>
      <c r="O34" s="18"/>
      <c r="P34" s="18"/>
      <c r="Q34" s="280"/>
      <c r="R34" s="284"/>
      <c r="S34" s="101">
        <f>S33/$X$33</f>
        <v>0.26315789473684209</v>
      </c>
      <c r="T34" s="102">
        <f t="shared" ref="T34:W34" si="41">T33/$X$33</f>
        <v>0.42105263157894735</v>
      </c>
      <c r="U34" s="102">
        <f t="shared" si="41"/>
        <v>0.31578947368421051</v>
      </c>
      <c r="V34" s="102">
        <f t="shared" si="41"/>
        <v>0</v>
      </c>
      <c r="W34" s="102">
        <f t="shared" si="41"/>
        <v>0</v>
      </c>
      <c r="X34" s="76">
        <v>1</v>
      </c>
      <c r="Z34" s="26">
        <f t="shared" si="2"/>
        <v>0</v>
      </c>
      <c r="AA34" s="26"/>
      <c r="AB34" s="26"/>
      <c r="AK34" s="280"/>
      <c r="AL34" s="284"/>
      <c r="AM34" s="101">
        <f>AM33/AQ33</f>
        <v>0.52631578947368418</v>
      </c>
      <c r="AN34" s="102">
        <f>AN33/AQ33</f>
        <v>0.31578947368421051</v>
      </c>
      <c r="AO34" s="102">
        <f>AO33/AQ33</f>
        <v>5.2631578947368418E-2</v>
      </c>
      <c r="AP34" s="102">
        <f>AP33/AQ33</f>
        <v>0.10526315789473684</v>
      </c>
      <c r="AQ34" s="76">
        <v>1</v>
      </c>
      <c r="AS34" s="26">
        <f t="shared" si="3"/>
        <v>0</v>
      </c>
    </row>
    <row r="35" spans="1:51" s="7" customFormat="1" ht="20.25" customHeight="1" x14ac:dyDescent="0.15">
      <c r="A35" s="341"/>
      <c r="B35" s="284" t="s">
        <v>2</v>
      </c>
      <c r="C35" s="92">
        <v>22</v>
      </c>
      <c r="D35" s="40">
        <v>2</v>
      </c>
      <c r="E35" s="40">
        <v>13</v>
      </c>
      <c r="F35" s="69">
        <v>37</v>
      </c>
      <c r="G35" s="17">
        <f>+F35-問10!C35</f>
        <v>2</v>
      </c>
      <c r="H35" s="26">
        <f t="shared" si="0"/>
        <v>0</v>
      </c>
      <c r="I35" s="26"/>
      <c r="J35" s="17"/>
      <c r="K35" s="17"/>
      <c r="L35" s="17"/>
      <c r="M35" s="17"/>
      <c r="N35" s="17"/>
      <c r="O35" s="17"/>
      <c r="P35" s="17"/>
      <c r="Q35" s="280"/>
      <c r="R35" s="284" t="s">
        <v>2</v>
      </c>
      <c r="S35" s="92">
        <v>4</v>
      </c>
      <c r="T35" s="40">
        <v>16</v>
      </c>
      <c r="U35" s="40">
        <v>3</v>
      </c>
      <c r="V35" s="40">
        <v>1</v>
      </c>
      <c r="W35" s="40">
        <v>0</v>
      </c>
      <c r="X35" s="69">
        <v>24</v>
      </c>
      <c r="Z35" s="26">
        <f t="shared" si="2"/>
        <v>0</v>
      </c>
      <c r="AA35" s="26"/>
      <c r="AB35" s="26"/>
      <c r="AK35" s="280"/>
      <c r="AL35" s="284" t="s">
        <v>2</v>
      </c>
      <c r="AM35" s="92">
        <v>10</v>
      </c>
      <c r="AN35" s="40">
        <v>8</v>
      </c>
      <c r="AO35" s="40">
        <v>2</v>
      </c>
      <c r="AP35" s="40">
        <v>4</v>
      </c>
      <c r="AQ35" s="69">
        <v>24</v>
      </c>
      <c r="AS35" s="26">
        <f t="shared" si="3"/>
        <v>0</v>
      </c>
    </row>
    <row r="36" spans="1:51" s="7" customFormat="1" ht="20.25" customHeight="1" x14ac:dyDescent="0.15">
      <c r="A36" s="341"/>
      <c r="B36" s="284"/>
      <c r="C36" s="101">
        <f>C35/$F$35</f>
        <v>0.59459459459459463</v>
      </c>
      <c r="D36" s="102">
        <f t="shared" ref="D36:E36" si="42">D35/$F$35</f>
        <v>5.4054054054054057E-2</v>
      </c>
      <c r="E36" s="102">
        <f t="shared" si="42"/>
        <v>0.35135135135135137</v>
      </c>
      <c r="F36" s="76">
        <v>1</v>
      </c>
      <c r="G36" s="17">
        <f>+F36-問10!C36</f>
        <v>0.61538461538461542</v>
      </c>
      <c r="H36" s="26">
        <f t="shared" si="0"/>
        <v>0</v>
      </c>
      <c r="I36" s="26"/>
      <c r="J36" s="18"/>
      <c r="K36" s="18"/>
      <c r="L36" s="18"/>
      <c r="M36" s="18"/>
      <c r="N36" s="18"/>
      <c r="O36" s="18"/>
      <c r="P36" s="18"/>
      <c r="Q36" s="280"/>
      <c r="R36" s="284"/>
      <c r="S36" s="101">
        <f>S35/$X$35</f>
        <v>0.16666666666666666</v>
      </c>
      <c r="T36" s="103">
        <f>T35/$X$35-0.001</f>
        <v>0.66566666666666663</v>
      </c>
      <c r="U36" s="102">
        <f t="shared" ref="U36:W36" si="43">U35/$X$35</f>
        <v>0.125</v>
      </c>
      <c r="V36" s="102">
        <f t="shared" si="43"/>
        <v>4.1666666666666664E-2</v>
      </c>
      <c r="W36" s="102">
        <f t="shared" si="43"/>
        <v>0</v>
      </c>
      <c r="X36" s="76">
        <v>1</v>
      </c>
      <c r="Z36" s="26">
        <f t="shared" si="2"/>
        <v>-1.0000000000001119E-3</v>
      </c>
      <c r="AA36" s="26"/>
      <c r="AB36" s="26"/>
      <c r="AK36" s="280"/>
      <c r="AL36" s="284"/>
      <c r="AM36" s="101">
        <f>AM35/AQ35</f>
        <v>0.41666666666666669</v>
      </c>
      <c r="AN36" s="102">
        <f>AN35/AQ35</f>
        <v>0.33333333333333331</v>
      </c>
      <c r="AO36" s="102">
        <f>AO35/AQ35</f>
        <v>8.3333333333333329E-2</v>
      </c>
      <c r="AP36" s="102">
        <f>AP35/AQ35</f>
        <v>0.16666666666666666</v>
      </c>
      <c r="AQ36" s="76">
        <v>1</v>
      </c>
      <c r="AS36" s="26">
        <f t="shared" si="3"/>
        <v>0</v>
      </c>
    </row>
    <row r="37" spans="1:51" s="7" customFormat="1" ht="20.25" customHeight="1" x14ac:dyDescent="0.15">
      <c r="A37" s="341"/>
      <c r="B37" s="284" t="s">
        <v>3</v>
      </c>
      <c r="C37" s="92">
        <v>17</v>
      </c>
      <c r="D37" s="40">
        <v>2</v>
      </c>
      <c r="E37" s="40">
        <v>14</v>
      </c>
      <c r="F37" s="69">
        <v>33</v>
      </c>
      <c r="G37" s="17">
        <f>+F37-問10!C37</f>
        <v>2</v>
      </c>
      <c r="H37" s="26">
        <f t="shared" si="0"/>
        <v>0</v>
      </c>
      <c r="I37" s="26"/>
      <c r="J37" s="17"/>
      <c r="K37" s="17"/>
      <c r="L37" s="17"/>
      <c r="M37" s="17"/>
      <c r="N37" s="17"/>
      <c r="O37" s="17"/>
      <c r="P37" s="17"/>
      <c r="Q37" s="280"/>
      <c r="R37" s="284" t="s">
        <v>3</v>
      </c>
      <c r="S37" s="92">
        <v>4</v>
      </c>
      <c r="T37" s="40">
        <v>8</v>
      </c>
      <c r="U37" s="40">
        <v>5</v>
      </c>
      <c r="V37" s="40">
        <v>1</v>
      </c>
      <c r="W37" s="40">
        <v>1</v>
      </c>
      <c r="X37" s="69">
        <v>19</v>
      </c>
      <c r="Z37" s="26">
        <f t="shared" si="2"/>
        <v>0</v>
      </c>
      <c r="AA37" s="26"/>
      <c r="AB37" s="26"/>
      <c r="AK37" s="280"/>
      <c r="AL37" s="284" t="s">
        <v>3</v>
      </c>
      <c r="AM37" s="92">
        <v>7</v>
      </c>
      <c r="AN37" s="40">
        <v>6</v>
      </c>
      <c r="AO37" s="40">
        <v>3</v>
      </c>
      <c r="AP37" s="40">
        <v>3</v>
      </c>
      <c r="AQ37" s="69">
        <v>19</v>
      </c>
      <c r="AS37" s="26">
        <f t="shared" si="3"/>
        <v>0</v>
      </c>
    </row>
    <row r="38" spans="1:51" s="7" customFormat="1" ht="20.25" customHeight="1" x14ac:dyDescent="0.15">
      <c r="A38" s="341"/>
      <c r="B38" s="284"/>
      <c r="C38" s="101">
        <f>C37/$F$37</f>
        <v>0.51515151515151514</v>
      </c>
      <c r="D38" s="102">
        <f t="shared" ref="D38:E38" si="44">D37/$F$37</f>
        <v>6.0606060606060608E-2</v>
      </c>
      <c r="E38" s="102">
        <f t="shared" si="44"/>
        <v>0.42424242424242425</v>
      </c>
      <c r="F38" s="76">
        <v>1</v>
      </c>
      <c r="G38" s="17">
        <f>+F38-問10!C38</f>
        <v>0.71028037383177578</v>
      </c>
      <c r="H38" s="26">
        <f t="shared" si="0"/>
        <v>0</v>
      </c>
      <c r="I38" s="26"/>
      <c r="J38" s="18"/>
      <c r="K38" s="18"/>
      <c r="L38" s="18"/>
      <c r="M38" s="18"/>
      <c r="N38" s="18"/>
      <c r="O38" s="18"/>
      <c r="P38" s="18"/>
      <c r="Q38" s="280"/>
      <c r="R38" s="284"/>
      <c r="S38" s="101">
        <f>S37/X37</f>
        <v>0.21052631578947367</v>
      </c>
      <c r="T38" s="102">
        <v>0.42</v>
      </c>
      <c r="U38" s="102">
        <f>U37/X37</f>
        <v>0.26315789473684209</v>
      </c>
      <c r="V38" s="102">
        <f>V37/X37</f>
        <v>5.2631578947368418E-2</v>
      </c>
      <c r="W38" s="102">
        <f>W37/X37</f>
        <v>5.2631578947368418E-2</v>
      </c>
      <c r="X38" s="76">
        <v>1</v>
      </c>
      <c r="Z38" s="26">
        <f t="shared" si="2"/>
        <v>-1.0526315789476381E-3</v>
      </c>
      <c r="AA38" s="26"/>
      <c r="AB38" s="26"/>
      <c r="AK38" s="280"/>
      <c r="AL38" s="284"/>
      <c r="AM38" s="101">
        <f>AM37/AQ37</f>
        <v>0.36842105263157893</v>
      </c>
      <c r="AN38" s="102">
        <f>AN37/AQ37</f>
        <v>0.31578947368421051</v>
      </c>
      <c r="AO38" s="102">
        <f>AO37/AQ37</f>
        <v>0.15789473684210525</v>
      </c>
      <c r="AP38" s="102">
        <f>AP37/AQ37</f>
        <v>0.15789473684210525</v>
      </c>
      <c r="AQ38" s="76">
        <v>1</v>
      </c>
      <c r="AS38" s="26">
        <f t="shared" si="3"/>
        <v>0</v>
      </c>
    </row>
    <row r="39" spans="1:51" s="7" customFormat="1" ht="20.25" customHeight="1" x14ac:dyDescent="0.15">
      <c r="A39" s="341"/>
      <c r="B39" s="284" t="s">
        <v>4</v>
      </c>
      <c r="C39" s="92">
        <v>9</v>
      </c>
      <c r="D39" s="40">
        <v>0</v>
      </c>
      <c r="E39" s="40">
        <v>12</v>
      </c>
      <c r="F39" s="69">
        <v>21</v>
      </c>
      <c r="G39" s="17">
        <f>+F39-問10!C39</f>
        <v>1</v>
      </c>
      <c r="H39" s="26">
        <f t="shared" si="0"/>
        <v>0</v>
      </c>
      <c r="I39" s="26"/>
      <c r="J39" s="17"/>
      <c r="K39" s="17"/>
      <c r="L39" s="17"/>
      <c r="M39" s="17"/>
      <c r="N39" s="17"/>
      <c r="O39" s="17"/>
      <c r="P39" s="17"/>
      <c r="Q39" s="280"/>
      <c r="R39" s="284" t="s">
        <v>4</v>
      </c>
      <c r="S39" s="92">
        <v>3</v>
      </c>
      <c r="T39" s="40">
        <v>1</v>
      </c>
      <c r="U39" s="40">
        <v>4</v>
      </c>
      <c r="V39" s="40">
        <v>0</v>
      </c>
      <c r="W39" s="40">
        <v>1</v>
      </c>
      <c r="X39" s="69">
        <v>9</v>
      </c>
      <c r="Z39" s="26">
        <f t="shared" si="2"/>
        <v>0</v>
      </c>
      <c r="AA39" s="26"/>
      <c r="AB39" s="26"/>
      <c r="AK39" s="280"/>
      <c r="AL39" s="284" t="s">
        <v>4</v>
      </c>
      <c r="AM39" s="92">
        <v>5</v>
      </c>
      <c r="AN39" s="40">
        <v>2</v>
      </c>
      <c r="AO39" s="40">
        <v>1</v>
      </c>
      <c r="AP39" s="40">
        <v>1</v>
      </c>
      <c r="AQ39" s="69">
        <v>9</v>
      </c>
      <c r="AS39" s="26">
        <f t="shared" si="3"/>
        <v>0</v>
      </c>
    </row>
    <row r="40" spans="1:51" s="7" customFormat="1" ht="20.25" customHeight="1" x14ac:dyDescent="0.15">
      <c r="A40" s="341"/>
      <c r="B40" s="284"/>
      <c r="C40" s="101">
        <f>C39/$F$39</f>
        <v>0.42857142857142855</v>
      </c>
      <c r="D40" s="102">
        <f t="shared" ref="D40:E40" si="45">D39/$F$39</f>
        <v>0</v>
      </c>
      <c r="E40" s="102">
        <f t="shared" si="45"/>
        <v>0.5714285714285714</v>
      </c>
      <c r="F40" s="76">
        <v>1</v>
      </c>
      <c r="G40" s="17">
        <f>+F40-問10!C40</f>
        <v>0.84496124031007747</v>
      </c>
      <c r="H40" s="26">
        <f t="shared" si="0"/>
        <v>0</v>
      </c>
      <c r="I40" s="26"/>
      <c r="J40" s="18"/>
      <c r="K40" s="18"/>
      <c r="L40" s="18"/>
      <c r="M40" s="18"/>
      <c r="N40" s="18"/>
      <c r="O40" s="18"/>
      <c r="P40" s="18"/>
      <c r="Q40" s="280"/>
      <c r="R40" s="284"/>
      <c r="S40" s="101">
        <f>S39/$X$39</f>
        <v>0.33333333333333331</v>
      </c>
      <c r="T40" s="102">
        <f t="shared" ref="T40:W40" si="46">T39/$X$39</f>
        <v>0.1111111111111111</v>
      </c>
      <c r="U40" s="103">
        <f>U39/$X$39+0.001</f>
        <v>0.44544444444444442</v>
      </c>
      <c r="V40" s="102">
        <f t="shared" si="46"/>
        <v>0</v>
      </c>
      <c r="W40" s="102">
        <f t="shared" si="46"/>
        <v>0.1111111111111111</v>
      </c>
      <c r="X40" s="76">
        <v>1</v>
      </c>
      <c r="Z40" s="26">
        <f t="shared" si="2"/>
        <v>9.9999999999988987E-4</v>
      </c>
      <c r="AA40" s="26"/>
      <c r="AB40" s="26"/>
      <c r="AK40" s="280"/>
      <c r="AL40" s="284"/>
      <c r="AM40" s="101">
        <f>AM39/AQ39</f>
        <v>0.55555555555555558</v>
      </c>
      <c r="AN40" s="102">
        <f>AN39/AQ39</f>
        <v>0.22222222222222221</v>
      </c>
      <c r="AO40" s="102">
        <f>AO39/AQ39</f>
        <v>0.1111111111111111</v>
      </c>
      <c r="AP40" s="102">
        <f>AP39/AQ39</f>
        <v>0.1111111111111111</v>
      </c>
      <c r="AQ40" s="76">
        <v>1</v>
      </c>
      <c r="AS40" s="26">
        <f t="shared" si="3"/>
        <v>0</v>
      </c>
    </row>
    <row r="41" spans="1:51" s="7" customFormat="1" ht="20.25" customHeight="1" x14ac:dyDescent="0.15">
      <c r="A41" s="341"/>
      <c r="B41" s="284" t="s">
        <v>5</v>
      </c>
      <c r="C41" s="92">
        <v>7</v>
      </c>
      <c r="D41" s="40">
        <v>1</v>
      </c>
      <c r="E41" s="40">
        <v>16</v>
      </c>
      <c r="F41" s="69">
        <v>24</v>
      </c>
      <c r="G41" s="17">
        <f>+F41-問10!C41</f>
        <v>1</v>
      </c>
      <c r="H41" s="26">
        <f t="shared" si="0"/>
        <v>0</v>
      </c>
      <c r="I41" s="26"/>
      <c r="J41" s="17"/>
      <c r="K41" s="17"/>
      <c r="L41" s="17"/>
      <c r="M41" s="17"/>
      <c r="N41" s="17"/>
      <c r="O41" s="17"/>
      <c r="P41" s="17"/>
      <c r="Q41" s="280"/>
      <c r="R41" s="284" t="s">
        <v>5</v>
      </c>
      <c r="S41" s="92">
        <v>2</v>
      </c>
      <c r="T41" s="40">
        <v>2</v>
      </c>
      <c r="U41" s="40">
        <v>3</v>
      </c>
      <c r="V41" s="40">
        <v>1</v>
      </c>
      <c r="W41" s="40">
        <v>0</v>
      </c>
      <c r="X41" s="69">
        <v>8</v>
      </c>
      <c r="Z41" s="26">
        <f t="shared" si="2"/>
        <v>0</v>
      </c>
      <c r="AA41" s="26"/>
      <c r="AB41" s="26"/>
      <c r="AK41" s="280"/>
      <c r="AL41" s="284" t="s">
        <v>5</v>
      </c>
      <c r="AM41" s="92">
        <v>3</v>
      </c>
      <c r="AN41" s="40">
        <v>0</v>
      </c>
      <c r="AO41" s="40">
        <v>1</v>
      </c>
      <c r="AP41" s="40">
        <v>4</v>
      </c>
      <c r="AQ41" s="69">
        <v>8</v>
      </c>
      <c r="AS41" s="26">
        <f t="shared" si="3"/>
        <v>0</v>
      </c>
    </row>
    <row r="42" spans="1:51" s="7" customFormat="1" ht="20.25" customHeight="1" x14ac:dyDescent="0.15">
      <c r="A42" s="341"/>
      <c r="B42" s="284"/>
      <c r="C42" s="101">
        <f>C41/$F$41</f>
        <v>0.29166666666666669</v>
      </c>
      <c r="D42" s="102">
        <f t="shared" ref="D42" si="47">D41/$F$41</f>
        <v>4.1666666666666664E-2</v>
      </c>
      <c r="E42" s="103">
        <f>E41/$F$41-0.001</f>
        <v>0.66566666666666663</v>
      </c>
      <c r="F42" s="76">
        <v>1</v>
      </c>
      <c r="G42" s="17">
        <f>+F42-問10!C42</f>
        <v>0.83571428571428574</v>
      </c>
      <c r="H42" s="26">
        <f t="shared" si="0"/>
        <v>-1.0000000000000009E-3</v>
      </c>
      <c r="I42" s="26"/>
      <c r="J42" s="18"/>
      <c r="K42" s="18"/>
      <c r="L42" s="18"/>
      <c r="M42" s="18"/>
      <c r="N42" s="18"/>
      <c r="O42" s="18"/>
      <c r="P42" s="18"/>
      <c r="Q42" s="280"/>
      <c r="R42" s="284"/>
      <c r="S42" s="101">
        <f>S41/$X$41</f>
        <v>0.25</v>
      </c>
      <c r="T42" s="102">
        <f t="shared" ref="T42:W42" si="48">T41/$X$41</f>
        <v>0.25</v>
      </c>
      <c r="U42" s="102">
        <f t="shared" si="48"/>
        <v>0.375</v>
      </c>
      <c r="V42" s="102">
        <f t="shared" si="48"/>
        <v>0.125</v>
      </c>
      <c r="W42" s="102">
        <f t="shared" si="48"/>
        <v>0</v>
      </c>
      <c r="X42" s="76">
        <v>1</v>
      </c>
      <c r="Z42" s="26">
        <f t="shared" si="2"/>
        <v>0</v>
      </c>
      <c r="AA42" s="26"/>
      <c r="AB42" s="26"/>
      <c r="AK42" s="280"/>
      <c r="AL42" s="284"/>
      <c r="AM42" s="101">
        <f>AM41/AQ41</f>
        <v>0.375</v>
      </c>
      <c r="AN42" s="102">
        <f>AN41/AQ41</f>
        <v>0</v>
      </c>
      <c r="AO42" s="102">
        <f>AO41/AQ41</f>
        <v>0.125</v>
      </c>
      <c r="AP42" s="102">
        <f>AP41/AQ41</f>
        <v>0.5</v>
      </c>
      <c r="AQ42" s="76">
        <v>1</v>
      </c>
      <c r="AS42" s="26">
        <f t="shared" si="3"/>
        <v>0</v>
      </c>
    </row>
    <row r="43" spans="1:51" s="7" customFormat="1" ht="20.25" customHeight="1" x14ac:dyDescent="0.15">
      <c r="A43" s="341"/>
      <c r="B43" s="285" t="s">
        <v>85</v>
      </c>
      <c r="C43" s="92">
        <v>3</v>
      </c>
      <c r="D43" s="40">
        <v>0</v>
      </c>
      <c r="E43" s="40">
        <v>14</v>
      </c>
      <c r="F43" s="69">
        <v>17</v>
      </c>
      <c r="G43" s="17">
        <f>+F43-問10!C43</f>
        <v>-1</v>
      </c>
      <c r="H43" s="26">
        <f t="shared" si="0"/>
        <v>0</v>
      </c>
      <c r="I43" s="26"/>
      <c r="J43" s="17"/>
      <c r="K43" s="17"/>
      <c r="L43" s="17"/>
      <c r="M43" s="17"/>
      <c r="N43" s="17"/>
      <c r="O43" s="17"/>
      <c r="P43" s="17"/>
      <c r="Q43" s="280"/>
      <c r="R43" s="285" t="s">
        <v>85</v>
      </c>
      <c r="S43" s="92">
        <v>1</v>
      </c>
      <c r="T43" s="40">
        <v>1</v>
      </c>
      <c r="U43" s="40">
        <v>1</v>
      </c>
      <c r="V43" s="40">
        <v>0</v>
      </c>
      <c r="W43" s="40">
        <v>0</v>
      </c>
      <c r="X43" s="69">
        <v>3</v>
      </c>
      <c r="Z43" s="26">
        <f t="shared" si="2"/>
        <v>0</v>
      </c>
      <c r="AA43" s="26"/>
      <c r="AB43" s="26"/>
      <c r="AK43" s="280"/>
      <c r="AL43" s="285" t="s">
        <v>85</v>
      </c>
      <c r="AM43" s="92">
        <v>2</v>
      </c>
      <c r="AN43" s="40">
        <v>0</v>
      </c>
      <c r="AO43" s="40">
        <v>1</v>
      </c>
      <c r="AP43" s="40">
        <v>0</v>
      </c>
      <c r="AQ43" s="69">
        <v>3</v>
      </c>
      <c r="AS43" s="26">
        <f t="shared" si="3"/>
        <v>0</v>
      </c>
    </row>
    <row r="44" spans="1:51" s="7" customFormat="1" ht="20.25" customHeight="1" thickBot="1" x14ac:dyDescent="0.2">
      <c r="A44" s="341"/>
      <c r="B44" s="286"/>
      <c r="C44" s="109">
        <f>C43/$F$43</f>
        <v>0.17647058823529413</v>
      </c>
      <c r="D44" s="111">
        <f t="shared" ref="D44:E44" si="49">D43/$F$43</f>
        <v>0</v>
      </c>
      <c r="E44" s="111">
        <f t="shared" si="49"/>
        <v>0.82352941176470584</v>
      </c>
      <c r="F44" s="78">
        <v>1</v>
      </c>
      <c r="G44" s="17">
        <f>+F44-問10!C44</f>
        <v>0.8902439024390244</v>
      </c>
      <c r="H44" s="26">
        <f t="shared" si="0"/>
        <v>0</v>
      </c>
      <c r="I44" s="26"/>
      <c r="J44" s="18"/>
      <c r="K44" s="18"/>
      <c r="L44" s="18"/>
      <c r="M44" s="18"/>
      <c r="N44" s="18"/>
      <c r="O44" s="18"/>
      <c r="P44" s="18"/>
      <c r="Q44" s="280"/>
      <c r="R44" s="286"/>
      <c r="S44" s="109">
        <f>S43/$X$43</f>
        <v>0.33333333333333331</v>
      </c>
      <c r="T44" s="111">
        <f>T43/$X$43</f>
        <v>0.33333333333333331</v>
      </c>
      <c r="U44" s="111">
        <f t="shared" ref="U44:W44" si="50">U43/$X$43</f>
        <v>0.33333333333333331</v>
      </c>
      <c r="V44" s="111">
        <f t="shared" si="50"/>
        <v>0</v>
      </c>
      <c r="W44" s="111">
        <f t="shared" si="50"/>
        <v>0</v>
      </c>
      <c r="X44" s="78">
        <v>0.999</v>
      </c>
      <c r="Z44" s="26">
        <f t="shared" si="2"/>
        <v>1.0000000000000009E-3</v>
      </c>
      <c r="AA44" s="26"/>
      <c r="AB44" s="26"/>
      <c r="AK44" s="280"/>
      <c r="AL44" s="286"/>
      <c r="AM44" s="109">
        <f>AM43/AQ43</f>
        <v>0.66666666666666663</v>
      </c>
      <c r="AN44" s="111">
        <f>AN43/AQ43</f>
        <v>0</v>
      </c>
      <c r="AO44" s="111">
        <f>AO43/AQ43</f>
        <v>0.33333333333333331</v>
      </c>
      <c r="AP44" s="111">
        <f>AP43/AQ43</f>
        <v>0</v>
      </c>
      <c r="AQ44" s="78">
        <v>1</v>
      </c>
      <c r="AS44" s="26">
        <f t="shared" si="3"/>
        <v>0</v>
      </c>
    </row>
    <row r="45" spans="1:51" s="7" customFormat="1" ht="20.25" customHeight="1" thickTop="1" x14ac:dyDescent="0.15">
      <c r="A45" s="341"/>
      <c r="B45" s="277" t="s">
        <v>0</v>
      </c>
      <c r="C45" s="45">
        <v>74</v>
      </c>
      <c r="D45" s="42">
        <v>8</v>
      </c>
      <c r="E45" s="42">
        <v>74</v>
      </c>
      <c r="F45" s="73">
        <v>156</v>
      </c>
      <c r="G45" s="17">
        <f>+F45-問10!C45</f>
        <v>4</v>
      </c>
      <c r="H45" s="26">
        <f t="shared" si="0"/>
        <v>0</v>
      </c>
      <c r="I45" s="26"/>
      <c r="J45" s="17"/>
      <c r="K45" s="17"/>
      <c r="L45" s="17"/>
      <c r="M45" s="17"/>
      <c r="N45" s="17"/>
      <c r="O45" s="17"/>
      <c r="P45" s="17"/>
      <c r="Q45" s="280"/>
      <c r="R45" s="277" t="s">
        <v>0</v>
      </c>
      <c r="S45" s="45">
        <v>19</v>
      </c>
      <c r="T45" s="42">
        <v>36</v>
      </c>
      <c r="U45" s="42">
        <v>22</v>
      </c>
      <c r="V45" s="42">
        <v>3</v>
      </c>
      <c r="W45" s="42">
        <v>2</v>
      </c>
      <c r="X45" s="73">
        <v>82</v>
      </c>
      <c r="Z45" s="26">
        <f t="shared" si="2"/>
        <v>0</v>
      </c>
      <c r="AA45" s="26"/>
      <c r="AB45" s="26"/>
      <c r="AK45" s="280"/>
      <c r="AL45" s="277" t="s">
        <v>0</v>
      </c>
      <c r="AM45" s="45">
        <v>37</v>
      </c>
      <c r="AN45" s="42">
        <v>22</v>
      </c>
      <c r="AO45" s="42">
        <v>9</v>
      </c>
      <c r="AP45" s="42">
        <v>14</v>
      </c>
      <c r="AQ45" s="73">
        <v>82</v>
      </c>
      <c r="AS45" s="26">
        <f t="shared" si="3"/>
        <v>0</v>
      </c>
    </row>
    <row r="46" spans="1:51" s="7" customFormat="1" ht="20.25" customHeight="1" thickBot="1" x14ac:dyDescent="0.2">
      <c r="A46" s="343"/>
      <c r="B46" s="278"/>
      <c r="C46" s="104">
        <f>C45/$F$45</f>
        <v>0.47435897435897434</v>
      </c>
      <c r="D46" s="108">
        <f>D45/$F$45+0.001</f>
        <v>5.2282051282051281E-2</v>
      </c>
      <c r="E46" s="105">
        <f t="shared" ref="E46" si="51">E45/$F$45</f>
        <v>0.47435897435897434</v>
      </c>
      <c r="F46" s="83">
        <v>1</v>
      </c>
      <c r="G46" s="17">
        <f>+F46-問10!C46</f>
        <v>0.78859527121001394</v>
      </c>
      <c r="H46" s="26">
        <f t="shared" si="0"/>
        <v>9.9999999999988987E-4</v>
      </c>
      <c r="I46" s="27">
        <f>+C33+C35+C37+C39+C41+C43-C45</f>
        <v>0</v>
      </c>
      <c r="J46" s="27">
        <f>+D33+D35+D37+D39+D41+D43-D45</f>
        <v>0</v>
      </c>
      <c r="K46" s="27">
        <f>+E33+E35+E37+E39+E41+E43-E45</f>
        <v>0</v>
      </c>
      <c r="L46" s="27">
        <f>+F33+F35+F37+F39+F41+F43-F45</f>
        <v>0</v>
      </c>
      <c r="M46" s="27">
        <f>+G33+G35+G37+G39+G41+G43-G45</f>
        <v>0</v>
      </c>
      <c r="N46" s="18"/>
      <c r="O46" s="18"/>
      <c r="P46" s="18"/>
      <c r="Q46" s="282"/>
      <c r="R46" s="278"/>
      <c r="S46" s="104">
        <f>S45/$X$45</f>
        <v>0.23170731707317074</v>
      </c>
      <c r="T46" s="105">
        <f t="shared" ref="T46:W46" si="52">T45/$X$45</f>
        <v>0.43902439024390244</v>
      </c>
      <c r="U46" s="105">
        <f t="shared" si="52"/>
        <v>0.26829268292682928</v>
      </c>
      <c r="V46" s="105">
        <f t="shared" si="52"/>
        <v>3.6585365853658534E-2</v>
      </c>
      <c r="W46" s="105">
        <f t="shared" si="52"/>
        <v>2.4390243902439025E-2</v>
      </c>
      <c r="X46" s="83">
        <v>1</v>
      </c>
      <c r="Z46" s="26">
        <f t="shared" si="2"/>
        <v>0</v>
      </c>
      <c r="AA46" s="27">
        <f>+S33+S35+S37+S39+S41+S43-S45</f>
        <v>0</v>
      </c>
      <c r="AB46" s="27">
        <f t="shared" ref="AB46" si="53">+T33+T35+T37+T39+T41+T43-T45</f>
        <v>0</v>
      </c>
      <c r="AC46" s="27">
        <f>+U33+U35+U37+U39+U41+U43-U45</f>
        <v>0</v>
      </c>
      <c r="AD46" s="27">
        <f t="shared" ref="AD46" si="54">+V33+V35+V37+V39+V41+V43-V45</f>
        <v>0</v>
      </c>
      <c r="AE46" s="27">
        <f t="shared" ref="AE46" si="55">+W33+W35+W37+W39+W41+W43-W45</f>
        <v>0</v>
      </c>
      <c r="AF46" s="27">
        <f t="shared" ref="AF46" si="56">+X33+X35+X37+X39+X41+X43-X45</f>
        <v>0</v>
      </c>
      <c r="AK46" s="282"/>
      <c r="AL46" s="278"/>
      <c r="AM46" s="104">
        <f>AM45/AQ45</f>
        <v>0.45121951219512196</v>
      </c>
      <c r="AN46" s="105">
        <f>AN45/AQ45</f>
        <v>0.26829268292682928</v>
      </c>
      <c r="AO46" s="105">
        <f>AO45/AQ45</f>
        <v>0.10975609756097561</v>
      </c>
      <c r="AP46" s="105">
        <f>AP45/AQ45</f>
        <v>0.17073170731707318</v>
      </c>
      <c r="AQ46" s="83">
        <v>1</v>
      </c>
      <c r="AS46" s="26">
        <f t="shared" si="3"/>
        <v>0</v>
      </c>
      <c r="AU46" s="27">
        <f>+AM33+AM35+AM37+AM39+AM41+AM43-AM45</f>
        <v>0</v>
      </c>
      <c r="AV46" s="27">
        <f t="shared" ref="AV46" si="57">+AN33+AN35+AN37+AN39+AN41+AN43-AN45</f>
        <v>0</v>
      </c>
      <c r="AW46" s="27">
        <f t="shared" ref="AW46" si="58">+AO33+AO35+AO37+AO39+AO41+AO43-AO45</f>
        <v>0</v>
      </c>
      <c r="AX46" s="27">
        <f t="shared" ref="AX46" si="59">+AP33+AP35+AP37+AP39+AP41+AP43-AP45</f>
        <v>0</v>
      </c>
      <c r="AY46" s="27">
        <f>+AQ33+AQ35+AQ37+AQ39+AQ41+AQ43-AQ45</f>
        <v>0</v>
      </c>
    </row>
    <row r="47" spans="1:51" s="7" customFormat="1" ht="18.75" customHeight="1" x14ac:dyDescent="0.15">
      <c r="C47" s="19"/>
      <c r="D47" s="19"/>
      <c r="E47" s="19"/>
      <c r="G47" s="20"/>
      <c r="H47" s="26">
        <f t="shared" ref="H47:H49" si="60">+SUM(B47:E47)-F47</f>
        <v>0</v>
      </c>
      <c r="I47" s="26"/>
      <c r="J47" s="20"/>
      <c r="K47" s="20"/>
      <c r="L47" s="20"/>
      <c r="M47" s="20"/>
      <c r="N47" s="20"/>
      <c r="O47" s="20"/>
      <c r="P47" s="20"/>
      <c r="S47" s="19"/>
      <c r="T47" s="19"/>
      <c r="U47" s="19"/>
      <c r="V47" s="19"/>
      <c r="W47" s="19"/>
      <c r="Z47" s="26">
        <f t="shared" ref="Z47" si="61">+SUM(T47:W47)-X47</f>
        <v>0</v>
      </c>
      <c r="AA47" s="26"/>
      <c r="AB47" s="26"/>
      <c r="AM47" s="19"/>
      <c r="AN47" s="19"/>
      <c r="AO47" s="19"/>
      <c r="AP47" s="19"/>
      <c r="AS47" s="26">
        <f t="shared" ref="AS47" si="62">+SUM(AM47:AP47)-AQ47</f>
        <v>0</v>
      </c>
    </row>
    <row r="48" spans="1:51" s="7" customFormat="1" ht="18.75" customHeight="1" x14ac:dyDescent="0.15">
      <c r="C48" s="19"/>
      <c r="D48" s="19"/>
      <c r="E48" s="19"/>
      <c r="G48" s="20"/>
      <c r="H48" s="26">
        <f t="shared" si="60"/>
        <v>0</v>
      </c>
      <c r="I48" s="26"/>
      <c r="J48" s="20"/>
      <c r="K48" s="20"/>
      <c r="L48" s="20"/>
      <c r="M48" s="20"/>
      <c r="N48" s="20"/>
      <c r="O48" s="20"/>
      <c r="P48" s="20"/>
      <c r="S48" s="19"/>
      <c r="T48" s="19"/>
      <c r="U48" s="19"/>
      <c r="V48" s="19"/>
      <c r="W48" s="19"/>
      <c r="AM48" s="19"/>
      <c r="AN48" s="19"/>
      <c r="AO48" s="19"/>
      <c r="AP48" s="19"/>
    </row>
    <row r="49" spans="2:44" s="7" customFormat="1" ht="18.75" hidden="1" customHeight="1" x14ac:dyDescent="0.15">
      <c r="B49" s="326" t="s">
        <v>181</v>
      </c>
      <c r="C49" s="32">
        <f>+C19+C33-C5</f>
        <v>0</v>
      </c>
      <c r="D49" s="32">
        <f t="shared" ref="D49:E49" si="63">+D19+D33-D5</f>
        <v>0</v>
      </c>
      <c r="E49" s="32">
        <f t="shared" si="63"/>
        <v>0</v>
      </c>
      <c r="F49" s="32">
        <f t="shared" ref="F49" si="64">+F19+F33-F5</f>
        <v>0</v>
      </c>
      <c r="G49" s="20"/>
      <c r="H49" s="26">
        <f t="shared" si="60"/>
        <v>0</v>
      </c>
      <c r="I49" s="26"/>
      <c r="J49" s="20"/>
      <c r="K49" s="20"/>
      <c r="L49" s="20"/>
      <c r="M49" s="20"/>
      <c r="N49" s="20"/>
      <c r="O49" s="20"/>
      <c r="P49" s="20"/>
      <c r="R49" s="31" t="s">
        <v>181</v>
      </c>
      <c r="S49" s="32">
        <f>+S19+S33-S5</f>
        <v>0</v>
      </c>
      <c r="T49" s="32">
        <f t="shared" ref="T49:X49" si="65">+T19+T33-T5</f>
        <v>0</v>
      </c>
      <c r="U49" s="32">
        <f t="shared" si="65"/>
        <v>0</v>
      </c>
      <c r="V49" s="32">
        <f t="shared" si="65"/>
        <v>0</v>
      </c>
      <c r="W49" s="32">
        <f t="shared" si="65"/>
        <v>0</v>
      </c>
      <c r="X49" s="32">
        <f t="shared" si="65"/>
        <v>0</v>
      </c>
      <c r="AL49" s="31" t="s">
        <v>181</v>
      </c>
      <c r="AM49" s="32">
        <f>+AM19+AM33-AM5</f>
        <v>0</v>
      </c>
      <c r="AN49" s="32">
        <f t="shared" ref="AN49:AR49" si="66">+AN19+AN33-AN5</f>
        <v>0</v>
      </c>
      <c r="AO49" s="32">
        <f t="shared" si="66"/>
        <v>0</v>
      </c>
      <c r="AP49" s="32">
        <f t="shared" si="66"/>
        <v>0</v>
      </c>
      <c r="AQ49" s="32">
        <f t="shared" si="66"/>
        <v>0</v>
      </c>
      <c r="AR49" s="32">
        <f t="shared" si="66"/>
        <v>0</v>
      </c>
    </row>
    <row r="50" spans="2:44" s="7" customFormat="1" ht="18.75" hidden="1" customHeight="1" x14ac:dyDescent="0.15">
      <c r="B50" s="325"/>
      <c r="C50" s="32"/>
      <c r="D50" s="32"/>
      <c r="E50" s="32"/>
      <c r="F50" s="32"/>
      <c r="G50" s="20"/>
      <c r="H50"/>
      <c r="I50"/>
      <c r="J50" s="20"/>
      <c r="K50" s="20"/>
      <c r="L50" s="20"/>
      <c r="M50" s="20"/>
      <c r="N50" s="20"/>
      <c r="O50" s="20"/>
      <c r="P50" s="20"/>
      <c r="R50" s="23"/>
      <c r="S50" s="32"/>
      <c r="T50" s="32"/>
      <c r="U50" s="32"/>
      <c r="V50" s="32"/>
      <c r="W50" s="32"/>
      <c r="X50" s="32"/>
      <c r="AL50" s="23"/>
      <c r="AM50" s="32"/>
      <c r="AN50" s="32"/>
      <c r="AO50" s="32"/>
      <c r="AP50" s="32"/>
      <c r="AQ50" s="32"/>
      <c r="AR50" s="32"/>
    </row>
    <row r="51" spans="2:44" hidden="1" x14ac:dyDescent="0.15">
      <c r="B51" s="325" t="s">
        <v>182</v>
      </c>
      <c r="C51" s="32">
        <f t="shared" ref="C51:E51" si="67">+C21+C35-C7</f>
        <v>0</v>
      </c>
      <c r="D51" s="32">
        <f t="shared" si="67"/>
        <v>0</v>
      </c>
      <c r="E51" s="32">
        <f t="shared" si="67"/>
        <v>0</v>
      </c>
      <c r="F51" s="32">
        <f t="shared" ref="F51" si="68">+F21+F35-F7</f>
        <v>0</v>
      </c>
      <c r="R51" s="23" t="s">
        <v>182</v>
      </c>
      <c r="S51" s="32">
        <f t="shared" ref="S51:X51" si="69">+S21+S35-S7</f>
        <v>0</v>
      </c>
      <c r="T51" s="32">
        <f t="shared" si="69"/>
        <v>0</v>
      </c>
      <c r="U51" s="32">
        <f t="shared" si="69"/>
        <v>0</v>
      </c>
      <c r="V51" s="32">
        <f t="shared" si="69"/>
        <v>0</v>
      </c>
      <c r="W51" s="32">
        <f t="shared" si="69"/>
        <v>0</v>
      </c>
      <c r="X51" s="32">
        <f t="shared" si="69"/>
        <v>0</v>
      </c>
      <c r="AL51" s="23" t="s">
        <v>182</v>
      </c>
      <c r="AM51" s="32">
        <f t="shared" ref="AM51:AR51" si="70">+AM21+AM35-AM7</f>
        <v>0</v>
      </c>
      <c r="AN51" s="32">
        <f t="shared" si="70"/>
        <v>0</v>
      </c>
      <c r="AO51" s="32">
        <f t="shared" si="70"/>
        <v>0</v>
      </c>
      <c r="AP51" s="32">
        <f t="shared" si="70"/>
        <v>0</v>
      </c>
      <c r="AQ51" s="32">
        <f t="shared" si="70"/>
        <v>0</v>
      </c>
      <c r="AR51" s="32">
        <f t="shared" si="70"/>
        <v>0</v>
      </c>
    </row>
    <row r="52" spans="2:44" hidden="1" x14ac:dyDescent="0.15">
      <c r="B52" s="325"/>
      <c r="C52" s="32"/>
      <c r="D52" s="32"/>
      <c r="E52" s="32"/>
      <c r="F52" s="32"/>
      <c r="R52" s="23"/>
      <c r="S52" s="32"/>
      <c r="T52" s="32"/>
      <c r="U52" s="32"/>
      <c r="V52" s="32"/>
      <c r="W52" s="32"/>
      <c r="X52" s="32"/>
      <c r="AL52" s="23"/>
      <c r="AM52" s="32"/>
      <c r="AN52" s="32"/>
      <c r="AO52" s="32"/>
      <c r="AP52" s="32"/>
      <c r="AQ52" s="32"/>
      <c r="AR52" s="32"/>
    </row>
    <row r="53" spans="2:44" hidden="1" x14ac:dyDescent="0.15">
      <c r="B53" s="325" t="s">
        <v>183</v>
      </c>
      <c r="C53" s="32">
        <f t="shared" ref="C53:E53" si="71">+C23+C37-C9</f>
        <v>0</v>
      </c>
      <c r="D53" s="32">
        <f t="shared" si="71"/>
        <v>0</v>
      </c>
      <c r="E53" s="32">
        <f t="shared" si="71"/>
        <v>0</v>
      </c>
      <c r="F53" s="32">
        <f t="shared" ref="F53" si="72">+F23+F37-F9</f>
        <v>0</v>
      </c>
      <c r="R53" s="23" t="s">
        <v>183</v>
      </c>
      <c r="S53" s="32">
        <f t="shared" ref="S53:X53" si="73">+S23+S37-S9</f>
        <v>0</v>
      </c>
      <c r="T53" s="32">
        <f t="shared" si="73"/>
        <v>0</v>
      </c>
      <c r="U53" s="32">
        <f t="shared" si="73"/>
        <v>0</v>
      </c>
      <c r="V53" s="32">
        <f t="shared" si="73"/>
        <v>0</v>
      </c>
      <c r="W53" s="32">
        <f t="shared" si="73"/>
        <v>0</v>
      </c>
      <c r="X53" s="32">
        <f t="shared" si="73"/>
        <v>0</v>
      </c>
      <c r="AL53" s="23" t="s">
        <v>183</v>
      </c>
      <c r="AM53" s="32">
        <f t="shared" ref="AM53:AR53" si="74">+AM23+AM37-AM9</f>
        <v>0</v>
      </c>
      <c r="AN53" s="32">
        <f t="shared" si="74"/>
        <v>0</v>
      </c>
      <c r="AO53" s="32">
        <f t="shared" si="74"/>
        <v>0</v>
      </c>
      <c r="AP53" s="32">
        <f t="shared" si="74"/>
        <v>0</v>
      </c>
      <c r="AQ53" s="32">
        <f t="shared" si="74"/>
        <v>0</v>
      </c>
      <c r="AR53" s="32">
        <f t="shared" si="74"/>
        <v>0</v>
      </c>
    </row>
    <row r="54" spans="2:44" hidden="1" x14ac:dyDescent="0.15">
      <c r="B54" s="325"/>
      <c r="C54" s="32"/>
      <c r="D54" s="32"/>
      <c r="E54" s="32"/>
      <c r="F54" s="32"/>
      <c r="R54" s="23"/>
      <c r="S54" s="32"/>
      <c r="T54" s="32"/>
      <c r="U54" s="32"/>
      <c r="V54" s="32"/>
      <c r="W54" s="32"/>
      <c r="X54" s="32"/>
      <c r="AL54" s="23"/>
      <c r="AM54" s="32"/>
      <c r="AN54" s="32"/>
      <c r="AO54" s="32"/>
      <c r="AP54" s="32"/>
      <c r="AQ54" s="32"/>
      <c r="AR54" s="32"/>
    </row>
    <row r="55" spans="2:44" hidden="1" x14ac:dyDescent="0.15">
      <c r="B55" s="325" t="s">
        <v>184</v>
      </c>
      <c r="C55" s="32">
        <f t="shared" ref="C55:E55" si="75">+C25+C39-C11</f>
        <v>0</v>
      </c>
      <c r="D55" s="32">
        <f t="shared" si="75"/>
        <v>0</v>
      </c>
      <c r="E55" s="32">
        <f t="shared" si="75"/>
        <v>0</v>
      </c>
      <c r="F55" s="32">
        <f t="shared" ref="F55" si="76">+F25+F39-F11</f>
        <v>0</v>
      </c>
      <c r="R55" s="23" t="s">
        <v>184</v>
      </c>
      <c r="S55" s="32">
        <f t="shared" ref="S55:X55" si="77">+S25+S39-S11</f>
        <v>0</v>
      </c>
      <c r="T55" s="32">
        <f t="shared" si="77"/>
        <v>0</v>
      </c>
      <c r="U55" s="32">
        <f t="shared" si="77"/>
        <v>0</v>
      </c>
      <c r="V55" s="32">
        <f t="shared" si="77"/>
        <v>0</v>
      </c>
      <c r="W55" s="32">
        <f t="shared" si="77"/>
        <v>0</v>
      </c>
      <c r="X55" s="32">
        <f t="shared" si="77"/>
        <v>0</v>
      </c>
      <c r="AL55" s="23" t="s">
        <v>184</v>
      </c>
      <c r="AM55" s="32">
        <f t="shared" ref="AM55:AR55" si="78">+AM25+AM39-AM11</f>
        <v>0</v>
      </c>
      <c r="AN55" s="32">
        <f t="shared" si="78"/>
        <v>0</v>
      </c>
      <c r="AO55" s="32">
        <f t="shared" si="78"/>
        <v>0</v>
      </c>
      <c r="AP55" s="32">
        <f t="shared" si="78"/>
        <v>0</v>
      </c>
      <c r="AQ55" s="32">
        <f t="shared" si="78"/>
        <v>0</v>
      </c>
      <c r="AR55" s="32">
        <f t="shared" si="78"/>
        <v>0</v>
      </c>
    </row>
    <row r="56" spans="2:44" hidden="1" x14ac:dyDescent="0.15">
      <c r="B56" s="325"/>
      <c r="C56" s="32"/>
      <c r="D56" s="32"/>
      <c r="E56" s="32"/>
      <c r="F56" s="32"/>
      <c r="R56" s="23"/>
      <c r="S56" s="32"/>
      <c r="T56" s="32"/>
      <c r="U56" s="32"/>
      <c r="V56" s="32"/>
      <c r="W56" s="32"/>
      <c r="X56" s="32"/>
      <c r="AL56" s="23"/>
      <c r="AM56" s="32"/>
      <c r="AN56" s="32"/>
      <c r="AO56" s="32"/>
      <c r="AP56" s="32"/>
      <c r="AQ56" s="32"/>
      <c r="AR56" s="32"/>
    </row>
    <row r="57" spans="2:44" hidden="1" x14ac:dyDescent="0.15">
      <c r="B57" s="325" t="s">
        <v>185</v>
      </c>
      <c r="C57" s="32">
        <f t="shared" ref="C57:E57" si="79">+C27+C41-C13</f>
        <v>0</v>
      </c>
      <c r="D57" s="32">
        <f t="shared" si="79"/>
        <v>0</v>
      </c>
      <c r="E57" s="32">
        <f t="shared" si="79"/>
        <v>0</v>
      </c>
      <c r="F57" s="32">
        <f t="shared" ref="F57" si="80">+F27+F41-F13</f>
        <v>0</v>
      </c>
      <c r="R57" s="23" t="s">
        <v>185</v>
      </c>
      <c r="S57" s="32">
        <f t="shared" ref="S57:X57" si="81">+S27+S41-S13</f>
        <v>0</v>
      </c>
      <c r="T57" s="32">
        <f t="shared" si="81"/>
        <v>0</v>
      </c>
      <c r="U57" s="32">
        <f t="shared" si="81"/>
        <v>0</v>
      </c>
      <c r="V57" s="32">
        <f t="shared" si="81"/>
        <v>0</v>
      </c>
      <c r="W57" s="32">
        <f t="shared" si="81"/>
        <v>0</v>
      </c>
      <c r="X57" s="32">
        <f t="shared" si="81"/>
        <v>0</v>
      </c>
      <c r="AL57" s="23" t="s">
        <v>185</v>
      </c>
      <c r="AM57" s="32">
        <f t="shared" ref="AM57:AR57" si="82">+AM27+AM41-AM13</f>
        <v>0</v>
      </c>
      <c r="AN57" s="32">
        <f t="shared" si="82"/>
        <v>0</v>
      </c>
      <c r="AO57" s="32">
        <f t="shared" si="82"/>
        <v>0</v>
      </c>
      <c r="AP57" s="32">
        <f t="shared" si="82"/>
        <v>0</v>
      </c>
      <c r="AQ57" s="32">
        <f t="shared" si="82"/>
        <v>0</v>
      </c>
      <c r="AR57" s="32">
        <f t="shared" si="82"/>
        <v>0</v>
      </c>
    </row>
    <row r="58" spans="2:44" hidden="1" x14ac:dyDescent="0.15">
      <c r="B58" s="325"/>
      <c r="C58" s="32"/>
      <c r="D58" s="32"/>
      <c r="E58" s="32"/>
      <c r="F58" s="32"/>
      <c r="R58" s="23"/>
      <c r="S58" s="32"/>
      <c r="T58" s="32"/>
      <c r="U58" s="32"/>
      <c r="V58" s="32"/>
      <c r="W58" s="32"/>
      <c r="X58" s="32"/>
      <c r="AL58" s="23"/>
      <c r="AM58" s="32"/>
      <c r="AN58" s="32"/>
      <c r="AO58" s="32"/>
      <c r="AP58" s="32"/>
      <c r="AQ58" s="32"/>
      <c r="AR58" s="32"/>
    </row>
    <row r="59" spans="2:44" hidden="1" x14ac:dyDescent="0.15">
      <c r="B59" s="325" t="s">
        <v>186</v>
      </c>
      <c r="C59" s="32">
        <f t="shared" ref="C59:E59" si="83">+C29+C43-C15</f>
        <v>0</v>
      </c>
      <c r="D59" s="32">
        <f t="shared" si="83"/>
        <v>0</v>
      </c>
      <c r="E59" s="32">
        <f t="shared" si="83"/>
        <v>0</v>
      </c>
      <c r="F59" s="32">
        <f t="shared" ref="F59" si="84">+F29+F43-F15</f>
        <v>0</v>
      </c>
      <c r="R59" s="23" t="s">
        <v>186</v>
      </c>
      <c r="S59" s="32">
        <f t="shared" ref="S59:X59" si="85">+S29+S43-S15</f>
        <v>0</v>
      </c>
      <c r="T59" s="32">
        <f t="shared" si="85"/>
        <v>0</v>
      </c>
      <c r="U59" s="32">
        <f t="shared" si="85"/>
        <v>0</v>
      </c>
      <c r="V59" s="32">
        <f t="shared" si="85"/>
        <v>0</v>
      </c>
      <c r="W59" s="32">
        <f t="shared" si="85"/>
        <v>0</v>
      </c>
      <c r="X59" s="32">
        <f t="shared" si="85"/>
        <v>0</v>
      </c>
      <c r="AL59" s="23" t="s">
        <v>186</v>
      </c>
      <c r="AM59" s="32">
        <f t="shared" ref="AM59:AR59" si="86">+AM29+AM43-AM15</f>
        <v>0</v>
      </c>
      <c r="AN59" s="32">
        <f t="shared" si="86"/>
        <v>0</v>
      </c>
      <c r="AO59" s="32">
        <f t="shared" si="86"/>
        <v>0</v>
      </c>
      <c r="AP59" s="32">
        <f t="shared" si="86"/>
        <v>0</v>
      </c>
      <c r="AQ59" s="32">
        <f t="shared" si="86"/>
        <v>0</v>
      </c>
      <c r="AR59" s="32">
        <f t="shared" si="86"/>
        <v>0</v>
      </c>
    </row>
    <row r="60" spans="2:44" hidden="1" x14ac:dyDescent="0.15">
      <c r="B60" s="325"/>
      <c r="C60" s="32"/>
      <c r="D60" s="32"/>
      <c r="E60" s="32"/>
      <c r="F60" s="32"/>
      <c r="R60" s="23"/>
      <c r="S60" s="32"/>
      <c r="T60" s="32"/>
      <c r="U60" s="32"/>
      <c r="V60" s="32"/>
      <c r="W60" s="32"/>
      <c r="X60" s="32"/>
      <c r="AL60" s="23"/>
      <c r="AM60" s="32"/>
      <c r="AN60" s="32"/>
      <c r="AO60" s="32"/>
      <c r="AP60" s="32"/>
      <c r="AQ60" s="32"/>
      <c r="AR60" s="32"/>
    </row>
    <row r="61" spans="2:44" hidden="1" x14ac:dyDescent="0.15">
      <c r="B61" s="325" t="s">
        <v>187</v>
      </c>
      <c r="C61" s="32">
        <f t="shared" ref="C61:E61" si="87">+C31+C45-C17</f>
        <v>0</v>
      </c>
      <c r="D61" s="32">
        <f t="shared" si="87"/>
        <v>0</v>
      </c>
      <c r="E61" s="32">
        <f t="shared" si="87"/>
        <v>0</v>
      </c>
      <c r="F61" s="32">
        <f t="shared" ref="F61" si="88">+F31+F45-F17</f>
        <v>0</v>
      </c>
      <c r="R61" s="23" t="s">
        <v>187</v>
      </c>
      <c r="S61" s="32">
        <f t="shared" ref="S61:X61" si="89">+S31+S45-S17</f>
        <v>0</v>
      </c>
      <c r="T61" s="32">
        <f t="shared" si="89"/>
        <v>0</v>
      </c>
      <c r="U61" s="32">
        <f t="shared" si="89"/>
        <v>0</v>
      </c>
      <c r="V61" s="32">
        <f t="shared" si="89"/>
        <v>0</v>
      </c>
      <c r="W61" s="32">
        <f t="shared" si="89"/>
        <v>0</v>
      </c>
      <c r="X61" s="32">
        <f t="shared" si="89"/>
        <v>0</v>
      </c>
      <c r="AL61" s="23" t="s">
        <v>187</v>
      </c>
      <c r="AM61" s="32">
        <f t="shared" ref="AM61:AR61" si="90">+AM31+AM45-AM17</f>
        <v>0</v>
      </c>
      <c r="AN61" s="32">
        <f t="shared" si="90"/>
        <v>0</v>
      </c>
      <c r="AO61" s="32">
        <f t="shared" si="90"/>
        <v>0</v>
      </c>
      <c r="AP61" s="32">
        <f t="shared" si="90"/>
        <v>0</v>
      </c>
      <c r="AQ61" s="32">
        <f t="shared" si="90"/>
        <v>0</v>
      </c>
      <c r="AR61" s="32">
        <f t="shared" si="90"/>
        <v>0</v>
      </c>
    </row>
    <row r="62" spans="2:44" hidden="1" x14ac:dyDescent="0.15">
      <c r="B62" s="325"/>
      <c r="C62" s="32"/>
      <c r="D62" s="32"/>
      <c r="E62" s="32"/>
      <c r="R62" s="23"/>
      <c r="S62" s="32"/>
      <c r="T62" s="32"/>
      <c r="U62" s="32"/>
      <c r="V62"/>
      <c r="W62" s="3"/>
      <c r="X62" s="3"/>
      <c r="AL62" s="23"/>
      <c r="AM62" s="32"/>
      <c r="AN62" s="32"/>
      <c r="AO62" s="32"/>
      <c r="AP62"/>
      <c r="AQ62" s="3"/>
      <c r="AR62" s="3"/>
    </row>
    <row r="63" spans="2:44" hidden="1" x14ac:dyDescent="0.15">
      <c r="AQ63" s="2"/>
    </row>
    <row r="64" spans="2:44" hidden="1" x14ac:dyDescent="0.15"/>
    <row r="65" hidden="1" x14ac:dyDescent="0.15"/>
    <row r="66" hidden="1" x14ac:dyDescent="0.15"/>
  </sheetData>
  <mergeCells count="99">
    <mergeCell ref="B51:B52"/>
    <mergeCell ref="B53:B54"/>
    <mergeCell ref="B55:B56"/>
    <mergeCell ref="B57:B58"/>
    <mergeCell ref="B59:B60"/>
    <mergeCell ref="B61:B62"/>
    <mergeCell ref="R2:X2"/>
    <mergeCell ref="AL2:AQ2"/>
    <mergeCell ref="R13:R14"/>
    <mergeCell ref="R15:R16"/>
    <mergeCell ref="R17:R18"/>
    <mergeCell ref="AL7:AL8"/>
    <mergeCell ref="AL9:AL10"/>
    <mergeCell ref="AL11:AL12"/>
    <mergeCell ref="AL13:AL14"/>
    <mergeCell ref="AL15:AL16"/>
    <mergeCell ref="AL17:AL18"/>
    <mergeCell ref="B49:B50"/>
    <mergeCell ref="B15:B16"/>
    <mergeCell ref="B17:B18"/>
    <mergeCell ref="E3:E4"/>
    <mergeCell ref="A33:A46"/>
    <mergeCell ref="B33:B34"/>
    <mergeCell ref="B35:B36"/>
    <mergeCell ref="B37:B38"/>
    <mergeCell ref="B39:B40"/>
    <mergeCell ref="B43:B44"/>
    <mergeCell ref="B45:B46"/>
    <mergeCell ref="B41:B42"/>
    <mergeCell ref="A19:A32"/>
    <mergeCell ref="B19:B20"/>
    <mergeCell ref="B21:B22"/>
    <mergeCell ref="B23:B24"/>
    <mergeCell ref="B25:B26"/>
    <mergeCell ref="B27:B28"/>
    <mergeCell ref="B29:B30"/>
    <mergeCell ref="B31:B32"/>
    <mergeCell ref="A5:A18"/>
    <mergeCell ref="B5:B6"/>
    <mergeCell ref="B7:B8"/>
    <mergeCell ref="B9:B10"/>
    <mergeCell ref="B11:B12"/>
    <mergeCell ref="B13:B14"/>
    <mergeCell ref="C3:C4"/>
    <mergeCell ref="D3:D4"/>
    <mergeCell ref="R1:X1"/>
    <mergeCell ref="S3:S4"/>
    <mergeCell ref="T3:T4"/>
    <mergeCell ref="W3:W4"/>
    <mergeCell ref="X3:X4"/>
    <mergeCell ref="U3:U4"/>
    <mergeCell ref="V3:V4"/>
    <mergeCell ref="B1:F1"/>
    <mergeCell ref="F3:F4"/>
    <mergeCell ref="R31:R32"/>
    <mergeCell ref="Q5:Q18"/>
    <mergeCell ref="R5:R6"/>
    <mergeCell ref="R7:R8"/>
    <mergeCell ref="R9:R10"/>
    <mergeCell ref="R11:R12"/>
    <mergeCell ref="Q19:Q32"/>
    <mergeCell ref="R19:R20"/>
    <mergeCell ref="R21:R22"/>
    <mergeCell ref="R23:R24"/>
    <mergeCell ref="R25:R26"/>
    <mergeCell ref="R27:R28"/>
    <mergeCell ref="R29:R30"/>
    <mergeCell ref="AL1:AQ1"/>
    <mergeCell ref="AM3:AM4"/>
    <mergeCell ref="AN3:AN4"/>
    <mergeCell ref="AO3:AO4"/>
    <mergeCell ref="AP3:AP4"/>
    <mergeCell ref="AQ3:AQ4"/>
    <mergeCell ref="Q33:Q46"/>
    <mergeCell ref="R33:R34"/>
    <mergeCell ref="R35:R36"/>
    <mergeCell ref="R37:R38"/>
    <mergeCell ref="R39:R40"/>
    <mergeCell ref="R41:R42"/>
    <mergeCell ref="R43:R44"/>
    <mergeCell ref="R45:R46"/>
    <mergeCell ref="AK5:AK18"/>
    <mergeCell ref="AL5:AL6"/>
    <mergeCell ref="AL27:AL28"/>
    <mergeCell ref="AL29:AL30"/>
    <mergeCell ref="AL31:AL32"/>
    <mergeCell ref="AK19:AK32"/>
    <mergeCell ref="AL19:AL20"/>
    <mergeCell ref="AL21:AL22"/>
    <mergeCell ref="AL23:AL24"/>
    <mergeCell ref="AL25:AL26"/>
    <mergeCell ref="AK33:AK46"/>
    <mergeCell ref="AL33:AL34"/>
    <mergeCell ref="AL35:AL36"/>
    <mergeCell ref="AL37:AL38"/>
    <mergeCell ref="AL39:AL40"/>
    <mergeCell ref="AL41:AL42"/>
    <mergeCell ref="AL43:AL44"/>
    <mergeCell ref="AL45:AL46"/>
  </mergeCells>
  <phoneticPr fontId="1"/>
  <printOptions horizontalCentered="1"/>
  <pageMargins left="0.55118110236220474" right="0.55118110236220474" top="0.55118110236220474" bottom="0.19685039370078741" header="0.47244094488188981" footer="0.19685039370078741"/>
  <pageSetup paperSize="9" scale="88" orientation="portrait" horizontalDpi="4294967293" r:id="rId1"/>
  <colBreaks count="2" manualBreakCount="2">
    <brk id="6" max="45" man="1"/>
    <brk id="24" max="4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8"/>
  <sheetViews>
    <sheetView view="pageBreakPreview" topLeftCell="A11" zoomScale="60" zoomScaleNormal="100" workbookViewId="0">
      <selection activeCell="U26" sqref="U26"/>
    </sheetView>
  </sheetViews>
  <sheetFormatPr defaultRowHeight="13.5" x14ac:dyDescent="0.15"/>
  <cols>
    <col min="1" max="1" width="5.875" customWidth="1"/>
    <col min="2" max="2" width="12.125" customWidth="1"/>
    <col min="3" max="8" width="11.875" customWidth="1"/>
    <col min="9" max="11" width="0" hidden="1" customWidth="1"/>
    <col min="12" max="13" width="9" hidden="1" customWidth="1"/>
  </cols>
  <sheetData>
    <row r="1" spans="1:13" ht="27.75" customHeight="1" x14ac:dyDescent="0.15">
      <c r="A1" s="24" t="s">
        <v>272</v>
      </c>
      <c r="C1" s="61"/>
      <c r="D1" s="61" t="s">
        <v>277</v>
      </c>
    </row>
    <row r="2" spans="1:13" ht="7.5" customHeight="1" thickBot="1" x14ac:dyDescent="0.2"/>
    <row r="3" spans="1:13" ht="12" customHeight="1" x14ac:dyDescent="0.15">
      <c r="A3" s="175"/>
      <c r="B3" s="349" t="s">
        <v>270</v>
      </c>
      <c r="C3" s="351" t="s">
        <v>190</v>
      </c>
      <c r="D3" s="352"/>
      <c r="E3" s="352"/>
      <c r="F3" s="352"/>
      <c r="G3" s="352" t="s">
        <v>191</v>
      </c>
      <c r="H3" s="346" t="s">
        <v>0</v>
      </c>
      <c r="I3" s="7"/>
      <c r="J3" s="7"/>
      <c r="K3" s="7"/>
      <c r="L3" s="7"/>
      <c r="M3" s="7"/>
    </row>
    <row r="4" spans="1:13" ht="12" customHeight="1" x14ac:dyDescent="0.15">
      <c r="A4" s="176"/>
      <c r="B4" s="350"/>
      <c r="C4" s="353"/>
      <c r="D4" s="354"/>
      <c r="E4" s="354"/>
      <c r="F4" s="354"/>
      <c r="G4" s="354"/>
      <c r="H4" s="347"/>
      <c r="I4" s="7"/>
      <c r="J4" s="7"/>
      <c r="K4" s="7"/>
      <c r="L4" s="7"/>
      <c r="M4" s="7"/>
    </row>
    <row r="5" spans="1:13" ht="12" customHeight="1" x14ac:dyDescent="0.15">
      <c r="A5" s="176"/>
      <c r="B5" s="177"/>
      <c r="C5" s="301" t="s">
        <v>193</v>
      </c>
      <c r="D5" s="325"/>
      <c r="E5" s="325"/>
      <c r="F5" s="325" t="s">
        <v>192</v>
      </c>
      <c r="G5" s="325"/>
      <c r="H5" s="347"/>
      <c r="I5" s="7"/>
      <c r="J5" s="7"/>
      <c r="K5" s="7"/>
      <c r="L5" s="7"/>
      <c r="M5" s="7"/>
    </row>
    <row r="6" spans="1:13" ht="12" customHeight="1" x14ac:dyDescent="0.15">
      <c r="A6" s="176"/>
      <c r="B6" s="177"/>
      <c r="C6" s="301"/>
      <c r="D6" s="325"/>
      <c r="E6" s="325"/>
      <c r="F6" s="325"/>
      <c r="G6" s="325"/>
      <c r="H6" s="347"/>
      <c r="I6" s="7"/>
      <c r="J6" s="7"/>
      <c r="K6" s="7"/>
      <c r="L6" s="7"/>
      <c r="M6" s="7"/>
    </row>
    <row r="7" spans="1:13" ht="22.5" customHeight="1" x14ac:dyDescent="0.15">
      <c r="A7" s="176"/>
      <c r="B7" s="177"/>
      <c r="C7" s="355" t="s">
        <v>30</v>
      </c>
      <c r="D7" s="345" t="s">
        <v>231</v>
      </c>
      <c r="E7" s="345" t="s">
        <v>0</v>
      </c>
      <c r="F7" s="345" t="s">
        <v>189</v>
      </c>
      <c r="G7" s="345" t="s">
        <v>232</v>
      </c>
      <c r="H7" s="347"/>
      <c r="I7" s="7"/>
      <c r="J7" s="7"/>
      <c r="K7" s="7"/>
      <c r="L7" s="7"/>
      <c r="M7" s="7"/>
    </row>
    <row r="8" spans="1:13" ht="18.75" customHeight="1" thickBot="1" x14ac:dyDescent="0.2">
      <c r="A8" s="90" t="s">
        <v>271</v>
      </c>
      <c r="B8" s="178"/>
      <c r="C8" s="356"/>
      <c r="D8" s="306"/>
      <c r="E8" s="306"/>
      <c r="F8" s="306"/>
      <c r="G8" s="306"/>
      <c r="H8" s="348"/>
      <c r="I8" s="7"/>
      <c r="J8" s="7"/>
      <c r="K8" s="7"/>
      <c r="L8" s="7"/>
      <c r="M8" s="7"/>
    </row>
    <row r="9" spans="1:13" ht="16.5" customHeight="1" x14ac:dyDescent="0.15">
      <c r="A9" s="283" t="s">
        <v>0</v>
      </c>
      <c r="B9" s="277" t="s">
        <v>1</v>
      </c>
      <c r="C9" s="167">
        <v>42</v>
      </c>
      <c r="D9" s="42">
        <v>3</v>
      </c>
      <c r="E9" s="44">
        <v>45</v>
      </c>
      <c r="F9" s="42">
        <v>10</v>
      </c>
      <c r="G9" s="42">
        <v>90</v>
      </c>
      <c r="H9" s="123">
        <v>145</v>
      </c>
      <c r="I9" s="7">
        <f>+C9-問11!C5</f>
        <v>0</v>
      </c>
      <c r="J9" s="7">
        <f>+D9-問11!D5</f>
        <v>0</v>
      </c>
      <c r="K9" s="7">
        <f>+F9-問11!E5</f>
        <v>0</v>
      </c>
      <c r="L9" s="7">
        <f>+G9-問10!D5</f>
        <v>0</v>
      </c>
      <c r="M9" s="7">
        <f t="shared" ref="M9:M50" si="0">+SUM(C9:D9)+SUM(F9:G9)-H9</f>
        <v>0</v>
      </c>
    </row>
    <row r="10" spans="1:13" ht="16.5" customHeight="1" x14ac:dyDescent="0.15">
      <c r="A10" s="280"/>
      <c r="B10" s="284"/>
      <c r="C10" s="164">
        <f>C9/$H$9</f>
        <v>0.28965517241379313</v>
      </c>
      <c r="D10" s="102">
        <f>D9/$H$9</f>
        <v>2.0689655172413793E-2</v>
      </c>
      <c r="E10" s="102">
        <f>E9/$H$9+0.001</f>
        <v>0.31134482758620691</v>
      </c>
      <c r="F10" s="102">
        <f>F9/$H$9</f>
        <v>6.8965517241379309E-2</v>
      </c>
      <c r="G10" s="103">
        <f>G9/$H$9-0.001</f>
        <v>0.61968965517241381</v>
      </c>
      <c r="H10" s="76">
        <v>1</v>
      </c>
      <c r="I10" s="7">
        <f>+C10-問11!C6</f>
        <v>-0.47298119122257054</v>
      </c>
      <c r="J10" s="7">
        <f>+D10-問11!D6</f>
        <v>-3.385579937304075E-2</v>
      </c>
      <c r="K10" s="7">
        <f>+F10-問11!E6</f>
        <v>-0.11285266457680251</v>
      </c>
      <c r="L10" s="7">
        <f>+G10-問10!D6</f>
        <v>-1.0000000000000009E-3</v>
      </c>
      <c r="M10" s="7">
        <f t="shared" si="0"/>
        <v>-9.9999999999988987E-4</v>
      </c>
    </row>
    <row r="11" spans="1:13" ht="16.5" customHeight="1" x14ac:dyDescent="0.15">
      <c r="A11" s="280"/>
      <c r="B11" s="284" t="s">
        <v>2</v>
      </c>
      <c r="C11" s="165">
        <v>61</v>
      </c>
      <c r="D11" s="40">
        <v>5</v>
      </c>
      <c r="E11" s="43">
        <v>66</v>
      </c>
      <c r="F11" s="40">
        <v>35</v>
      </c>
      <c r="G11" s="40">
        <v>86</v>
      </c>
      <c r="H11" s="86">
        <v>187</v>
      </c>
      <c r="I11" s="7">
        <f>+C11-問11!C7</f>
        <v>0</v>
      </c>
      <c r="J11" s="7">
        <f>+D11-問11!D7</f>
        <v>0</v>
      </c>
      <c r="K11" s="7">
        <f>+F11-問11!E7</f>
        <v>0</v>
      </c>
      <c r="L11" s="7">
        <f>+G11-問10!D7</f>
        <v>0</v>
      </c>
      <c r="M11" s="7">
        <f t="shared" si="0"/>
        <v>0</v>
      </c>
    </row>
    <row r="12" spans="1:13" ht="16.5" customHeight="1" x14ac:dyDescent="0.15">
      <c r="A12" s="280"/>
      <c r="B12" s="284"/>
      <c r="C12" s="164">
        <f>C11/$H$11</f>
        <v>0.32620320855614976</v>
      </c>
      <c r="D12" s="102">
        <f>D11/$H$11</f>
        <v>2.6737967914438502E-2</v>
      </c>
      <c r="E12" s="102">
        <f>E11/$H$11</f>
        <v>0.35294117647058826</v>
      </c>
      <c r="F12" s="102">
        <f>F11/$H$11</f>
        <v>0.18716577540106952</v>
      </c>
      <c r="G12" s="102">
        <f>G11/$H$11</f>
        <v>0.45989304812834225</v>
      </c>
      <c r="H12" s="76">
        <v>1</v>
      </c>
      <c r="I12" s="7">
        <f>+C12-問11!C8</f>
        <v>-0.27675718748345418</v>
      </c>
      <c r="J12" s="7">
        <f>+D12-問11!D8</f>
        <v>-2.2766982580611005E-2</v>
      </c>
      <c r="K12" s="7">
        <f>+F12-問11!E8</f>
        <v>-0.15936887806427699</v>
      </c>
      <c r="L12" s="7">
        <f>+G12-問10!D8</f>
        <v>-7.4982562194838565E-3</v>
      </c>
      <c r="M12" s="7">
        <f t="shared" si="0"/>
        <v>0</v>
      </c>
    </row>
    <row r="13" spans="1:13" ht="16.5" customHeight="1" x14ac:dyDescent="0.15">
      <c r="A13" s="280"/>
      <c r="B13" s="284" t="s">
        <v>3</v>
      </c>
      <c r="C13" s="165">
        <v>54</v>
      </c>
      <c r="D13" s="40">
        <v>7</v>
      </c>
      <c r="E13" s="43">
        <v>61</v>
      </c>
      <c r="F13" s="40">
        <v>45</v>
      </c>
      <c r="G13" s="40">
        <v>108</v>
      </c>
      <c r="H13" s="86">
        <v>214</v>
      </c>
      <c r="I13" s="7">
        <f>+C13-問11!C9</f>
        <v>0</v>
      </c>
      <c r="J13" s="7">
        <f>+D13-問11!D9</f>
        <v>0</v>
      </c>
      <c r="K13" s="7">
        <f>+F13-問11!E9</f>
        <v>0</v>
      </c>
      <c r="L13" s="7">
        <f>+G13-問10!D9</f>
        <v>0</v>
      </c>
      <c r="M13" s="7">
        <f t="shared" si="0"/>
        <v>0</v>
      </c>
    </row>
    <row r="14" spans="1:13" ht="16.5" customHeight="1" x14ac:dyDescent="0.15">
      <c r="A14" s="280"/>
      <c r="B14" s="284"/>
      <c r="C14" s="164">
        <f>C13/$H$13</f>
        <v>0.25233644859813081</v>
      </c>
      <c r="D14" s="102">
        <f>D13/$H$13</f>
        <v>3.2710280373831772E-2</v>
      </c>
      <c r="E14" s="102">
        <f>E13/$H$13</f>
        <v>0.28504672897196259</v>
      </c>
      <c r="F14" s="102">
        <f>F13/$H$13</f>
        <v>0.2102803738317757</v>
      </c>
      <c r="G14" s="102">
        <f>G13/$H$13</f>
        <v>0.50467289719626163</v>
      </c>
      <c r="H14" s="76">
        <v>1</v>
      </c>
      <c r="I14" s="7">
        <f>+C14-問11!C10</f>
        <v>-0.25709751366602013</v>
      </c>
      <c r="J14" s="7">
        <f>+D14-問11!D10</f>
        <v>-3.3327455475224831E-2</v>
      </c>
      <c r="K14" s="7">
        <f>+F14-問11!E10</f>
        <v>-0.21424792805501677</v>
      </c>
      <c r="L14" s="7">
        <f>+G14-問10!D10</f>
        <v>-4.7610650678893141E-3</v>
      </c>
      <c r="M14" s="7">
        <f t="shared" si="0"/>
        <v>0</v>
      </c>
    </row>
    <row r="15" spans="1:13" ht="16.5" customHeight="1" x14ac:dyDescent="0.15">
      <c r="A15" s="280"/>
      <c r="B15" s="284" t="s">
        <v>4</v>
      </c>
      <c r="C15" s="165">
        <v>57</v>
      </c>
      <c r="D15" s="40">
        <v>3</v>
      </c>
      <c r="E15" s="43">
        <v>60</v>
      </c>
      <c r="F15" s="40">
        <v>58</v>
      </c>
      <c r="G15" s="40">
        <v>130</v>
      </c>
      <c r="H15" s="86">
        <v>248</v>
      </c>
      <c r="I15" s="7">
        <f>+C15-問11!C11</f>
        <v>0</v>
      </c>
      <c r="J15" s="7">
        <f>+D15-問11!D11</f>
        <v>0</v>
      </c>
      <c r="K15" s="7">
        <f>+F15-問11!E11</f>
        <v>0</v>
      </c>
      <c r="L15" s="7">
        <f>+G15-問10!D11</f>
        <v>0</v>
      </c>
      <c r="M15" s="7">
        <f t="shared" si="0"/>
        <v>0</v>
      </c>
    </row>
    <row r="16" spans="1:13" ht="16.5" customHeight="1" x14ac:dyDescent="0.15">
      <c r="A16" s="280"/>
      <c r="B16" s="284"/>
      <c r="C16" s="164">
        <f>C15/$H$15</f>
        <v>0.22983870967741934</v>
      </c>
      <c r="D16" s="102">
        <f>D15/$H$15</f>
        <v>1.2096774193548387E-2</v>
      </c>
      <c r="E16" s="102">
        <f>E15/$H$15</f>
        <v>0.24193548387096775</v>
      </c>
      <c r="F16" s="102">
        <f>F15/$H$15</f>
        <v>0.23387096774193547</v>
      </c>
      <c r="G16" s="102">
        <f>G15/$H$15</f>
        <v>0.52419354838709675</v>
      </c>
      <c r="H16" s="76">
        <v>1</v>
      </c>
      <c r="I16" s="7">
        <f>+C16-問11!C12</f>
        <v>-0.25321213778020779</v>
      </c>
      <c r="J16" s="7">
        <f>+D16-問11!D12</f>
        <v>-1.3326954620010937E-2</v>
      </c>
      <c r="K16" s="7">
        <f>+F16-問11!E12</f>
        <v>-0.25765445598687808</v>
      </c>
      <c r="L16" s="7">
        <f>+G16-問10!D12</f>
        <v>-4.261736165748764E-3</v>
      </c>
      <c r="M16" s="7">
        <f t="shared" si="0"/>
        <v>0</v>
      </c>
    </row>
    <row r="17" spans="1:13" ht="16.5" customHeight="1" x14ac:dyDescent="0.15">
      <c r="A17" s="280"/>
      <c r="B17" s="284" t="s">
        <v>5</v>
      </c>
      <c r="C17" s="165">
        <v>44</v>
      </c>
      <c r="D17" s="40">
        <v>3</v>
      </c>
      <c r="E17" s="43">
        <v>47</v>
      </c>
      <c r="F17" s="40">
        <v>72</v>
      </c>
      <c r="G17" s="40">
        <v>156</v>
      </c>
      <c r="H17" s="86">
        <v>275</v>
      </c>
      <c r="I17" s="7">
        <f>+C17-問11!C13</f>
        <v>0</v>
      </c>
      <c r="J17" s="7">
        <f>+D17-問11!D13</f>
        <v>0</v>
      </c>
      <c r="K17" s="7">
        <f>+F17-問11!E13</f>
        <v>0</v>
      </c>
      <c r="L17" s="7">
        <f>+G17-問10!D13</f>
        <v>0</v>
      </c>
      <c r="M17" s="7">
        <f t="shared" si="0"/>
        <v>0</v>
      </c>
    </row>
    <row r="18" spans="1:13" ht="16.5" customHeight="1" x14ac:dyDescent="0.15">
      <c r="A18" s="280"/>
      <c r="B18" s="284"/>
      <c r="C18" s="164">
        <f>C17/$H$17</f>
        <v>0.16</v>
      </c>
      <c r="D18" s="102">
        <f>D17/$H$17</f>
        <v>1.090909090909091E-2</v>
      </c>
      <c r="E18" s="102">
        <f>E17/$H$17</f>
        <v>0.1709090909090909</v>
      </c>
      <c r="F18" s="102">
        <f>F17/$H$17</f>
        <v>0.26181818181818184</v>
      </c>
      <c r="G18" s="102">
        <f>G17/$H$17</f>
        <v>0.56727272727272726</v>
      </c>
      <c r="H18" s="76">
        <v>1</v>
      </c>
      <c r="I18" s="7">
        <f>+C18-問11!C14</f>
        <v>-0.20974789915966388</v>
      </c>
      <c r="J18" s="7">
        <f>+D18-問11!D14</f>
        <v>-1.4300993124522536E-2</v>
      </c>
      <c r="K18" s="7">
        <f>+F18-問11!E14</f>
        <v>-0.34322383498854081</v>
      </c>
      <c r="L18" s="7">
        <f>+G18-問10!D14</f>
        <v>-2.0703384207033659E-3</v>
      </c>
      <c r="M18" s="7">
        <f t="shared" si="0"/>
        <v>0</v>
      </c>
    </row>
    <row r="19" spans="1:13" ht="16.5" customHeight="1" x14ac:dyDescent="0.15">
      <c r="A19" s="280"/>
      <c r="B19" s="285" t="s">
        <v>85</v>
      </c>
      <c r="C19" s="165">
        <v>24</v>
      </c>
      <c r="D19" s="40">
        <v>4</v>
      </c>
      <c r="E19" s="43">
        <v>28</v>
      </c>
      <c r="F19" s="40">
        <v>76</v>
      </c>
      <c r="G19" s="40">
        <v>188</v>
      </c>
      <c r="H19" s="86">
        <v>292</v>
      </c>
      <c r="I19" s="7">
        <f>+C19-問11!C15</f>
        <v>0</v>
      </c>
      <c r="J19" s="7">
        <f>+D19-問11!D15</f>
        <v>0</v>
      </c>
      <c r="K19" s="7">
        <f>+F19-問11!E15</f>
        <v>0</v>
      </c>
      <c r="L19" s="7">
        <f>+G19-問10!D15</f>
        <v>0</v>
      </c>
      <c r="M19" s="7">
        <f t="shared" si="0"/>
        <v>0</v>
      </c>
    </row>
    <row r="20" spans="1:13" ht="16.5" customHeight="1" thickBot="1" x14ac:dyDescent="0.2">
      <c r="A20" s="280"/>
      <c r="B20" s="286"/>
      <c r="C20" s="126">
        <f>C19/$H$19</f>
        <v>8.2191780821917804E-2</v>
      </c>
      <c r="D20" s="111">
        <f>D19/$H$19</f>
        <v>1.3698630136986301E-2</v>
      </c>
      <c r="E20" s="111">
        <f>E19/$H$19</f>
        <v>9.5890410958904104E-2</v>
      </c>
      <c r="F20" s="111">
        <f>F19/$H$19</f>
        <v>0.26027397260273971</v>
      </c>
      <c r="G20" s="111">
        <f>G19/$H$19</f>
        <v>0.64383561643835618</v>
      </c>
      <c r="H20" s="78">
        <v>1</v>
      </c>
      <c r="I20" s="7">
        <f>+C20-問11!C16</f>
        <v>-0.14857744994731298</v>
      </c>
      <c r="J20" s="7">
        <f>+D20-問11!D16</f>
        <v>-2.4762908324552163E-2</v>
      </c>
      <c r="K20" s="7">
        <f>+F20-問11!E16</f>
        <v>-0.47049525816649101</v>
      </c>
      <c r="L20" s="7">
        <f>+G20-問10!D16</f>
        <v>2.1973911823834902E-3</v>
      </c>
      <c r="M20" s="7">
        <f t="shared" si="0"/>
        <v>0</v>
      </c>
    </row>
    <row r="21" spans="1:13" ht="16.5" customHeight="1" thickTop="1" x14ac:dyDescent="0.15">
      <c r="A21" s="280"/>
      <c r="B21" s="277" t="s">
        <v>0</v>
      </c>
      <c r="C21" s="167">
        <v>282</v>
      </c>
      <c r="D21" s="42">
        <v>25</v>
      </c>
      <c r="E21" s="44">
        <v>307</v>
      </c>
      <c r="F21" s="42">
        <v>296</v>
      </c>
      <c r="G21" s="42">
        <v>758</v>
      </c>
      <c r="H21" s="180">
        <v>1361</v>
      </c>
      <c r="I21" s="7">
        <f>+C21-問11!C17</f>
        <v>0</v>
      </c>
      <c r="J21" s="7">
        <f>+D21-問11!D17</f>
        <v>0</v>
      </c>
      <c r="K21" s="7">
        <f>+F21-問11!E17</f>
        <v>0</v>
      </c>
      <c r="L21" s="7">
        <f>+G21-問10!D17</f>
        <v>0</v>
      </c>
      <c r="M21" s="7">
        <f t="shared" si="0"/>
        <v>0</v>
      </c>
    </row>
    <row r="22" spans="1:13" ht="16.5" customHeight="1" thickBot="1" x14ac:dyDescent="0.2">
      <c r="A22" s="281"/>
      <c r="B22" s="285"/>
      <c r="C22" s="169">
        <f>C21/$H$21</f>
        <v>0.20720058780308598</v>
      </c>
      <c r="D22" s="107">
        <f>D21/$H$21</f>
        <v>1.8368846436443792E-2</v>
      </c>
      <c r="E22" s="107">
        <f>E21/$H$21-0.001</f>
        <v>0.22456943423952977</v>
      </c>
      <c r="F22" s="107">
        <f>F21/$H$21</f>
        <v>0.21748714180749448</v>
      </c>
      <c r="G22" s="171">
        <f>G21/$H$21+0.001</f>
        <v>0.5579434239529758</v>
      </c>
      <c r="H22" s="80">
        <v>1</v>
      </c>
      <c r="I22" s="7">
        <f>+C22-問11!C18</f>
        <v>-0.26046110373920256</v>
      </c>
      <c r="J22" s="7">
        <f>+D22-問11!D18</f>
        <v>-2.3090523381134979E-2</v>
      </c>
      <c r="K22" s="7">
        <f>+F22-問11!E18</f>
        <v>-0.27339179683263815</v>
      </c>
      <c r="L22" s="7">
        <f>+G22-問10!D18</f>
        <v>-1.8793234620906318E-3</v>
      </c>
      <c r="M22" s="7">
        <f t="shared" si="0"/>
        <v>1.0000000000001119E-3</v>
      </c>
    </row>
    <row r="23" spans="1:13" ht="16.5" customHeight="1" x14ac:dyDescent="0.15">
      <c r="A23" s="279" t="s">
        <v>6</v>
      </c>
      <c r="B23" s="287" t="s">
        <v>1</v>
      </c>
      <c r="C23" s="163">
        <v>26</v>
      </c>
      <c r="D23" s="71">
        <v>0</v>
      </c>
      <c r="E23" s="179">
        <v>26</v>
      </c>
      <c r="F23" s="71">
        <v>5</v>
      </c>
      <c r="G23" s="71">
        <v>27</v>
      </c>
      <c r="H23" s="125">
        <v>58</v>
      </c>
      <c r="I23" s="7">
        <f>+C23-問11!C19</f>
        <v>0</v>
      </c>
      <c r="J23" s="7">
        <f>+D23-問11!D19</f>
        <v>0</v>
      </c>
      <c r="K23" s="7">
        <f>+F23-問11!E19</f>
        <v>0</v>
      </c>
      <c r="L23" s="7">
        <f>+G23-問10!D19</f>
        <v>0</v>
      </c>
      <c r="M23" s="7">
        <f t="shared" si="0"/>
        <v>0</v>
      </c>
    </row>
    <row r="24" spans="1:13" ht="16.5" customHeight="1" x14ac:dyDescent="0.15">
      <c r="A24" s="280"/>
      <c r="B24" s="284"/>
      <c r="C24" s="164">
        <f>C23/$H$23</f>
        <v>0.44827586206896552</v>
      </c>
      <c r="D24" s="102">
        <f>D23/$H$23</f>
        <v>0</v>
      </c>
      <c r="E24" s="102">
        <f>E23/$H$23</f>
        <v>0.44827586206896552</v>
      </c>
      <c r="F24" s="102">
        <f>F23/$H$23</f>
        <v>8.6206896551724144E-2</v>
      </c>
      <c r="G24" s="102">
        <f>G23/$H$23</f>
        <v>0.46551724137931033</v>
      </c>
      <c r="H24" s="76">
        <v>1</v>
      </c>
      <c r="I24" s="7">
        <f>+C24-問11!C20</f>
        <v>-0.39043381535038935</v>
      </c>
      <c r="J24" s="7">
        <f>+D24-問11!D20</f>
        <v>0</v>
      </c>
      <c r="K24" s="7">
        <f>+F24-問11!E20</f>
        <v>-7.5083426028921013E-2</v>
      </c>
      <c r="L24" s="7">
        <f>+G24-問10!D20</f>
        <v>-8.1669691470054318E-3</v>
      </c>
      <c r="M24" s="7">
        <f t="shared" si="0"/>
        <v>0</v>
      </c>
    </row>
    <row r="25" spans="1:13" ht="16.5" customHeight="1" x14ac:dyDescent="0.15">
      <c r="A25" s="280"/>
      <c r="B25" s="284" t="s">
        <v>2</v>
      </c>
      <c r="C25" s="165">
        <v>39</v>
      </c>
      <c r="D25" s="40">
        <v>3</v>
      </c>
      <c r="E25" s="43">
        <v>42</v>
      </c>
      <c r="F25" s="40">
        <v>22</v>
      </c>
      <c r="G25" s="40">
        <v>30</v>
      </c>
      <c r="H25" s="86">
        <v>94</v>
      </c>
      <c r="I25" s="7">
        <f>+C25-問11!C21</f>
        <v>0</v>
      </c>
      <c r="J25" s="7">
        <f>+D25-問11!D21</f>
        <v>0</v>
      </c>
      <c r="K25" s="7">
        <f>+F25-問11!E21</f>
        <v>0</v>
      </c>
      <c r="L25" s="7">
        <f>+G25-問10!D21</f>
        <v>0</v>
      </c>
      <c r="M25" s="7">
        <f t="shared" si="0"/>
        <v>0</v>
      </c>
    </row>
    <row r="26" spans="1:13" ht="16.5" customHeight="1" x14ac:dyDescent="0.15">
      <c r="A26" s="280"/>
      <c r="B26" s="284"/>
      <c r="C26" s="164">
        <f>C25/$H$25</f>
        <v>0.41489361702127658</v>
      </c>
      <c r="D26" s="102">
        <f>D25/$H$25</f>
        <v>3.1914893617021274E-2</v>
      </c>
      <c r="E26" s="102">
        <f>E25/$H$25</f>
        <v>0.44680851063829785</v>
      </c>
      <c r="F26" s="102">
        <f>F25/$H$25</f>
        <v>0.23404255319148937</v>
      </c>
      <c r="G26" s="102">
        <f>G25/$H$25</f>
        <v>0.31914893617021278</v>
      </c>
      <c r="H26" s="76">
        <v>1</v>
      </c>
      <c r="I26" s="7">
        <f>+C26-問11!C22</f>
        <v>-0.19448138297872342</v>
      </c>
      <c r="J26" s="7">
        <f>+D26-問11!D22</f>
        <v>-1.4960106382978726E-2</v>
      </c>
      <c r="K26" s="7">
        <f>+F26-問11!E22</f>
        <v>-0.10970744680851063</v>
      </c>
      <c r="L26" s="7">
        <f>+G26-問10!D22</f>
        <v>-3.4317089910775311E-3</v>
      </c>
      <c r="M26" s="7">
        <f t="shared" si="0"/>
        <v>0</v>
      </c>
    </row>
    <row r="27" spans="1:13" ht="16.5" customHeight="1" x14ac:dyDescent="0.15">
      <c r="A27" s="280"/>
      <c r="B27" s="284" t="s">
        <v>3</v>
      </c>
      <c r="C27" s="165">
        <v>37</v>
      </c>
      <c r="D27" s="40">
        <v>5</v>
      </c>
      <c r="E27" s="43">
        <v>42</v>
      </c>
      <c r="F27" s="40">
        <v>31</v>
      </c>
      <c r="G27" s="40">
        <v>32</v>
      </c>
      <c r="H27" s="86">
        <v>105</v>
      </c>
      <c r="I27" s="7">
        <f>+C27-問11!C23</f>
        <v>0</v>
      </c>
      <c r="J27" s="7">
        <f>+D27-問11!D23</f>
        <v>0</v>
      </c>
      <c r="K27" s="7">
        <f>+F27-問11!E23</f>
        <v>0</v>
      </c>
      <c r="L27" s="7">
        <f>+G27-問10!D23</f>
        <v>0</v>
      </c>
      <c r="M27" s="7">
        <f t="shared" si="0"/>
        <v>0</v>
      </c>
    </row>
    <row r="28" spans="1:13" ht="16.5" customHeight="1" x14ac:dyDescent="0.15">
      <c r="A28" s="280"/>
      <c r="B28" s="284"/>
      <c r="C28" s="164">
        <f>C27/$H$27</f>
        <v>0.35238095238095241</v>
      </c>
      <c r="D28" s="102">
        <f>D27/$H$27</f>
        <v>4.7619047619047616E-2</v>
      </c>
      <c r="E28" s="102">
        <f>E27/$H$27</f>
        <v>0.4</v>
      </c>
      <c r="F28" s="102">
        <f>F27/$H$27</f>
        <v>0.29523809523809524</v>
      </c>
      <c r="G28" s="102">
        <f>G27/$H$27</f>
        <v>0.30476190476190479</v>
      </c>
      <c r="H28" s="76">
        <v>1</v>
      </c>
      <c r="I28" s="7">
        <f>+C28-問11!C24</f>
        <v>-0.15446836268754077</v>
      </c>
      <c r="J28" s="7">
        <f>+D28-問11!D24</f>
        <v>-2.0874103065883887E-2</v>
      </c>
      <c r="K28" s="7">
        <f>+F28-問11!E24</f>
        <v>-0.12941943900848007</v>
      </c>
      <c r="L28" s="7">
        <f>+G28-問10!D24</f>
        <v>0</v>
      </c>
      <c r="M28" s="7">
        <f t="shared" si="0"/>
        <v>0</v>
      </c>
    </row>
    <row r="29" spans="1:13" ht="16.5" customHeight="1" x14ac:dyDescent="0.15">
      <c r="A29" s="280"/>
      <c r="B29" s="284" t="s">
        <v>4</v>
      </c>
      <c r="C29" s="165">
        <v>48</v>
      </c>
      <c r="D29" s="40">
        <v>3</v>
      </c>
      <c r="E29" s="43">
        <v>51</v>
      </c>
      <c r="F29" s="40">
        <v>46</v>
      </c>
      <c r="G29" s="40">
        <v>21</v>
      </c>
      <c r="H29" s="86">
        <v>118</v>
      </c>
      <c r="I29" s="7">
        <f>+C29-問11!C25</f>
        <v>0</v>
      </c>
      <c r="J29" s="7">
        <f>+D29-問11!D25</f>
        <v>0</v>
      </c>
      <c r="K29" s="7">
        <f>+F29-問11!E25</f>
        <v>0</v>
      </c>
      <c r="L29" s="7">
        <f>+G29-問10!D25</f>
        <v>0</v>
      </c>
      <c r="M29" s="7">
        <f t="shared" si="0"/>
        <v>0</v>
      </c>
    </row>
    <row r="30" spans="1:13" ht="16.5" customHeight="1" x14ac:dyDescent="0.15">
      <c r="A30" s="280"/>
      <c r="B30" s="284"/>
      <c r="C30" s="164">
        <f>C29/$H$29</f>
        <v>0.40677966101694918</v>
      </c>
      <c r="D30" s="102">
        <f>D29/$H$29</f>
        <v>2.5423728813559324E-2</v>
      </c>
      <c r="E30" s="102">
        <f>E29/$H$29</f>
        <v>0.43220338983050849</v>
      </c>
      <c r="F30" s="102">
        <f>F29/$H$29</f>
        <v>0.38983050847457629</v>
      </c>
      <c r="G30" s="102">
        <f>G29/$H$29</f>
        <v>0.17796610169491525</v>
      </c>
      <c r="H30" s="76">
        <v>1</v>
      </c>
      <c r="I30" s="7">
        <f>+C30-問11!C26</f>
        <v>-8.8065699807793107E-2</v>
      </c>
      <c r="J30" s="7">
        <f>+D30-問11!D26</f>
        <v>-5.5041062379870692E-3</v>
      </c>
      <c r="K30" s="7">
        <f>+F30-問11!E26</f>
        <v>-8.4396295649135034E-2</v>
      </c>
      <c r="L30" s="7">
        <f>+G30-問10!D26</f>
        <v>-1.521077792264236E-3</v>
      </c>
      <c r="M30" s="7">
        <f t="shared" si="0"/>
        <v>0</v>
      </c>
    </row>
    <row r="31" spans="1:13" ht="16.5" customHeight="1" x14ac:dyDescent="0.15">
      <c r="A31" s="280"/>
      <c r="B31" s="284" t="s">
        <v>5</v>
      </c>
      <c r="C31" s="165">
        <v>37</v>
      </c>
      <c r="D31" s="40">
        <v>2</v>
      </c>
      <c r="E31" s="43">
        <v>39</v>
      </c>
      <c r="F31" s="40">
        <v>56</v>
      </c>
      <c r="G31" s="40">
        <v>39</v>
      </c>
      <c r="H31" s="86">
        <v>134</v>
      </c>
      <c r="I31" s="7">
        <f>+C31-問11!C27</f>
        <v>0</v>
      </c>
      <c r="J31" s="7">
        <f>+D31-問11!D27</f>
        <v>0</v>
      </c>
      <c r="K31" s="7">
        <f>+F31-問11!E27</f>
        <v>0</v>
      </c>
      <c r="L31" s="7">
        <f>+G31-問10!D27</f>
        <v>0</v>
      </c>
      <c r="M31" s="7">
        <f t="shared" si="0"/>
        <v>0</v>
      </c>
    </row>
    <row r="32" spans="1:13" ht="16.5" customHeight="1" x14ac:dyDescent="0.15">
      <c r="A32" s="280"/>
      <c r="B32" s="284"/>
      <c r="C32" s="164">
        <f>C31/$H$31</f>
        <v>0.27611940298507465</v>
      </c>
      <c r="D32" s="102">
        <f>D31/$H$31</f>
        <v>1.4925373134328358E-2</v>
      </c>
      <c r="E32" s="102">
        <f>E31/$H$31</f>
        <v>0.29104477611940299</v>
      </c>
      <c r="F32" s="102">
        <f>F31/$H$31</f>
        <v>0.41791044776119401</v>
      </c>
      <c r="G32" s="102">
        <f>G31/$H$31</f>
        <v>0.29104477611940299</v>
      </c>
      <c r="H32" s="76">
        <v>1</v>
      </c>
      <c r="I32" s="7">
        <f>+C32-問11!C28</f>
        <v>-0.11335428122545166</v>
      </c>
      <c r="J32" s="7">
        <f>+D32-問11!D28</f>
        <v>-6.12725844461901E-3</v>
      </c>
      <c r="K32" s="7">
        <f>+F32-問11!E28</f>
        <v>-0.17256323644933225</v>
      </c>
      <c r="L32" s="7">
        <f>+G32-問10!D28</f>
        <v>0</v>
      </c>
      <c r="M32" s="7">
        <f t="shared" si="0"/>
        <v>0</v>
      </c>
    </row>
    <row r="33" spans="1:13" ht="16.5" customHeight="1" x14ac:dyDescent="0.15">
      <c r="A33" s="280"/>
      <c r="B33" s="285" t="s">
        <v>85</v>
      </c>
      <c r="C33" s="165">
        <v>21</v>
      </c>
      <c r="D33" s="40">
        <v>4</v>
      </c>
      <c r="E33" s="43">
        <v>25</v>
      </c>
      <c r="F33" s="40">
        <v>62</v>
      </c>
      <c r="G33" s="40">
        <v>42</v>
      </c>
      <c r="H33" s="86">
        <v>129</v>
      </c>
      <c r="I33" s="7">
        <f>+C33-問11!C29</f>
        <v>0</v>
      </c>
      <c r="J33" s="7">
        <f>+D33-問11!D29</f>
        <v>0</v>
      </c>
      <c r="K33" s="7">
        <f>+F33-問11!E29</f>
        <v>0</v>
      </c>
      <c r="L33" s="7">
        <f>+G33-問10!D29</f>
        <v>0</v>
      </c>
      <c r="M33" s="7">
        <f t="shared" si="0"/>
        <v>0</v>
      </c>
    </row>
    <row r="34" spans="1:13" ht="16.5" customHeight="1" thickBot="1" x14ac:dyDescent="0.2">
      <c r="A34" s="280"/>
      <c r="B34" s="286"/>
      <c r="C34" s="126">
        <f>C33/$H$33</f>
        <v>0.16279069767441862</v>
      </c>
      <c r="D34" s="111">
        <f>D33/$H$33</f>
        <v>3.1007751937984496E-2</v>
      </c>
      <c r="E34" s="111">
        <f>E33/$H$33</f>
        <v>0.19379844961240311</v>
      </c>
      <c r="F34" s="110">
        <f>F33/$H$33-0.001</f>
        <v>0.47962015503875971</v>
      </c>
      <c r="G34" s="111">
        <f>G33/$H$33</f>
        <v>0.32558139534883723</v>
      </c>
      <c r="H34" s="78">
        <v>1</v>
      </c>
      <c r="I34" s="7">
        <f>+C34-問11!C30</f>
        <v>-7.858861267040898E-2</v>
      </c>
      <c r="J34" s="7">
        <f>+D34-問11!D30</f>
        <v>-1.4969259556268377E-2</v>
      </c>
      <c r="K34" s="7">
        <f>+F34-問11!E30</f>
        <v>-0.23302352312215985</v>
      </c>
      <c r="L34" s="7">
        <f>+G34-問10!D30</f>
        <v>0</v>
      </c>
      <c r="M34" s="7">
        <f t="shared" si="0"/>
        <v>-1.0000000000000009E-3</v>
      </c>
    </row>
    <row r="35" spans="1:13" ht="16.5" customHeight="1" thickTop="1" x14ac:dyDescent="0.15">
      <c r="A35" s="280"/>
      <c r="B35" s="277" t="s">
        <v>0</v>
      </c>
      <c r="C35" s="167">
        <v>208</v>
      </c>
      <c r="D35" s="42">
        <v>17</v>
      </c>
      <c r="E35" s="44">
        <v>225</v>
      </c>
      <c r="F35" s="42">
        <v>222</v>
      </c>
      <c r="G35" s="42">
        <v>191</v>
      </c>
      <c r="H35" s="123">
        <v>638</v>
      </c>
      <c r="I35" s="7">
        <f>+C35-問11!C31</f>
        <v>0</v>
      </c>
      <c r="J35" s="7">
        <f>+D35-問11!D31</f>
        <v>0</v>
      </c>
      <c r="K35" s="7">
        <f>+F35-問11!E31</f>
        <v>0</v>
      </c>
      <c r="L35" s="7">
        <f>+G35-問10!D31</f>
        <v>0</v>
      </c>
      <c r="M35" s="7">
        <f t="shared" si="0"/>
        <v>0</v>
      </c>
    </row>
    <row r="36" spans="1:13" ht="16.5" customHeight="1" thickBot="1" x14ac:dyDescent="0.2">
      <c r="A36" s="282"/>
      <c r="B36" s="278"/>
      <c r="C36" s="168">
        <f>C35/$H$35</f>
        <v>0.32601880877742945</v>
      </c>
      <c r="D36" s="105">
        <f>D35/$H$35</f>
        <v>2.664576802507837E-2</v>
      </c>
      <c r="E36" s="105">
        <f>E35/$H$35</f>
        <v>0.35266457680250785</v>
      </c>
      <c r="F36" s="105">
        <f>F35/$H$35</f>
        <v>0.34796238244514105</v>
      </c>
      <c r="G36" s="105">
        <f>G35/$H$35</f>
        <v>0.29937304075235111</v>
      </c>
      <c r="H36" s="83">
        <v>1</v>
      </c>
      <c r="I36" s="7">
        <f>+C36-問11!C32</f>
        <v>-0.13930557601004256</v>
      </c>
      <c r="J36" s="7">
        <f>+D36-問11!D32</f>
        <v>-1.138555188543617E-2</v>
      </c>
      <c r="K36" s="7">
        <f>+F36-問11!E32</f>
        <v>-0.14868191285687238</v>
      </c>
      <c r="L36" s="7">
        <f>+G36-問10!D32</f>
        <v>-1.4143608224520543E-3</v>
      </c>
      <c r="M36" s="7">
        <f t="shared" si="0"/>
        <v>0</v>
      </c>
    </row>
    <row r="37" spans="1:13" ht="16.5" customHeight="1" x14ac:dyDescent="0.15">
      <c r="A37" s="283" t="s">
        <v>7</v>
      </c>
      <c r="B37" s="277" t="s">
        <v>1</v>
      </c>
      <c r="C37" s="167">
        <v>16</v>
      </c>
      <c r="D37" s="42">
        <v>3</v>
      </c>
      <c r="E37" s="44">
        <v>19</v>
      </c>
      <c r="F37" s="42">
        <v>5</v>
      </c>
      <c r="G37" s="42">
        <v>63</v>
      </c>
      <c r="H37" s="123">
        <v>87</v>
      </c>
      <c r="I37" s="7">
        <f>+C37-問11!C33</f>
        <v>0</v>
      </c>
      <c r="J37" s="7">
        <f>+D37-問11!D33</f>
        <v>0</v>
      </c>
      <c r="K37" s="7">
        <f>+F37-問11!E33</f>
        <v>0</v>
      </c>
      <c r="L37" s="7">
        <f>+G37-問10!D33</f>
        <v>0</v>
      </c>
      <c r="M37" s="7">
        <f t="shared" si="0"/>
        <v>0</v>
      </c>
    </row>
    <row r="38" spans="1:13" ht="16.5" customHeight="1" x14ac:dyDescent="0.15">
      <c r="A38" s="280"/>
      <c r="B38" s="284"/>
      <c r="C38" s="164">
        <f>C37/$H$37</f>
        <v>0.18390804597701149</v>
      </c>
      <c r="D38" s="102">
        <f>D37/$H$37</f>
        <v>3.4482758620689655E-2</v>
      </c>
      <c r="E38" s="102">
        <f>E37/$H$37</f>
        <v>0.21839080459770116</v>
      </c>
      <c r="F38" s="102">
        <f>F37/$H$37</f>
        <v>5.7471264367816091E-2</v>
      </c>
      <c r="G38" s="103">
        <f>G37/$H$37+0.001</f>
        <v>0.72513793103448276</v>
      </c>
      <c r="H38" s="76">
        <v>1</v>
      </c>
      <c r="I38" s="7">
        <f>+C38-問11!C34</f>
        <v>-0.48275862068965514</v>
      </c>
      <c r="J38" s="7">
        <f>+D38-問11!D34</f>
        <v>-9.0517241379310345E-2</v>
      </c>
      <c r="K38" s="7">
        <f>+F38-問11!E34</f>
        <v>-0.15086206896551724</v>
      </c>
      <c r="L38" s="7">
        <f>+G38-問10!D34</f>
        <v>9.228840125391824E-3</v>
      </c>
      <c r="M38" s="7">
        <f t="shared" si="0"/>
        <v>1.0000000000001119E-3</v>
      </c>
    </row>
    <row r="39" spans="1:13" ht="16.5" customHeight="1" x14ac:dyDescent="0.15">
      <c r="A39" s="280"/>
      <c r="B39" s="284" t="s">
        <v>2</v>
      </c>
      <c r="C39" s="165">
        <v>22</v>
      </c>
      <c r="D39" s="40">
        <v>2</v>
      </c>
      <c r="E39" s="43">
        <v>24</v>
      </c>
      <c r="F39" s="40">
        <v>13</v>
      </c>
      <c r="G39" s="40">
        <v>56</v>
      </c>
      <c r="H39" s="86">
        <v>93</v>
      </c>
      <c r="I39" s="7">
        <f>+C39-問11!C35</f>
        <v>0</v>
      </c>
      <c r="J39" s="7">
        <f>+D39-問11!D35</f>
        <v>0</v>
      </c>
      <c r="K39" s="7">
        <f>+F39-問11!E35</f>
        <v>0</v>
      </c>
      <c r="L39" s="7">
        <f>+G39-問10!D35</f>
        <v>0</v>
      </c>
      <c r="M39" s="7">
        <f t="shared" si="0"/>
        <v>0</v>
      </c>
    </row>
    <row r="40" spans="1:13" ht="16.5" customHeight="1" x14ac:dyDescent="0.15">
      <c r="A40" s="280"/>
      <c r="B40" s="284"/>
      <c r="C40" s="164">
        <f>C39/$H$39</f>
        <v>0.23655913978494625</v>
      </c>
      <c r="D40" s="102">
        <f>D39/$H$39</f>
        <v>2.1505376344086023E-2</v>
      </c>
      <c r="E40" s="102">
        <f>E39/$H$39+0.001</f>
        <v>0.25906451612903225</v>
      </c>
      <c r="F40" s="102">
        <f>F39/$H$39</f>
        <v>0.13978494623655913</v>
      </c>
      <c r="G40" s="103">
        <f>G39/$H$39-0.001</f>
        <v>0.60115053763440862</v>
      </c>
      <c r="H40" s="76">
        <v>1</v>
      </c>
      <c r="I40" s="7">
        <f>+C40-問11!C36</f>
        <v>-0.35803545480964838</v>
      </c>
      <c r="J40" s="7">
        <f>+D40-問11!D36</f>
        <v>-3.2548677709968034E-2</v>
      </c>
      <c r="K40" s="7">
        <f>+F40-問11!E36</f>
        <v>-0.21156640511479224</v>
      </c>
      <c r="L40" s="7">
        <f>+G40-問10!D36</f>
        <v>-1.4234077750206797E-2</v>
      </c>
      <c r="M40" s="7">
        <f t="shared" si="0"/>
        <v>-1.0000000000000009E-3</v>
      </c>
    </row>
    <row r="41" spans="1:13" ht="16.5" customHeight="1" x14ac:dyDescent="0.15">
      <c r="A41" s="280"/>
      <c r="B41" s="284" t="s">
        <v>3</v>
      </c>
      <c r="C41" s="165">
        <v>17</v>
      </c>
      <c r="D41" s="40">
        <v>2</v>
      </c>
      <c r="E41" s="43">
        <v>19</v>
      </c>
      <c r="F41" s="40">
        <v>14</v>
      </c>
      <c r="G41" s="40">
        <v>76</v>
      </c>
      <c r="H41" s="86">
        <v>109</v>
      </c>
      <c r="I41" s="7">
        <f>+C41-問11!C37</f>
        <v>0</v>
      </c>
      <c r="J41" s="7">
        <f>+D41-問11!D37</f>
        <v>0</v>
      </c>
      <c r="K41" s="7">
        <f>+F41-問11!E37</f>
        <v>0</v>
      </c>
      <c r="L41" s="7">
        <f>+G41-問10!D37</f>
        <v>0</v>
      </c>
      <c r="M41" s="7">
        <f t="shared" si="0"/>
        <v>0</v>
      </c>
    </row>
    <row r="42" spans="1:13" ht="16.5" customHeight="1" x14ac:dyDescent="0.15">
      <c r="A42" s="280"/>
      <c r="B42" s="284"/>
      <c r="C42" s="164">
        <f>C41/$H$41</f>
        <v>0.15596330275229359</v>
      </c>
      <c r="D42" s="102">
        <f>D41/$H$41</f>
        <v>1.834862385321101E-2</v>
      </c>
      <c r="E42" s="102">
        <f>E41/$H$41</f>
        <v>0.1743119266055046</v>
      </c>
      <c r="F42" s="102">
        <f>F41/$H$41</f>
        <v>0.12844036697247707</v>
      </c>
      <c r="G42" s="103">
        <f>G41/$H$41+0.001</f>
        <v>0.69824770642201839</v>
      </c>
      <c r="H42" s="76">
        <v>1</v>
      </c>
      <c r="I42" s="7">
        <f>+C42-問11!C38</f>
        <v>-0.35918821239922155</v>
      </c>
      <c r="J42" s="7">
        <f>+D42-問11!D38</f>
        <v>-4.2257436752849598E-2</v>
      </c>
      <c r="K42" s="7">
        <f>+F42-問11!E38</f>
        <v>-0.29580205726994718</v>
      </c>
      <c r="L42" s="7">
        <f>+G42-問10!D38</f>
        <v>-1.2032667409757281E-2</v>
      </c>
      <c r="M42" s="7">
        <f t="shared" si="0"/>
        <v>1.0000000000001119E-3</v>
      </c>
    </row>
    <row r="43" spans="1:13" ht="16.5" customHeight="1" x14ac:dyDescent="0.15">
      <c r="A43" s="280"/>
      <c r="B43" s="284" t="s">
        <v>4</v>
      </c>
      <c r="C43" s="165">
        <v>9</v>
      </c>
      <c r="D43" s="40">
        <v>0</v>
      </c>
      <c r="E43" s="43">
        <v>9</v>
      </c>
      <c r="F43" s="40">
        <v>12</v>
      </c>
      <c r="G43" s="40">
        <v>109</v>
      </c>
      <c r="H43" s="86">
        <v>130</v>
      </c>
      <c r="I43" s="7">
        <f>+C43-問11!C39</f>
        <v>0</v>
      </c>
      <c r="J43" s="7">
        <f>+D43-問11!D39</f>
        <v>0</v>
      </c>
      <c r="K43" s="7">
        <f>+F43-問11!E39</f>
        <v>0</v>
      </c>
      <c r="L43" s="7">
        <f>+G43-問10!D39</f>
        <v>0</v>
      </c>
      <c r="M43" s="7">
        <f t="shared" si="0"/>
        <v>0</v>
      </c>
    </row>
    <row r="44" spans="1:13" ht="16.5" customHeight="1" x14ac:dyDescent="0.15">
      <c r="A44" s="280"/>
      <c r="B44" s="284"/>
      <c r="C44" s="164">
        <f>C43/$H$43</f>
        <v>6.9230769230769235E-2</v>
      </c>
      <c r="D44" s="102">
        <f>D43/$H$43</f>
        <v>0</v>
      </c>
      <c r="E44" s="102">
        <f>E43/$H$43</f>
        <v>6.9230769230769235E-2</v>
      </c>
      <c r="F44" s="102">
        <f>F43/$H$43</f>
        <v>9.2307692307692313E-2</v>
      </c>
      <c r="G44" s="103">
        <f>G43/$H$43+0.001</f>
        <v>0.83946153846153848</v>
      </c>
      <c r="H44" s="76">
        <v>1</v>
      </c>
      <c r="I44" s="7">
        <f>+C44-問11!C40</f>
        <v>-0.35934065934065929</v>
      </c>
      <c r="J44" s="7">
        <f>+D44-問11!D40</f>
        <v>0</v>
      </c>
      <c r="K44" s="7">
        <f>+F44-問11!E40</f>
        <v>-0.47912087912087908</v>
      </c>
      <c r="L44" s="7">
        <f>+G44-問10!D40</f>
        <v>-5.4997018485389848E-3</v>
      </c>
      <c r="M44" s="7">
        <f t="shared" si="0"/>
        <v>1.0000000000001119E-3</v>
      </c>
    </row>
    <row r="45" spans="1:13" ht="16.5" customHeight="1" x14ac:dyDescent="0.15">
      <c r="A45" s="280"/>
      <c r="B45" s="284" t="s">
        <v>5</v>
      </c>
      <c r="C45" s="165">
        <v>7</v>
      </c>
      <c r="D45" s="40">
        <v>1</v>
      </c>
      <c r="E45" s="43">
        <v>8</v>
      </c>
      <c r="F45" s="40">
        <v>16</v>
      </c>
      <c r="G45" s="40">
        <v>117</v>
      </c>
      <c r="H45" s="86">
        <v>141</v>
      </c>
      <c r="I45" s="7">
        <f>+C45-問11!C41</f>
        <v>0</v>
      </c>
      <c r="J45" s="7">
        <f>+D45-問11!D41</f>
        <v>0</v>
      </c>
      <c r="K45" s="7">
        <f>+F45-問11!E41</f>
        <v>0</v>
      </c>
      <c r="L45" s="7">
        <f>+G45-問10!D41</f>
        <v>0</v>
      </c>
      <c r="M45" s="7">
        <f t="shared" si="0"/>
        <v>0</v>
      </c>
    </row>
    <row r="46" spans="1:13" ht="16.5" customHeight="1" x14ac:dyDescent="0.15">
      <c r="A46" s="280"/>
      <c r="B46" s="284"/>
      <c r="C46" s="164">
        <f>C45/$H$45</f>
        <v>4.9645390070921988E-2</v>
      </c>
      <c r="D46" s="102">
        <f>D45/$H$45</f>
        <v>7.0921985815602835E-3</v>
      </c>
      <c r="E46" s="102">
        <f>E45/$H$45</f>
        <v>5.6737588652482268E-2</v>
      </c>
      <c r="F46" s="102">
        <f>F45/$H$45</f>
        <v>0.11347517730496454</v>
      </c>
      <c r="G46" s="102">
        <f>G45/$H$45</f>
        <v>0.82978723404255317</v>
      </c>
      <c r="H46" s="76">
        <v>1</v>
      </c>
      <c r="I46" s="7">
        <f>+C46-問11!C42</f>
        <v>-0.24202127659574468</v>
      </c>
      <c r="J46" s="7">
        <f>+D46-問11!D42</f>
        <v>-3.4574468085106377E-2</v>
      </c>
      <c r="K46" s="7">
        <f>+F46-問11!E42</f>
        <v>-0.55219148936170215</v>
      </c>
      <c r="L46" s="7">
        <f>+G46-問10!D42</f>
        <v>-5.927051671732575E-3</v>
      </c>
      <c r="M46" s="7">
        <f t="shared" si="0"/>
        <v>0</v>
      </c>
    </row>
    <row r="47" spans="1:13" ht="16.5" customHeight="1" x14ac:dyDescent="0.15">
      <c r="A47" s="280"/>
      <c r="B47" s="285" t="s">
        <v>85</v>
      </c>
      <c r="C47" s="165">
        <v>3</v>
      </c>
      <c r="D47" s="40">
        <v>0</v>
      </c>
      <c r="E47" s="43">
        <v>3</v>
      </c>
      <c r="F47" s="40">
        <v>14</v>
      </c>
      <c r="G47" s="40">
        <v>146</v>
      </c>
      <c r="H47" s="86">
        <v>163</v>
      </c>
      <c r="I47" s="7">
        <f>+C47-問11!C43</f>
        <v>0</v>
      </c>
      <c r="J47" s="7">
        <f>+D47-問11!D43</f>
        <v>0</v>
      </c>
      <c r="K47" s="7">
        <f>+F47-問11!E43</f>
        <v>0</v>
      </c>
      <c r="L47" s="7">
        <f>+G47-問10!D43</f>
        <v>0</v>
      </c>
      <c r="M47" s="7">
        <f t="shared" si="0"/>
        <v>0</v>
      </c>
    </row>
    <row r="48" spans="1:13" ht="16.5" customHeight="1" thickBot="1" x14ac:dyDescent="0.2">
      <c r="A48" s="280"/>
      <c r="B48" s="286"/>
      <c r="C48" s="126">
        <f>C47/$H$47</f>
        <v>1.8404907975460124E-2</v>
      </c>
      <c r="D48" s="111">
        <f>D47/$H$47</f>
        <v>0</v>
      </c>
      <c r="E48" s="111">
        <f>E47/$H$47</f>
        <v>1.8404907975460124E-2</v>
      </c>
      <c r="F48" s="111">
        <f>F47/$H$47</f>
        <v>8.5889570552147243E-2</v>
      </c>
      <c r="G48" s="111">
        <f>G47/$H$47</f>
        <v>0.89570552147239269</v>
      </c>
      <c r="H48" s="78">
        <v>1</v>
      </c>
      <c r="I48" s="7">
        <f>+C48-問11!C44</f>
        <v>-0.158065680259834</v>
      </c>
      <c r="J48" s="7">
        <f>+D48-問11!D44</f>
        <v>0</v>
      </c>
      <c r="K48" s="7">
        <f>+F48-問11!E44</f>
        <v>-0.73763984121255866</v>
      </c>
      <c r="L48" s="7">
        <f>+G48-問10!D44</f>
        <v>5.4616190333682813E-3</v>
      </c>
      <c r="M48" s="7">
        <f t="shared" si="0"/>
        <v>0</v>
      </c>
    </row>
    <row r="49" spans="1:13" ht="16.5" customHeight="1" thickTop="1" x14ac:dyDescent="0.15">
      <c r="A49" s="280"/>
      <c r="B49" s="277" t="s">
        <v>0</v>
      </c>
      <c r="C49" s="167">
        <v>74</v>
      </c>
      <c r="D49" s="42">
        <v>8</v>
      </c>
      <c r="E49" s="44">
        <v>82</v>
      </c>
      <c r="F49" s="42">
        <v>74</v>
      </c>
      <c r="G49" s="42">
        <v>567</v>
      </c>
      <c r="H49" s="123">
        <v>723</v>
      </c>
      <c r="I49" s="7">
        <f>+C49-問11!C45</f>
        <v>0</v>
      </c>
      <c r="J49" s="7">
        <f>+D49-問11!D45</f>
        <v>0</v>
      </c>
      <c r="K49" s="7">
        <f>+F49-問11!E45</f>
        <v>0</v>
      </c>
      <c r="L49" s="7">
        <f>+G49-問10!D45</f>
        <v>0</v>
      </c>
      <c r="M49" s="7">
        <f t="shared" si="0"/>
        <v>0</v>
      </c>
    </row>
    <row r="50" spans="1:13" ht="16.5" customHeight="1" thickBot="1" x14ac:dyDescent="0.2">
      <c r="A50" s="282"/>
      <c r="B50" s="278"/>
      <c r="C50" s="168">
        <f>C49/$H$49</f>
        <v>0.10235131396957123</v>
      </c>
      <c r="D50" s="105">
        <f>D49/$H$49</f>
        <v>1.1065006915629323E-2</v>
      </c>
      <c r="E50" s="105">
        <f>E49/$H$49</f>
        <v>0.11341632088520055</v>
      </c>
      <c r="F50" s="105">
        <f>F49/$H$49</f>
        <v>0.10235131396957123</v>
      </c>
      <c r="G50" s="108">
        <f>G49/$H$49+0.001</f>
        <v>0.78523236514522821</v>
      </c>
      <c r="H50" s="83">
        <v>1</v>
      </c>
      <c r="I50" s="7">
        <f>+C50-問11!C46</f>
        <v>-0.37200766038940314</v>
      </c>
      <c r="J50" s="7">
        <f>+D50-問11!D46</f>
        <v>-4.1217044366421957E-2</v>
      </c>
      <c r="K50" s="7">
        <f>+F50-問11!E46</f>
        <v>-0.37200766038940314</v>
      </c>
      <c r="L50" s="7">
        <f>+G50-問10!D46</f>
        <v>-3.3629060647857312E-3</v>
      </c>
      <c r="M50" s="7">
        <f t="shared" si="0"/>
        <v>9.9999999999988987E-4</v>
      </c>
    </row>
    <row r="51" spans="1:13" x14ac:dyDescent="0.15">
      <c r="A51" s="3"/>
      <c r="B51" s="3"/>
      <c r="C51" s="3"/>
      <c r="D51" s="3"/>
      <c r="E51" s="3"/>
      <c r="F51" s="3"/>
      <c r="G51" s="3"/>
      <c r="H51" s="3"/>
    </row>
    <row r="52" spans="1:13" x14ac:dyDescent="0.15">
      <c r="A52" s="3"/>
      <c r="B52" s="3"/>
      <c r="C52" s="3"/>
      <c r="D52" s="3"/>
      <c r="E52" s="3"/>
      <c r="F52" s="3"/>
      <c r="G52" s="3"/>
      <c r="H52" s="3"/>
    </row>
    <row r="53" spans="1:13" hidden="1" x14ac:dyDescent="0.15">
      <c r="A53" s="3"/>
      <c r="B53" s="326" t="s">
        <v>181</v>
      </c>
      <c r="C53" s="32">
        <f t="shared" ref="C53:H53" si="1">+C23+C37-C9</f>
        <v>0</v>
      </c>
      <c r="D53" s="32">
        <f t="shared" si="1"/>
        <v>0</v>
      </c>
      <c r="E53" s="32">
        <f t="shared" si="1"/>
        <v>0</v>
      </c>
      <c r="F53" s="32">
        <f t="shared" si="1"/>
        <v>0</v>
      </c>
      <c r="G53" s="32">
        <f t="shared" si="1"/>
        <v>0</v>
      </c>
      <c r="H53" s="32">
        <f t="shared" si="1"/>
        <v>0</v>
      </c>
    </row>
    <row r="54" spans="1:13" hidden="1" x14ac:dyDescent="0.15">
      <c r="A54" s="3"/>
      <c r="B54" s="325"/>
      <c r="C54" s="32"/>
      <c r="D54" s="32"/>
      <c r="E54" s="32"/>
      <c r="F54" s="32"/>
      <c r="G54" s="32"/>
      <c r="H54" s="32"/>
    </row>
    <row r="55" spans="1:13" hidden="1" x14ac:dyDescent="0.15">
      <c r="A55" s="3"/>
      <c r="B55" s="325" t="s">
        <v>182</v>
      </c>
      <c r="C55" s="32">
        <f t="shared" ref="C55:H55" si="2">+C25+C39-C11</f>
        <v>0</v>
      </c>
      <c r="D55" s="32">
        <f t="shared" si="2"/>
        <v>0</v>
      </c>
      <c r="E55" s="32">
        <f t="shared" si="2"/>
        <v>0</v>
      </c>
      <c r="F55" s="32">
        <f t="shared" si="2"/>
        <v>0</v>
      </c>
      <c r="G55" s="32">
        <f t="shared" si="2"/>
        <v>0</v>
      </c>
      <c r="H55" s="32">
        <f t="shared" si="2"/>
        <v>0</v>
      </c>
    </row>
    <row r="56" spans="1:13" hidden="1" x14ac:dyDescent="0.15">
      <c r="A56" s="3"/>
      <c r="B56" s="325"/>
      <c r="C56" s="32"/>
      <c r="D56" s="32"/>
      <c r="E56" s="32"/>
      <c r="F56" s="32"/>
      <c r="G56" s="32"/>
      <c r="H56" s="32"/>
    </row>
    <row r="57" spans="1:13" hidden="1" x14ac:dyDescent="0.15">
      <c r="A57" s="3"/>
      <c r="B57" s="325" t="s">
        <v>183</v>
      </c>
      <c r="C57" s="32">
        <f t="shared" ref="C57:H57" si="3">+C27+C41-C13</f>
        <v>0</v>
      </c>
      <c r="D57" s="32">
        <f t="shared" si="3"/>
        <v>0</v>
      </c>
      <c r="E57" s="32">
        <f t="shared" si="3"/>
        <v>0</v>
      </c>
      <c r="F57" s="32">
        <f t="shared" si="3"/>
        <v>0</v>
      </c>
      <c r="G57" s="32">
        <f t="shared" si="3"/>
        <v>0</v>
      </c>
      <c r="H57" s="32">
        <f t="shared" si="3"/>
        <v>0</v>
      </c>
    </row>
    <row r="58" spans="1:13" hidden="1" x14ac:dyDescent="0.15">
      <c r="A58" s="3"/>
      <c r="B58" s="325"/>
      <c r="C58" s="32"/>
      <c r="D58" s="32"/>
      <c r="E58" s="32"/>
      <c r="F58" s="32"/>
      <c r="G58" s="32"/>
      <c r="H58" s="32"/>
    </row>
    <row r="59" spans="1:13" hidden="1" x14ac:dyDescent="0.15">
      <c r="A59" s="3"/>
      <c r="B59" s="325" t="s">
        <v>184</v>
      </c>
      <c r="C59" s="32">
        <f t="shared" ref="C59:H59" si="4">+C29+C43-C15</f>
        <v>0</v>
      </c>
      <c r="D59" s="32">
        <f t="shared" si="4"/>
        <v>0</v>
      </c>
      <c r="E59" s="32">
        <f t="shared" si="4"/>
        <v>0</v>
      </c>
      <c r="F59" s="32">
        <f t="shared" si="4"/>
        <v>0</v>
      </c>
      <c r="G59" s="32">
        <f t="shared" si="4"/>
        <v>0</v>
      </c>
      <c r="H59" s="32">
        <f t="shared" si="4"/>
        <v>0</v>
      </c>
    </row>
    <row r="60" spans="1:13" hidden="1" x14ac:dyDescent="0.15">
      <c r="A60" s="3"/>
      <c r="B60" s="325"/>
      <c r="C60" s="32"/>
      <c r="D60" s="32"/>
      <c r="E60" s="32"/>
      <c r="F60" s="32"/>
      <c r="G60" s="32"/>
      <c r="H60" s="32"/>
    </row>
    <row r="61" spans="1:13" hidden="1" x14ac:dyDescent="0.15">
      <c r="A61" s="3"/>
      <c r="B61" s="325" t="s">
        <v>185</v>
      </c>
      <c r="C61" s="32">
        <f t="shared" ref="C61:H61" si="5">+C31+C45-C17</f>
        <v>0</v>
      </c>
      <c r="D61" s="32">
        <f t="shared" si="5"/>
        <v>0</v>
      </c>
      <c r="E61" s="32">
        <f t="shared" si="5"/>
        <v>0</v>
      </c>
      <c r="F61" s="32">
        <f t="shared" si="5"/>
        <v>0</v>
      </c>
      <c r="G61" s="32">
        <f t="shared" si="5"/>
        <v>0</v>
      </c>
      <c r="H61" s="32">
        <f t="shared" si="5"/>
        <v>0</v>
      </c>
    </row>
    <row r="62" spans="1:13" hidden="1" x14ac:dyDescent="0.15">
      <c r="A62" s="3"/>
      <c r="B62" s="325"/>
      <c r="C62" s="32"/>
      <c r="D62" s="32"/>
      <c r="E62" s="32"/>
      <c r="F62" s="32"/>
      <c r="G62" s="32"/>
      <c r="H62" s="32"/>
    </row>
    <row r="63" spans="1:13" hidden="1" x14ac:dyDescent="0.15">
      <c r="A63" s="3"/>
      <c r="B63" s="325" t="s">
        <v>186</v>
      </c>
      <c r="C63" s="32">
        <f t="shared" ref="C63:H63" si="6">+C33+C47-C19</f>
        <v>0</v>
      </c>
      <c r="D63" s="32">
        <f t="shared" si="6"/>
        <v>0</v>
      </c>
      <c r="E63" s="32">
        <f t="shared" si="6"/>
        <v>0</v>
      </c>
      <c r="F63" s="32">
        <f t="shared" si="6"/>
        <v>0</v>
      </c>
      <c r="G63" s="32">
        <f t="shared" si="6"/>
        <v>0</v>
      </c>
      <c r="H63" s="32">
        <f t="shared" si="6"/>
        <v>0</v>
      </c>
    </row>
    <row r="64" spans="1:13" hidden="1" x14ac:dyDescent="0.15">
      <c r="A64" s="3"/>
      <c r="B64" s="325"/>
      <c r="C64" s="32"/>
      <c r="D64" s="32"/>
      <c r="E64" s="32"/>
      <c r="F64" s="32"/>
      <c r="G64" s="32"/>
      <c r="H64" s="32"/>
    </row>
    <row r="65" spans="1:8" hidden="1" x14ac:dyDescent="0.15">
      <c r="A65" s="3"/>
      <c r="B65" s="325" t="s">
        <v>187</v>
      </c>
      <c r="C65" s="32">
        <f t="shared" ref="C65:H65" si="7">+C35+C49-C21</f>
        <v>0</v>
      </c>
      <c r="D65" s="32">
        <f t="shared" si="7"/>
        <v>0</v>
      </c>
      <c r="E65" s="32">
        <f t="shared" si="7"/>
        <v>0</v>
      </c>
      <c r="F65" s="32">
        <f t="shared" si="7"/>
        <v>0</v>
      </c>
      <c r="G65" s="32">
        <f t="shared" si="7"/>
        <v>0</v>
      </c>
      <c r="H65" s="32">
        <f t="shared" si="7"/>
        <v>0</v>
      </c>
    </row>
    <row r="66" spans="1:8" hidden="1" x14ac:dyDescent="0.15">
      <c r="A66" s="3"/>
      <c r="B66" s="325"/>
      <c r="C66" s="32"/>
      <c r="D66" s="32"/>
      <c r="E66" s="32"/>
      <c r="G66" s="3"/>
      <c r="H66" s="3"/>
    </row>
    <row r="67" spans="1:8" hidden="1" x14ac:dyDescent="0.15">
      <c r="A67" s="3"/>
      <c r="B67" s="3"/>
      <c r="C67" s="3"/>
      <c r="D67" s="3"/>
      <c r="E67" s="3"/>
      <c r="F67" s="3"/>
      <c r="G67" s="3"/>
      <c r="H67" s="3"/>
    </row>
    <row r="68" spans="1:8" x14ac:dyDescent="0.15">
      <c r="A68" s="3"/>
      <c r="B68" s="3"/>
      <c r="C68" s="3"/>
      <c r="D68" s="3"/>
      <c r="E68" s="3"/>
      <c r="F68" s="3"/>
      <c r="G68" s="3"/>
      <c r="H68" s="3"/>
    </row>
  </sheetData>
  <mergeCells count="42">
    <mergeCell ref="H3:H8"/>
    <mergeCell ref="C5:E6"/>
    <mergeCell ref="A9:A22"/>
    <mergeCell ref="B9:B10"/>
    <mergeCell ref="B11:B12"/>
    <mergeCell ref="B13:B14"/>
    <mergeCell ref="B15:B16"/>
    <mergeCell ref="B3:B4"/>
    <mergeCell ref="C3:F4"/>
    <mergeCell ref="G3:G4"/>
    <mergeCell ref="B17:B18"/>
    <mergeCell ref="B19:B20"/>
    <mergeCell ref="F7:F8"/>
    <mergeCell ref="G7:G8"/>
    <mergeCell ref="B21:B22"/>
    <mergeCell ref="C7:C8"/>
    <mergeCell ref="D7:D8"/>
    <mergeCell ref="E7:E8"/>
    <mergeCell ref="F5:G6"/>
    <mergeCell ref="A37:A50"/>
    <mergeCell ref="B37:B38"/>
    <mergeCell ref="B39:B40"/>
    <mergeCell ref="B41:B42"/>
    <mergeCell ref="B43:B44"/>
    <mergeCell ref="B45:B46"/>
    <mergeCell ref="B47:B48"/>
    <mergeCell ref="B49:B50"/>
    <mergeCell ref="A23:A36"/>
    <mergeCell ref="B23:B24"/>
    <mergeCell ref="B25:B26"/>
    <mergeCell ref="B27:B28"/>
    <mergeCell ref="B29:B30"/>
    <mergeCell ref="B35:B36"/>
    <mergeCell ref="B31:B32"/>
    <mergeCell ref="B33:B34"/>
    <mergeCell ref="B65:B66"/>
    <mergeCell ref="B53:B54"/>
    <mergeCell ref="B55:B56"/>
    <mergeCell ref="B57:B58"/>
    <mergeCell ref="B59:B60"/>
    <mergeCell ref="B61:B62"/>
    <mergeCell ref="B63:B64"/>
  </mergeCells>
  <phoneticPr fontId="1"/>
  <printOptions horizontalCentered="1"/>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65"/>
  <sheetViews>
    <sheetView view="pageBreakPreview" topLeftCell="A13" zoomScale="60" zoomScaleNormal="100" workbookViewId="0">
      <selection sqref="A1:A2"/>
    </sheetView>
  </sheetViews>
  <sheetFormatPr defaultRowHeight="13.5" x14ac:dyDescent="0.15"/>
  <cols>
    <col min="1" max="1" width="8.875" customWidth="1"/>
    <col min="2" max="2" width="14.125" customWidth="1"/>
    <col min="3" max="4" width="21.125" style="2" customWidth="1"/>
    <col min="5" max="5" width="21.125" customWidth="1"/>
    <col min="6" max="9" width="9" hidden="1" customWidth="1"/>
    <col min="10" max="10" width="5.625" hidden="1" customWidth="1"/>
    <col min="11" max="11" width="2" customWidth="1"/>
    <col min="12" max="12" width="8.125" customWidth="1"/>
    <col min="13" max="13" width="9.375" customWidth="1"/>
    <col min="14" max="19" width="10.875" style="2" customWidth="1"/>
    <col min="20" max="20" width="10.875" customWidth="1"/>
    <col min="21" max="26" width="0" hidden="1" customWidth="1"/>
    <col min="27" max="28" width="9" hidden="1" customWidth="1"/>
    <col min="29" max="29" width="0" hidden="1" customWidth="1"/>
  </cols>
  <sheetData>
    <row r="1" spans="1:21" s="5" customFormat="1" ht="33.75" customHeight="1" x14ac:dyDescent="0.15">
      <c r="A1" s="357" t="s">
        <v>39</v>
      </c>
      <c r="B1" s="324" t="s">
        <v>234</v>
      </c>
      <c r="C1" s="324"/>
      <c r="D1" s="324"/>
      <c r="E1" s="324"/>
      <c r="F1" s="9"/>
      <c r="G1" s="9"/>
      <c r="H1" s="9"/>
      <c r="I1" s="9"/>
      <c r="L1" s="62" t="s">
        <v>41</v>
      </c>
      <c r="M1" s="324" t="s">
        <v>235</v>
      </c>
      <c r="N1" s="324"/>
      <c r="O1" s="324"/>
      <c r="P1" s="324"/>
      <c r="Q1" s="324"/>
      <c r="R1" s="324"/>
      <c r="S1" s="324"/>
      <c r="T1" s="324"/>
    </row>
    <row r="2" spans="1:21" s="5" customFormat="1" ht="20.25" customHeight="1" thickBot="1" x14ac:dyDescent="0.2">
      <c r="A2" s="358"/>
      <c r="B2" s="324"/>
      <c r="C2" s="324"/>
      <c r="D2" s="324"/>
      <c r="E2" s="324"/>
      <c r="F2" s="9"/>
      <c r="G2" s="9"/>
      <c r="H2" s="9"/>
      <c r="I2" s="9"/>
      <c r="L2" s="51"/>
      <c r="M2" s="311" t="s">
        <v>233</v>
      </c>
      <c r="N2" s="311"/>
      <c r="O2" s="311"/>
      <c r="P2" s="311"/>
      <c r="Q2" s="311"/>
      <c r="R2" s="311"/>
      <c r="S2" s="56"/>
      <c r="T2" s="56"/>
    </row>
    <row r="3" spans="1:21" s="7" customFormat="1" ht="15" customHeight="1" x14ac:dyDescent="0.15">
      <c r="A3" s="130"/>
      <c r="B3" s="138" t="s">
        <v>270</v>
      </c>
      <c r="C3" s="317" t="s">
        <v>40</v>
      </c>
      <c r="D3" s="305" t="s">
        <v>179</v>
      </c>
      <c r="E3" s="303" t="s">
        <v>0</v>
      </c>
      <c r="L3" s="130"/>
      <c r="M3" s="138" t="s">
        <v>270</v>
      </c>
      <c r="N3" s="309" t="s">
        <v>160</v>
      </c>
      <c r="O3" s="305" t="s">
        <v>161</v>
      </c>
      <c r="P3" s="305" t="s">
        <v>111</v>
      </c>
      <c r="Q3" s="305" t="s">
        <v>112</v>
      </c>
      <c r="R3" s="305" t="s">
        <v>113</v>
      </c>
      <c r="S3" s="305" t="s">
        <v>114</v>
      </c>
      <c r="T3" s="303" t="s">
        <v>0</v>
      </c>
    </row>
    <row r="4" spans="1:21" s="7" customFormat="1" ht="15" customHeight="1" x14ac:dyDescent="0.15">
      <c r="A4" s="131"/>
      <c r="B4" s="137"/>
      <c r="C4" s="365"/>
      <c r="D4" s="366"/>
      <c r="E4" s="367"/>
      <c r="L4" s="131"/>
      <c r="M4" s="137"/>
      <c r="N4" s="365"/>
      <c r="O4" s="366"/>
      <c r="P4" s="366"/>
      <c r="Q4" s="366"/>
      <c r="R4" s="366"/>
      <c r="S4" s="366"/>
      <c r="T4" s="367"/>
    </row>
    <row r="5" spans="1:21" s="7" customFormat="1" ht="15" customHeight="1" thickBot="1" x14ac:dyDescent="0.2">
      <c r="A5" s="90" t="s">
        <v>271</v>
      </c>
      <c r="B5" s="139"/>
      <c r="C5" s="310"/>
      <c r="D5" s="306"/>
      <c r="E5" s="304"/>
      <c r="F5" s="7">
        <f>+C5+D5-E5</f>
        <v>0</v>
      </c>
      <c r="L5" s="90" t="s">
        <v>271</v>
      </c>
      <c r="M5" s="139"/>
      <c r="N5" s="310"/>
      <c r="O5" s="306"/>
      <c r="P5" s="306"/>
      <c r="Q5" s="306"/>
      <c r="R5" s="306"/>
      <c r="S5" s="306"/>
      <c r="T5" s="304"/>
    </row>
    <row r="6" spans="1:21" s="7" customFormat="1" ht="18.75" customHeight="1" x14ac:dyDescent="0.15">
      <c r="A6" s="279" t="s">
        <v>0</v>
      </c>
      <c r="B6" s="287" t="s">
        <v>1</v>
      </c>
      <c r="C6" s="96">
        <v>21</v>
      </c>
      <c r="D6" s="71">
        <v>34</v>
      </c>
      <c r="E6" s="72">
        <v>55</v>
      </c>
      <c r="F6" s="7">
        <f t="shared" ref="F6:F46" si="0">+C6+D6-E6</f>
        <v>0</v>
      </c>
      <c r="L6" s="279" t="s">
        <v>0</v>
      </c>
      <c r="M6" s="287" t="s">
        <v>1</v>
      </c>
      <c r="N6" s="96">
        <f>SUM(N20,N34)</f>
        <v>2</v>
      </c>
      <c r="O6" s="71">
        <v>8</v>
      </c>
      <c r="P6" s="71">
        <v>3</v>
      </c>
      <c r="Q6" s="71">
        <v>4</v>
      </c>
      <c r="R6" s="71">
        <v>3</v>
      </c>
      <c r="S6" s="71">
        <v>0</v>
      </c>
      <c r="T6" s="72">
        <v>20</v>
      </c>
      <c r="U6" s="7">
        <f>+SUM(N6:S6)-T6</f>
        <v>0</v>
      </c>
    </row>
    <row r="7" spans="1:21" s="7" customFormat="1" ht="18.75" customHeight="1" x14ac:dyDescent="0.15">
      <c r="A7" s="280"/>
      <c r="B7" s="284"/>
      <c r="C7" s="101">
        <f>C6/E6</f>
        <v>0.38181818181818183</v>
      </c>
      <c r="D7" s="102">
        <f>D6/E6</f>
        <v>0.61818181818181817</v>
      </c>
      <c r="E7" s="76">
        <v>1</v>
      </c>
      <c r="F7" s="7">
        <f t="shared" si="0"/>
        <v>0</v>
      </c>
      <c r="L7" s="280"/>
      <c r="M7" s="284"/>
      <c r="N7" s="101">
        <f>N6/$T$6</f>
        <v>0.1</v>
      </c>
      <c r="O7" s="102">
        <f t="shared" ref="O7:S7" si="1">O6/$T$6</f>
        <v>0.4</v>
      </c>
      <c r="P7" s="102">
        <f t="shared" si="1"/>
        <v>0.15</v>
      </c>
      <c r="Q7" s="102">
        <f t="shared" si="1"/>
        <v>0.2</v>
      </c>
      <c r="R7" s="102">
        <f t="shared" si="1"/>
        <v>0.15</v>
      </c>
      <c r="S7" s="102">
        <f t="shared" si="1"/>
        <v>0</v>
      </c>
      <c r="T7" s="76">
        <v>1</v>
      </c>
      <c r="U7" s="7">
        <f t="shared" ref="U7:U47" si="2">+SUM(N7:S7)-T7</f>
        <v>0</v>
      </c>
    </row>
    <row r="8" spans="1:21" s="7" customFormat="1" ht="18.75" customHeight="1" x14ac:dyDescent="0.15">
      <c r="A8" s="280"/>
      <c r="B8" s="284" t="s">
        <v>2</v>
      </c>
      <c r="C8" s="92">
        <v>38</v>
      </c>
      <c r="D8" s="40">
        <v>63</v>
      </c>
      <c r="E8" s="69">
        <v>101</v>
      </c>
      <c r="F8" s="7">
        <f t="shared" si="0"/>
        <v>0</v>
      </c>
      <c r="L8" s="280"/>
      <c r="M8" s="284" t="s">
        <v>2</v>
      </c>
      <c r="N8" s="92">
        <v>8</v>
      </c>
      <c r="O8" s="40">
        <v>13</v>
      </c>
      <c r="P8" s="40">
        <v>6</v>
      </c>
      <c r="Q8" s="40">
        <v>7</v>
      </c>
      <c r="R8" s="40">
        <v>4</v>
      </c>
      <c r="S8" s="40">
        <v>0</v>
      </c>
      <c r="T8" s="69">
        <v>38</v>
      </c>
      <c r="U8" s="7">
        <f t="shared" si="2"/>
        <v>0</v>
      </c>
    </row>
    <row r="9" spans="1:21" s="7" customFormat="1" ht="18.75" customHeight="1" x14ac:dyDescent="0.15">
      <c r="A9" s="280"/>
      <c r="B9" s="284"/>
      <c r="C9" s="101">
        <f>C8/E8</f>
        <v>0.37623762376237624</v>
      </c>
      <c r="D9" s="102">
        <f>D8/E8</f>
        <v>0.62376237623762376</v>
      </c>
      <c r="E9" s="76">
        <v>1</v>
      </c>
      <c r="F9" s="7">
        <f t="shared" si="0"/>
        <v>0</v>
      </c>
      <c r="L9" s="280"/>
      <c r="M9" s="284"/>
      <c r="N9" s="101">
        <f>N8/$T$8</f>
        <v>0.21052631578947367</v>
      </c>
      <c r="O9" s="102">
        <f t="shared" ref="O9:S9" si="3">O8/$T$8</f>
        <v>0.34210526315789475</v>
      </c>
      <c r="P9" s="102">
        <f t="shared" si="3"/>
        <v>0.15789473684210525</v>
      </c>
      <c r="Q9" s="102">
        <f t="shared" si="3"/>
        <v>0.18421052631578946</v>
      </c>
      <c r="R9" s="102">
        <f t="shared" si="3"/>
        <v>0.10526315789473684</v>
      </c>
      <c r="S9" s="102">
        <f t="shared" si="3"/>
        <v>0</v>
      </c>
      <c r="T9" s="76">
        <v>1</v>
      </c>
      <c r="U9" s="7">
        <f t="shared" si="2"/>
        <v>0</v>
      </c>
    </row>
    <row r="10" spans="1:21" s="7" customFormat="1" ht="18.75" customHeight="1" x14ac:dyDescent="0.15">
      <c r="A10" s="280"/>
      <c r="B10" s="284" t="s">
        <v>3</v>
      </c>
      <c r="C10" s="92">
        <v>44</v>
      </c>
      <c r="D10" s="40">
        <v>62</v>
      </c>
      <c r="E10" s="69">
        <v>106</v>
      </c>
      <c r="F10" s="7">
        <f t="shared" si="0"/>
        <v>0</v>
      </c>
      <c r="L10" s="280"/>
      <c r="M10" s="284" t="s">
        <v>3</v>
      </c>
      <c r="N10" s="92">
        <v>7</v>
      </c>
      <c r="O10" s="40">
        <v>15</v>
      </c>
      <c r="P10" s="40">
        <v>13</v>
      </c>
      <c r="Q10" s="40">
        <v>5</v>
      </c>
      <c r="R10" s="40">
        <v>2</v>
      </c>
      <c r="S10" s="40">
        <v>3</v>
      </c>
      <c r="T10" s="69">
        <v>45</v>
      </c>
      <c r="U10" s="7">
        <f t="shared" si="2"/>
        <v>0</v>
      </c>
    </row>
    <row r="11" spans="1:21" s="7" customFormat="1" ht="18.75" customHeight="1" x14ac:dyDescent="0.15">
      <c r="A11" s="280"/>
      <c r="B11" s="284"/>
      <c r="C11" s="101">
        <f>C10/E10</f>
        <v>0.41509433962264153</v>
      </c>
      <c r="D11" s="102">
        <f>D10/E10</f>
        <v>0.58490566037735847</v>
      </c>
      <c r="E11" s="76">
        <v>1</v>
      </c>
      <c r="F11" s="7">
        <f t="shared" si="0"/>
        <v>0</v>
      </c>
      <c r="L11" s="280"/>
      <c r="M11" s="284"/>
      <c r="N11" s="101">
        <f>N10/$T$10</f>
        <v>0.15555555555555556</v>
      </c>
      <c r="O11" s="102">
        <f t="shared" ref="O11:S11" si="4">O10/$T$10</f>
        <v>0.33333333333333331</v>
      </c>
      <c r="P11" s="102">
        <f t="shared" si="4"/>
        <v>0.28888888888888886</v>
      </c>
      <c r="Q11" s="102">
        <f t="shared" si="4"/>
        <v>0.1111111111111111</v>
      </c>
      <c r="R11" s="102">
        <f t="shared" si="4"/>
        <v>4.4444444444444446E-2</v>
      </c>
      <c r="S11" s="102">
        <f t="shared" si="4"/>
        <v>6.6666666666666666E-2</v>
      </c>
      <c r="T11" s="76">
        <v>1</v>
      </c>
      <c r="U11" s="7">
        <f t="shared" si="2"/>
        <v>0</v>
      </c>
    </row>
    <row r="12" spans="1:21" s="7" customFormat="1" ht="18.75" customHeight="1" x14ac:dyDescent="0.15">
      <c r="A12" s="280"/>
      <c r="B12" s="284" t="s">
        <v>4</v>
      </c>
      <c r="C12" s="92">
        <v>32</v>
      </c>
      <c r="D12" s="40">
        <v>83</v>
      </c>
      <c r="E12" s="69">
        <v>115</v>
      </c>
      <c r="F12" s="7">
        <f t="shared" si="0"/>
        <v>0</v>
      </c>
      <c r="L12" s="280"/>
      <c r="M12" s="284" t="s">
        <v>4</v>
      </c>
      <c r="N12" s="92">
        <v>6</v>
      </c>
      <c r="O12" s="40">
        <v>9</v>
      </c>
      <c r="P12" s="40">
        <v>3</v>
      </c>
      <c r="Q12" s="40">
        <v>13</v>
      </c>
      <c r="R12" s="40">
        <v>0</v>
      </c>
      <c r="S12" s="40">
        <v>1</v>
      </c>
      <c r="T12" s="69">
        <v>32</v>
      </c>
      <c r="U12" s="7">
        <f t="shared" si="2"/>
        <v>0</v>
      </c>
    </row>
    <row r="13" spans="1:21" s="7" customFormat="1" ht="18.75" customHeight="1" x14ac:dyDescent="0.15">
      <c r="A13" s="280"/>
      <c r="B13" s="284"/>
      <c r="C13" s="101">
        <f>C12/E12</f>
        <v>0.27826086956521739</v>
      </c>
      <c r="D13" s="102">
        <f>D12/E12</f>
        <v>0.72173913043478266</v>
      </c>
      <c r="E13" s="76">
        <v>1</v>
      </c>
      <c r="F13" s="7">
        <f t="shared" si="0"/>
        <v>0</v>
      </c>
      <c r="L13" s="280"/>
      <c r="M13" s="284"/>
      <c r="N13" s="101">
        <f>N12/$T$12</f>
        <v>0.1875</v>
      </c>
      <c r="O13" s="102">
        <f t="shared" ref="O13:S13" si="5">O12/$T$12</f>
        <v>0.28125</v>
      </c>
      <c r="P13" s="102">
        <f t="shared" si="5"/>
        <v>9.375E-2</v>
      </c>
      <c r="Q13" s="102">
        <f t="shared" si="5"/>
        <v>0.40625</v>
      </c>
      <c r="R13" s="102">
        <f t="shared" si="5"/>
        <v>0</v>
      </c>
      <c r="S13" s="102">
        <f t="shared" si="5"/>
        <v>3.125E-2</v>
      </c>
      <c r="T13" s="76">
        <v>1</v>
      </c>
      <c r="U13" s="7">
        <f t="shared" si="2"/>
        <v>0</v>
      </c>
    </row>
    <row r="14" spans="1:21" s="7" customFormat="1" ht="18.75" customHeight="1" x14ac:dyDescent="0.15">
      <c r="A14" s="280"/>
      <c r="B14" s="284" t="s">
        <v>5</v>
      </c>
      <c r="C14" s="92">
        <v>28</v>
      </c>
      <c r="D14" s="40">
        <v>91</v>
      </c>
      <c r="E14" s="69">
        <v>119</v>
      </c>
      <c r="F14" s="7">
        <f t="shared" si="0"/>
        <v>0</v>
      </c>
      <c r="L14" s="280"/>
      <c r="M14" s="284" t="s">
        <v>5</v>
      </c>
      <c r="N14" s="92">
        <v>2</v>
      </c>
      <c r="O14" s="40">
        <v>14</v>
      </c>
      <c r="P14" s="40">
        <v>3</v>
      </c>
      <c r="Q14" s="40">
        <v>9</v>
      </c>
      <c r="R14" s="40">
        <v>0</v>
      </c>
      <c r="S14" s="40">
        <v>1</v>
      </c>
      <c r="T14" s="69">
        <v>29</v>
      </c>
      <c r="U14" s="7">
        <f t="shared" si="2"/>
        <v>0</v>
      </c>
    </row>
    <row r="15" spans="1:21" s="7" customFormat="1" ht="18.75" customHeight="1" x14ac:dyDescent="0.15">
      <c r="A15" s="280"/>
      <c r="B15" s="284"/>
      <c r="C15" s="101">
        <f>C14/E14</f>
        <v>0.23529411764705882</v>
      </c>
      <c r="D15" s="102">
        <f>D14/E14</f>
        <v>0.76470588235294112</v>
      </c>
      <c r="E15" s="76">
        <v>1</v>
      </c>
      <c r="F15" s="7">
        <f t="shared" si="0"/>
        <v>0</v>
      </c>
      <c r="L15" s="280"/>
      <c r="M15" s="284"/>
      <c r="N15" s="101">
        <f>N14/$T$14</f>
        <v>6.8965517241379309E-2</v>
      </c>
      <c r="O15" s="103">
        <f>O14/$T$14+0.001</f>
        <v>0.48375862068965519</v>
      </c>
      <c r="P15" s="102">
        <f t="shared" ref="P15:S15" si="6">P14/$T$14</f>
        <v>0.10344827586206896</v>
      </c>
      <c r="Q15" s="102">
        <f t="shared" si="6"/>
        <v>0.31034482758620691</v>
      </c>
      <c r="R15" s="102">
        <f t="shared" si="6"/>
        <v>0</v>
      </c>
      <c r="S15" s="102">
        <f t="shared" si="6"/>
        <v>3.4482758620689655E-2</v>
      </c>
      <c r="T15" s="76">
        <v>1</v>
      </c>
      <c r="U15" s="7">
        <f t="shared" si="2"/>
        <v>1.0000000000001119E-3</v>
      </c>
    </row>
    <row r="16" spans="1:21" s="7" customFormat="1" ht="18.75" customHeight="1" x14ac:dyDescent="0.15">
      <c r="A16" s="280"/>
      <c r="B16" s="285" t="s">
        <v>85</v>
      </c>
      <c r="C16" s="92">
        <v>26</v>
      </c>
      <c r="D16" s="40">
        <v>77</v>
      </c>
      <c r="E16" s="69">
        <v>103</v>
      </c>
      <c r="F16" s="7">
        <f t="shared" si="0"/>
        <v>0</v>
      </c>
      <c r="L16" s="280"/>
      <c r="M16" s="363" t="s">
        <v>85</v>
      </c>
      <c r="N16" s="92">
        <v>8</v>
      </c>
      <c r="O16" s="40">
        <v>10</v>
      </c>
      <c r="P16" s="40">
        <v>2</v>
      </c>
      <c r="Q16" s="40">
        <v>1</v>
      </c>
      <c r="R16" s="40">
        <v>3</v>
      </c>
      <c r="S16" s="40">
        <v>1</v>
      </c>
      <c r="T16" s="69">
        <v>25</v>
      </c>
      <c r="U16" s="7">
        <f t="shared" si="2"/>
        <v>0</v>
      </c>
    </row>
    <row r="17" spans="1:29" s="7" customFormat="1" ht="18.75" customHeight="1" thickBot="1" x14ac:dyDescent="0.2">
      <c r="A17" s="280"/>
      <c r="B17" s="286"/>
      <c r="C17" s="109">
        <f>C16/E16</f>
        <v>0.25242718446601942</v>
      </c>
      <c r="D17" s="111">
        <f>D16/E16</f>
        <v>0.74757281553398058</v>
      </c>
      <c r="E17" s="78">
        <v>1</v>
      </c>
      <c r="F17" s="7">
        <f t="shared" si="0"/>
        <v>0</v>
      </c>
      <c r="L17" s="280"/>
      <c r="M17" s="364"/>
      <c r="N17" s="109">
        <f>N16/$T$16</f>
        <v>0.32</v>
      </c>
      <c r="O17" s="111">
        <f t="shared" ref="O17:S17" si="7">O16/$T$16</f>
        <v>0.4</v>
      </c>
      <c r="P17" s="111">
        <f t="shared" si="7"/>
        <v>0.08</v>
      </c>
      <c r="Q17" s="111">
        <f t="shared" si="7"/>
        <v>0.04</v>
      </c>
      <c r="R17" s="111">
        <f t="shared" si="7"/>
        <v>0.12</v>
      </c>
      <c r="S17" s="111">
        <f t="shared" si="7"/>
        <v>0.04</v>
      </c>
      <c r="T17" s="78">
        <v>1</v>
      </c>
      <c r="U17" s="7">
        <f t="shared" si="2"/>
        <v>0</v>
      </c>
    </row>
    <row r="18" spans="1:29" s="7" customFormat="1" ht="18.75" customHeight="1" thickTop="1" x14ac:dyDescent="0.15">
      <c r="A18" s="280"/>
      <c r="B18" s="277" t="s">
        <v>0</v>
      </c>
      <c r="C18" s="45">
        <v>189</v>
      </c>
      <c r="D18" s="42">
        <v>410</v>
      </c>
      <c r="E18" s="73">
        <v>599</v>
      </c>
      <c r="F18" s="34">
        <f>+C18+D18-E18</f>
        <v>0</v>
      </c>
      <c r="G18" s="27"/>
      <c r="H18" s="27"/>
      <c r="I18" s="27"/>
      <c r="L18" s="280"/>
      <c r="M18" s="277" t="s">
        <v>0</v>
      </c>
      <c r="N18" s="45">
        <v>33</v>
      </c>
      <c r="O18" s="42">
        <v>69</v>
      </c>
      <c r="P18" s="42">
        <v>30</v>
      </c>
      <c r="Q18" s="42">
        <v>39</v>
      </c>
      <c r="R18" s="42">
        <v>12</v>
      </c>
      <c r="S18" s="42">
        <v>6</v>
      </c>
      <c r="T18" s="73">
        <v>189</v>
      </c>
      <c r="U18" s="7">
        <f t="shared" si="2"/>
        <v>0</v>
      </c>
    </row>
    <row r="19" spans="1:29" s="7" customFormat="1" ht="18.75" customHeight="1" thickBot="1" x14ac:dyDescent="0.2">
      <c r="A19" s="281"/>
      <c r="B19" s="285"/>
      <c r="C19" s="106">
        <f>C18/E18</f>
        <v>0.31552587646076796</v>
      </c>
      <c r="D19" s="107">
        <f>D18/E18</f>
        <v>0.68447412353923209</v>
      </c>
      <c r="E19" s="80">
        <v>1</v>
      </c>
      <c r="F19" s="7">
        <f t="shared" si="0"/>
        <v>0</v>
      </c>
      <c r="G19" s="27">
        <f>+C6+C8+C10+C12+C14+C16-C18</f>
        <v>0</v>
      </c>
      <c r="H19" s="27">
        <f>+D6+D8+D10+D12+D14+D16-D18</f>
        <v>0</v>
      </c>
      <c r="I19" s="27">
        <f>+E6+E8+E10+E12+E14+E16-E18</f>
        <v>0</v>
      </c>
      <c r="L19" s="281"/>
      <c r="M19" s="285"/>
      <c r="N19" s="106">
        <f>N18/$T$18</f>
        <v>0.17460317460317459</v>
      </c>
      <c r="O19" s="107">
        <f t="shared" ref="O19:S19" si="8">O18/$T$18</f>
        <v>0.36507936507936506</v>
      </c>
      <c r="P19" s="107">
        <f t="shared" si="8"/>
        <v>0.15873015873015872</v>
      </c>
      <c r="Q19" s="107">
        <f t="shared" si="8"/>
        <v>0.20634920634920634</v>
      </c>
      <c r="R19" s="107">
        <f t="shared" si="8"/>
        <v>6.3492063492063489E-2</v>
      </c>
      <c r="S19" s="107">
        <f t="shared" si="8"/>
        <v>3.1746031746031744E-2</v>
      </c>
      <c r="T19" s="80">
        <v>1</v>
      </c>
      <c r="U19" s="7">
        <f t="shared" si="2"/>
        <v>0</v>
      </c>
      <c r="V19" s="27">
        <f t="shared" ref="V19:AB19" si="9">+N6+N8+N10+N12+N14+N16-N18</f>
        <v>0</v>
      </c>
      <c r="W19" s="27">
        <f t="shared" si="9"/>
        <v>0</v>
      </c>
      <c r="X19" s="27">
        <f t="shared" si="9"/>
        <v>0</v>
      </c>
      <c r="Y19" s="27">
        <f t="shared" si="9"/>
        <v>0</v>
      </c>
      <c r="Z19" s="27">
        <f t="shared" si="9"/>
        <v>0</v>
      </c>
      <c r="AA19" s="27">
        <f t="shared" si="9"/>
        <v>0</v>
      </c>
      <c r="AB19" s="27">
        <f t="shared" si="9"/>
        <v>0</v>
      </c>
      <c r="AC19" s="27"/>
    </row>
    <row r="20" spans="1:29" s="7" customFormat="1" ht="18.75" customHeight="1" x14ac:dyDescent="0.15">
      <c r="A20" s="279" t="s">
        <v>6</v>
      </c>
      <c r="B20" s="287" t="s">
        <v>1</v>
      </c>
      <c r="C20" s="96">
        <v>12</v>
      </c>
      <c r="D20" s="71">
        <v>19</v>
      </c>
      <c r="E20" s="72">
        <v>31</v>
      </c>
      <c r="F20" s="7">
        <f t="shared" si="0"/>
        <v>0</v>
      </c>
      <c r="L20" s="279" t="s">
        <v>6</v>
      </c>
      <c r="M20" s="287" t="s">
        <v>1</v>
      </c>
      <c r="N20" s="96">
        <v>1</v>
      </c>
      <c r="O20" s="71">
        <v>5</v>
      </c>
      <c r="P20" s="71">
        <v>2</v>
      </c>
      <c r="Q20" s="71">
        <v>1</v>
      </c>
      <c r="R20" s="71">
        <v>2</v>
      </c>
      <c r="S20" s="71">
        <v>0</v>
      </c>
      <c r="T20" s="72">
        <v>11</v>
      </c>
      <c r="U20" s="7">
        <f t="shared" si="2"/>
        <v>0</v>
      </c>
    </row>
    <row r="21" spans="1:29" s="7" customFormat="1" ht="18.75" customHeight="1" x14ac:dyDescent="0.15">
      <c r="A21" s="280"/>
      <c r="B21" s="284"/>
      <c r="C21" s="101">
        <f>C20/E20</f>
        <v>0.38709677419354838</v>
      </c>
      <c r="D21" s="102">
        <f>D20/E20</f>
        <v>0.61290322580645162</v>
      </c>
      <c r="E21" s="76">
        <v>1</v>
      </c>
      <c r="F21" s="7">
        <f t="shared" si="0"/>
        <v>0</v>
      </c>
      <c r="L21" s="280"/>
      <c r="M21" s="284"/>
      <c r="N21" s="101">
        <f>N20/$T$20</f>
        <v>9.0909090909090912E-2</v>
      </c>
      <c r="O21" s="103">
        <f>O20/$T$20-0.001</f>
        <v>0.45354545454545453</v>
      </c>
      <c r="P21" s="102">
        <f t="shared" ref="P21:S21" si="10">P20/$T$20</f>
        <v>0.18181818181818182</v>
      </c>
      <c r="Q21" s="102">
        <f t="shared" si="10"/>
        <v>9.0909090909090912E-2</v>
      </c>
      <c r="R21" s="102">
        <f t="shared" si="10"/>
        <v>0.18181818181818182</v>
      </c>
      <c r="S21" s="102">
        <f t="shared" si="10"/>
        <v>0</v>
      </c>
      <c r="T21" s="76">
        <v>1</v>
      </c>
      <c r="U21" s="140">
        <f t="shared" si="2"/>
        <v>-1.0000000000001119E-3</v>
      </c>
    </row>
    <row r="22" spans="1:29" s="7" customFormat="1" ht="18.75" customHeight="1" x14ac:dyDescent="0.15">
      <c r="A22" s="280"/>
      <c r="B22" s="284" t="s">
        <v>2</v>
      </c>
      <c r="C22" s="92">
        <v>25</v>
      </c>
      <c r="D22" s="40">
        <v>39</v>
      </c>
      <c r="E22" s="69">
        <v>64</v>
      </c>
      <c r="F22" s="7">
        <f t="shared" si="0"/>
        <v>0</v>
      </c>
      <c r="L22" s="280"/>
      <c r="M22" s="284" t="s">
        <v>2</v>
      </c>
      <c r="N22" s="92">
        <v>6</v>
      </c>
      <c r="O22" s="40">
        <v>10</v>
      </c>
      <c r="P22" s="40">
        <v>5</v>
      </c>
      <c r="Q22" s="40">
        <v>2</v>
      </c>
      <c r="R22" s="40">
        <v>2</v>
      </c>
      <c r="S22" s="40">
        <v>0</v>
      </c>
      <c r="T22" s="69">
        <v>25</v>
      </c>
      <c r="U22" s="7">
        <f t="shared" si="2"/>
        <v>0</v>
      </c>
    </row>
    <row r="23" spans="1:29" s="7" customFormat="1" ht="18.75" customHeight="1" x14ac:dyDescent="0.15">
      <c r="A23" s="280"/>
      <c r="B23" s="284"/>
      <c r="C23" s="101">
        <f>C22/E22</f>
        <v>0.390625</v>
      </c>
      <c r="D23" s="102">
        <f>D22/E22</f>
        <v>0.609375</v>
      </c>
      <c r="E23" s="76">
        <v>1</v>
      </c>
      <c r="F23" s="7">
        <f t="shared" si="0"/>
        <v>0</v>
      </c>
      <c r="L23" s="280"/>
      <c r="M23" s="284"/>
      <c r="N23" s="101">
        <f>N22/$T$22</f>
        <v>0.24</v>
      </c>
      <c r="O23" s="102">
        <f t="shared" ref="O23:S23" si="11">O22/$T$22</f>
        <v>0.4</v>
      </c>
      <c r="P23" s="102">
        <f t="shared" si="11"/>
        <v>0.2</v>
      </c>
      <c r="Q23" s="102">
        <f t="shared" si="11"/>
        <v>0.08</v>
      </c>
      <c r="R23" s="102">
        <f t="shared" si="11"/>
        <v>0.08</v>
      </c>
      <c r="S23" s="102">
        <f t="shared" si="11"/>
        <v>0</v>
      </c>
      <c r="T23" s="76">
        <v>1</v>
      </c>
      <c r="U23" s="7">
        <f t="shared" si="2"/>
        <v>0</v>
      </c>
    </row>
    <row r="24" spans="1:29" s="7" customFormat="1" ht="18.75" customHeight="1" x14ac:dyDescent="0.15">
      <c r="A24" s="280"/>
      <c r="B24" s="284" t="s">
        <v>3</v>
      </c>
      <c r="C24" s="92">
        <v>29</v>
      </c>
      <c r="D24" s="40">
        <v>44</v>
      </c>
      <c r="E24" s="69">
        <v>73</v>
      </c>
      <c r="F24" s="7">
        <f t="shared" si="0"/>
        <v>0</v>
      </c>
      <c r="L24" s="280"/>
      <c r="M24" s="284" t="s">
        <v>3</v>
      </c>
      <c r="N24" s="92">
        <v>4</v>
      </c>
      <c r="O24" s="40">
        <v>10</v>
      </c>
      <c r="P24" s="40">
        <v>7</v>
      </c>
      <c r="Q24" s="40">
        <v>4</v>
      </c>
      <c r="R24" s="40">
        <v>2</v>
      </c>
      <c r="S24" s="40">
        <v>2</v>
      </c>
      <c r="T24" s="69">
        <v>29</v>
      </c>
      <c r="U24" s="7">
        <f t="shared" si="2"/>
        <v>0</v>
      </c>
    </row>
    <row r="25" spans="1:29" s="7" customFormat="1" ht="18.75" customHeight="1" x14ac:dyDescent="0.15">
      <c r="A25" s="280"/>
      <c r="B25" s="284"/>
      <c r="C25" s="101">
        <f>C24/E24</f>
        <v>0.39726027397260272</v>
      </c>
      <c r="D25" s="102">
        <f>D24/E24</f>
        <v>0.60273972602739723</v>
      </c>
      <c r="E25" s="76">
        <v>1</v>
      </c>
      <c r="F25" s="7">
        <f t="shared" si="0"/>
        <v>0</v>
      </c>
      <c r="L25" s="280"/>
      <c r="M25" s="284"/>
      <c r="N25" s="101">
        <f>N24/$T$24</f>
        <v>0.13793103448275862</v>
      </c>
      <c r="O25" s="102">
        <f t="shared" ref="O25:S25" si="12">O24/$T$24</f>
        <v>0.34482758620689657</v>
      </c>
      <c r="P25" s="102">
        <f t="shared" si="12"/>
        <v>0.2413793103448276</v>
      </c>
      <c r="Q25" s="102">
        <f t="shared" si="12"/>
        <v>0.13793103448275862</v>
      </c>
      <c r="R25" s="102">
        <f t="shared" si="12"/>
        <v>6.8965517241379309E-2</v>
      </c>
      <c r="S25" s="102">
        <f t="shared" si="12"/>
        <v>6.8965517241379309E-2</v>
      </c>
      <c r="T25" s="76">
        <v>1</v>
      </c>
      <c r="U25" s="7">
        <f t="shared" si="2"/>
        <v>0</v>
      </c>
    </row>
    <row r="26" spans="1:29" s="7" customFormat="1" ht="18.75" customHeight="1" x14ac:dyDescent="0.15">
      <c r="A26" s="280"/>
      <c r="B26" s="284" t="s">
        <v>4</v>
      </c>
      <c r="C26" s="92">
        <v>27</v>
      </c>
      <c r="D26" s="40">
        <v>68</v>
      </c>
      <c r="E26" s="69">
        <v>95</v>
      </c>
      <c r="F26" s="7">
        <f t="shared" si="0"/>
        <v>0</v>
      </c>
      <c r="L26" s="280"/>
      <c r="M26" s="284" t="s">
        <v>4</v>
      </c>
      <c r="N26" s="92">
        <v>6</v>
      </c>
      <c r="O26" s="40">
        <v>8</v>
      </c>
      <c r="P26" s="40">
        <v>3</v>
      </c>
      <c r="Q26" s="40">
        <v>9</v>
      </c>
      <c r="R26" s="40">
        <v>0</v>
      </c>
      <c r="S26" s="40">
        <v>1</v>
      </c>
      <c r="T26" s="69">
        <v>27</v>
      </c>
      <c r="U26" s="7">
        <f t="shared" si="2"/>
        <v>0</v>
      </c>
    </row>
    <row r="27" spans="1:29" s="7" customFormat="1" ht="18.75" customHeight="1" x14ac:dyDescent="0.15">
      <c r="A27" s="280"/>
      <c r="B27" s="284"/>
      <c r="C27" s="101">
        <f>C26/E26</f>
        <v>0.28421052631578947</v>
      </c>
      <c r="D27" s="102">
        <f>D26/E26</f>
        <v>0.71578947368421053</v>
      </c>
      <c r="E27" s="76">
        <v>1</v>
      </c>
      <c r="F27" s="7">
        <f t="shared" si="0"/>
        <v>0</v>
      </c>
      <c r="L27" s="280"/>
      <c r="M27" s="284"/>
      <c r="N27" s="101">
        <f>N26/$T$26</f>
        <v>0.22222222222222221</v>
      </c>
      <c r="O27" s="102">
        <f t="shared" ref="O27:S27" si="13">O26/$T$26</f>
        <v>0.29629629629629628</v>
      </c>
      <c r="P27" s="102">
        <f t="shared" si="13"/>
        <v>0.1111111111111111</v>
      </c>
      <c r="Q27" s="103">
        <f>Q26/$T$26+0.001</f>
        <v>0.33433333333333332</v>
      </c>
      <c r="R27" s="102">
        <f t="shared" si="13"/>
        <v>0</v>
      </c>
      <c r="S27" s="102">
        <f t="shared" si="13"/>
        <v>3.7037037037037035E-2</v>
      </c>
      <c r="T27" s="76">
        <v>1</v>
      </c>
      <c r="U27" s="7">
        <f t="shared" si="2"/>
        <v>9.9999999999988987E-4</v>
      </c>
    </row>
    <row r="28" spans="1:29" s="7" customFormat="1" ht="18.75" customHeight="1" x14ac:dyDescent="0.15">
      <c r="A28" s="280"/>
      <c r="B28" s="284" t="s">
        <v>5</v>
      </c>
      <c r="C28" s="92">
        <v>23</v>
      </c>
      <c r="D28" s="40">
        <v>72</v>
      </c>
      <c r="E28" s="69">
        <v>95</v>
      </c>
      <c r="F28" s="7">
        <f t="shared" si="0"/>
        <v>0</v>
      </c>
      <c r="L28" s="280"/>
      <c r="M28" s="284" t="s">
        <v>5</v>
      </c>
      <c r="N28" s="92">
        <v>2</v>
      </c>
      <c r="O28" s="40">
        <v>13</v>
      </c>
      <c r="P28" s="40">
        <v>2</v>
      </c>
      <c r="Q28" s="40">
        <v>7</v>
      </c>
      <c r="R28" s="40">
        <v>0</v>
      </c>
      <c r="S28" s="40">
        <v>0</v>
      </c>
      <c r="T28" s="69">
        <v>24</v>
      </c>
      <c r="U28" s="7">
        <f t="shared" si="2"/>
        <v>0</v>
      </c>
    </row>
    <row r="29" spans="1:29" s="7" customFormat="1" ht="18.75" customHeight="1" x14ac:dyDescent="0.15">
      <c r="A29" s="280"/>
      <c r="B29" s="284"/>
      <c r="C29" s="101">
        <f>C28/E28</f>
        <v>0.24210526315789474</v>
      </c>
      <c r="D29" s="102">
        <f>D28/E28</f>
        <v>0.75789473684210529</v>
      </c>
      <c r="E29" s="76">
        <v>1</v>
      </c>
      <c r="F29" s="7">
        <f t="shared" si="0"/>
        <v>0</v>
      </c>
      <c r="L29" s="280"/>
      <c r="M29" s="284"/>
      <c r="N29" s="101">
        <f>N28/$T$28</f>
        <v>8.3333333333333329E-2</v>
      </c>
      <c r="O29" s="102">
        <f t="shared" ref="O29:S29" si="14">O28/$T$28</f>
        <v>0.54166666666666663</v>
      </c>
      <c r="P29" s="102">
        <f t="shared" si="14"/>
        <v>8.3333333333333329E-2</v>
      </c>
      <c r="Q29" s="102">
        <f t="shared" si="14"/>
        <v>0.29166666666666669</v>
      </c>
      <c r="R29" s="102">
        <f t="shared" si="14"/>
        <v>0</v>
      </c>
      <c r="S29" s="102">
        <f t="shared" si="14"/>
        <v>0</v>
      </c>
      <c r="T29" s="76">
        <v>1</v>
      </c>
      <c r="U29" s="7">
        <f t="shared" si="2"/>
        <v>0</v>
      </c>
    </row>
    <row r="30" spans="1:29" s="7" customFormat="1" ht="18.75" customHeight="1" x14ac:dyDescent="0.15">
      <c r="A30" s="280"/>
      <c r="B30" s="285" t="s">
        <v>85</v>
      </c>
      <c r="C30" s="92">
        <v>23</v>
      </c>
      <c r="D30" s="40">
        <v>63</v>
      </c>
      <c r="E30" s="69">
        <v>86</v>
      </c>
      <c r="F30" s="7">
        <f t="shared" si="0"/>
        <v>0</v>
      </c>
      <c r="L30" s="280"/>
      <c r="M30" s="285" t="s">
        <v>85</v>
      </c>
      <c r="N30" s="92">
        <v>7</v>
      </c>
      <c r="O30" s="40">
        <v>9</v>
      </c>
      <c r="P30" s="40">
        <v>1</v>
      </c>
      <c r="Q30" s="40">
        <v>1</v>
      </c>
      <c r="R30" s="40">
        <v>3</v>
      </c>
      <c r="S30" s="40">
        <v>1</v>
      </c>
      <c r="T30" s="69">
        <v>22</v>
      </c>
      <c r="U30" s="7">
        <f t="shared" si="2"/>
        <v>0</v>
      </c>
    </row>
    <row r="31" spans="1:29" s="7" customFormat="1" ht="18.75" customHeight="1" thickBot="1" x14ac:dyDescent="0.2">
      <c r="A31" s="280"/>
      <c r="B31" s="286"/>
      <c r="C31" s="109">
        <f>C30/E30</f>
        <v>0.26744186046511625</v>
      </c>
      <c r="D31" s="111">
        <f>D30/E30</f>
        <v>0.73255813953488369</v>
      </c>
      <c r="E31" s="78">
        <v>1</v>
      </c>
      <c r="F31" s="7">
        <f t="shared" si="0"/>
        <v>0</v>
      </c>
      <c r="L31" s="280"/>
      <c r="M31" s="286"/>
      <c r="N31" s="109">
        <f>N30/$T$30</f>
        <v>0.31818181818181818</v>
      </c>
      <c r="O31" s="110">
        <f>O30/$T$30+0.002</f>
        <v>0.41109090909090912</v>
      </c>
      <c r="P31" s="111">
        <f t="shared" ref="P31:S31" si="15">P30/$T$30</f>
        <v>4.5454545454545456E-2</v>
      </c>
      <c r="Q31" s="111">
        <f t="shared" si="15"/>
        <v>4.5454545454545456E-2</v>
      </c>
      <c r="R31" s="111">
        <f t="shared" si="15"/>
        <v>0.13636363636363635</v>
      </c>
      <c r="S31" s="111">
        <f t="shared" si="15"/>
        <v>4.5454545454545456E-2</v>
      </c>
      <c r="T31" s="78">
        <v>1</v>
      </c>
      <c r="U31" s="7">
        <f t="shared" si="2"/>
        <v>2.0000000000000018E-3</v>
      </c>
    </row>
    <row r="32" spans="1:29" s="7" customFormat="1" ht="18.75" customHeight="1" thickTop="1" x14ac:dyDescent="0.15">
      <c r="A32" s="280"/>
      <c r="B32" s="277" t="s">
        <v>0</v>
      </c>
      <c r="C32" s="45">
        <v>139</v>
      </c>
      <c r="D32" s="42">
        <v>305</v>
      </c>
      <c r="E32" s="70">
        <v>444</v>
      </c>
      <c r="F32" s="7">
        <f t="shared" si="0"/>
        <v>0</v>
      </c>
      <c r="G32" s="27"/>
      <c r="H32" s="27"/>
      <c r="I32" s="27"/>
      <c r="L32" s="280"/>
      <c r="M32" s="277" t="s">
        <v>0</v>
      </c>
      <c r="N32" s="45">
        <v>26</v>
      </c>
      <c r="O32" s="42">
        <v>55</v>
      </c>
      <c r="P32" s="42">
        <v>20</v>
      </c>
      <c r="Q32" s="42">
        <v>24</v>
      </c>
      <c r="R32" s="42">
        <v>9</v>
      </c>
      <c r="S32" s="42">
        <v>4</v>
      </c>
      <c r="T32" s="73">
        <v>138</v>
      </c>
      <c r="U32" s="7">
        <f t="shared" si="2"/>
        <v>0</v>
      </c>
    </row>
    <row r="33" spans="1:29" s="7" customFormat="1" ht="18.75" customHeight="1" thickBot="1" x14ac:dyDescent="0.2">
      <c r="A33" s="282"/>
      <c r="B33" s="278"/>
      <c r="C33" s="104">
        <f>C32/E32</f>
        <v>0.31306306306306309</v>
      </c>
      <c r="D33" s="105">
        <f>D32/E32</f>
        <v>0.68693693693693691</v>
      </c>
      <c r="E33" s="83">
        <v>1</v>
      </c>
      <c r="F33" s="7">
        <f t="shared" si="0"/>
        <v>0</v>
      </c>
      <c r="G33" s="27">
        <f>+C20+C22+C24+C26+C28+C30-C32</f>
        <v>0</v>
      </c>
      <c r="H33" s="27">
        <f>+D20+D22+D24+D26+D28+D30-D32</f>
        <v>0</v>
      </c>
      <c r="I33" s="27">
        <f>+E20+E22+E24+E26+E28+E30-E32</f>
        <v>0</v>
      </c>
      <c r="L33" s="282"/>
      <c r="M33" s="278"/>
      <c r="N33" s="104">
        <f>N32/$T$32</f>
        <v>0.18840579710144928</v>
      </c>
      <c r="O33" s="105">
        <f t="shared" ref="O33:S33" si="16">O32/$T$32</f>
        <v>0.39855072463768115</v>
      </c>
      <c r="P33" s="105">
        <f t="shared" si="16"/>
        <v>0.14492753623188406</v>
      </c>
      <c r="Q33" s="105">
        <f t="shared" si="16"/>
        <v>0.17391304347826086</v>
      </c>
      <c r="R33" s="105">
        <f t="shared" si="16"/>
        <v>6.5217391304347824E-2</v>
      </c>
      <c r="S33" s="105">
        <f t="shared" si="16"/>
        <v>2.8985507246376812E-2</v>
      </c>
      <c r="T33" s="83">
        <v>1</v>
      </c>
      <c r="U33" s="7">
        <f t="shared" si="2"/>
        <v>0</v>
      </c>
      <c r="V33" s="27">
        <f t="shared" ref="V33:AB33" si="17">+N20+N22+N24+N26+N28+N30-N32</f>
        <v>0</v>
      </c>
      <c r="W33" s="27">
        <f t="shared" si="17"/>
        <v>0</v>
      </c>
      <c r="X33" s="27">
        <f t="shared" si="17"/>
        <v>0</v>
      </c>
      <c r="Y33" s="27">
        <f t="shared" si="17"/>
        <v>0</v>
      </c>
      <c r="Z33" s="27">
        <f t="shared" si="17"/>
        <v>0</v>
      </c>
      <c r="AA33" s="27">
        <f t="shared" si="17"/>
        <v>0</v>
      </c>
      <c r="AB33" s="27">
        <f t="shared" si="17"/>
        <v>0</v>
      </c>
      <c r="AC33" s="27"/>
    </row>
    <row r="34" spans="1:29" s="7" customFormat="1" ht="18.75" customHeight="1" x14ac:dyDescent="0.15">
      <c r="A34" s="283" t="s">
        <v>7</v>
      </c>
      <c r="B34" s="277" t="s">
        <v>1</v>
      </c>
      <c r="C34" s="45">
        <v>9</v>
      </c>
      <c r="D34" s="42">
        <v>15</v>
      </c>
      <c r="E34" s="70">
        <v>24</v>
      </c>
      <c r="F34" s="7">
        <f t="shared" si="0"/>
        <v>0</v>
      </c>
      <c r="L34" s="283" t="s">
        <v>7</v>
      </c>
      <c r="M34" s="361" t="s">
        <v>1</v>
      </c>
      <c r="N34" s="45">
        <v>1</v>
      </c>
      <c r="O34" s="42">
        <v>3</v>
      </c>
      <c r="P34" s="42">
        <v>1</v>
      </c>
      <c r="Q34" s="42">
        <v>3</v>
      </c>
      <c r="R34" s="42">
        <v>1</v>
      </c>
      <c r="S34" s="42">
        <v>0</v>
      </c>
      <c r="T34" s="70">
        <v>9</v>
      </c>
      <c r="U34" s="7">
        <f t="shared" si="2"/>
        <v>0</v>
      </c>
    </row>
    <row r="35" spans="1:29" s="7" customFormat="1" ht="18.75" customHeight="1" x14ac:dyDescent="0.15">
      <c r="A35" s="280"/>
      <c r="B35" s="284"/>
      <c r="C35" s="101">
        <f>C34/E34</f>
        <v>0.375</v>
      </c>
      <c r="D35" s="102">
        <f>D34/E34</f>
        <v>0.625</v>
      </c>
      <c r="E35" s="76">
        <v>1</v>
      </c>
      <c r="F35" s="7">
        <f t="shared" si="0"/>
        <v>0</v>
      </c>
      <c r="L35" s="280"/>
      <c r="M35" s="362"/>
      <c r="N35" s="101">
        <f>N34/$T$34</f>
        <v>0.1111111111111111</v>
      </c>
      <c r="O35" s="102">
        <f t="shared" ref="O35:S35" si="18">O34/$T$34</f>
        <v>0.33333333333333331</v>
      </c>
      <c r="P35" s="102">
        <f t="shared" si="18"/>
        <v>0.1111111111111111</v>
      </c>
      <c r="Q35" s="102">
        <f t="shared" si="18"/>
        <v>0.33333333333333331</v>
      </c>
      <c r="R35" s="102">
        <f t="shared" si="18"/>
        <v>0.1111111111111111</v>
      </c>
      <c r="S35" s="102">
        <f t="shared" si="18"/>
        <v>0</v>
      </c>
      <c r="T35" s="76">
        <v>0.999</v>
      </c>
      <c r="U35" s="7">
        <f t="shared" si="2"/>
        <v>1.0000000000000009E-3</v>
      </c>
    </row>
    <row r="36" spans="1:29" s="7" customFormat="1" ht="18.75" customHeight="1" x14ac:dyDescent="0.15">
      <c r="A36" s="280"/>
      <c r="B36" s="284" t="s">
        <v>2</v>
      </c>
      <c r="C36" s="92">
        <v>13</v>
      </c>
      <c r="D36" s="40">
        <v>24</v>
      </c>
      <c r="E36" s="69">
        <v>37</v>
      </c>
      <c r="F36" s="7">
        <f t="shared" si="0"/>
        <v>0</v>
      </c>
      <c r="L36" s="280"/>
      <c r="M36" s="284" t="s">
        <v>2</v>
      </c>
      <c r="N36" s="92">
        <v>2</v>
      </c>
      <c r="O36" s="40">
        <v>3</v>
      </c>
      <c r="P36" s="40">
        <v>1</v>
      </c>
      <c r="Q36" s="40">
        <v>5</v>
      </c>
      <c r="R36" s="40">
        <v>2</v>
      </c>
      <c r="S36" s="40">
        <v>0</v>
      </c>
      <c r="T36" s="69">
        <v>13</v>
      </c>
      <c r="U36" s="7">
        <f t="shared" si="2"/>
        <v>0</v>
      </c>
    </row>
    <row r="37" spans="1:29" s="7" customFormat="1" ht="18.75" customHeight="1" x14ac:dyDescent="0.15">
      <c r="A37" s="280"/>
      <c r="B37" s="284"/>
      <c r="C37" s="101">
        <f>C36/E36</f>
        <v>0.35135135135135137</v>
      </c>
      <c r="D37" s="102">
        <f>D36/E36</f>
        <v>0.64864864864864868</v>
      </c>
      <c r="E37" s="76">
        <v>1</v>
      </c>
      <c r="F37" s="7">
        <f t="shared" si="0"/>
        <v>0</v>
      </c>
      <c r="L37" s="280"/>
      <c r="M37" s="284"/>
      <c r="N37" s="101">
        <f>N36/$T$36</f>
        <v>0.15384615384615385</v>
      </c>
      <c r="O37" s="102">
        <f t="shared" ref="O37:S37" si="19">O36/$T$36</f>
        <v>0.23076923076923078</v>
      </c>
      <c r="P37" s="102">
        <f t="shared" si="19"/>
        <v>7.6923076923076927E-2</v>
      </c>
      <c r="Q37" s="103">
        <f>Q36/$T$36-0.001</f>
        <v>0.38361538461538464</v>
      </c>
      <c r="R37" s="102">
        <f t="shared" si="19"/>
        <v>0.15384615384615385</v>
      </c>
      <c r="S37" s="102">
        <f t="shared" si="19"/>
        <v>0</v>
      </c>
      <c r="T37" s="76">
        <v>1</v>
      </c>
      <c r="U37" s="7">
        <f t="shared" si="2"/>
        <v>-1.0000000000000009E-3</v>
      </c>
    </row>
    <row r="38" spans="1:29" s="7" customFormat="1" ht="18.75" customHeight="1" x14ac:dyDescent="0.15">
      <c r="A38" s="280"/>
      <c r="B38" s="284" t="s">
        <v>3</v>
      </c>
      <c r="C38" s="92">
        <v>15</v>
      </c>
      <c r="D38" s="40">
        <v>18</v>
      </c>
      <c r="E38" s="69">
        <v>33</v>
      </c>
      <c r="F38" s="7">
        <f t="shared" si="0"/>
        <v>0</v>
      </c>
      <c r="L38" s="280"/>
      <c r="M38" s="284" t="s">
        <v>3</v>
      </c>
      <c r="N38" s="92">
        <v>3</v>
      </c>
      <c r="O38" s="40">
        <v>5</v>
      </c>
      <c r="P38" s="40">
        <v>6</v>
      </c>
      <c r="Q38" s="40">
        <v>1</v>
      </c>
      <c r="R38" s="40">
        <v>0</v>
      </c>
      <c r="S38" s="40">
        <v>1</v>
      </c>
      <c r="T38" s="69">
        <v>16</v>
      </c>
      <c r="U38" s="7">
        <f t="shared" si="2"/>
        <v>0</v>
      </c>
    </row>
    <row r="39" spans="1:29" s="7" customFormat="1" ht="18.75" customHeight="1" x14ac:dyDescent="0.15">
      <c r="A39" s="280"/>
      <c r="B39" s="284"/>
      <c r="C39" s="101">
        <f>C38/E38</f>
        <v>0.45454545454545453</v>
      </c>
      <c r="D39" s="102">
        <f>D38/E38</f>
        <v>0.54545454545454541</v>
      </c>
      <c r="E39" s="76">
        <v>1</v>
      </c>
      <c r="F39" s="7">
        <f t="shared" si="0"/>
        <v>0</v>
      </c>
      <c r="L39" s="280"/>
      <c r="M39" s="284"/>
      <c r="N39" s="101">
        <f>N38/$T$38</f>
        <v>0.1875</v>
      </c>
      <c r="O39" s="102">
        <f t="shared" ref="O39:S39" si="20">O38/$T$38</f>
        <v>0.3125</v>
      </c>
      <c r="P39" s="103">
        <f>P38/$T$38-0.002</f>
        <v>0.373</v>
      </c>
      <c r="Q39" s="102">
        <f t="shared" si="20"/>
        <v>6.25E-2</v>
      </c>
      <c r="R39" s="102">
        <f t="shared" si="20"/>
        <v>0</v>
      </c>
      <c r="S39" s="102">
        <f t="shared" si="20"/>
        <v>6.25E-2</v>
      </c>
      <c r="T39" s="76">
        <v>1</v>
      </c>
      <c r="U39" s="7">
        <f t="shared" si="2"/>
        <v>-2.0000000000000018E-3</v>
      </c>
    </row>
    <row r="40" spans="1:29" s="7" customFormat="1" ht="18.75" customHeight="1" x14ac:dyDescent="0.15">
      <c r="A40" s="280"/>
      <c r="B40" s="284" t="s">
        <v>4</v>
      </c>
      <c r="C40" s="92">
        <v>5</v>
      </c>
      <c r="D40" s="40">
        <v>15</v>
      </c>
      <c r="E40" s="69">
        <v>20</v>
      </c>
      <c r="F40" s="7">
        <f t="shared" si="0"/>
        <v>0</v>
      </c>
      <c r="L40" s="280"/>
      <c r="M40" s="284" t="s">
        <v>4</v>
      </c>
      <c r="N40" s="92">
        <v>0</v>
      </c>
      <c r="O40" s="40">
        <v>1</v>
      </c>
      <c r="P40" s="40">
        <v>0</v>
      </c>
      <c r="Q40" s="40">
        <v>4</v>
      </c>
      <c r="R40" s="40">
        <v>0</v>
      </c>
      <c r="S40" s="40">
        <v>0</v>
      </c>
      <c r="T40" s="69">
        <v>5</v>
      </c>
      <c r="U40" s="7">
        <f t="shared" si="2"/>
        <v>0</v>
      </c>
    </row>
    <row r="41" spans="1:29" s="7" customFormat="1" ht="18.75" customHeight="1" x14ac:dyDescent="0.15">
      <c r="A41" s="280"/>
      <c r="B41" s="284"/>
      <c r="C41" s="101">
        <f>C40/E40</f>
        <v>0.25</v>
      </c>
      <c r="D41" s="102">
        <f>D40/E40</f>
        <v>0.75</v>
      </c>
      <c r="E41" s="76">
        <v>1</v>
      </c>
      <c r="F41" s="7">
        <f t="shared" si="0"/>
        <v>0</v>
      </c>
      <c r="L41" s="280"/>
      <c r="M41" s="284"/>
      <c r="N41" s="101">
        <f>N40/$T$40</f>
        <v>0</v>
      </c>
      <c r="O41" s="102">
        <f t="shared" ref="O41:S41" si="21">O40/$T$40</f>
        <v>0.2</v>
      </c>
      <c r="P41" s="102">
        <f t="shared" si="21"/>
        <v>0</v>
      </c>
      <c r="Q41" s="102">
        <f t="shared" si="21"/>
        <v>0.8</v>
      </c>
      <c r="R41" s="102">
        <f t="shared" si="21"/>
        <v>0</v>
      </c>
      <c r="S41" s="102">
        <f t="shared" si="21"/>
        <v>0</v>
      </c>
      <c r="T41" s="76">
        <v>1</v>
      </c>
      <c r="U41" s="7">
        <f t="shared" si="2"/>
        <v>0</v>
      </c>
    </row>
    <row r="42" spans="1:29" s="7" customFormat="1" ht="18.75" customHeight="1" x14ac:dyDescent="0.15">
      <c r="A42" s="280"/>
      <c r="B42" s="284" t="s">
        <v>5</v>
      </c>
      <c r="C42" s="92">
        <v>5</v>
      </c>
      <c r="D42" s="40">
        <v>19</v>
      </c>
      <c r="E42" s="69">
        <v>24</v>
      </c>
      <c r="F42" s="7">
        <f t="shared" si="0"/>
        <v>0</v>
      </c>
      <c r="L42" s="280"/>
      <c r="M42" s="284" t="s">
        <v>5</v>
      </c>
      <c r="N42" s="92">
        <v>0</v>
      </c>
      <c r="O42" s="40">
        <v>1</v>
      </c>
      <c r="P42" s="40">
        <v>1</v>
      </c>
      <c r="Q42" s="40">
        <v>2</v>
      </c>
      <c r="R42" s="40">
        <v>0</v>
      </c>
      <c r="S42" s="40">
        <v>1</v>
      </c>
      <c r="T42" s="69">
        <v>5</v>
      </c>
      <c r="U42" s="7">
        <f t="shared" si="2"/>
        <v>0</v>
      </c>
    </row>
    <row r="43" spans="1:29" s="7" customFormat="1" ht="18.75" customHeight="1" x14ac:dyDescent="0.15">
      <c r="A43" s="280"/>
      <c r="B43" s="284"/>
      <c r="C43" s="101">
        <f>C42/E42</f>
        <v>0.20833333333333334</v>
      </c>
      <c r="D43" s="102">
        <f>D42/E42</f>
        <v>0.79166666666666663</v>
      </c>
      <c r="E43" s="76">
        <v>1</v>
      </c>
      <c r="F43" s="7">
        <f t="shared" si="0"/>
        <v>0</v>
      </c>
      <c r="L43" s="280"/>
      <c r="M43" s="284"/>
      <c r="N43" s="101">
        <f>N42/$T$42</f>
        <v>0</v>
      </c>
      <c r="O43" s="102">
        <f t="shared" ref="O43:S43" si="22">O42/$T$42</f>
        <v>0.2</v>
      </c>
      <c r="P43" s="102">
        <f t="shared" si="22"/>
        <v>0.2</v>
      </c>
      <c r="Q43" s="102">
        <f t="shared" si="22"/>
        <v>0.4</v>
      </c>
      <c r="R43" s="102">
        <f t="shared" si="22"/>
        <v>0</v>
      </c>
      <c r="S43" s="102">
        <f t="shared" si="22"/>
        <v>0.2</v>
      </c>
      <c r="T43" s="76">
        <v>1</v>
      </c>
      <c r="U43" s="7">
        <f t="shared" si="2"/>
        <v>0</v>
      </c>
    </row>
    <row r="44" spans="1:29" s="7" customFormat="1" ht="18.75" customHeight="1" x14ac:dyDescent="0.15">
      <c r="A44" s="280"/>
      <c r="B44" s="285" t="s">
        <v>85</v>
      </c>
      <c r="C44" s="92">
        <v>3</v>
      </c>
      <c r="D44" s="40">
        <v>14</v>
      </c>
      <c r="E44" s="69">
        <v>17</v>
      </c>
      <c r="F44" s="7">
        <f t="shared" si="0"/>
        <v>0</v>
      </c>
      <c r="L44" s="280"/>
      <c r="M44" s="359" t="s">
        <v>85</v>
      </c>
      <c r="N44" s="92">
        <v>1</v>
      </c>
      <c r="O44" s="40">
        <v>1</v>
      </c>
      <c r="P44" s="40">
        <v>1</v>
      </c>
      <c r="Q44" s="40">
        <v>0</v>
      </c>
      <c r="R44" s="40">
        <v>0</v>
      </c>
      <c r="S44" s="40">
        <v>0</v>
      </c>
      <c r="T44" s="69">
        <v>3</v>
      </c>
      <c r="U44" s="7">
        <f t="shared" si="2"/>
        <v>0</v>
      </c>
    </row>
    <row r="45" spans="1:29" s="7" customFormat="1" ht="18.75" customHeight="1" thickBot="1" x14ac:dyDescent="0.2">
      <c r="A45" s="280"/>
      <c r="B45" s="286"/>
      <c r="C45" s="109">
        <f>C44/E44</f>
        <v>0.17647058823529413</v>
      </c>
      <c r="D45" s="111">
        <f>D44/E44</f>
        <v>0.82352941176470584</v>
      </c>
      <c r="E45" s="78">
        <v>1</v>
      </c>
      <c r="F45" s="7">
        <f t="shared" si="0"/>
        <v>0</v>
      </c>
      <c r="L45" s="280"/>
      <c r="M45" s="360"/>
      <c r="N45" s="109">
        <f>N44/$T$44</f>
        <v>0.33333333333333331</v>
      </c>
      <c r="O45" s="111">
        <f>O44/$T$44</f>
        <v>0.33333333333333331</v>
      </c>
      <c r="P45" s="111">
        <f t="shared" ref="P45:S45" si="23">P44/$T$44</f>
        <v>0.33333333333333331</v>
      </c>
      <c r="Q45" s="111">
        <f t="shared" si="23"/>
        <v>0</v>
      </c>
      <c r="R45" s="111">
        <f t="shared" si="23"/>
        <v>0</v>
      </c>
      <c r="S45" s="111">
        <f t="shared" si="23"/>
        <v>0</v>
      </c>
      <c r="T45" s="78">
        <v>0.999</v>
      </c>
      <c r="U45" s="7">
        <f t="shared" si="2"/>
        <v>1.0000000000000009E-3</v>
      </c>
    </row>
    <row r="46" spans="1:29" s="7" customFormat="1" ht="18.75" customHeight="1" thickTop="1" x14ac:dyDescent="0.15">
      <c r="A46" s="280"/>
      <c r="B46" s="277" t="s">
        <v>0</v>
      </c>
      <c r="C46" s="45">
        <v>50</v>
      </c>
      <c r="D46" s="42">
        <v>105</v>
      </c>
      <c r="E46" s="70">
        <v>155</v>
      </c>
      <c r="F46" s="7">
        <f t="shared" si="0"/>
        <v>0</v>
      </c>
      <c r="G46" s="27"/>
      <c r="H46" s="27"/>
      <c r="I46" s="27"/>
      <c r="L46" s="280"/>
      <c r="M46" s="277" t="s">
        <v>0</v>
      </c>
      <c r="N46" s="45">
        <v>7</v>
      </c>
      <c r="O46" s="42">
        <v>14</v>
      </c>
      <c r="P46" s="42">
        <v>10</v>
      </c>
      <c r="Q46" s="42">
        <v>15</v>
      </c>
      <c r="R46" s="42">
        <v>3</v>
      </c>
      <c r="S46" s="42">
        <v>2</v>
      </c>
      <c r="T46" s="73">
        <v>51</v>
      </c>
      <c r="U46" s="7">
        <f t="shared" si="2"/>
        <v>0</v>
      </c>
    </row>
    <row r="47" spans="1:29" s="7" customFormat="1" ht="18.75" customHeight="1" thickBot="1" x14ac:dyDescent="0.2">
      <c r="A47" s="282"/>
      <c r="B47" s="278"/>
      <c r="C47" s="104">
        <f>C46/E46</f>
        <v>0.32258064516129031</v>
      </c>
      <c r="D47" s="105">
        <f>D46/E46</f>
        <v>0.67741935483870963</v>
      </c>
      <c r="E47" s="83">
        <v>1</v>
      </c>
      <c r="G47" s="27">
        <f>+C34+C36+C38+C40+C42+C44-C46</f>
        <v>0</v>
      </c>
      <c r="H47" s="27">
        <f>+D34+D36+D38+D40+D42+D44-D46</f>
        <v>0</v>
      </c>
      <c r="I47" s="27">
        <f>+E34+E36+E38+E40+E42+E44-E46</f>
        <v>0</v>
      </c>
      <c r="L47" s="282"/>
      <c r="M47" s="278"/>
      <c r="N47" s="104">
        <f>N46/$T$46</f>
        <v>0.13725490196078433</v>
      </c>
      <c r="O47" s="105">
        <f t="shared" ref="O47:S47" si="24">O46/$T$46</f>
        <v>0.27450980392156865</v>
      </c>
      <c r="P47" s="105">
        <f t="shared" si="24"/>
        <v>0.19607843137254902</v>
      </c>
      <c r="Q47" s="105">
        <f t="shared" si="24"/>
        <v>0.29411764705882354</v>
      </c>
      <c r="R47" s="105">
        <f t="shared" si="24"/>
        <v>5.8823529411764705E-2</v>
      </c>
      <c r="S47" s="105">
        <f t="shared" si="24"/>
        <v>3.9215686274509803E-2</v>
      </c>
      <c r="T47" s="83">
        <v>1</v>
      </c>
      <c r="U47" s="7">
        <f t="shared" si="2"/>
        <v>0</v>
      </c>
      <c r="V47" s="27">
        <f t="shared" ref="V47:AB47" si="25">+N34+N36+N38+N40+N42+N44-N46</f>
        <v>0</v>
      </c>
      <c r="W47" s="27">
        <f t="shared" si="25"/>
        <v>0</v>
      </c>
      <c r="X47" s="27">
        <f t="shared" si="25"/>
        <v>0</v>
      </c>
      <c r="Y47" s="27">
        <f t="shared" si="25"/>
        <v>0</v>
      </c>
      <c r="Z47" s="27">
        <f t="shared" si="25"/>
        <v>0</v>
      </c>
      <c r="AA47" s="27">
        <f t="shared" si="25"/>
        <v>0</v>
      </c>
      <c r="AB47" s="27">
        <f t="shared" si="25"/>
        <v>0</v>
      </c>
      <c r="AC47" s="27"/>
    </row>
    <row r="49" spans="2:20" x14ac:dyDescent="0.15">
      <c r="F49" s="32">
        <f t="shared" ref="F49:I49" si="26">+F19+F33-F5</f>
        <v>0</v>
      </c>
      <c r="G49" s="32">
        <f t="shared" si="26"/>
        <v>0</v>
      </c>
      <c r="H49" s="32">
        <f t="shared" si="26"/>
        <v>0</v>
      </c>
      <c r="I49" s="32">
        <f t="shared" si="26"/>
        <v>0</v>
      </c>
    </row>
    <row r="50" spans="2:20" hidden="1" x14ac:dyDescent="0.15">
      <c r="B50" s="326" t="s">
        <v>181</v>
      </c>
      <c r="C50" s="32">
        <f>+C20+C34-C6</f>
        <v>0</v>
      </c>
      <c r="D50" s="32">
        <f t="shared" ref="D50:E50" si="27">+D20+D34-D6</f>
        <v>0</v>
      </c>
      <c r="E50" s="32">
        <f t="shared" si="27"/>
        <v>0</v>
      </c>
      <c r="F50" s="32"/>
      <c r="G50" s="32"/>
      <c r="H50" s="32"/>
      <c r="I50" s="32"/>
      <c r="M50" s="326" t="s">
        <v>181</v>
      </c>
      <c r="N50" s="32">
        <f>+N20+N34-N6</f>
        <v>0</v>
      </c>
      <c r="O50" s="32">
        <f t="shared" ref="O50:P50" si="28">+O20+O34-O6</f>
        <v>0</v>
      </c>
      <c r="P50" s="32">
        <f t="shared" si="28"/>
        <v>0</v>
      </c>
      <c r="Q50" s="32">
        <f>+Q20+Q34-Q6</f>
        <v>0</v>
      </c>
      <c r="R50" s="32">
        <f t="shared" ref="R50:T50" si="29">+R20+R34-R6</f>
        <v>0</v>
      </c>
      <c r="S50" s="32">
        <f t="shared" si="29"/>
        <v>0</v>
      </c>
      <c r="T50" s="32">
        <f t="shared" si="29"/>
        <v>0</v>
      </c>
    </row>
    <row r="51" spans="2:20" hidden="1" x14ac:dyDescent="0.15">
      <c r="B51" s="325"/>
      <c r="C51" s="32"/>
      <c r="D51" s="32"/>
      <c r="E51" s="32"/>
      <c r="F51" s="32">
        <f t="shared" ref="F51:I51" si="30">+F21+F35-F7</f>
        <v>0</v>
      </c>
      <c r="G51" s="32">
        <f t="shared" si="30"/>
        <v>0</v>
      </c>
      <c r="H51" s="32">
        <f t="shared" si="30"/>
        <v>0</v>
      </c>
      <c r="I51" s="32">
        <f t="shared" si="30"/>
        <v>0</v>
      </c>
      <c r="M51" s="325"/>
      <c r="N51" s="32"/>
      <c r="O51" s="32"/>
      <c r="P51" s="32"/>
      <c r="Q51" s="32"/>
      <c r="R51" s="32"/>
      <c r="S51" s="32"/>
      <c r="T51" s="32"/>
    </row>
    <row r="52" spans="2:20" hidden="1" x14ac:dyDescent="0.15">
      <c r="B52" s="325" t="s">
        <v>182</v>
      </c>
      <c r="C52" s="32">
        <f t="shared" ref="C52:E52" si="31">+C22+C36-C8</f>
        <v>0</v>
      </c>
      <c r="D52" s="32">
        <f t="shared" si="31"/>
        <v>0</v>
      </c>
      <c r="E52" s="32">
        <f t="shared" si="31"/>
        <v>0</v>
      </c>
      <c r="F52" s="32"/>
      <c r="G52" s="32"/>
      <c r="H52" s="32"/>
      <c r="I52" s="32"/>
      <c r="M52" s="325" t="s">
        <v>182</v>
      </c>
      <c r="N52" s="32">
        <f t="shared" ref="N52:P52" si="32">+N22+N36-N8</f>
        <v>0</v>
      </c>
      <c r="O52" s="32">
        <f t="shared" si="32"/>
        <v>0</v>
      </c>
      <c r="P52" s="32">
        <f t="shared" si="32"/>
        <v>0</v>
      </c>
      <c r="Q52" s="32">
        <f t="shared" ref="Q52:T52" si="33">+Q22+Q36-Q8</f>
        <v>0</v>
      </c>
      <c r="R52" s="32">
        <f t="shared" si="33"/>
        <v>0</v>
      </c>
      <c r="S52" s="32">
        <f t="shared" si="33"/>
        <v>0</v>
      </c>
      <c r="T52" s="32">
        <f t="shared" si="33"/>
        <v>0</v>
      </c>
    </row>
    <row r="53" spans="2:20" hidden="1" x14ac:dyDescent="0.15">
      <c r="B53" s="325"/>
      <c r="C53" s="32"/>
      <c r="D53" s="32"/>
      <c r="E53" s="32"/>
      <c r="F53" s="32">
        <f t="shared" ref="F53:I53" si="34">+F23+F37-F9</f>
        <v>0</v>
      </c>
      <c r="G53" s="32">
        <f t="shared" si="34"/>
        <v>0</v>
      </c>
      <c r="H53" s="32">
        <f t="shared" si="34"/>
        <v>0</v>
      </c>
      <c r="I53" s="32">
        <f t="shared" si="34"/>
        <v>0</v>
      </c>
      <c r="M53" s="325"/>
      <c r="N53" s="32"/>
      <c r="O53" s="32"/>
      <c r="P53" s="32"/>
      <c r="Q53" s="32"/>
      <c r="R53" s="32"/>
      <c r="S53" s="32"/>
      <c r="T53" s="32"/>
    </row>
    <row r="54" spans="2:20" hidden="1" x14ac:dyDescent="0.15">
      <c r="B54" s="325" t="s">
        <v>183</v>
      </c>
      <c r="C54" s="32">
        <f t="shared" ref="C54:E54" si="35">+C24+C38-C10</f>
        <v>0</v>
      </c>
      <c r="D54" s="32">
        <f t="shared" si="35"/>
        <v>0</v>
      </c>
      <c r="E54" s="32">
        <f t="shared" si="35"/>
        <v>0</v>
      </c>
      <c r="F54" s="32"/>
      <c r="G54" s="32"/>
      <c r="H54" s="32"/>
      <c r="I54" s="32"/>
      <c r="M54" s="325" t="s">
        <v>183</v>
      </c>
      <c r="N54" s="32">
        <f t="shared" ref="N54:P54" si="36">+N24+N38-N10</f>
        <v>0</v>
      </c>
      <c r="O54" s="32">
        <f t="shared" si="36"/>
        <v>0</v>
      </c>
      <c r="P54" s="32">
        <f t="shared" si="36"/>
        <v>0</v>
      </c>
      <c r="Q54" s="32">
        <f t="shared" ref="Q54:T54" si="37">+Q24+Q38-Q10</f>
        <v>0</v>
      </c>
      <c r="R54" s="32">
        <f t="shared" si="37"/>
        <v>0</v>
      </c>
      <c r="S54" s="32">
        <f t="shared" si="37"/>
        <v>0</v>
      </c>
      <c r="T54" s="32">
        <f t="shared" si="37"/>
        <v>0</v>
      </c>
    </row>
    <row r="55" spans="2:20" hidden="1" x14ac:dyDescent="0.15">
      <c r="B55" s="325"/>
      <c r="C55" s="32"/>
      <c r="D55" s="32"/>
      <c r="E55" s="32"/>
      <c r="F55" s="32">
        <f t="shared" ref="F55:I55" si="38">+F25+F39-F11</f>
        <v>0</v>
      </c>
      <c r="G55" s="32">
        <f t="shared" si="38"/>
        <v>0</v>
      </c>
      <c r="H55" s="32">
        <f t="shared" si="38"/>
        <v>0</v>
      </c>
      <c r="I55" s="32">
        <f t="shared" si="38"/>
        <v>0</v>
      </c>
      <c r="M55" s="325"/>
      <c r="N55" s="32"/>
      <c r="O55" s="32"/>
      <c r="P55" s="32"/>
      <c r="Q55" s="32"/>
      <c r="R55" s="32"/>
      <c r="S55" s="32"/>
      <c r="T55" s="32"/>
    </row>
    <row r="56" spans="2:20" hidden="1" x14ac:dyDescent="0.15">
      <c r="B56" s="325" t="s">
        <v>184</v>
      </c>
      <c r="C56" s="32">
        <f t="shared" ref="C56:E56" si="39">+C26+C40-C12</f>
        <v>0</v>
      </c>
      <c r="D56" s="32">
        <f t="shared" si="39"/>
        <v>0</v>
      </c>
      <c r="E56" s="32">
        <f t="shared" si="39"/>
        <v>0</v>
      </c>
      <c r="F56" s="32"/>
      <c r="G56" s="32"/>
      <c r="H56" s="32"/>
      <c r="I56" s="32"/>
      <c r="M56" s="325" t="s">
        <v>184</v>
      </c>
      <c r="N56" s="32">
        <f t="shared" ref="N56:P56" si="40">+N26+N40-N12</f>
        <v>0</v>
      </c>
      <c r="O56" s="32">
        <f t="shared" si="40"/>
        <v>0</v>
      </c>
      <c r="P56" s="32">
        <f t="shared" si="40"/>
        <v>0</v>
      </c>
      <c r="Q56" s="32">
        <f t="shared" ref="Q56:T56" si="41">+Q26+Q40-Q12</f>
        <v>0</v>
      </c>
      <c r="R56" s="32">
        <f t="shared" si="41"/>
        <v>0</v>
      </c>
      <c r="S56" s="32">
        <f t="shared" si="41"/>
        <v>0</v>
      </c>
      <c r="T56" s="32">
        <f t="shared" si="41"/>
        <v>0</v>
      </c>
    </row>
    <row r="57" spans="2:20" hidden="1" x14ac:dyDescent="0.15">
      <c r="B57" s="325"/>
      <c r="C57" s="32"/>
      <c r="D57" s="32"/>
      <c r="E57" s="32"/>
      <c r="F57" s="32">
        <f t="shared" ref="F57:I57" si="42">+F27+F41-F13</f>
        <v>0</v>
      </c>
      <c r="G57" s="32">
        <f t="shared" si="42"/>
        <v>0</v>
      </c>
      <c r="H57" s="32">
        <f t="shared" si="42"/>
        <v>0</v>
      </c>
      <c r="I57" s="32">
        <f t="shared" si="42"/>
        <v>0</v>
      </c>
      <c r="M57" s="325"/>
      <c r="N57" s="32"/>
      <c r="O57" s="32"/>
      <c r="P57" s="32"/>
      <c r="Q57" s="32"/>
      <c r="R57" s="32"/>
      <c r="S57" s="32"/>
      <c r="T57" s="32"/>
    </row>
    <row r="58" spans="2:20" hidden="1" x14ac:dyDescent="0.15">
      <c r="B58" s="325" t="s">
        <v>185</v>
      </c>
      <c r="C58" s="32">
        <f t="shared" ref="C58:E58" si="43">+C28+C42-C14</f>
        <v>0</v>
      </c>
      <c r="D58" s="32">
        <f t="shared" si="43"/>
        <v>0</v>
      </c>
      <c r="E58" s="32">
        <f t="shared" si="43"/>
        <v>0</v>
      </c>
      <c r="F58" s="32"/>
      <c r="G58" s="32"/>
      <c r="H58" s="32"/>
      <c r="I58" s="32"/>
      <c r="M58" s="325" t="s">
        <v>185</v>
      </c>
      <c r="N58" s="32">
        <f t="shared" ref="N58:P58" si="44">+N28+N42-N14</f>
        <v>0</v>
      </c>
      <c r="O58" s="32">
        <f t="shared" si="44"/>
        <v>0</v>
      </c>
      <c r="P58" s="32">
        <f t="shared" si="44"/>
        <v>0</v>
      </c>
      <c r="Q58" s="32">
        <f t="shared" ref="Q58:T58" si="45">+Q28+Q42-Q14</f>
        <v>0</v>
      </c>
      <c r="R58" s="32">
        <f t="shared" si="45"/>
        <v>0</v>
      </c>
      <c r="S58" s="32">
        <f t="shared" si="45"/>
        <v>0</v>
      </c>
      <c r="T58" s="32">
        <f t="shared" si="45"/>
        <v>0</v>
      </c>
    </row>
    <row r="59" spans="2:20" hidden="1" x14ac:dyDescent="0.15">
      <c r="B59" s="325"/>
      <c r="C59" s="32"/>
      <c r="D59" s="32"/>
      <c r="E59" s="32"/>
      <c r="F59" s="32">
        <f t="shared" ref="F59:I59" si="46">+F29+F43-F15</f>
        <v>0</v>
      </c>
      <c r="G59" s="32">
        <f t="shared" si="46"/>
        <v>0</v>
      </c>
      <c r="H59" s="32">
        <f t="shared" si="46"/>
        <v>0</v>
      </c>
      <c r="I59" s="32">
        <f t="shared" si="46"/>
        <v>0</v>
      </c>
      <c r="M59" s="325"/>
      <c r="N59" s="32"/>
      <c r="O59" s="32"/>
      <c r="P59" s="32"/>
      <c r="Q59" s="32"/>
      <c r="R59" s="32"/>
      <c r="S59" s="32"/>
      <c r="T59" s="32"/>
    </row>
    <row r="60" spans="2:20" hidden="1" x14ac:dyDescent="0.15">
      <c r="B60" s="325" t="s">
        <v>186</v>
      </c>
      <c r="C60" s="32">
        <f t="shared" ref="C60:E60" si="47">+C30+C44-C16</f>
        <v>0</v>
      </c>
      <c r="D60" s="32">
        <f t="shared" si="47"/>
        <v>0</v>
      </c>
      <c r="E60" s="32">
        <f t="shared" si="47"/>
        <v>0</v>
      </c>
      <c r="F60" s="32"/>
      <c r="G60" s="32"/>
      <c r="H60" s="32"/>
      <c r="I60" s="32"/>
      <c r="M60" s="325" t="s">
        <v>186</v>
      </c>
      <c r="N60" s="32">
        <f t="shared" ref="N60:P60" si="48">+N30+N44-N16</f>
        <v>0</v>
      </c>
      <c r="O60" s="32">
        <f t="shared" si="48"/>
        <v>0</v>
      </c>
      <c r="P60" s="32">
        <f t="shared" si="48"/>
        <v>0</v>
      </c>
      <c r="Q60" s="32">
        <f t="shared" ref="Q60:T60" si="49">+Q30+Q44-Q16</f>
        <v>0</v>
      </c>
      <c r="R60" s="32">
        <f t="shared" si="49"/>
        <v>0</v>
      </c>
      <c r="S60" s="32">
        <f t="shared" si="49"/>
        <v>0</v>
      </c>
      <c r="T60" s="32">
        <f t="shared" si="49"/>
        <v>0</v>
      </c>
    </row>
    <row r="61" spans="2:20" hidden="1" x14ac:dyDescent="0.15">
      <c r="B61" s="325"/>
      <c r="C61" s="32"/>
      <c r="D61" s="32"/>
      <c r="E61" s="32"/>
      <c r="F61" s="32">
        <f t="shared" ref="F61:I61" si="50">+F31+F45-F17</f>
        <v>0</v>
      </c>
      <c r="G61" s="32">
        <f t="shared" si="50"/>
        <v>0</v>
      </c>
      <c r="H61" s="32">
        <f t="shared" si="50"/>
        <v>0</v>
      </c>
      <c r="I61" s="32">
        <f t="shared" si="50"/>
        <v>0</v>
      </c>
      <c r="M61" s="325"/>
      <c r="N61" s="32"/>
      <c r="O61" s="32"/>
      <c r="P61" s="32"/>
      <c r="Q61" s="32"/>
      <c r="R61" s="32"/>
      <c r="S61" s="32"/>
      <c r="T61" s="32"/>
    </row>
    <row r="62" spans="2:20" hidden="1" x14ac:dyDescent="0.15">
      <c r="B62" s="325" t="s">
        <v>187</v>
      </c>
      <c r="C62" s="32">
        <f t="shared" ref="C62:E62" si="51">+C32+C46-C18</f>
        <v>0</v>
      </c>
      <c r="D62" s="32">
        <f t="shared" si="51"/>
        <v>0</v>
      </c>
      <c r="E62" s="32">
        <f t="shared" si="51"/>
        <v>0</v>
      </c>
      <c r="F62" s="32"/>
      <c r="G62" s="33"/>
      <c r="H62" s="33"/>
      <c r="I62" s="3"/>
      <c r="M62" s="325" t="s">
        <v>187</v>
      </c>
      <c r="N62" s="32">
        <f t="shared" ref="N62:P62" si="52">+N32+N46-N18</f>
        <v>0</v>
      </c>
      <c r="O62" s="32">
        <f t="shared" si="52"/>
        <v>0</v>
      </c>
      <c r="P62" s="32">
        <f t="shared" si="52"/>
        <v>0</v>
      </c>
      <c r="Q62" s="32">
        <f t="shared" ref="Q62:T62" si="53">+Q32+Q46-Q18</f>
        <v>0</v>
      </c>
      <c r="R62" s="32">
        <f t="shared" si="53"/>
        <v>0</v>
      </c>
      <c r="S62" s="32">
        <f t="shared" si="53"/>
        <v>0</v>
      </c>
      <c r="T62" s="32">
        <f t="shared" si="53"/>
        <v>0</v>
      </c>
    </row>
    <row r="63" spans="2:20" hidden="1" x14ac:dyDescent="0.15">
      <c r="B63" s="325"/>
      <c r="C63" s="32"/>
      <c r="D63" s="32"/>
      <c r="E63" s="32"/>
      <c r="M63" s="325"/>
      <c r="N63" s="32"/>
      <c r="O63" s="32"/>
      <c r="P63" s="32"/>
      <c r="Q63"/>
      <c r="R63"/>
      <c r="S63"/>
    </row>
    <row r="64" spans="2:20" hidden="1" x14ac:dyDescent="0.15"/>
    <row r="65" hidden="1" x14ac:dyDescent="0.15"/>
  </sheetData>
  <mergeCells count="76">
    <mergeCell ref="M1:T1"/>
    <mergeCell ref="C3:C5"/>
    <mergeCell ref="D3:D5"/>
    <mergeCell ref="E3:E5"/>
    <mergeCell ref="N3:N5"/>
    <mergeCell ref="O3:O5"/>
    <mergeCell ref="P3:P5"/>
    <mergeCell ref="Q3:Q5"/>
    <mergeCell ref="S3:S5"/>
    <mergeCell ref="T3:T5"/>
    <mergeCell ref="R3:R5"/>
    <mergeCell ref="M2:R2"/>
    <mergeCell ref="B1:E2"/>
    <mergeCell ref="M30:M31"/>
    <mergeCell ref="A6:A19"/>
    <mergeCell ref="B6:B7"/>
    <mergeCell ref="L6:L19"/>
    <mergeCell ref="M6:M7"/>
    <mergeCell ref="B8:B9"/>
    <mergeCell ref="M8:M9"/>
    <mergeCell ref="B10:B11"/>
    <mergeCell ref="M10:M11"/>
    <mergeCell ref="B12:B13"/>
    <mergeCell ref="M12:M13"/>
    <mergeCell ref="B14:B15"/>
    <mergeCell ref="M14:M15"/>
    <mergeCell ref="B16:B17"/>
    <mergeCell ref="M16:M17"/>
    <mergeCell ref="B18:B19"/>
    <mergeCell ref="M18:M19"/>
    <mergeCell ref="A20:A33"/>
    <mergeCell ref="B20:B21"/>
    <mergeCell ref="L20:L33"/>
    <mergeCell ref="M20:M21"/>
    <mergeCell ref="B22:B23"/>
    <mergeCell ref="M22:M23"/>
    <mergeCell ref="B24:B25"/>
    <mergeCell ref="M24:M25"/>
    <mergeCell ref="M32:M33"/>
    <mergeCell ref="B26:B27"/>
    <mergeCell ref="M26:M27"/>
    <mergeCell ref="B28:B29"/>
    <mergeCell ref="B32:B33"/>
    <mergeCell ref="M28:M29"/>
    <mergeCell ref="B30:B31"/>
    <mergeCell ref="M44:M45"/>
    <mergeCell ref="A34:A47"/>
    <mergeCell ref="B34:B35"/>
    <mergeCell ref="L34:L47"/>
    <mergeCell ref="M34:M35"/>
    <mergeCell ref="B36:B37"/>
    <mergeCell ref="M36:M37"/>
    <mergeCell ref="B38:B39"/>
    <mergeCell ref="M38:M39"/>
    <mergeCell ref="B40:B41"/>
    <mergeCell ref="M40:M41"/>
    <mergeCell ref="B46:B47"/>
    <mergeCell ref="M46:M47"/>
    <mergeCell ref="B42:B43"/>
    <mergeCell ref="M42:M43"/>
    <mergeCell ref="A1:A2"/>
    <mergeCell ref="B60:B61"/>
    <mergeCell ref="B62:B63"/>
    <mergeCell ref="M50:M51"/>
    <mergeCell ref="M52:M53"/>
    <mergeCell ref="M54:M55"/>
    <mergeCell ref="M56:M57"/>
    <mergeCell ref="M58:M59"/>
    <mergeCell ref="M60:M61"/>
    <mergeCell ref="M62:M63"/>
    <mergeCell ref="B50:B51"/>
    <mergeCell ref="B52:B53"/>
    <mergeCell ref="B54:B55"/>
    <mergeCell ref="B56:B57"/>
    <mergeCell ref="B58:B59"/>
    <mergeCell ref="B44:B45"/>
  </mergeCells>
  <phoneticPr fontId="1"/>
  <printOptions horizontalCentered="1"/>
  <pageMargins left="0.59055118110236227" right="0.55118110236220474" top="0.55118110236220474" bottom="0.35433070866141736" header="0.31496062992125984" footer="0.31496062992125984"/>
  <pageSetup paperSize="9" scale="94" orientation="portrait" horizontalDpi="4294967293" r:id="rId1"/>
  <colBreaks count="1" manualBreakCount="1">
    <brk id="11" max="4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K68"/>
  <sheetViews>
    <sheetView view="pageBreakPreview" zoomScale="60" zoomScaleNormal="100" workbookViewId="0">
      <selection activeCell="I72" sqref="I72"/>
    </sheetView>
  </sheetViews>
  <sheetFormatPr defaultRowHeight="13.5" x14ac:dyDescent="0.15"/>
  <cols>
    <col min="1" max="1" width="7.625" customWidth="1"/>
    <col min="2" max="2" width="10.625" customWidth="1"/>
    <col min="3" max="8" width="10.625" style="2" customWidth="1"/>
    <col min="9" max="9" width="10.625" customWidth="1"/>
    <col min="10" max="10" width="1.625" customWidth="1"/>
    <col min="11" max="24" width="5.625" hidden="1" customWidth="1"/>
    <col min="25" max="25" width="7.625" customWidth="1"/>
    <col min="26" max="26" width="10.625" customWidth="1"/>
    <col min="27" max="30" width="14.75" style="2" customWidth="1"/>
    <col min="31" max="31" width="14.75" customWidth="1"/>
    <col min="32" max="35" width="0" hidden="1" customWidth="1"/>
    <col min="36" max="37" width="9" hidden="1" customWidth="1"/>
    <col min="38" max="38" width="0" hidden="1" customWidth="1"/>
  </cols>
  <sheetData>
    <row r="1" spans="1:32" s="63" customFormat="1" ht="34.5" customHeight="1" thickBot="1" x14ac:dyDescent="0.2">
      <c r="A1" s="65" t="s">
        <v>42</v>
      </c>
      <c r="B1" s="288" t="s">
        <v>115</v>
      </c>
      <c r="C1" s="288"/>
      <c r="D1" s="288"/>
      <c r="E1" s="288"/>
      <c r="F1" s="288"/>
      <c r="G1" s="288"/>
      <c r="H1" s="288"/>
      <c r="I1" s="288"/>
      <c r="Y1" s="65" t="s">
        <v>47</v>
      </c>
      <c r="Z1" s="288" t="s">
        <v>116</v>
      </c>
      <c r="AA1" s="288"/>
      <c r="AB1" s="288"/>
      <c r="AC1" s="288"/>
      <c r="AD1" s="288"/>
      <c r="AE1" s="288"/>
    </row>
    <row r="2" spans="1:32" s="5" customFormat="1" ht="36" customHeight="1" x14ac:dyDescent="0.15">
      <c r="B2" s="332" t="s">
        <v>236</v>
      </c>
      <c r="C2" s="332"/>
      <c r="D2" s="332"/>
      <c r="E2" s="332"/>
      <c r="F2" s="332"/>
      <c r="G2" s="332"/>
      <c r="H2" s="332"/>
      <c r="I2" s="332"/>
      <c r="Y2" s="132"/>
      <c r="Z2" s="135" t="s">
        <v>270</v>
      </c>
      <c r="AA2" s="372" t="s">
        <v>237</v>
      </c>
      <c r="AB2" s="295" t="s">
        <v>238</v>
      </c>
      <c r="AC2" s="295" t="s">
        <v>239</v>
      </c>
      <c r="AD2" s="295" t="s">
        <v>117</v>
      </c>
      <c r="AE2" s="289" t="s">
        <v>0</v>
      </c>
    </row>
    <row r="3" spans="1:32" ht="9.75" customHeight="1" thickBot="1" x14ac:dyDescent="0.2">
      <c r="Y3" s="133"/>
      <c r="Z3" s="136"/>
      <c r="AA3" s="293"/>
      <c r="AB3" s="296"/>
      <c r="AC3" s="296"/>
      <c r="AD3" s="296"/>
      <c r="AE3" s="290"/>
    </row>
    <row r="4" spans="1:32" s="7" customFormat="1" ht="15" customHeight="1" x14ac:dyDescent="0.15">
      <c r="A4" s="130"/>
      <c r="B4" s="138" t="s">
        <v>270</v>
      </c>
      <c r="C4" s="317" t="s">
        <v>46</v>
      </c>
      <c r="D4" s="305" t="s">
        <v>43</v>
      </c>
      <c r="E4" s="305" t="s">
        <v>33</v>
      </c>
      <c r="F4" s="305" t="s">
        <v>44</v>
      </c>
      <c r="G4" s="305" t="s">
        <v>45</v>
      </c>
      <c r="H4" s="305" t="s">
        <v>48</v>
      </c>
      <c r="I4" s="303" t="s">
        <v>0</v>
      </c>
      <c r="Y4" s="134"/>
      <c r="Z4" s="137"/>
      <c r="AA4" s="293"/>
      <c r="AB4" s="296"/>
      <c r="AC4" s="296"/>
      <c r="AD4" s="296"/>
      <c r="AE4" s="290"/>
    </row>
    <row r="5" spans="1:32" s="7" customFormat="1" ht="15" customHeight="1" x14ac:dyDescent="0.15">
      <c r="A5" s="131"/>
      <c r="B5" s="137"/>
      <c r="C5" s="365"/>
      <c r="D5" s="366"/>
      <c r="E5" s="366"/>
      <c r="F5" s="366"/>
      <c r="G5" s="366"/>
      <c r="H5" s="366"/>
      <c r="I5" s="367"/>
      <c r="Y5" s="368" t="s">
        <v>271</v>
      </c>
      <c r="Z5" s="369"/>
      <c r="AA5" s="293"/>
      <c r="AB5" s="296"/>
      <c r="AC5" s="296"/>
      <c r="AD5" s="296"/>
      <c r="AE5" s="290"/>
    </row>
    <row r="6" spans="1:32" s="7" customFormat="1" ht="15" customHeight="1" thickBot="1" x14ac:dyDescent="0.2">
      <c r="A6" s="90" t="s">
        <v>271</v>
      </c>
      <c r="B6" s="139"/>
      <c r="C6" s="310"/>
      <c r="D6" s="306"/>
      <c r="E6" s="306"/>
      <c r="F6" s="306"/>
      <c r="G6" s="306"/>
      <c r="H6" s="306"/>
      <c r="I6" s="304"/>
      <c r="Y6" s="370"/>
      <c r="Z6" s="371"/>
      <c r="AA6" s="294"/>
      <c r="AB6" s="297"/>
      <c r="AC6" s="297"/>
      <c r="AD6" s="297"/>
      <c r="AE6" s="291"/>
    </row>
    <row r="7" spans="1:32" s="7" customFormat="1" ht="18.75" customHeight="1" x14ac:dyDescent="0.15">
      <c r="A7" s="279" t="s">
        <v>0</v>
      </c>
      <c r="B7" s="287" t="s">
        <v>1</v>
      </c>
      <c r="C7" s="96">
        <v>0</v>
      </c>
      <c r="D7" s="71">
        <v>0</v>
      </c>
      <c r="E7" s="71">
        <v>1</v>
      </c>
      <c r="F7" s="71">
        <v>39</v>
      </c>
      <c r="G7" s="71">
        <v>99</v>
      </c>
      <c r="H7" s="71">
        <v>7</v>
      </c>
      <c r="I7" s="72">
        <v>146</v>
      </c>
      <c r="K7" s="7">
        <f t="shared" ref="K7:K48" si="0">+SUM(C7:H7)-I7</f>
        <v>0</v>
      </c>
      <c r="Y7" s="279" t="s">
        <v>0</v>
      </c>
      <c r="Z7" s="287" t="s">
        <v>1</v>
      </c>
      <c r="AA7" s="96">
        <v>1</v>
      </c>
      <c r="AB7" s="71">
        <v>0</v>
      </c>
      <c r="AC7" s="71">
        <v>0</v>
      </c>
      <c r="AD7" s="71">
        <v>145</v>
      </c>
      <c r="AE7" s="72">
        <v>146</v>
      </c>
      <c r="AF7" s="7">
        <f t="shared" ref="AF7:AF48" si="1">+SUM(AA7:AD7)-AE7</f>
        <v>0</v>
      </c>
    </row>
    <row r="8" spans="1:32" s="7" customFormat="1" ht="18.75" customHeight="1" x14ac:dyDescent="0.15">
      <c r="A8" s="280"/>
      <c r="B8" s="284"/>
      <c r="C8" s="101">
        <f t="shared" ref="C8:H8" si="2">C7/$I$7</f>
        <v>0</v>
      </c>
      <c r="D8" s="102">
        <f t="shared" si="2"/>
        <v>0</v>
      </c>
      <c r="E8" s="102">
        <f t="shared" si="2"/>
        <v>6.8493150684931503E-3</v>
      </c>
      <c r="F8" s="102">
        <f t="shared" si="2"/>
        <v>0.26712328767123289</v>
      </c>
      <c r="G8" s="102">
        <f t="shared" si="2"/>
        <v>0.67808219178082196</v>
      </c>
      <c r="H8" s="102">
        <f t="shared" si="2"/>
        <v>4.7945205479452052E-2</v>
      </c>
      <c r="I8" s="76">
        <v>1</v>
      </c>
      <c r="K8" s="7">
        <f t="shared" si="0"/>
        <v>0</v>
      </c>
      <c r="Y8" s="280"/>
      <c r="Z8" s="284"/>
      <c r="AA8" s="101">
        <f>AA7/$AE$7</f>
        <v>6.8493150684931503E-3</v>
      </c>
      <c r="AB8" s="102">
        <f>AB7/$AE$7</f>
        <v>0</v>
      </c>
      <c r="AC8" s="102">
        <f>AC7/$AE$7</f>
        <v>0</v>
      </c>
      <c r="AD8" s="102">
        <f>AD7/$AE$7</f>
        <v>0.99315068493150682</v>
      </c>
      <c r="AE8" s="76">
        <v>1</v>
      </c>
      <c r="AF8" s="7">
        <f t="shared" si="1"/>
        <v>0</v>
      </c>
    </row>
    <row r="9" spans="1:32" s="7" customFormat="1" ht="18.75" customHeight="1" x14ac:dyDescent="0.15">
      <c r="A9" s="280"/>
      <c r="B9" s="284" t="s">
        <v>2</v>
      </c>
      <c r="C9" s="92">
        <v>0</v>
      </c>
      <c r="D9" s="40">
        <v>0</v>
      </c>
      <c r="E9" s="40">
        <v>5</v>
      </c>
      <c r="F9" s="40">
        <v>57</v>
      </c>
      <c r="G9" s="40">
        <v>120</v>
      </c>
      <c r="H9" s="40">
        <v>3</v>
      </c>
      <c r="I9" s="69">
        <v>185</v>
      </c>
      <c r="K9" s="7">
        <f t="shared" si="0"/>
        <v>0</v>
      </c>
      <c r="Y9" s="280"/>
      <c r="Z9" s="284" t="s">
        <v>2</v>
      </c>
      <c r="AA9" s="92">
        <v>1</v>
      </c>
      <c r="AB9" s="40">
        <v>0</v>
      </c>
      <c r="AC9" s="40">
        <v>0</v>
      </c>
      <c r="AD9" s="40">
        <v>184</v>
      </c>
      <c r="AE9" s="69">
        <v>185</v>
      </c>
      <c r="AF9" s="7">
        <f t="shared" si="1"/>
        <v>0</v>
      </c>
    </row>
    <row r="10" spans="1:32" s="7" customFormat="1" ht="18.75" customHeight="1" x14ac:dyDescent="0.15">
      <c r="A10" s="280"/>
      <c r="B10" s="284"/>
      <c r="C10" s="101">
        <f t="shared" ref="C10:H10" si="3">C9/$I$9</f>
        <v>0</v>
      </c>
      <c r="D10" s="102">
        <f t="shared" si="3"/>
        <v>0</v>
      </c>
      <c r="E10" s="102">
        <f t="shared" si="3"/>
        <v>2.7027027027027029E-2</v>
      </c>
      <c r="F10" s="102">
        <f t="shared" si="3"/>
        <v>0.30810810810810813</v>
      </c>
      <c r="G10" s="102">
        <f t="shared" si="3"/>
        <v>0.64864864864864868</v>
      </c>
      <c r="H10" s="102">
        <f t="shared" si="3"/>
        <v>1.6216216216216217E-2</v>
      </c>
      <c r="I10" s="76">
        <v>1</v>
      </c>
      <c r="K10" s="7">
        <f t="shared" si="0"/>
        <v>0</v>
      </c>
      <c r="Y10" s="280"/>
      <c r="Z10" s="284"/>
      <c r="AA10" s="101">
        <f>AA9/$AE$9</f>
        <v>5.4054054054054057E-3</v>
      </c>
      <c r="AB10" s="102">
        <f>AB9/$AE$9</f>
        <v>0</v>
      </c>
      <c r="AC10" s="102">
        <f>AC9/$AE$9</f>
        <v>0</v>
      </c>
      <c r="AD10" s="102">
        <f>AD9/$AE$9</f>
        <v>0.99459459459459465</v>
      </c>
      <c r="AE10" s="76">
        <v>1</v>
      </c>
      <c r="AF10" s="7">
        <f t="shared" si="1"/>
        <v>0</v>
      </c>
    </row>
    <row r="11" spans="1:32" s="7" customFormat="1" ht="18.75" customHeight="1" x14ac:dyDescent="0.15">
      <c r="A11" s="280"/>
      <c r="B11" s="284" t="s">
        <v>3</v>
      </c>
      <c r="C11" s="92">
        <v>0</v>
      </c>
      <c r="D11" s="40">
        <v>5</v>
      </c>
      <c r="E11" s="40">
        <v>14</v>
      </c>
      <c r="F11" s="40">
        <v>96</v>
      </c>
      <c r="G11" s="40">
        <v>90</v>
      </c>
      <c r="H11" s="40">
        <v>3</v>
      </c>
      <c r="I11" s="69">
        <v>208</v>
      </c>
      <c r="K11" s="7">
        <f t="shared" si="0"/>
        <v>0</v>
      </c>
      <c r="Y11" s="280"/>
      <c r="Z11" s="284" t="s">
        <v>3</v>
      </c>
      <c r="AA11" s="92">
        <v>5</v>
      </c>
      <c r="AB11" s="40">
        <v>5</v>
      </c>
      <c r="AC11" s="40">
        <v>6</v>
      </c>
      <c r="AD11" s="40">
        <v>195</v>
      </c>
      <c r="AE11" s="69">
        <v>211</v>
      </c>
      <c r="AF11" s="7">
        <f t="shared" si="1"/>
        <v>0</v>
      </c>
    </row>
    <row r="12" spans="1:32" s="7" customFormat="1" ht="18.75" customHeight="1" x14ac:dyDescent="0.15">
      <c r="A12" s="280"/>
      <c r="B12" s="284"/>
      <c r="C12" s="101">
        <f t="shared" ref="C12:H12" si="4">C11/$I$11</f>
        <v>0</v>
      </c>
      <c r="D12" s="102">
        <f t="shared" si="4"/>
        <v>2.403846153846154E-2</v>
      </c>
      <c r="E12" s="102">
        <f t="shared" si="4"/>
        <v>6.7307692307692304E-2</v>
      </c>
      <c r="F12" s="102">
        <f t="shared" si="4"/>
        <v>0.46153846153846156</v>
      </c>
      <c r="G12" s="102">
        <f t="shared" si="4"/>
        <v>0.43269230769230771</v>
      </c>
      <c r="H12" s="102">
        <f t="shared" si="4"/>
        <v>1.4423076923076924E-2</v>
      </c>
      <c r="I12" s="76">
        <v>1</v>
      </c>
      <c r="K12" s="7">
        <f t="shared" si="0"/>
        <v>0</v>
      </c>
      <c r="Y12" s="280"/>
      <c r="Z12" s="284"/>
      <c r="AA12" s="101">
        <f>AA11/$AE$11</f>
        <v>2.3696682464454975E-2</v>
      </c>
      <c r="AB12" s="102">
        <f>AB11/$AE$11</f>
        <v>2.3696682464454975E-2</v>
      </c>
      <c r="AC12" s="102">
        <f>AC11/$AE$11</f>
        <v>2.843601895734597E-2</v>
      </c>
      <c r="AD12" s="102">
        <f>AD11/$AE$11</f>
        <v>0.92417061611374407</v>
      </c>
      <c r="AE12" s="76">
        <v>1</v>
      </c>
      <c r="AF12" s="7">
        <f t="shared" si="1"/>
        <v>0</v>
      </c>
    </row>
    <row r="13" spans="1:32" s="7" customFormat="1" ht="18.75" customHeight="1" x14ac:dyDescent="0.15">
      <c r="A13" s="280"/>
      <c r="B13" s="284" t="s">
        <v>4</v>
      </c>
      <c r="C13" s="92">
        <v>2</v>
      </c>
      <c r="D13" s="40">
        <v>11</v>
      </c>
      <c r="E13" s="40">
        <v>31</v>
      </c>
      <c r="F13" s="40">
        <v>124</v>
      </c>
      <c r="G13" s="40">
        <v>72</v>
      </c>
      <c r="H13" s="40">
        <v>6</v>
      </c>
      <c r="I13" s="69">
        <v>246</v>
      </c>
      <c r="K13" s="7">
        <f t="shared" si="0"/>
        <v>0</v>
      </c>
      <c r="Y13" s="280"/>
      <c r="Z13" s="284" t="s">
        <v>4</v>
      </c>
      <c r="AA13" s="92">
        <v>38</v>
      </c>
      <c r="AB13" s="40">
        <v>5</v>
      </c>
      <c r="AC13" s="40">
        <v>12</v>
      </c>
      <c r="AD13" s="40">
        <v>192</v>
      </c>
      <c r="AE13" s="69">
        <v>247</v>
      </c>
      <c r="AF13" s="7">
        <f t="shared" si="1"/>
        <v>0</v>
      </c>
    </row>
    <row r="14" spans="1:32" s="7" customFormat="1" ht="18.75" customHeight="1" x14ac:dyDescent="0.15">
      <c r="A14" s="280"/>
      <c r="B14" s="284"/>
      <c r="C14" s="101">
        <f t="shared" ref="C14:H14" si="5">C13/$I$13</f>
        <v>8.130081300813009E-3</v>
      </c>
      <c r="D14" s="102">
        <f t="shared" si="5"/>
        <v>4.4715447154471545E-2</v>
      </c>
      <c r="E14" s="102">
        <f t="shared" si="5"/>
        <v>0.12601626016260162</v>
      </c>
      <c r="F14" s="102">
        <f t="shared" si="5"/>
        <v>0.50406504065040647</v>
      </c>
      <c r="G14" s="102">
        <f t="shared" si="5"/>
        <v>0.29268292682926828</v>
      </c>
      <c r="H14" s="102">
        <f t="shared" si="5"/>
        <v>2.4390243902439025E-2</v>
      </c>
      <c r="I14" s="76">
        <v>1</v>
      </c>
      <c r="K14" s="7">
        <f t="shared" si="0"/>
        <v>0</v>
      </c>
      <c r="Y14" s="280"/>
      <c r="Z14" s="284"/>
      <c r="AA14" s="101">
        <f>AA13/$AE$13</f>
        <v>0.15384615384615385</v>
      </c>
      <c r="AB14" s="102">
        <f>AB13/$AE$13</f>
        <v>2.0242914979757085E-2</v>
      </c>
      <c r="AC14" s="102">
        <f>AC13/$AE$13</f>
        <v>4.8582995951417005E-2</v>
      </c>
      <c r="AD14" s="102">
        <f>AD13/$AE$13</f>
        <v>0.77732793522267207</v>
      </c>
      <c r="AE14" s="76">
        <v>1</v>
      </c>
      <c r="AF14" s="7">
        <f t="shared" si="1"/>
        <v>0</v>
      </c>
    </row>
    <row r="15" spans="1:32" s="7" customFormat="1" ht="18.75" customHeight="1" x14ac:dyDescent="0.15">
      <c r="A15" s="280"/>
      <c r="B15" s="284" t="s">
        <v>5</v>
      </c>
      <c r="C15" s="92">
        <v>18</v>
      </c>
      <c r="D15" s="40">
        <v>33</v>
      </c>
      <c r="E15" s="40">
        <v>49</v>
      </c>
      <c r="F15" s="40">
        <v>127</v>
      </c>
      <c r="G15" s="40">
        <v>44</v>
      </c>
      <c r="H15" s="40">
        <v>2</v>
      </c>
      <c r="I15" s="69">
        <v>273</v>
      </c>
      <c r="K15" s="7">
        <f t="shared" si="0"/>
        <v>0</v>
      </c>
      <c r="Y15" s="280"/>
      <c r="Z15" s="284" t="s">
        <v>5</v>
      </c>
      <c r="AA15" s="92">
        <v>84</v>
      </c>
      <c r="AB15" s="40">
        <v>18</v>
      </c>
      <c r="AC15" s="40">
        <v>15</v>
      </c>
      <c r="AD15" s="40">
        <v>157</v>
      </c>
      <c r="AE15" s="69">
        <v>274</v>
      </c>
      <c r="AF15" s="7">
        <f t="shared" si="1"/>
        <v>0</v>
      </c>
    </row>
    <row r="16" spans="1:32" s="7" customFormat="1" ht="18.75" customHeight="1" x14ac:dyDescent="0.15">
      <c r="A16" s="280"/>
      <c r="B16" s="284"/>
      <c r="C16" s="101">
        <f>C15/$I$15</f>
        <v>6.5934065934065936E-2</v>
      </c>
      <c r="D16" s="102">
        <f>D15/$I$15</f>
        <v>0.12087912087912088</v>
      </c>
      <c r="E16" s="102">
        <f>E15/$I$15</f>
        <v>0.17948717948717949</v>
      </c>
      <c r="F16" s="103">
        <f>F15/$I$15+0.001</f>
        <v>0.46620146520146521</v>
      </c>
      <c r="G16" s="102">
        <f>G15/$I$15</f>
        <v>0.16117216117216118</v>
      </c>
      <c r="H16" s="102">
        <f>H15/$I$15</f>
        <v>7.326007326007326E-3</v>
      </c>
      <c r="I16" s="76">
        <v>1</v>
      </c>
      <c r="K16" s="7">
        <f t="shared" si="0"/>
        <v>1.0000000000001119E-3</v>
      </c>
      <c r="Y16" s="280"/>
      <c r="Z16" s="284"/>
      <c r="AA16" s="101">
        <f>AA15/$AE$15</f>
        <v>0.30656934306569344</v>
      </c>
      <c r="AB16" s="102">
        <f>AB15/$AE$15</f>
        <v>6.569343065693431E-2</v>
      </c>
      <c r="AC16" s="102">
        <f>AC15/$AE$15</f>
        <v>5.4744525547445258E-2</v>
      </c>
      <c r="AD16" s="103">
        <f>AD15/$AE$15-0.001</f>
        <v>0.57199270072992703</v>
      </c>
      <c r="AE16" s="76">
        <v>1</v>
      </c>
      <c r="AF16" s="7">
        <f t="shared" si="1"/>
        <v>-1.0000000000000009E-3</v>
      </c>
    </row>
    <row r="17" spans="1:37" s="7" customFormat="1" ht="18.75" customHeight="1" x14ac:dyDescent="0.15">
      <c r="A17" s="280"/>
      <c r="B17" s="285" t="s">
        <v>85</v>
      </c>
      <c r="C17" s="92">
        <v>79</v>
      </c>
      <c r="D17" s="40">
        <v>73</v>
      </c>
      <c r="E17" s="40">
        <v>52</v>
      </c>
      <c r="F17" s="40">
        <v>67</v>
      </c>
      <c r="G17" s="40">
        <v>18</v>
      </c>
      <c r="H17" s="40">
        <v>1</v>
      </c>
      <c r="I17" s="69">
        <v>290</v>
      </c>
      <c r="K17" s="7">
        <f t="shared" si="0"/>
        <v>0</v>
      </c>
      <c r="Y17" s="280"/>
      <c r="Z17" s="284" t="s">
        <v>85</v>
      </c>
      <c r="AA17" s="92">
        <v>192</v>
      </c>
      <c r="AB17" s="40">
        <v>9</v>
      </c>
      <c r="AC17" s="40">
        <v>18</v>
      </c>
      <c r="AD17" s="40">
        <v>73</v>
      </c>
      <c r="AE17" s="69">
        <v>292</v>
      </c>
      <c r="AF17" s="7">
        <f t="shared" si="1"/>
        <v>0</v>
      </c>
    </row>
    <row r="18" spans="1:37" s="7" customFormat="1" ht="18.75" customHeight="1" thickBot="1" x14ac:dyDescent="0.2">
      <c r="A18" s="280"/>
      <c r="B18" s="286"/>
      <c r="C18" s="114">
        <f>C17/$I$17+0.001</f>
        <v>0.27341379310344827</v>
      </c>
      <c r="D18" s="111">
        <f>D17/$I$17</f>
        <v>0.25172413793103449</v>
      </c>
      <c r="E18" s="111">
        <f>E17/$I$17</f>
        <v>0.1793103448275862</v>
      </c>
      <c r="F18" s="111">
        <f>F17/$I$17</f>
        <v>0.23103448275862068</v>
      </c>
      <c r="G18" s="111">
        <f>G17/$I$17</f>
        <v>6.2068965517241378E-2</v>
      </c>
      <c r="H18" s="111">
        <f>H17/$I$17</f>
        <v>3.4482758620689655E-3</v>
      </c>
      <c r="I18" s="78">
        <v>1</v>
      </c>
      <c r="K18" s="7">
        <f t="shared" si="0"/>
        <v>1.0000000000001119E-3</v>
      </c>
      <c r="Y18" s="280"/>
      <c r="Z18" s="312"/>
      <c r="AA18" s="114">
        <f>AA17/$AE$17-0.001</f>
        <v>0.65653424657534243</v>
      </c>
      <c r="AB18" s="111">
        <f>AB17/$AE$17</f>
        <v>3.0821917808219176E-2</v>
      </c>
      <c r="AC18" s="111">
        <f>AC17/$AE$17</f>
        <v>6.1643835616438353E-2</v>
      </c>
      <c r="AD18" s="111">
        <f>AD17/$AE$17</f>
        <v>0.25</v>
      </c>
      <c r="AE18" s="78">
        <v>1</v>
      </c>
      <c r="AF18" s="7">
        <f t="shared" si="1"/>
        <v>-1.0000000000000009E-3</v>
      </c>
    </row>
    <row r="19" spans="1:37" s="7" customFormat="1" ht="18.75" customHeight="1" thickTop="1" x14ac:dyDescent="0.15">
      <c r="A19" s="280"/>
      <c r="B19" s="277" t="s">
        <v>0</v>
      </c>
      <c r="C19" s="45">
        <v>99</v>
      </c>
      <c r="D19" s="42">
        <v>122</v>
      </c>
      <c r="E19" s="42">
        <v>152</v>
      </c>
      <c r="F19" s="42">
        <v>510</v>
      </c>
      <c r="G19" s="42">
        <v>443</v>
      </c>
      <c r="H19" s="42">
        <v>22</v>
      </c>
      <c r="I19" s="113">
        <v>1348</v>
      </c>
      <c r="K19" s="7">
        <f t="shared" si="0"/>
        <v>0</v>
      </c>
      <c r="Y19" s="280"/>
      <c r="Z19" s="277" t="s">
        <v>0</v>
      </c>
      <c r="AA19" s="45">
        <v>321</v>
      </c>
      <c r="AB19" s="42">
        <v>37</v>
      </c>
      <c r="AC19" s="42">
        <v>51</v>
      </c>
      <c r="AD19" s="42">
        <v>946</v>
      </c>
      <c r="AE19" s="113">
        <v>1355</v>
      </c>
      <c r="AF19" s="7">
        <f t="shared" si="1"/>
        <v>0</v>
      </c>
    </row>
    <row r="20" spans="1:37" s="7" customFormat="1" ht="18.75" customHeight="1" thickBot="1" x14ac:dyDescent="0.2">
      <c r="A20" s="281"/>
      <c r="B20" s="285"/>
      <c r="C20" s="106">
        <f t="shared" ref="C20:H20" si="6">C19/$I$19</f>
        <v>7.3442136498516317E-2</v>
      </c>
      <c r="D20" s="107">
        <f t="shared" si="6"/>
        <v>9.050445103857567E-2</v>
      </c>
      <c r="E20" s="107">
        <f t="shared" si="6"/>
        <v>0.11275964391691394</v>
      </c>
      <c r="F20" s="107">
        <f t="shared" si="6"/>
        <v>0.37833827893175076</v>
      </c>
      <c r="G20" s="107">
        <f t="shared" si="6"/>
        <v>0.32863501483679525</v>
      </c>
      <c r="H20" s="107">
        <f t="shared" si="6"/>
        <v>1.6320474777448073E-2</v>
      </c>
      <c r="I20" s="80">
        <v>1</v>
      </c>
      <c r="K20" s="7">
        <f t="shared" si="0"/>
        <v>0</v>
      </c>
      <c r="L20" s="27">
        <f t="shared" ref="L20:R20" si="7">+C7+C9+C11+C13+C15+C17-C19</f>
        <v>0</v>
      </c>
      <c r="M20" s="27">
        <f t="shared" si="7"/>
        <v>0</v>
      </c>
      <c r="N20" s="27">
        <f t="shared" si="7"/>
        <v>0</v>
      </c>
      <c r="O20" s="27">
        <f t="shared" si="7"/>
        <v>0</v>
      </c>
      <c r="P20" s="27">
        <f t="shared" si="7"/>
        <v>0</v>
      </c>
      <c r="Q20" s="27">
        <f t="shared" si="7"/>
        <v>0</v>
      </c>
      <c r="R20" s="27">
        <f t="shared" si="7"/>
        <v>0</v>
      </c>
      <c r="S20" s="27"/>
      <c r="Y20" s="281"/>
      <c r="Z20" s="285"/>
      <c r="AA20" s="106">
        <f>AA19/$AE$19</f>
        <v>0.23690036900369005</v>
      </c>
      <c r="AB20" s="107">
        <f>AB19/$AE$19</f>
        <v>2.7306273062730629E-2</v>
      </c>
      <c r="AC20" s="107">
        <f>AC19/$AE$19</f>
        <v>3.7638376383763834E-2</v>
      </c>
      <c r="AD20" s="107">
        <f>AD19/$AE$19</f>
        <v>0.69815498154981548</v>
      </c>
      <c r="AE20" s="80">
        <v>1</v>
      </c>
      <c r="AF20" s="7">
        <f t="shared" si="1"/>
        <v>0</v>
      </c>
      <c r="AG20" s="27">
        <f>+AA7+AA9+AA11+AA13+AA15+AA17-AA19</f>
        <v>0</v>
      </c>
      <c r="AH20" s="27">
        <f>+AB7+AB9+AB11+AB13+AB15+AB17-AB19</f>
        <v>0</v>
      </c>
      <c r="AI20" s="27">
        <f>+AC7+AC9+AC11+AC13+AC15+AC17-AC19</f>
        <v>0</v>
      </c>
      <c r="AJ20" s="27">
        <f>+AD7+AD9+AD11+AD13+AD15+AD17-AD19</f>
        <v>0</v>
      </c>
      <c r="AK20" s="27">
        <f>+AE7+AE9+AE11+AE13+AE15+AE17-AE19</f>
        <v>0</v>
      </c>
    </row>
    <row r="21" spans="1:37" s="7" customFormat="1" ht="18.75" customHeight="1" x14ac:dyDescent="0.15">
      <c r="A21" s="279" t="s">
        <v>6</v>
      </c>
      <c r="B21" s="287" t="s">
        <v>1</v>
      </c>
      <c r="C21" s="96">
        <v>0</v>
      </c>
      <c r="D21" s="71">
        <v>0</v>
      </c>
      <c r="E21" s="71">
        <v>1</v>
      </c>
      <c r="F21" s="71">
        <v>10</v>
      </c>
      <c r="G21" s="71">
        <v>41</v>
      </c>
      <c r="H21" s="71">
        <v>6</v>
      </c>
      <c r="I21" s="72">
        <v>58</v>
      </c>
      <c r="K21" s="7">
        <f t="shared" si="0"/>
        <v>0</v>
      </c>
      <c r="Y21" s="279" t="s">
        <v>6</v>
      </c>
      <c r="Z21" s="287" t="s">
        <v>1</v>
      </c>
      <c r="AA21" s="96">
        <v>1</v>
      </c>
      <c r="AB21" s="71">
        <v>0</v>
      </c>
      <c r="AC21" s="71">
        <v>0</v>
      </c>
      <c r="AD21" s="71">
        <v>57</v>
      </c>
      <c r="AE21" s="72">
        <v>58</v>
      </c>
      <c r="AF21" s="7">
        <f t="shared" si="1"/>
        <v>0</v>
      </c>
    </row>
    <row r="22" spans="1:37" s="7" customFormat="1" ht="18.75" customHeight="1" x14ac:dyDescent="0.15">
      <c r="A22" s="280"/>
      <c r="B22" s="284"/>
      <c r="C22" s="101">
        <f>C21/$I$21</f>
        <v>0</v>
      </c>
      <c r="D22" s="102">
        <f>D21/$I$21</f>
        <v>0</v>
      </c>
      <c r="E22" s="102">
        <f>E21/$I$21</f>
        <v>1.7241379310344827E-2</v>
      </c>
      <c r="F22" s="102">
        <f>F21/$I$21</f>
        <v>0.17241379310344829</v>
      </c>
      <c r="G22" s="103">
        <f>G21/$I$21+0.001</f>
        <v>0.7078965517241379</v>
      </c>
      <c r="H22" s="102">
        <f>H21/$I$21</f>
        <v>0.10344827586206896</v>
      </c>
      <c r="I22" s="76">
        <v>1</v>
      </c>
      <c r="K22" s="7">
        <f t="shared" si="0"/>
        <v>1.0000000000001119E-3</v>
      </c>
      <c r="Y22" s="280"/>
      <c r="Z22" s="284"/>
      <c r="AA22" s="101">
        <f>AA21/$AE$21</f>
        <v>1.7241379310344827E-2</v>
      </c>
      <c r="AB22" s="102">
        <f>AB21/$AE$21</f>
        <v>0</v>
      </c>
      <c r="AC22" s="102">
        <f>AC21/$AE$21</f>
        <v>0</v>
      </c>
      <c r="AD22" s="102">
        <f>AD21/$AE$21</f>
        <v>0.98275862068965514</v>
      </c>
      <c r="AE22" s="76">
        <v>1</v>
      </c>
      <c r="AF22" s="7">
        <f t="shared" si="1"/>
        <v>0</v>
      </c>
    </row>
    <row r="23" spans="1:37" s="7" customFormat="1" ht="18.75" customHeight="1" x14ac:dyDescent="0.15">
      <c r="A23" s="280"/>
      <c r="B23" s="284" t="s">
        <v>2</v>
      </c>
      <c r="C23" s="92">
        <v>0</v>
      </c>
      <c r="D23" s="40">
        <v>0</v>
      </c>
      <c r="E23" s="40">
        <v>4</v>
      </c>
      <c r="F23" s="40">
        <v>28</v>
      </c>
      <c r="G23" s="40">
        <v>60</v>
      </c>
      <c r="H23" s="40">
        <v>1</v>
      </c>
      <c r="I23" s="68">
        <v>93</v>
      </c>
      <c r="K23" s="7">
        <f t="shared" si="0"/>
        <v>0</v>
      </c>
      <c r="Y23" s="280"/>
      <c r="Z23" s="284" t="s">
        <v>2</v>
      </c>
      <c r="AA23" s="92">
        <v>1</v>
      </c>
      <c r="AB23" s="40">
        <v>0</v>
      </c>
      <c r="AC23" s="40">
        <v>0</v>
      </c>
      <c r="AD23" s="40">
        <v>92</v>
      </c>
      <c r="AE23" s="68">
        <v>93</v>
      </c>
      <c r="AF23" s="7">
        <f t="shared" si="1"/>
        <v>0</v>
      </c>
    </row>
    <row r="24" spans="1:37" s="7" customFormat="1" ht="18.75" customHeight="1" x14ac:dyDescent="0.15">
      <c r="A24" s="280"/>
      <c r="B24" s="284"/>
      <c r="C24" s="101">
        <f t="shared" ref="C24:H24" si="8">C23/$I$23</f>
        <v>0</v>
      </c>
      <c r="D24" s="102">
        <f t="shared" si="8"/>
        <v>0</v>
      </c>
      <c r="E24" s="102">
        <f t="shared" si="8"/>
        <v>4.3010752688172046E-2</v>
      </c>
      <c r="F24" s="102">
        <f t="shared" si="8"/>
        <v>0.30107526881720431</v>
      </c>
      <c r="G24" s="102">
        <f t="shared" si="8"/>
        <v>0.64516129032258063</v>
      </c>
      <c r="H24" s="102">
        <f t="shared" si="8"/>
        <v>1.0752688172043012E-2</v>
      </c>
      <c r="I24" s="76">
        <v>1</v>
      </c>
      <c r="K24" s="7">
        <f t="shared" si="0"/>
        <v>0</v>
      </c>
      <c r="Y24" s="280"/>
      <c r="Z24" s="284"/>
      <c r="AA24" s="101">
        <f>AA23/$AE$23</f>
        <v>1.0752688172043012E-2</v>
      </c>
      <c r="AB24" s="102">
        <f>AB23/$AE$23</f>
        <v>0</v>
      </c>
      <c r="AC24" s="102">
        <f>AC23/$AE$23</f>
        <v>0</v>
      </c>
      <c r="AD24" s="102">
        <f>AD23/$AE$23</f>
        <v>0.989247311827957</v>
      </c>
      <c r="AE24" s="76">
        <v>1</v>
      </c>
      <c r="AF24" s="7">
        <f t="shared" si="1"/>
        <v>0</v>
      </c>
    </row>
    <row r="25" spans="1:37" s="7" customFormat="1" ht="18.75" customHeight="1" x14ac:dyDescent="0.15">
      <c r="A25" s="280"/>
      <c r="B25" s="284" t="s">
        <v>3</v>
      </c>
      <c r="C25" s="92">
        <v>0</v>
      </c>
      <c r="D25" s="40">
        <v>1</v>
      </c>
      <c r="E25" s="40">
        <v>8</v>
      </c>
      <c r="F25" s="40">
        <v>49</v>
      </c>
      <c r="G25" s="40">
        <v>43</v>
      </c>
      <c r="H25" s="40">
        <v>2</v>
      </c>
      <c r="I25" s="68">
        <v>103</v>
      </c>
      <c r="K25" s="7">
        <f t="shared" si="0"/>
        <v>0</v>
      </c>
      <c r="Y25" s="280"/>
      <c r="Z25" s="284" t="s">
        <v>3</v>
      </c>
      <c r="AA25" s="92">
        <v>3</v>
      </c>
      <c r="AB25" s="40">
        <v>2</v>
      </c>
      <c r="AC25" s="40">
        <v>2</v>
      </c>
      <c r="AD25" s="40">
        <v>98</v>
      </c>
      <c r="AE25" s="68">
        <v>105</v>
      </c>
      <c r="AF25" s="7">
        <f t="shared" si="1"/>
        <v>0</v>
      </c>
    </row>
    <row r="26" spans="1:37" s="7" customFormat="1" ht="18.75" customHeight="1" x14ac:dyDescent="0.15">
      <c r="A26" s="280"/>
      <c r="B26" s="284"/>
      <c r="C26" s="101">
        <f t="shared" ref="C26:H26" si="9">C25/$I$25</f>
        <v>0</v>
      </c>
      <c r="D26" s="102">
        <f t="shared" si="9"/>
        <v>9.7087378640776691E-3</v>
      </c>
      <c r="E26" s="102">
        <f t="shared" si="9"/>
        <v>7.7669902912621352E-2</v>
      </c>
      <c r="F26" s="102">
        <f t="shared" si="9"/>
        <v>0.47572815533980584</v>
      </c>
      <c r="G26" s="102">
        <f t="shared" si="9"/>
        <v>0.41747572815533979</v>
      </c>
      <c r="H26" s="102">
        <f t="shared" si="9"/>
        <v>1.9417475728155338E-2</v>
      </c>
      <c r="I26" s="76">
        <v>1</v>
      </c>
      <c r="K26" s="7">
        <f t="shared" si="0"/>
        <v>0</v>
      </c>
      <c r="Y26" s="280"/>
      <c r="Z26" s="284"/>
      <c r="AA26" s="101">
        <f>AA25/$AE$25</f>
        <v>2.8571428571428571E-2</v>
      </c>
      <c r="AB26" s="102">
        <f>AB25/$AE$25</f>
        <v>1.9047619047619049E-2</v>
      </c>
      <c r="AC26" s="102">
        <f>AC25/$AE$25</f>
        <v>1.9047619047619049E-2</v>
      </c>
      <c r="AD26" s="102">
        <f>AD25/$AE$25</f>
        <v>0.93333333333333335</v>
      </c>
      <c r="AE26" s="76">
        <v>1</v>
      </c>
      <c r="AF26" s="7">
        <f t="shared" si="1"/>
        <v>0</v>
      </c>
    </row>
    <row r="27" spans="1:37" s="7" customFormat="1" ht="18.75" customHeight="1" x14ac:dyDescent="0.15">
      <c r="A27" s="280"/>
      <c r="B27" s="284" t="s">
        <v>4</v>
      </c>
      <c r="C27" s="92">
        <v>1</v>
      </c>
      <c r="D27" s="40">
        <v>7</v>
      </c>
      <c r="E27" s="40">
        <v>15</v>
      </c>
      <c r="F27" s="40">
        <v>56</v>
      </c>
      <c r="G27" s="40">
        <v>37</v>
      </c>
      <c r="H27" s="40">
        <v>2</v>
      </c>
      <c r="I27" s="68">
        <v>118</v>
      </c>
      <c r="K27" s="7">
        <f t="shared" si="0"/>
        <v>0</v>
      </c>
      <c r="Y27" s="280"/>
      <c r="Z27" s="284" t="s">
        <v>4</v>
      </c>
      <c r="AA27" s="92">
        <v>22</v>
      </c>
      <c r="AB27" s="40">
        <v>1</v>
      </c>
      <c r="AC27" s="40">
        <v>5</v>
      </c>
      <c r="AD27" s="40">
        <v>90</v>
      </c>
      <c r="AE27" s="68">
        <v>118</v>
      </c>
      <c r="AF27" s="7">
        <f t="shared" si="1"/>
        <v>0</v>
      </c>
    </row>
    <row r="28" spans="1:37" s="7" customFormat="1" ht="18.75" customHeight="1" x14ac:dyDescent="0.15">
      <c r="A28" s="280"/>
      <c r="B28" s="284"/>
      <c r="C28" s="101">
        <f t="shared" ref="C28:H28" si="10">C27/$I$27</f>
        <v>8.4745762711864406E-3</v>
      </c>
      <c r="D28" s="102">
        <f t="shared" si="10"/>
        <v>5.9322033898305086E-2</v>
      </c>
      <c r="E28" s="102">
        <f t="shared" si="10"/>
        <v>0.1271186440677966</v>
      </c>
      <c r="F28" s="102">
        <f t="shared" si="10"/>
        <v>0.47457627118644069</v>
      </c>
      <c r="G28" s="102">
        <f t="shared" si="10"/>
        <v>0.3135593220338983</v>
      </c>
      <c r="H28" s="102">
        <f t="shared" si="10"/>
        <v>1.6949152542372881E-2</v>
      </c>
      <c r="I28" s="76">
        <v>1</v>
      </c>
      <c r="K28" s="7">
        <f t="shared" si="0"/>
        <v>0</v>
      </c>
      <c r="Y28" s="280"/>
      <c r="Z28" s="284"/>
      <c r="AA28" s="101">
        <f>AA27/$AE$27</f>
        <v>0.1864406779661017</v>
      </c>
      <c r="AB28" s="102">
        <f>AB27/$AE$27</f>
        <v>8.4745762711864406E-3</v>
      </c>
      <c r="AC28" s="102">
        <f>AC27/$AE$27</f>
        <v>4.2372881355932202E-2</v>
      </c>
      <c r="AD28" s="103">
        <f>AD27/$AE$27+0.001</f>
        <v>0.76371186440677963</v>
      </c>
      <c r="AE28" s="76">
        <v>1</v>
      </c>
      <c r="AF28" s="7">
        <f t="shared" si="1"/>
        <v>9.9999999999988987E-4</v>
      </c>
    </row>
    <row r="29" spans="1:37" s="7" customFormat="1" ht="18.75" customHeight="1" x14ac:dyDescent="0.15">
      <c r="A29" s="280"/>
      <c r="B29" s="284" t="s">
        <v>5</v>
      </c>
      <c r="C29" s="92">
        <v>10</v>
      </c>
      <c r="D29" s="40">
        <v>13</v>
      </c>
      <c r="E29" s="40">
        <v>24</v>
      </c>
      <c r="F29" s="40">
        <v>67</v>
      </c>
      <c r="G29" s="40">
        <v>20</v>
      </c>
      <c r="H29" s="40">
        <v>0</v>
      </c>
      <c r="I29" s="68">
        <v>134</v>
      </c>
      <c r="K29" s="7">
        <f t="shared" si="0"/>
        <v>0</v>
      </c>
      <c r="Y29" s="280"/>
      <c r="Z29" s="284" t="s">
        <v>5</v>
      </c>
      <c r="AA29" s="92">
        <v>37</v>
      </c>
      <c r="AB29" s="40">
        <v>7</v>
      </c>
      <c r="AC29" s="40">
        <v>9</v>
      </c>
      <c r="AD29" s="40">
        <v>81</v>
      </c>
      <c r="AE29" s="68">
        <v>134</v>
      </c>
      <c r="AF29" s="7">
        <f t="shared" si="1"/>
        <v>0</v>
      </c>
    </row>
    <row r="30" spans="1:37" s="7" customFormat="1" ht="18.75" customHeight="1" x14ac:dyDescent="0.15">
      <c r="A30" s="280"/>
      <c r="B30" s="284"/>
      <c r="C30" s="101">
        <f t="shared" ref="C30:H30" si="11">C29/$I$29</f>
        <v>7.4626865671641784E-2</v>
      </c>
      <c r="D30" s="102">
        <f t="shared" si="11"/>
        <v>9.7014925373134331E-2</v>
      </c>
      <c r="E30" s="102">
        <f t="shared" si="11"/>
        <v>0.17910447761194029</v>
      </c>
      <c r="F30" s="102">
        <f t="shared" si="11"/>
        <v>0.5</v>
      </c>
      <c r="G30" s="102">
        <f t="shared" si="11"/>
        <v>0.14925373134328357</v>
      </c>
      <c r="H30" s="102">
        <f t="shared" si="11"/>
        <v>0</v>
      </c>
      <c r="I30" s="76">
        <v>1</v>
      </c>
      <c r="K30" s="7">
        <f t="shared" si="0"/>
        <v>0</v>
      </c>
      <c r="Y30" s="280"/>
      <c r="Z30" s="284"/>
      <c r="AA30" s="101">
        <f>AA29/$AE$29</f>
        <v>0.27611940298507465</v>
      </c>
      <c r="AB30" s="102">
        <f>AB29/$AE$29</f>
        <v>5.2238805970149252E-2</v>
      </c>
      <c r="AC30" s="102">
        <f>AC29/$AE$29</f>
        <v>6.7164179104477612E-2</v>
      </c>
      <c r="AD30" s="103">
        <f>AD29/$AE$29+0.001</f>
        <v>0.60547761194029848</v>
      </c>
      <c r="AE30" s="76">
        <v>1</v>
      </c>
      <c r="AF30" s="7">
        <f t="shared" si="1"/>
        <v>9.9999999999988987E-4</v>
      </c>
    </row>
    <row r="31" spans="1:37" s="7" customFormat="1" ht="18.75" customHeight="1" x14ac:dyDescent="0.15">
      <c r="A31" s="280"/>
      <c r="B31" s="285" t="s">
        <v>85</v>
      </c>
      <c r="C31" s="92">
        <v>37</v>
      </c>
      <c r="D31" s="40">
        <v>32</v>
      </c>
      <c r="E31" s="40">
        <v>17</v>
      </c>
      <c r="F31" s="40">
        <v>32</v>
      </c>
      <c r="G31" s="40">
        <v>10</v>
      </c>
      <c r="H31" s="40">
        <v>0</v>
      </c>
      <c r="I31" s="68">
        <v>128</v>
      </c>
      <c r="K31" s="7">
        <f t="shared" si="0"/>
        <v>0</v>
      </c>
      <c r="Y31" s="280"/>
      <c r="Z31" s="285" t="s">
        <v>85</v>
      </c>
      <c r="AA31" s="92">
        <v>79</v>
      </c>
      <c r="AB31" s="40">
        <v>4</v>
      </c>
      <c r="AC31" s="40">
        <v>9</v>
      </c>
      <c r="AD31" s="40">
        <v>36</v>
      </c>
      <c r="AE31" s="68">
        <v>128</v>
      </c>
      <c r="AF31" s="7">
        <f t="shared" si="1"/>
        <v>0</v>
      </c>
    </row>
    <row r="32" spans="1:37" s="7" customFormat="1" ht="18.75" customHeight="1" thickBot="1" x14ac:dyDescent="0.2">
      <c r="A32" s="280"/>
      <c r="B32" s="286"/>
      <c r="C32" s="109">
        <f t="shared" ref="C32:H32" si="12">C31/$I$31</f>
        <v>0.2890625</v>
      </c>
      <c r="D32" s="111">
        <f t="shared" si="12"/>
        <v>0.25</v>
      </c>
      <c r="E32" s="111">
        <f t="shared" si="12"/>
        <v>0.1328125</v>
      </c>
      <c r="F32" s="111">
        <f t="shared" si="12"/>
        <v>0.25</v>
      </c>
      <c r="G32" s="111">
        <f t="shared" si="12"/>
        <v>7.8125E-2</v>
      </c>
      <c r="H32" s="111">
        <f t="shared" si="12"/>
        <v>0</v>
      </c>
      <c r="I32" s="78">
        <v>1</v>
      </c>
      <c r="K32" s="7">
        <f t="shared" si="0"/>
        <v>0</v>
      </c>
      <c r="Y32" s="280"/>
      <c r="Z32" s="286"/>
      <c r="AA32" s="114">
        <f>AA31/$AE$31+0.001</f>
        <v>0.6181875</v>
      </c>
      <c r="AB32" s="111">
        <f>AB31/$AE$31</f>
        <v>3.125E-2</v>
      </c>
      <c r="AC32" s="111">
        <f>AC31/$AE$31</f>
        <v>7.03125E-2</v>
      </c>
      <c r="AD32" s="111">
        <f>AD31/$AE$31</f>
        <v>0.28125</v>
      </c>
      <c r="AE32" s="78">
        <v>1</v>
      </c>
      <c r="AF32" s="7">
        <f t="shared" si="1"/>
        <v>9.9999999999988987E-4</v>
      </c>
    </row>
    <row r="33" spans="1:37" s="7" customFormat="1" ht="18.75" customHeight="1" thickTop="1" x14ac:dyDescent="0.15">
      <c r="A33" s="280"/>
      <c r="B33" s="277" t="s">
        <v>0</v>
      </c>
      <c r="C33" s="45">
        <v>48</v>
      </c>
      <c r="D33" s="42">
        <v>53</v>
      </c>
      <c r="E33" s="42">
        <v>69</v>
      </c>
      <c r="F33" s="42">
        <v>242</v>
      </c>
      <c r="G33" s="42">
        <v>211</v>
      </c>
      <c r="H33" s="42">
        <v>11</v>
      </c>
      <c r="I33" s="70">
        <v>634</v>
      </c>
      <c r="K33" s="7">
        <f t="shared" si="0"/>
        <v>0</v>
      </c>
      <c r="Y33" s="280"/>
      <c r="Z33" s="277" t="s">
        <v>0</v>
      </c>
      <c r="AA33" s="45">
        <v>143</v>
      </c>
      <c r="AB33" s="42">
        <v>14</v>
      </c>
      <c r="AC33" s="42">
        <v>25</v>
      </c>
      <c r="AD33" s="42">
        <v>454</v>
      </c>
      <c r="AE33" s="70">
        <v>636</v>
      </c>
      <c r="AF33" s="7">
        <f t="shared" si="1"/>
        <v>0</v>
      </c>
    </row>
    <row r="34" spans="1:37" s="7" customFormat="1" ht="18.75" customHeight="1" thickBot="1" x14ac:dyDescent="0.2">
      <c r="A34" s="282"/>
      <c r="B34" s="278"/>
      <c r="C34" s="104">
        <f>C33/$I$33</f>
        <v>7.5709779179810727E-2</v>
      </c>
      <c r="D34" s="105">
        <f>D33/$I$33</f>
        <v>8.3596214511041003E-2</v>
      </c>
      <c r="E34" s="105">
        <f>E33/$I$33</f>
        <v>0.10883280757097792</v>
      </c>
      <c r="F34" s="108">
        <f>F33/$I$33-0.001</f>
        <v>0.38070347003154575</v>
      </c>
      <c r="G34" s="105">
        <f>G33/$I$33</f>
        <v>0.33280757097791797</v>
      </c>
      <c r="H34" s="105">
        <f>H33/$I$33</f>
        <v>1.7350157728706624E-2</v>
      </c>
      <c r="I34" s="83">
        <v>1</v>
      </c>
      <c r="K34" s="34">
        <f t="shared" si="0"/>
        <v>-1.0000000000000009E-3</v>
      </c>
      <c r="L34" s="27">
        <f t="shared" ref="L34:R34" si="13">+C21+C23+C25+C27+C29+C31-C33</f>
        <v>0</v>
      </c>
      <c r="M34" s="27">
        <f t="shared" si="13"/>
        <v>0</v>
      </c>
      <c r="N34" s="27">
        <f t="shared" si="13"/>
        <v>0</v>
      </c>
      <c r="O34" s="27">
        <f t="shared" si="13"/>
        <v>0</v>
      </c>
      <c r="P34" s="27">
        <f t="shared" si="13"/>
        <v>0</v>
      </c>
      <c r="Q34" s="27">
        <f t="shared" si="13"/>
        <v>0</v>
      </c>
      <c r="R34" s="27">
        <f t="shared" si="13"/>
        <v>0</v>
      </c>
      <c r="Y34" s="282"/>
      <c r="Z34" s="278"/>
      <c r="AA34" s="104">
        <f>AA33/$AE$33</f>
        <v>0.22484276729559749</v>
      </c>
      <c r="AB34" s="105">
        <f>AB33/$AE$33</f>
        <v>2.20125786163522E-2</v>
      </c>
      <c r="AC34" s="105">
        <f>AC33/$AE$33</f>
        <v>3.9308176100628929E-2</v>
      </c>
      <c r="AD34" s="105">
        <f>AD33/$AE$33</f>
        <v>0.71383647798742134</v>
      </c>
      <c r="AE34" s="83">
        <v>1</v>
      </c>
      <c r="AF34" s="7">
        <f t="shared" si="1"/>
        <v>0</v>
      </c>
      <c r="AG34" s="27">
        <f>+AA21+AA23+AA25+AA27+AA29+AA31-AA33</f>
        <v>0</v>
      </c>
      <c r="AH34" s="27">
        <f>+AB21+AB23+AB25+AB27+AB29+AB31-AB33</f>
        <v>0</v>
      </c>
      <c r="AI34" s="27">
        <f>+AC21+AC23+AC25+AC27+AC29+AC31-AC33</f>
        <v>0</v>
      </c>
      <c r="AJ34" s="27">
        <f>+AD21+AD23+AD25+AD27+AD29+AD31-AD33</f>
        <v>0</v>
      </c>
      <c r="AK34" s="27">
        <f>+AE21+AE23+AE25+AE27+AE29+AE31-AE33</f>
        <v>0</v>
      </c>
    </row>
    <row r="35" spans="1:37" s="7" customFormat="1" ht="18.75" customHeight="1" x14ac:dyDescent="0.15">
      <c r="A35" s="283" t="s">
        <v>7</v>
      </c>
      <c r="B35" s="277" t="s">
        <v>1</v>
      </c>
      <c r="C35" s="45">
        <v>0</v>
      </c>
      <c r="D35" s="42">
        <v>0</v>
      </c>
      <c r="E35" s="42">
        <v>0</v>
      </c>
      <c r="F35" s="42">
        <v>29</v>
      </c>
      <c r="G35" s="42">
        <v>58</v>
      </c>
      <c r="H35" s="42">
        <v>1</v>
      </c>
      <c r="I35" s="70">
        <v>88</v>
      </c>
      <c r="K35" s="7">
        <f t="shared" si="0"/>
        <v>0</v>
      </c>
      <c r="Y35" s="283" t="s">
        <v>7</v>
      </c>
      <c r="Z35" s="277" t="s">
        <v>1</v>
      </c>
      <c r="AA35" s="45">
        <v>0</v>
      </c>
      <c r="AB35" s="42">
        <v>0</v>
      </c>
      <c r="AC35" s="42">
        <v>0</v>
      </c>
      <c r="AD35" s="42">
        <v>88</v>
      </c>
      <c r="AE35" s="70">
        <v>88</v>
      </c>
      <c r="AF35" s="7">
        <f t="shared" si="1"/>
        <v>0</v>
      </c>
    </row>
    <row r="36" spans="1:37" s="7" customFormat="1" ht="18.75" customHeight="1" x14ac:dyDescent="0.15">
      <c r="A36" s="280"/>
      <c r="B36" s="284"/>
      <c r="C36" s="101">
        <f t="shared" ref="C36:H36" si="14">C35/$I$35</f>
        <v>0</v>
      </c>
      <c r="D36" s="102">
        <f t="shared" si="14"/>
        <v>0</v>
      </c>
      <c r="E36" s="102">
        <f t="shared" si="14"/>
        <v>0</v>
      </c>
      <c r="F36" s="102">
        <f t="shared" si="14"/>
        <v>0.32954545454545453</v>
      </c>
      <c r="G36" s="102">
        <f t="shared" si="14"/>
        <v>0.65909090909090906</v>
      </c>
      <c r="H36" s="102">
        <f t="shared" si="14"/>
        <v>1.1363636363636364E-2</v>
      </c>
      <c r="I36" s="76">
        <v>1</v>
      </c>
      <c r="K36" s="7">
        <f t="shared" si="0"/>
        <v>0</v>
      </c>
      <c r="Y36" s="280"/>
      <c r="Z36" s="284"/>
      <c r="AA36" s="101">
        <f>AA35/$AE$35</f>
        <v>0</v>
      </c>
      <c r="AB36" s="102">
        <f>AB35/$AE$35</f>
        <v>0</v>
      </c>
      <c r="AC36" s="102">
        <f>AC35/$AE$35</f>
        <v>0</v>
      </c>
      <c r="AD36" s="102">
        <f>AD35/$AE$35</f>
        <v>1</v>
      </c>
      <c r="AE36" s="76">
        <v>1</v>
      </c>
      <c r="AF36" s="7">
        <f t="shared" si="1"/>
        <v>0</v>
      </c>
    </row>
    <row r="37" spans="1:37" s="7" customFormat="1" ht="18.75" customHeight="1" x14ac:dyDescent="0.15">
      <c r="A37" s="280"/>
      <c r="B37" s="284" t="s">
        <v>2</v>
      </c>
      <c r="C37" s="92">
        <v>0</v>
      </c>
      <c r="D37" s="40">
        <v>0</v>
      </c>
      <c r="E37" s="40">
        <v>1</v>
      </c>
      <c r="F37" s="40">
        <v>29</v>
      </c>
      <c r="G37" s="40">
        <v>60</v>
      </c>
      <c r="H37" s="40">
        <v>2</v>
      </c>
      <c r="I37" s="68">
        <v>92</v>
      </c>
      <c r="K37" s="7">
        <f t="shared" si="0"/>
        <v>0</v>
      </c>
      <c r="Y37" s="280"/>
      <c r="Z37" s="284" t="s">
        <v>2</v>
      </c>
      <c r="AA37" s="92">
        <v>0</v>
      </c>
      <c r="AB37" s="40">
        <v>0</v>
      </c>
      <c r="AC37" s="40">
        <v>0</v>
      </c>
      <c r="AD37" s="40">
        <v>92</v>
      </c>
      <c r="AE37" s="68">
        <v>92</v>
      </c>
      <c r="AF37" s="7">
        <f t="shared" si="1"/>
        <v>0</v>
      </c>
    </row>
    <row r="38" spans="1:37" s="7" customFormat="1" ht="18.75" customHeight="1" x14ac:dyDescent="0.15">
      <c r="A38" s="280"/>
      <c r="B38" s="284"/>
      <c r="C38" s="101">
        <f t="shared" ref="C38:H38" si="15">C37/$I$37</f>
        <v>0</v>
      </c>
      <c r="D38" s="102">
        <f t="shared" si="15"/>
        <v>0</v>
      </c>
      <c r="E38" s="102">
        <f t="shared" si="15"/>
        <v>1.0869565217391304E-2</v>
      </c>
      <c r="F38" s="102">
        <f t="shared" si="15"/>
        <v>0.31521739130434784</v>
      </c>
      <c r="G38" s="102">
        <f t="shared" si="15"/>
        <v>0.65217391304347827</v>
      </c>
      <c r="H38" s="102">
        <f t="shared" si="15"/>
        <v>2.1739130434782608E-2</v>
      </c>
      <c r="I38" s="76">
        <v>1</v>
      </c>
      <c r="K38" s="7">
        <f t="shared" si="0"/>
        <v>0</v>
      </c>
      <c r="Y38" s="280"/>
      <c r="Z38" s="284"/>
      <c r="AA38" s="101">
        <f>AA37/$AE$37</f>
        <v>0</v>
      </c>
      <c r="AB38" s="102">
        <f>AB37/$AE$37</f>
        <v>0</v>
      </c>
      <c r="AC38" s="102">
        <f>AC37/$AE$37</f>
        <v>0</v>
      </c>
      <c r="AD38" s="102">
        <f>AD37/$AE$37</f>
        <v>1</v>
      </c>
      <c r="AE38" s="76">
        <v>1</v>
      </c>
      <c r="AF38" s="7">
        <f t="shared" si="1"/>
        <v>0</v>
      </c>
    </row>
    <row r="39" spans="1:37" s="7" customFormat="1" ht="18.75" customHeight="1" x14ac:dyDescent="0.15">
      <c r="A39" s="280"/>
      <c r="B39" s="284" t="s">
        <v>3</v>
      </c>
      <c r="C39" s="92">
        <v>0</v>
      </c>
      <c r="D39" s="40">
        <v>4</v>
      </c>
      <c r="E39" s="40">
        <v>6</v>
      </c>
      <c r="F39" s="40">
        <v>47</v>
      </c>
      <c r="G39" s="40">
        <v>47</v>
      </c>
      <c r="H39" s="40">
        <v>1</v>
      </c>
      <c r="I39" s="68">
        <v>105</v>
      </c>
      <c r="K39" s="7">
        <f t="shared" si="0"/>
        <v>0</v>
      </c>
      <c r="Y39" s="280"/>
      <c r="Z39" s="284" t="s">
        <v>3</v>
      </c>
      <c r="AA39" s="92">
        <v>2</v>
      </c>
      <c r="AB39" s="42">
        <v>3</v>
      </c>
      <c r="AC39" s="40">
        <v>4</v>
      </c>
      <c r="AD39" s="40">
        <v>97</v>
      </c>
      <c r="AE39" s="68">
        <v>106</v>
      </c>
      <c r="AF39" s="7">
        <f t="shared" si="1"/>
        <v>0</v>
      </c>
    </row>
    <row r="40" spans="1:37" s="7" customFormat="1" ht="18.75" customHeight="1" x14ac:dyDescent="0.15">
      <c r="A40" s="280"/>
      <c r="B40" s="284"/>
      <c r="C40" s="101">
        <f>C39/$I$39</f>
        <v>0</v>
      </c>
      <c r="D40" s="102">
        <f>D39/$I$39</f>
        <v>3.8095238095238099E-2</v>
      </c>
      <c r="E40" s="103">
        <f>E39/$I$39-0.001</f>
        <v>5.614285714285714E-2</v>
      </c>
      <c r="F40" s="102">
        <f>F39/$I$39</f>
        <v>0.44761904761904764</v>
      </c>
      <c r="G40" s="102">
        <f>G39/$I$39</f>
        <v>0.44761904761904764</v>
      </c>
      <c r="H40" s="102">
        <f>H39/$I$39</f>
        <v>9.5238095238095247E-3</v>
      </c>
      <c r="I40" s="76">
        <v>1</v>
      </c>
      <c r="K40" s="7">
        <f t="shared" si="0"/>
        <v>-1.0000000000001119E-3</v>
      </c>
      <c r="Y40" s="280"/>
      <c r="Z40" s="284"/>
      <c r="AA40" s="101">
        <f>AA39/$AE$39</f>
        <v>1.8867924528301886E-2</v>
      </c>
      <c r="AB40" s="102">
        <f>AB39/$AE$39</f>
        <v>2.8301886792452831E-2</v>
      </c>
      <c r="AC40" s="102">
        <f>AC39/$AE$39</f>
        <v>3.7735849056603772E-2</v>
      </c>
      <c r="AD40" s="102">
        <f>AD39/$AE$39</f>
        <v>0.91509433962264153</v>
      </c>
      <c r="AE40" s="76">
        <v>1</v>
      </c>
      <c r="AF40" s="7">
        <f t="shared" si="1"/>
        <v>0</v>
      </c>
    </row>
    <row r="41" spans="1:37" s="7" customFormat="1" ht="18.75" customHeight="1" x14ac:dyDescent="0.15">
      <c r="A41" s="280"/>
      <c r="B41" s="284" t="s">
        <v>4</v>
      </c>
      <c r="C41" s="92">
        <v>1</v>
      </c>
      <c r="D41" s="40">
        <v>4</v>
      </c>
      <c r="E41" s="40">
        <v>16</v>
      </c>
      <c r="F41" s="40">
        <v>68</v>
      </c>
      <c r="G41" s="40">
        <v>35</v>
      </c>
      <c r="H41" s="40">
        <v>4</v>
      </c>
      <c r="I41" s="68">
        <v>128</v>
      </c>
      <c r="K41" s="7">
        <f t="shared" si="0"/>
        <v>0</v>
      </c>
      <c r="Y41" s="280"/>
      <c r="Z41" s="284" t="s">
        <v>4</v>
      </c>
      <c r="AA41" s="92">
        <v>16</v>
      </c>
      <c r="AB41" s="40">
        <v>4</v>
      </c>
      <c r="AC41" s="40">
        <v>7</v>
      </c>
      <c r="AD41" s="40">
        <v>102</v>
      </c>
      <c r="AE41" s="68">
        <v>129</v>
      </c>
      <c r="AF41" s="7">
        <f t="shared" si="1"/>
        <v>0</v>
      </c>
    </row>
    <row r="42" spans="1:37" s="7" customFormat="1" ht="18.75" customHeight="1" x14ac:dyDescent="0.15">
      <c r="A42" s="280"/>
      <c r="B42" s="284"/>
      <c r="C42" s="101">
        <f>C41/$I$41</f>
        <v>7.8125E-3</v>
      </c>
      <c r="D42" s="102">
        <f>D41/$I$41</f>
        <v>3.125E-2</v>
      </c>
      <c r="E42" s="102">
        <f>E41/$I$41</f>
        <v>0.125</v>
      </c>
      <c r="F42" s="103">
        <f>F41/$I$41+0.001</f>
        <v>0.53225</v>
      </c>
      <c r="G42" s="102">
        <f>G41/$I$41</f>
        <v>0.2734375</v>
      </c>
      <c r="H42" s="102">
        <f>H41/$I$41</f>
        <v>3.125E-2</v>
      </c>
      <c r="I42" s="76">
        <v>1</v>
      </c>
      <c r="K42" s="7">
        <f t="shared" si="0"/>
        <v>9.9999999999988987E-4</v>
      </c>
      <c r="Y42" s="280"/>
      <c r="Z42" s="284"/>
      <c r="AA42" s="101">
        <f>AA41/$AE$41</f>
        <v>0.12403100775193798</v>
      </c>
      <c r="AB42" s="102">
        <f>AB41/$AE$41</f>
        <v>3.1007751937984496E-2</v>
      </c>
      <c r="AC42" s="102">
        <f>AC41/$AE$41</f>
        <v>5.4263565891472867E-2</v>
      </c>
      <c r="AD42" s="102">
        <f>AD41/$AE$41</f>
        <v>0.79069767441860461</v>
      </c>
      <c r="AE42" s="76">
        <v>1</v>
      </c>
      <c r="AF42" s="7">
        <f t="shared" si="1"/>
        <v>0</v>
      </c>
    </row>
    <row r="43" spans="1:37" s="7" customFormat="1" ht="18.75" customHeight="1" x14ac:dyDescent="0.15">
      <c r="A43" s="280"/>
      <c r="B43" s="284" t="s">
        <v>5</v>
      </c>
      <c r="C43" s="92">
        <v>8</v>
      </c>
      <c r="D43" s="40">
        <v>20</v>
      </c>
      <c r="E43" s="40">
        <v>25</v>
      </c>
      <c r="F43" s="40">
        <v>60</v>
      </c>
      <c r="G43" s="40">
        <v>24</v>
      </c>
      <c r="H43" s="40">
        <v>2</v>
      </c>
      <c r="I43" s="68">
        <v>139</v>
      </c>
      <c r="K43" s="7">
        <f t="shared" si="0"/>
        <v>0</v>
      </c>
      <c r="Y43" s="280"/>
      <c r="Z43" s="284" t="s">
        <v>5</v>
      </c>
      <c r="AA43" s="92">
        <v>47</v>
      </c>
      <c r="AB43" s="40">
        <v>11</v>
      </c>
      <c r="AC43" s="40">
        <v>6</v>
      </c>
      <c r="AD43" s="40">
        <v>76</v>
      </c>
      <c r="AE43" s="68">
        <v>140</v>
      </c>
      <c r="AF43" s="7">
        <f t="shared" si="1"/>
        <v>0</v>
      </c>
    </row>
    <row r="44" spans="1:37" s="7" customFormat="1" ht="18.75" customHeight="1" x14ac:dyDescent="0.15">
      <c r="A44" s="280"/>
      <c r="B44" s="284"/>
      <c r="C44" s="101">
        <f>C43/$I$43</f>
        <v>5.7553956834532377E-2</v>
      </c>
      <c r="D44" s="102">
        <f>D43/$I$43</f>
        <v>0.14388489208633093</v>
      </c>
      <c r="E44" s="102">
        <f>E43/$I$43</f>
        <v>0.17985611510791366</v>
      </c>
      <c r="F44" s="103">
        <f>F43/$I$43-0.001</f>
        <v>0.43065467625899279</v>
      </c>
      <c r="G44" s="102">
        <f>G43/$I$43</f>
        <v>0.17266187050359713</v>
      </c>
      <c r="H44" s="102">
        <f>H43/$I$43</f>
        <v>1.4388489208633094E-2</v>
      </c>
      <c r="I44" s="76">
        <v>1</v>
      </c>
      <c r="K44" s="7">
        <f t="shared" si="0"/>
        <v>-1.0000000000000009E-3</v>
      </c>
      <c r="Y44" s="280"/>
      <c r="Z44" s="284"/>
      <c r="AA44" s="101">
        <f>AA43/$AE$43</f>
        <v>0.33571428571428569</v>
      </c>
      <c r="AB44" s="102">
        <f>AB43/$AE$43</f>
        <v>7.857142857142857E-2</v>
      </c>
      <c r="AC44" s="102">
        <f>AC43/$AE$43</f>
        <v>4.2857142857142858E-2</v>
      </c>
      <c r="AD44" s="103">
        <f>AD43/$AE$43-0.001</f>
        <v>0.54185714285714282</v>
      </c>
      <c r="AE44" s="76">
        <v>1</v>
      </c>
      <c r="AF44" s="7">
        <f t="shared" si="1"/>
        <v>-1.0000000000001119E-3</v>
      </c>
    </row>
    <row r="45" spans="1:37" s="7" customFormat="1" ht="18.75" customHeight="1" x14ac:dyDescent="0.15">
      <c r="A45" s="280"/>
      <c r="B45" s="285" t="s">
        <v>85</v>
      </c>
      <c r="C45" s="92">
        <v>42</v>
      </c>
      <c r="D45" s="40">
        <v>41</v>
      </c>
      <c r="E45" s="40">
        <v>35</v>
      </c>
      <c r="F45" s="40">
        <v>35</v>
      </c>
      <c r="G45" s="40">
        <v>8</v>
      </c>
      <c r="H45" s="40">
        <v>1</v>
      </c>
      <c r="I45" s="68">
        <v>162</v>
      </c>
      <c r="K45" s="7">
        <f t="shared" si="0"/>
        <v>0</v>
      </c>
      <c r="Y45" s="280"/>
      <c r="Z45" s="285" t="s">
        <v>85</v>
      </c>
      <c r="AA45" s="92">
        <v>113</v>
      </c>
      <c r="AB45" s="40">
        <v>5</v>
      </c>
      <c r="AC45" s="40">
        <v>9</v>
      </c>
      <c r="AD45" s="40">
        <v>37</v>
      </c>
      <c r="AE45" s="68">
        <v>164</v>
      </c>
      <c r="AF45" s="7">
        <f t="shared" si="1"/>
        <v>0</v>
      </c>
    </row>
    <row r="46" spans="1:37" s="7" customFormat="1" ht="18.75" customHeight="1" thickBot="1" x14ac:dyDescent="0.2">
      <c r="A46" s="280"/>
      <c r="B46" s="286"/>
      <c r="C46" s="114">
        <f>C45/$I$45+0.001</f>
        <v>0.26025925925925925</v>
      </c>
      <c r="D46" s="111">
        <f>D45/$I$45</f>
        <v>0.25308641975308643</v>
      </c>
      <c r="E46" s="111">
        <f>E45/$I$45</f>
        <v>0.21604938271604937</v>
      </c>
      <c r="F46" s="111">
        <f>F45/$I$45</f>
        <v>0.21604938271604937</v>
      </c>
      <c r="G46" s="111">
        <f>G45/$I$45</f>
        <v>4.9382716049382713E-2</v>
      </c>
      <c r="H46" s="111">
        <f>H45/$I$45</f>
        <v>6.1728395061728392E-3</v>
      </c>
      <c r="I46" s="78">
        <v>1</v>
      </c>
      <c r="K46" s="7">
        <f t="shared" si="0"/>
        <v>9.9999999999988987E-4</v>
      </c>
      <c r="Y46" s="280"/>
      <c r="Z46" s="286"/>
      <c r="AA46" s="109">
        <f>AA45/$AE$45</f>
        <v>0.68902439024390238</v>
      </c>
      <c r="AB46" s="111">
        <f>AB45/$AE$45</f>
        <v>3.048780487804878E-2</v>
      </c>
      <c r="AC46" s="111">
        <f>AC45/$AE$45</f>
        <v>5.4878048780487805E-2</v>
      </c>
      <c r="AD46" s="111">
        <f>AD45/$AE$45</f>
        <v>0.22560975609756098</v>
      </c>
      <c r="AE46" s="78">
        <v>1</v>
      </c>
      <c r="AF46" s="7">
        <f t="shared" si="1"/>
        <v>0</v>
      </c>
    </row>
    <row r="47" spans="1:37" s="7" customFormat="1" ht="18.75" customHeight="1" thickTop="1" x14ac:dyDescent="0.15">
      <c r="A47" s="280"/>
      <c r="B47" s="277" t="s">
        <v>0</v>
      </c>
      <c r="C47" s="45">
        <v>51</v>
      </c>
      <c r="D47" s="42">
        <v>69</v>
      </c>
      <c r="E47" s="42">
        <v>83</v>
      </c>
      <c r="F47" s="42">
        <v>268</v>
      </c>
      <c r="G47" s="42">
        <v>232</v>
      </c>
      <c r="H47" s="42">
        <v>11</v>
      </c>
      <c r="I47" s="70">
        <v>714</v>
      </c>
      <c r="K47" s="7">
        <f t="shared" si="0"/>
        <v>0</v>
      </c>
      <c r="Y47" s="280"/>
      <c r="Z47" s="277" t="s">
        <v>0</v>
      </c>
      <c r="AA47" s="45">
        <v>178</v>
      </c>
      <c r="AB47" s="42">
        <v>23</v>
      </c>
      <c r="AC47" s="42">
        <v>26</v>
      </c>
      <c r="AD47" s="42">
        <v>492</v>
      </c>
      <c r="AE47" s="70">
        <v>719</v>
      </c>
      <c r="AF47" s="7">
        <f t="shared" si="1"/>
        <v>0</v>
      </c>
    </row>
    <row r="48" spans="1:37" s="7" customFormat="1" ht="18.75" customHeight="1" thickBot="1" x14ac:dyDescent="0.2">
      <c r="A48" s="282"/>
      <c r="B48" s="278"/>
      <c r="C48" s="104">
        <f>C47/$I$47</f>
        <v>7.1428571428571425E-2</v>
      </c>
      <c r="D48" s="105">
        <f>D47/$I$47</f>
        <v>9.6638655462184878E-2</v>
      </c>
      <c r="E48" s="105">
        <f>E47/$I$47</f>
        <v>0.11624649859943978</v>
      </c>
      <c r="F48" s="108">
        <f>F47/$I$47+0.001</f>
        <v>0.37635014005602241</v>
      </c>
      <c r="G48" s="105">
        <f>G47/$I$47</f>
        <v>0.32492997198879553</v>
      </c>
      <c r="H48" s="105">
        <f>H47/$I$47</f>
        <v>1.5406162464985995E-2</v>
      </c>
      <c r="I48" s="83">
        <v>1</v>
      </c>
      <c r="K48" s="7">
        <f t="shared" si="0"/>
        <v>9.9999999999988987E-4</v>
      </c>
      <c r="L48" s="27">
        <f t="shared" ref="L48:R48" si="16">+C35+C37+C39+C41+C43+C45-C47</f>
        <v>0</v>
      </c>
      <c r="M48" s="27">
        <f t="shared" si="16"/>
        <v>0</v>
      </c>
      <c r="N48" s="27">
        <f t="shared" si="16"/>
        <v>0</v>
      </c>
      <c r="O48" s="27">
        <f t="shared" si="16"/>
        <v>0</v>
      </c>
      <c r="P48" s="27">
        <f t="shared" si="16"/>
        <v>0</v>
      </c>
      <c r="Q48" s="27">
        <f t="shared" si="16"/>
        <v>0</v>
      </c>
      <c r="R48" s="27">
        <f t="shared" si="16"/>
        <v>0</v>
      </c>
      <c r="Y48" s="282"/>
      <c r="Z48" s="278"/>
      <c r="AA48" s="104">
        <f>AA47/$AE$47</f>
        <v>0.24756606397774686</v>
      </c>
      <c r="AB48" s="105">
        <f>AB47/$AE$47</f>
        <v>3.1988873435326845E-2</v>
      </c>
      <c r="AC48" s="105">
        <f>AC47/$AE$47</f>
        <v>3.6161335187760782E-2</v>
      </c>
      <c r="AD48" s="105">
        <f>AD47/$AE$47</f>
        <v>0.68428372739916554</v>
      </c>
      <c r="AE48" s="83">
        <v>1</v>
      </c>
      <c r="AF48" s="7">
        <f t="shared" si="1"/>
        <v>0</v>
      </c>
      <c r="AG48" s="27">
        <f>+AA35+AA37+AA39+AA41+AA43+AA45-AA47</f>
        <v>0</v>
      </c>
      <c r="AH48" s="27">
        <f>+AB35+AB37+AB39+AB41+AB43+AB45-AB47</f>
        <v>0</v>
      </c>
      <c r="AI48" s="27">
        <f>+AC35+AC37+AC39+AC41+AC43+AC45-AC47</f>
        <v>0</v>
      </c>
      <c r="AJ48" s="27">
        <f>+AD35+AD37+AD39+AD41+AD43+AD45-AD47</f>
        <v>0</v>
      </c>
      <c r="AK48" s="27">
        <f>+AE35+AE37+AE39+AE41+AE43+AE45-AE47</f>
        <v>0</v>
      </c>
    </row>
    <row r="50" spans="2:31" ht="10.5" customHeight="1" x14ac:dyDescent="0.15"/>
    <row r="51" spans="2:31" hidden="1" x14ac:dyDescent="0.15">
      <c r="B51" s="326" t="s">
        <v>181</v>
      </c>
      <c r="C51" s="32">
        <f t="shared" ref="C51:I51" si="17">+C21+C35-C7</f>
        <v>0</v>
      </c>
      <c r="D51" s="32">
        <f t="shared" si="17"/>
        <v>0</v>
      </c>
      <c r="E51" s="32">
        <f t="shared" si="17"/>
        <v>0</v>
      </c>
      <c r="F51" s="32">
        <f t="shared" si="17"/>
        <v>0</v>
      </c>
      <c r="G51" s="32">
        <f t="shared" si="17"/>
        <v>0</v>
      </c>
      <c r="H51" s="32">
        <f t="shared" si="17"/>
        <v>0</v>
      </c>
      <c r="I51" s="32">
        <f t="shared" si="17"/>
        <v>0</v>
      </c>
      <c r="Z51" s="326" t="s">
        <v>181</v>
      </c>
      <c r="AA51" s="32">
        <f>+AA21+AA35-AA7</f>
        <v>0</v>
      </c>
      <c r="AB51" s="32">
        <f>+AB21+AB35-AB7</f>
        <v>0</v>
      </c>
      <c r="AC51" s="32">
        <f>+AC21+AC35-AC7</f>
        <v>0</v>
      </c>
      <c r="AD51" s="32">
        <f>+AD21+AD35-AD7</f>
        <v>0</v>
      </c>
      <c r="AE51" s="32">
        <f>+AE21+AE35-AE7</f>
        <v>0</v>
      </c>
    </row>
    <row r="52" spans="2:31" hidden="1" x14ac:dyDescent="0.15">
      <c r="B52" s="325"/>
      <c r="C52" s="32"/>
      <c r="D52" s="32"/>
      <c r="E52" s="32"/>
      <c r="F52" s="32"/>
      <c r="G52" s="32"/>
      <c r="H52" s="32"/>
      <c r="I52" s="32"/>
      <c r="Z52" s="325"/>
      <c r="AA52" s="32"/>
      <c r="AB52" s="32"/>
      <c r="AC52" s="32"/>
      <c r="AD52" s="32"/>
      <c r="AE52" s="32"/>
    </row>
    <row r="53" spans="2:31" hidden="1" x14ac:dyDescent="0.15">
      <c r="B53" s="325" t="s">
        <v>182</v>
      </c>
      <c r="C53" s="32">
        <f t="shared" ref="C53:I53" si="18">+C23+C37-C9</f>
        <v>0</v>
      </c>
      <c r="D53" s="32">
        <f t="shared" si="18"/>
        <v>0</v>
      </c>
      <c r="E53" s="32">
        <f t="shared" si="18"/>
        <v>0</v>
      </c>
      <c r="F53" s="32">
        <f t="shared" si="18"/>
        <v>0</v>
      </c>
      <c r="G53" s="32">
        <f t="shared" si="18"/>
        <v>0</v>
      </c>
      <c r="H53" s="32">
        <f t="shared" si="18"/>
        <v>0</v>
      </c>
      <c r="I53" s="32">
        <f t="shared" si="18"/>
        <v>0</v>
      </c>
      <c r="Z53" s="325" t="s">
        <v>182</v>
      </c>
      <c r="AA53" s="32">
        <f>+AA23+AA37-AA9</f>
        <v>0</v>
      </c>
      <c r="AB53" s="32">
        <f>+AB23+AB37-AB9</f>
        <v>0</v>
      </c>
      <c r="AC53" s="32">
        <f>+AC23+AC37-AC9</f>
        <v>0</v>
      </c>
      <c r="AD53" s="32">
        <f>+AD23+AD37-AD9</f>
        <v>0</v>
      </c>
      <c r="AE53" s="32">
        <f>+AE23+AE37-AE9</f>
        <v>0</v>
      </c>
    </row>
    <row r="54" spans="2:31" hidden="1" x14ac:dyDescent="0.15">
      <c r="B54" s="325"/>
      <c r="C54" s="32"/>
      <c r="D54" s="32"/>
      <c r="E54" s="32"/>
      <c r="F54" s="32"/>
      <c r="G54" s="32"/>
      <c r="H54" s="32"/>
      <c r="I54" s="32"/>
      <c r="Z54" s="325"/>
      <c r="AA54" s="32"/>
      <c r="AB54" s="32"/>
      <c r="AC54" s="32"/>
      <c r="AD54" s="32"/>
      <c r="AE54" s="32"/>
    </row>
    <row r="55" spans="2:31" hidden="1" x14ac:dyDescent="0.15">
      <c r="B55" s="325" t="s">
        <v>183</v>
      </c>
      <c r="C55" s="32">
        <f t="shared" ref="C55:I55" si="19">+C25+C39-C11</f>
        <v>0</v>
      </c>
      <c r="D55" s="32">
        <f t="shared" si="19"/>
        <v>0</v>
      </c>
      <c r="E55" s="32">
        <f t="shared" si="19"/>
        <v>0</v>
      </c>
      <c r="F55" s="32">
        <f t="shared" si="19"/>
        <v>0</v>
      </c>
      <c r="G55" s="32">
        <f t="shared" si="19"/>
        <v>0</v>
      </c>
      <c r="H55" s="32">
        <f t="shared" si="19"/>
        <v>0</v>
      </c>
      <c r="I55" s="32">
        <f t="shared" si="19"/>
        <v>0</v>
      </c>
      <c r="Z55" s="325" t="s">
        <v>183</v>
      </c>
      <c r="AA55" s="32">
        <f>+AA25+AA39-AA11</f>
        <v>0</v>
      </c>
      <c r="AB55" s="32">
        <f>+AB25+AB39-AB11</f>
        <v>0</v>
      </c>
      <c r="AC55" s="32">
        <f>+AC25+AC39-AC11</f>
        <v>0</v>
      </c>
      <c r="AD55" s="32">
        <f>+AD25+AD39-AD11</f>
        <v>0</v>
      </c>
      <c r="AE55" s="32">
        <f>+AE25+AE39-AE11</f>
        <v>0</v>
      </c>
    </row>
    <row r="56" spans="2:31" hidden="1" x14ac:dyDescent="0.15">
      <c r="B56" s="325"/>
      <c r="C56" s="32"/>
      <c r="D56" s="32"/>
      <c r="E56" s="32"/>
      <c r="F56" s="32"/>
      <c r="G56" s="32"/>
      <c r="H56" s="32"/>
      <c r="I56" s="32"/>
      <c r="Z56" s="325"/>
      <c r="AA56" s="32"/>
      <c r="AB56" s="32"/>
      <c r="AC56" s="32"/>
      <c r="AD56" s="32"/>
      <c r="AE56" s="32"/>
    </row>
    <row r="57" spans="2:31" hidden="1" x14ac:dyDescent="0.15">
      <c r="B57" s="325" t="s">
        <v>184</v>
      </c>
      <c r="C57" s="32">
        <f t="shared" ref="C57:I57" si="20">+C27+C41-C13</f>
        <v>0</v>
      </c>
      <c r="D57" s="32">
        <f t="shared" si="20"/>
        <v>0</v>
      </c>
      <c r="E57" s="32">
        <f t="shared" si="20"/>
        <v>0</v>
      </c>
      <c r="F57" s="32">
        <f t="shared" si="20"/>
        <v>0</v>
      </c>
      <c r="G57" s="32">
        <f t="shared" si="20"/>
        <v>0</v>
      </c>
      <c r="H57" s="32">
        <f t="shared" si="20"/>
        <v>0</v>
      </c>
      <c r="I57" s="32">
        <f t="shared" si="20"/>
        <v>0</v>
      </c>
      <c r="Z57" s="325" t="s">
        <v>184</v>
      </c>
      <c r="AA57" s="32">
        <f>+AA27+AA41-AA13</f>
        <v>0</v>
      </c>
      <c r="AB57" s="32">
        <f>+AB27+AB41-AB13</f>
        <v>0</v>
      </c>
      <c r="AC57" s="32">
        <f>+AC27+AC41-AC13</f>
        <v>0</v>
      </c>
      <c r="AD57" s="32">
        <f>+AD27+AD41-AD13</f>
        <v>0</v>
      </c>
      <c r="AE57" s="32">
        <f>+AE27+AE41-AE13</f>
        <v>0</v>
      </c>
    </row>
    <row r="58" spans="2:31" hidden="1" x14ac:dyDescent="0.15">
      <c r="B58" s="325"/>
      <c r="C58" s="32"/>
      <c r="D58" s="32"/>
      <c r="E58" s="32"/>
      <c r="F58" s="32"/>
      <c r="G58" s="32"/>
      <c r="H58" s="32"/>
      <c r="I58" s="32"/>
      <c r="Z58" s="325"/>
      <c r="AA58" s="32"/>
      <c r="AB58" s="32"/>
      <c r="AC58" s="32"/>
      <c r="AD58" s="32"/>
      <c r="AE58" s="32"/>
    </row>
    <row r="59" spans="2:31" hidden="1" x14ac:dyDescent="0.15">
      <c r="B59" s="325" t="s">
        <v>185</v>
      </c>
      <c r="C59" s="32">
        <f t="shared" ref="C59:I59" si="21">+C29+C43-C15</f>
        <v>0</v>
      </c>
      <c r="D59" s="32">
        <f t="shared" si="21"/>
        <v>0</v>
      </c>
      <c r="E59" s="32">
        <f t="shared" si="21"/>
        <v>0</v>
      </c>
      <c r="F59" s="32">
        <f t="shared" si="21"/>
        <v>0</v>
      </c>
      <c r="G59" s="32">
        <f t="shared" si="21"/>
        <v>0</v>
      </c>
      <c r="H59" s="32">
        <f t="shared" si="21"/>
        <v>0</v>
      </c>
      <c r="I59" s="32">
        <f t="shared" si="21"/>
        <v>0</v>
      </c>
      <c r="Z59" s="325" t="s">
        <v>185</v>
      </c>
      <c r="AA59" s="32">
        <f>+AA29+AA43-AA15</f>
        <v>0</v>
      </c>
      <c r="AB59" s="32">
        <f>+AB29+AB43-AB15</f>
        <v>0</v>
      </c>
      <c r="AC59" s="32">
        <f>+AC29+AC43-AC15</f>
        <v>0</v>
      </c>
      <c r="AD59" s="32">
        <f>+AD29+AD43-AD15</f>
        <v>0</v>
      </c>
      <c r="AE59" s="32">
        <f>+AE29+AE43-AE15</f>
        <v>0</v>
      </c>
    </row>
    <row r="60" spans="2:31" hidden="1" x14ac:dyDescent="0.15">
      <c r="B60" s="325"/>
      <c r="C60" s="32"/>
      <c r="D60" s="32"/>
      <c r="E60" s="32"/>
      <c r="F60" s="32"/>
      <c r="G60" s="32"/>
      <c r="H60" s="32"/>
      <c r="I60" s="32"/>
      <c r="Z60" s="325"/>
      <c r="AA60" s="32"/>
      <c r="AB60" s="32"/>
      <c r="AC60" s="32"/>
      <c r="AD60" s="32"/>
      <c r="AE60" s="32"/>
    </row>
    <row r="61" spans="2:31" hidden="1" x14ac:dyDescent="0.15">
      <c r="B61" s="325" t="s">
        <v>186</v>
      </c>
      <c r="C61" s="32">
        <f t="shared" ref="C61:I61" si="22">+C31+C45-C17</f>
        <v>0</v>
      </c>
      <c r="D61" s="32">
        <f t="shared" si="22"/>
        <v>0</v>
      </c>
      <c r="E61" s="32">
        <f t="shared" si="22"/>
        <v>0</v>
      </c>
      <c r="F61" s="32">
        <f t="shared" si="22"/>
        <v>0</v>
      </c>
      <c r="G61" s="32">
        <f t="shared" si="22"/>
        <v>0</v>
      </c>
      <c r="H61" s="32">
        <f t="shared" si="22"/>
        <v>0</v>
      </c>
      <c r="I61" s="32">
        <f t="shared" si="22"/>
        <v>0</v>
      </c>
      <c r="Z61" s="325" t="s">
        <v>186</v>
      </c>
      <c r="AA61" s="32">
        <f>+AA31+AA45-AA17</f>
        <v>0</v>
      </c>
      <c r="AB61" s="32">
        <f>+AB31+AB45-AB17</f>
        <v>0</v>
      </c>
      <c r="AC61" s="32">
        <f>+AC31+AC45-AC17</f>
        <v>0</v>
      </c>
      <c r="AD61" s="32">
        <f>+AD31+AD45-AD17</f>
        <v>0</v>
      </c>
      <c r="AE61" s="32">
        <f>+AE31+AE45-AE17</f>
        <v>0</v>
      </c>
    </row>
    <row r="62" spans="2:31" hidden="1" x14ac:dyDescent="0.15">
      <c r="B62" s="325"/>
      <c r="C62" s="32"/>
      <c r="D62" s="32"/>
      <c r="E62" s="32"/>
      <c r="F62" s="32"/>
      <c r="G62" s="32"/>
      <c r="H62" s="32"/>
      <c r="I62" s="32"/>
      <c r="Z62" s="325"/>
      <c r="AA62" s="32"/>
      <c r="AB62" s="32"/>
      <c r="AC62" s="32"/>
      <c r="AD62" s="32"/>
      <c r="AE62" s="32"/>
    </row>
    <row r="63" spans="2:31" hidden="1" x14ac:dyDescent="0.15">
      <c r="B63" s="325" t="s">
        <v>187</v>
      </c>
      <c r="C63" s="32">
        <f t="shared" ref="C63:I63" si="23">+C33+C47-C19</f>
        <v>0</v>
      </c>
      <c r="D63" s="32">
        <f t="shared" si="23"/>
        <v>0</v>
      </c>
      <c r="E63" s="32">
        <f t="shared" si="23"/>
        <v>0</v>
      </c>
      <c r="F63" s="32">
        <f t="shared" si="23"/>
        <v>0</v>
      </c>
      <c r="G63" s="32">
        <f t="shared" si="23"/>
        <v>0</v>
      </c>
      <c r="H63" s="32">
        <f t="shared" si="23"/>
        <v>0</v>
      </c>
      <c r="I63" s="32">
        <f t="shared" si="23"/>
        <v>0</v>
      </c>
      <c r="Z63" s="325" t="s">
        <v>187</v>
      </c>
      <c r="AA63" s="32">
        <f>+AA33+AA47-AA19</f>
        <v>0</v>
      </c>
      <c r="AB63" s="32">
        <f>+AB33+AB47-AB19</f>
        <v>0</v>
      </c>
      <c r="AC63" s="32">
        <f>+AC33+AC47-AC19</f>
        <v>0</v>
      </c>
      <c r="AD63" s="32">
        <f>+AD33+AD47-AD19</f>
        <v>0</v>
      </c>
      <c r="AE63" s="32">
        <f>+AE33+AE47-AE19</f>
        <v>0</v>
      </c>
    </row>
    <row r="64" spans="2:31" hidden="1" x14ac:dyDescent="0.15">
      <c r="B64" s="325"/>
      <c r="C64" s="32"/>
      <c r="D64" s="32"/>
      <c r="E64" s="32"/>
      <c r="F64" s="32"/>
      <c r="G64" s="32"/>
      <c r="H64" s="32"/>
      <c r="I64" s="32"/>
      <c r="Z64" s="325"/>
      <c r="AA64" s="32"/>
      <c r="AB64" s="32"/>
      <c r="AC64" s="32"/>
      <c r="AD64" s="32"/>
      <c r="AE64" s="32"/>
    </row>
    <row r="65" spans="9:9" x14ac:dyDescent="0.15">
      <c r="I65" s="2"/>
    </row>
    <row r="66" spans="9:9" x14ac:dyDescent="0.15">
      <c r="I66" s="2"/>
    </row>
    <row r="67" spans="9:9" x14ac:dyDescent="0.15">
      <c r="I67" s="2"/>
    </row>
    <row r="68" spans="9:9" x14ac:dyDescent="0.15">
      <c r="I68" s="2"/>
    </row>
  </sheetData>
  <mergeCells count="78">
    <mergeCell ref="B1:I1"/>
    <mergeCell ref="H4:H6"/>
    <mergeCell ref="Z1:AE1"/>
    <mergeCell ref="Y5:Z6"/>
    <mergeCell ref="B2:I2"/>
    <mergeCell ref="C4:C6"/>
    <mergeCell ref="D4:D6"/>
    <mergeCell ref="E4:E6"/>
    <mergeCell ref="F4:F6"/>
    <mergeCell ref="G4:G6"/>
    <mergeCell ref="I4:I6"/>
    <mergeCell ref="AE2:AE6"/>
    <mergeCell ref="AA2:AA6"/>
    <mergeCell ref="AB2:AB6"/>
    <mergeCell ref="AC2:AC6"/>
    <mergeCell ref="AD2:AD6"/>
    <mergeCell ref="B33:B34"/>
    <mergeCell ref="A7:A20"/>
    <mergeCell ref="B7:B8"/>
    <mergeCell ref="B9:B10"/>
    <mergeCell ref="B11:B12"/>
    <mergeCell ref="B13:B14"/>
    <mergeCell ref="B15:B16"/>
    <mergeCell ref="B17:B18"/>
    <mergeCell ref="B19:B20"/>
    <mergeCell ref="A21:A34"/>
    <mergeCell ref="B21:B22"/>
    <mergeCell ref="B23:B24"/>
    <mergeCell ref="B25:B26"/>
    <mergeCell ref="B27:B28"/>
    <mergeCell ref="B29:B30"/>
    <mergeCell ref="B31:B32"/>
    <mergeCell ref="A35:A48"/>
    <mergeCell ref="B35:B36"/>
    <mergeCell ref="B37:B38"/>
    <mergeCell ref="B39:B40"/>
    <mergeCell ref="B41:B42"/>
    <mergeCell ref="B43:B44"/>
    <mergeCell ref="B45:B46"/>
    <mergeCell ref="B47:B48"/>
    <mergeCell ref="Y7:Y20"/>
    <mergeCell ref="Z7:Z8"/>
    <mergeCell ref="Z9:Z10"/>
    <mergeCell ref="Z11:Z12"/>
    <mergeCell ref="Z13:Z14"/>
    <mergeCell ref="Z15:Z16"/>
    <mergeCell ref="Z17:Z18"/>
    <mergeCell ref="Z19:Z20"/>
    <mergeCell ref="B63:B64"/>
    <mergeCell ref="Z51:Z52"/>
    <mergeCell ref="Z53:Z54"/>
    <mergeCell ref="Z55:Z56"/>
    <mergeCell ref="Z57:Z58"/>
    <mergeCell ref="Z59:Z60"/>
    <mergeCell ref="Z61:Z62"/>
    <mergeCell ref="Z63:Z64"/>
    <mergeCell ref="B51:B52"/>
    <mergeCell ref="B53:B54"/>
    <mergeCell ref="B55:B56"/>
    <mergeCell ref="B57:B58"/>
    <mergeCell ref="B59:B60"/>
    <mergeCell ref="B61:B62"/>
    <mergeCell ref="Y21:Y34"/>
    <mergeCell ref="Z21:Z22"/>
    <mergeCell ref="Z23:Z24"/>
    <mergeCell ref="Y35:Y48"/>
    <mergeCell ref="Z35:Z36"/>
    <mergeCell ref="Z37:Z38"/>
    <mergeCell ref="Z39:Z40"/>
    <mergeCell ref="Z41:Z42"/>
    <mergeCell ref="Z43:Z44"/>
    <mergeCell ref="Z45:Z46"/>
    <mergeCell ref="Z47:Z48"/>
    <mergeCell ref="Z25:Z26"/>
    <mergeCell ref="Z27:Z28"/>
    <mergeCell ref="Z29:Z30"/>
    <mergeCell ref="Z31:Z32"/>
    <mergeCell ref="Z33:Z34"/>
  </mergeCells>
  <phoneticPr fontId="1"/>
  <printOptions horizontalCentered="1"/>
  <pageMargins left="0.6692913385826772" right="0.6692913385826772" top="0.59055118110236227" bottom="0.19685039370078741" header="0.31496062992125984" footer="0.23622047244094491"/>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5"/>
  <sheetViews>
    <sheetView view="pageBreakPreview" zoomScale="60" zoomScaleNormal="100" workbookViewId="0">
      <selection activeCell="U20" sqref="U20"/>
    </sheetView>
  </sheetViews>
  <sheetFormatPr defaultRowHeight="13.5" x14ac:dyDescent="0.15"/>
  <cols>
    <col min="1" max="1" width="6.625" customWidth="1"/>
    <col min="2" max="2" width="15.625" customWidth="1"/>
    <col min="3" max="5" width="17.5" style="2" customWidth="1"/>
    <col min="6" max="6" width="17.5" customWidth="1"/>
    <col min="7" max="8" width="9" hidden="1" customWidth="1"/>
    <col min="9" max="14" width="0" hidden="1" customWidth="1"/>
  </cols>
  <sheetData>
    <row r="1" spans="1:7" s="5" customFormat="1" ht="47.25" customHeight="1" x14ac:dyDescent="0.15">
      <c r="A1" s="51" t="s">
        <v>49</v>
      </c>
      <c r="B1" s="324" t="s">
        <v>240</v>
      </c>
      <c r="C1" s="324"/>
      <c r="D1" s="324"/>
      <c r="E1" s="324"/>
      <c r="F1" s="324"/>
    </row>
    <row r="2" spans="1:7" s="5" customFormat="1" ht="30.75" customHeight="1" thickBot="1" x14ac:dyDescent="0.2">
      <c r="A2" s="51"/>
      <c r="B2" s="373" t="s">
        <v>241</v>
      </c>
      <c r="C2" s="373"/>
      <c r="D2" s="373"/>
      <c r="E2" s="373"/>
      <c r="F2" s="373"/>
    </row>
    <row r="3" spans="1:7" s="7" customFormat="1" ht="20.25" customHeight="1" x14ac:dyDescent="0.15">
      <c r="A3" s="67"/>
      <c r="B3" s="99" t="s">
        <v>270</v>
      </c>
      <c r="C3" s="317" t="s">
        <v>50</v>
      </c>
      <c r="D3" s="305" t="s">
        <v>51</v>
      </c>
      <c r="E3" s="305" t="s">
        <v>52</v>
      </c>
      <c r="F3" s="303" t="s">
        <v>0</v>
      </c>
    </row>
    <row r="4" spans="1:7" s="7" customFormat="1" ht="20.25" customHeight="1" thickBot="1" x14ac:dyDescent="0.2">
      <c r="A4" s="90" t="s">
        <v>271</v>
      </c>
      <c r="B4" s="100"/>
      <c r="C4" s="310"/>
      <c r="D4" s="306"/>
      <c r="E4" s="306"/>
      <c r="F4" s="304"/>
    </row>
    <row r="5" spans="1:7" s="7" customFormat="1" ht="18.75" customHeight="1" x14ac:dyDescent="0.15">
      <c r="A5" s="279" t="s">
        <v>0</v>
      </c>
      <c r="B5" s="287" t="s">
        <v>1</v>
      </c>
      <c r="C5" s="96">
        <v>27</v>
      </c>
      <c r="D5" s="71">
        <v>32</v>
      </c>
      <c r="E5" s="71">
        <v>87</v>
      </c>
      <c r="F5" s="72">
        <v>146</v>
      </c>
      <c r="G5" s="7">
        <f>+SUM(C5:E5)-F5</f>
        <v>0</v>
      </c>
    </row>
    <row r="6" spans="1:7" s="7" customFormat="1" ht="18.75" customHeight="1" x14ac:dyDescent="0.15">
      <c r="A6" s="280"/>
      <c r="B6" s="284"/>
      <c r="C6" s="101">
        <f>C5/$F$5</f>
        <v>0.18493150684931506</v>
      </c>
      <c r="D6" s="102">
        <f t="shared" ref="D6:E6" si="0">D5/$F$5</f>
        <v>0.21917808219178081</v>
      </c>
      <c r="E6" s="102">
        <f t="shared" si="0"/>
        <v>0.59589041095890416</v>
      </c>
      <c r="F6" s="76">
        <v>1</v>
      </c>
      <c r="G6" s="7">
        <f t="shared" ref="G6:G46" si="1">+SUM(C6:E6)-F6</f>
        <v>0</v>
      </c>
    </row>
    <row r="7" spans="1:7" s="7" customFormat="1" ht="18.75" customHeight="1" x14ac:dyDescent="0.15">
      <c r="A7" s="280"/>
      <c r="B7" s="284" t="s">
        <v>2</v>
      </c>
      <c r="C7" s="92">
        <v>28</v>
      </c>
      <c r="D7" s="40">
        <v>59</v>
      </c>
      <c r="E7" s="40">
        <v>98</v>
      </c>
      <c r="F7" s="69">
        <v>185</v>
      </c>
      <c r="G7" s="7">
        <f t="shared" si="1"/>
        <v>0</v>
      </c>
    </row>
    <row r="8" spans="1:7" s="7" customFormat="1" ht="18.75" customHeight="1" x14ac:dyDescent="0.15">
      <c r="A8" s="280"/>
      <c r="B8" s="284"/>
      <c r="C8" s="101">
        <f>C7/$F$7</f>
        <v>0.15135135135135136</v>
      </c>
      <c r="D8" s="102">
        <f t="shared" ref="D8:E8" si="2">D7/$F$7</f>
        <v>0.31891891891891894</v>
      </c>
      <c r="E8" s="102">
        <f t="shared" si="2"/>
        <v>0.52972972972972976</v>
      </c>
      <c r="F8" s="76">
        <v>1</v>
      </c>
      <c r="G8" s="7">
        <f t="shared" si="1"/>
        <v>0</v>
      </c>
    </row>
    <row r="9" spans="1:7" s="7" customFormat="1" ht="18.75" customHeight="1" x14ac:dyDescent="0.15">
      <c r="A9" s="280"/>
      <c r="B9" s="284" t="s">
        <v>3</v>
      </c>
      <c r="C9" s="92">
        <v>48</v>
      </c>
      <c r="D9" s="40">
        <v>53</v>
      </c>
      <c r="E9" s="40">
        <v>111</v>
      </c>
      <c r="F9" s="69">
        <v>212</v>
      </c>
      <c r="G9" s="7">
        <f t="shared" si="1"/>
        <v>0</v>
      </c>
    </row>
    <row r="10" spans="1:7" s="7" customFormat="1" ht="18.75" customHeight="1" x14ac:dyDescent="0.15">
      <c r="A10" s="280"/>
      <c r="B10" s="284"/>
      <c r="C10" s="101">
        <f>C9/$F$9</f>
        <v>0.22641509433962265</v>
      </c>
      <c r="D10" s="102">
        <f t="shared" ref="D10:E10" si="3">D9/$F$9</f>
        <v>0.25</v>
      </c>
      <c r="E10" s="102">
        <f t="shared" si="3"/>
        <v>0.52358490566037741</v>
      </c>
      <c r="F10" s="76">
        <v>1</v>
      </c>
      <c r="G10" s="7">
        <f t="shared" si="1"/>
        <v>0</v>
      </c>
    </row>
    <row r="11" spans="1:7" s="7" customFormat="1" ht="18.75" customHeight="1" x14ac:dyDescent="0.15">
      <c r="A11" s="280"/>
      <c r="B11" s="284" t="s">
        <v>4</v>
      </c>
      <c r="C11" s="92">
        <v>51</v>
      </c>
      <c r="D11" s="40">
        <v>69</v>
      </c>
      <c r="E11" s="40">
        <v>127</v>
      </c>
      <c r="F11" s="69">
        <v>247</v>
      </c>
      <c r="G11" s="7">
        <f t="shared" si="1"/>
        <v>0</v>
      </c>
    </row>
    <row r="12" spans="1:7" s="7" customFormat="1" ht="18.75" customHeight="1" x14ac:dyDescent="0.15">
      <c r="A12" s="280"/>
      <c r="B12" s="284"/>
      <c r="C12" s="101">
        <f>C11/$F$11</f>
        <v>0.20647773279352227</v>
      </c>
      <c r="D12" s="102">
        <f t="shared" ref="D12" si="4">D11/$F$11</f>
        <v>0.2793522267206478</v>
      </c>
      <c r="E12" s="103">
        <f>E11/$F$11+0.001</f>
        <v>0.51517004048582993</v>
      </c>
      <c r="F12" s="76">
        <v>1</v>
      </c>
      <c r="G12" s="7">
        <f t="shared" si="1"/>
        <v>9.9999999999988987E-4</v>
      </c>
    </row>
    <row r="13" spans="1:7" s="7" customFormat="1" ht="18.75" customHeight="1" x14ac:dyDescent="0.15">
      <c r="A13" s="280"/>
      <c r="B13" s="284" t="s">
        <v>5</v>
      </c>
      <c r="C13" s="92">
        <v>68</v>
      </c>
      <c r="D13" s="40">
        <v>81</v>
      </c>
      <c r="E13" s="40">
        <v>124</v>
      </c>
      <c r="F13" s="69">
        <v>273</v>
      </c>
      <c r="G13" s="7">
        <f t="shared" si="1"/>
        <v>0</v>
      </c>
    </row>
    <row r="14" spans="1:7" s="7" customFormat="1" ht="18.75" customHeight="1" x14ac:dyDescent="0.15">
      <c r="A14" s="280"/>
      <c r="B14" s="284"/>
      <c r="C14" s="101">
        <f>C13/$F$13</f>
        <v>0.24908424908424909</v>
      </c>
      <c r="D14" s="102">
        <f t="shared" ref="D14:E14" si="5">D13/$F$13</f>
        <v>0.2967032967032967</v>
      </c>
      <c r="E14" s="102">
        <f t="shared" si="5"/>
        <v>0.45421245421245421</v>
      </c>
      <c r="F14" s="76">
        <v>1</v>
      </c>
      <c r="G14" s="7">
        <f t="shared" si="1"/>
        <v>0</v>
      </c>
    </row>
    <row r="15" spans="1:7" s="7" customFormat="1" ht="18.75" customHeight="1" x14ac:dyDescent="0.15">
      <c r="A15" s="280"/>
      <c r="B15" s="285" t="s">
        <v>85</v>
      </c>
      <c r="C15" s="92">
        <v>65</v>
      </c>
      <c r="D15" s="40">
        <v>67</v>
      </c>
      <c r="E15" s="40">
        <v>161</v>
      </c>
      <c r="F15" s="69">
        <v>293</v>
      </c>
      <c r="G15" s="7">
        <f t="shared" si="1"/>
        <v>0</v>
      </c>
    </row>
    <row r="16" spans="1:7" s="7" customFormat="1" ht="18.75" customHeight="1" thickBot="1" x14ac:dyDescent="0.2">
      <c r="A16" s="280"/>
      <c r="B16" s="286"/>
      <c r="C16" s="109">
        <f>C15/$F$15</f>
        <v>0.22184300341296928</v>
      </c>
      <c r="D16" s="111">
        <f t="shared" ref="D16:E16" si="6">D15/$F$15</f>
        <v>0.22866894197952217</v>
      </c>
      <c r="E16" s="111">
        <f t="shared" si="6"/>
        <v>0.54948805460750849</v>
      </c>
      <c r="F16" s="78">
        <v>1</v>
      </c>
      <c r="G16" s="7">
        <f t="shared" si="1"/>
        <v>0</v>
      </c>
    </row>
    <row r="17" spans="1:13" s="7" customFormat="1" ht="18.75" customHeight="1" thickTop="1" x14ac:dyDescent="0.15">
      <c r="A17" s="280"/>
      <c r="B17" s="277" t="s">
        <v>0</v>
      </c>
      <c r="C17" s="45">
        <v>287</v>
      </c>
      <c r="D17" s="42">
        <v>361</v>
      </c>
      <c r="E17" s="42">
        <v>708</v>
      </c>
      <c r="F17" s="113">
        <v>1356</v>
      </c>
      <c r="G17" s="7">
        <f t="shared" si="1"/>
        <v>0</v>
      </c>
    </row>
    <row r="18" spans="1:13" s="7" customFormat="1" ht="18.75" customHeight="1" thickBot="1" x14ac:dyDescent="0.2">
      <c r="A18" s="281"/>
      <c r="B18" s="285"/>
      <c r="C18" s="106">
        <f>C17/$F$17</f>
        <v>0.21165191740412978</v>
      </c>
      <c r="D18" s="107">
        <f t="shared" ref="D18:E18" si="7">D17/$F$17</f>
        <v>0.26622418879056048</v>
      </c>
      <c r="E18" s="107">
        <f t="shared" si="7"/>
        <v>0.52212389380530977</v>
      </c>
      <c r="F18" s="80">
        <v>1</v>
      </c>
      <c r="G18" s="7">
        <f t="shared" si="1"/>
        <v>0</v>
      </c>
      <c r="H18" s="27"/>
      <c r="I18" s="27">
        <f>+C5+C7+C9+C11+C13+C15-C17</f>
        <v>0</v>
      </c>
      <c r="J18" s="27">
        <f t="shared" ref="J18:L18" si="8">+D5+D7+D9+D11+D13+D15-D17</f>
        <v>0</v>
      </c>
      <c r="K18" s="27">
        <f t="shared" si="8"/>
        <v>0</v>
      </c>
      <c r="L18" s="27">
        <f t="shared" si="8"/>
        <v>0</v>
      </c>
      <c r="M18" s="27">
        <f>+G5+G7+G9+G11+G13+G15-G17</f>
        <v>0</v>
      </c>
    </row>
    <row r="19" spans="1:13" s="7" customFormat="1" ht="18.75" customHeight="1" x14ac:dyDescent="0.15">
      <c r="A19" s="279" t="s">
        <v>6</v>
      </c>
      <c r="B19" s="287" t="s">
        <v>1</v>
      </c>
      <c r="C19" s="96">
        <v>6</v>
      </c>
      <c r="D19" s="71">
        <v>7</v>
      </c>
      <c r="E19" s="71">
        <v>45</v>
      </c>
      <c r="F19" s="72">
        <v>58</v>
      </c>
      <c r="G19" s="7">
        <f t="shared" si="1"/>
        <v>0</v>
      </c>
    </row>
    <row r="20" spans="1:13" s="7" customFormat="1" ht="18.75" customHeight="1" x14ac:dyDescent="0.15">
      <c r="A20" s="280"/>
      <c r="B20" s="284"/>
      <c r="C20" s="101">
        <f>C19/$F$19</f>
        <v>0.10344827586206896</v>
      </c>
      <c r="D20" s="102">
        <f t="shared" ref="D20:E20" si="9">D19/$F$19</f>
        <v>0.1206896551724138</v>
      </c>
      <c r="E20" s="102">
        <f t="shared" si="9"/>
        <v>0.77586206896551724</v>
      </c>
      <c r="F20" s="76">
        <v>1</v>
      </c>
      <c r="G20" s="7">
        <f t="shared" si="1"/>
        <v>0</v>
      </c>
    </row>
    <row r="21" spans="1:13" s="7" customFormat="1" ht="18.75" customHeight="1" x14ac:dyDescent="0.15">
      <c r="A21" s="280"/>
      <c r="B21" s="284" t="s">
        <v>2</v>
      </c>
      <c r="C21" s="92">
        <v>8</v>
      </c>
      <c r="D21" s="40">
        <v>26</v>
      </c>
      <c r="E21" s="40">
        <v>59</v>
      </c>
      <c r="F21" s="68">
        <v>93</v>
      </c>
      <c r="G21" s="7">
        <f t="shared" si="1"/>
        <v>0</v>
      </c>
    </row>
    <row r="22" spans="1:13" s="7" customFormat="1" ht="18.75" customHeight="1" x14ac:dyDescent="0.15">
      <c r="A22" s="280"/>
      <c r="B22" s="284"/>
      <c r="C22" s="101">
        <f>C21/$F$21</f>
        <v>8.6021505376344093E-2</v>
      </c>
      <c r="D22" s="102">
        <f t="shared" ref="D22:E22" si="10">D21/$F$21</f>
        <v>0.27956989247311825</v>
      </c>
      <c r="E22" s="102">
        <f t="shared" si="10"/>
        <v>0.63440860215053763</v>
      </c>
      <c r="F22" s="76">
        <v>1</v>
      </c>
      <c r="G22" s="7">
        <f t="shared" si="1"/>
        <v>0</v>
      </c>
    </row>
    <row r="23" spans="1:13" s="7" customFormat="1" ht="18.75" customHeight="1" x14ac:dyDescent="0.15">
      <c r="A23" s="280"/>
      <c r="B23" s="284" t="s">
        <v>3</v>
      </c>
      <c r="C23" s="92">
        <v>23</v>
      </c>
      <c r="D23" s="40">
        <v>18</v>
      </c>
      <c r="E23" s="40">
        <v>64</v>
      </c>
      <c r="F23" s="68">
        <v>105</v>
      </c>
      <c r="G23" s="7">
        <f t="shared" si="1"/>
        <v>0</v>
      </c>
    </row>
    <row r="24" spans="1:13" s="7" customFormat="1" ht="18.75" customHeight="1" x14ac:dyDescent="0.15">
      <c r="A24" s="280"/>
      <c r="B24" s="284"/>
      <c r="C24" s="101">
        <f>C23/$F$23</f>
        <v>0.21904761904761905</v>
      </c>
      <c r="D24" s="102">
        <f t="shared" ref="D24:E24" si="11">D23/$F$23</f>
        <v>0.17142857142857143</v>
      </c>
      <c r="E24" s="102">
        <f t="shared" si="11"/>
        <v>0.60952380952380958</v>
      </c>
      <c r="F24" s="76">
        <v>1</v>
      </c>
      <c r="G24" s="7">
        <f t="shared" si="1"/>
        <v>0</v>
      </c>
    </row>
    <row r="25" spans="1:13" s="7" customFormat="1" ht="18.75" customHeight="1" x14ac:dyDescent="0.15">
      <c r="A25" s="280"/>
      <c r="B25" s="284" t="s">
        <v>4</v>
      </c>
      <c r="C25" s="92">
        <v>24</v>
      </c>
      <c r="D25" s="40">
        <v>35</v>
      </c>
      <c r="E25" s="40">
        <v>59</v>
      </c>
      <c r="F25" s="68">
        <v>118</v>
      </c>
      <c r="G25" s="7">
        <f t="shared" si="1"/>
        <v>0</v>
      </c>
    </row>
    <row r="26" spans="1:13" s="7" customFormat="1" ht="18.75" customHeight="1" x14ac:dyDescent="0.15">
      <c r="A26" s="280"/>
      <c r="B26" s="284"/>
      <c r="C26" s="101">
        <f>C25/$F$25</f>
        <v>0.20338983050847459</v>
      </c>
      <c r="D26" s="102">
        <f t="shared" ref="D26:E26" si="12">D25/$F$25</f>
        <v>0.29661016949152541</v>
      </c>
      <c r="E26" s="102">
        <f t="shared" si="12"/>
        <v>0.5</v>
      </c>
      <c r="F26" s="76">
        <v>1</v>
      </c>
      <c r="G26" s="7">
        <f t="shared" si="1"/>
        <v>0</v>
      </c>
    </row>
    <row r="27" spans="1:13" s="7" customFormat="1" ht="18.75" customHeight="1" x14ac:dyDescent="0.15">
      <c r="A27" s="280"/>
      <c r="B27" s="284" t="s">
        <v>5</v>
      </c>
      <c r="C27" s="92">
        <v>30</v>
      </c>
      <c r="D27" s="40">
        <v>38</v>
      </c>
      <c r="E27" s="40">
        <v>65</v>
      </c>
      <c r="F27" s="68">
        <v>133</v>
      </c>
      <c r="G27" s="7">
        <f t="shared" si="1"/>
        <v>0</v>
      </c>
    </row>
    <row r="28" spans="1:13" s="7" customFormat="1" ht="18.75" customHeight="1" x14ac:dyDescent="0.15">
      <c r="A28" s="280"/>
      <c r="B28" s="284"/>
      <c r="C28" s="101">
        <f>C27/$F$27</f>
        <v>0.22556390977443608</v>
      </c>
      <c r="D28" s="102">
        <f t="shared" ref="D28" si="13">D27/$F$27</f>
        <v>0.2857142857142857</v>
      </c>
      <c r="E28" s="103">
        <f>E27/$F$27-0.001</f>
        <v>0.48772180451127817</v>
      </c>
      <c r="F28" s="76">
        <v>1</v>
      </c>
      <c r="G28" s="7">
        <f t="shared" si="1"/>
        <v>-1.0000000000001119E-3</v>
      </c>
    </row>
    <row r="29" spans="1:13" s="7" customFormat="1" ht="18.75" customHeight="1" x14ac:dyDescent="0.15">
      <c r="A29" s="280"/>
      <c r="B29" s="285" t="s">
        <v>85</v>
      </c>
      <c r="C29" s="92">
        <v>31</v>
      </c>
      <c r="D29" s="40">
        <v>32</v>
      </c>
      <c r="E29" s="40">
        <v>66</v>
      </c>
      <c r="F29" s="68">
        <v>129</v>
      </c>
      <c r="G29" s="7">
        <f t="shared" si="1"/>
        <v>0</v>
      </c>
    </row>
    <row r="30" spans="1:13" s="7" customFormat="1" ht="18.75" customHeight="1" thickBot="1" x14ac:dyDescent="0.2">
      <c r="A30" s="280"/>
      <c r="B30" s="286"/>
      <c r="C30" s="109">
        <f>C29/$F$29</f>
        <v>0.24031007751937986</v>
      </c>
      <c r="D30" s="111">
        <f t="shared" ref="D30:E30" si="14">D29/$F$29</f>
        <v>0.24806201550387597</v>
      </c>
      <c r="E30" s="111">
        <f t="shared" si="14"/>
        <v>0.51162790697674421</v>
      </c>
      <c r="F30" s="78">
        <v>1</v>
      </c>
      <c r="G30" s="7">
        <f t="shared" si="1"/>
        <v>0</v>
      </c>
    </row>
    <row r="31" spans="1:13" s="7" customFormat="1" ht="18.75" customHeight="1" thickTop="1" x14ac:dyDescent="0.15">
      <c r="A31" s="280"/>
      <c r="B31" s="277" t="s">
        <v>0</v>
      </c>
      <c r="C31" s="45">
        <v>122</v>
      </c>
      <c r="D31" s="42">
        <v>156</v>
      </c>
      <c r="E31" s="42">
        <v>358</v>
      </c>
      <c r="F31" s="70">
        <v>636</v>
      </c>
      <c r="G31" s="7">
        <f t="shared" si="1"/>
        <v>0</v>
      </c>
    </row>
    <row r="32" spans="1:13" s="7" customFormat="1" ht="18.75" customHeight="1" thickBot="1" x14ac:dyDescent="0.2">
      <c r="A32" s="282"/>
      <c r="B32" s="278"/>
      <c r="C32" s="104">
        <f>C31/$F$31</f>
        <v>0.1918238993710692</v>
      </c>
      <c r="D32" s="105">
        <f t="shared" ref="D32:E32" si="15">D31/$F$31</f>
        <v>0.24528301886792453</v>
      </c>
      <c r="E32" s="105">
        <f t="shared" si="15"/>
        <v>0.56289308176100628</v>
      </c>
      <c r="F32" s="83">
        <v>1</v>
      </c>
      <c r="G32" s="7">
        <f t="shared" si="1"/>
        <v>0</v>
      </c>
      <c r="I32" s="27">
        <f>+C19+C21+C23+C25+C27+C29-C31</f>
        <v>0</v>
      </c>
      <c r="J32" s="27">
        <f t="shared" ref="J32" si="16">+D19+D21+D23+D25+D27+D29-D31</f>
        <v>0</v>
      </c>
      <c r="K32" s="27">
        <f t="shared" ref="K32" si="17">+E19+E21+E23+E25+E27+E29-E31</f>
        <v>0</v>
      </c>
      <c r="L32" s="27">
        <f t="shared" ref="L32" si="18">+F19+F21+F23+F25+F27+F29-F31</f>
        <v>0</v>
      </c>
      <c r="M32" s="27">
        <f>+G19+G21+G23+G25+G27+G29-G31</f>
        <v>0</v>
      </c>
    </row>
    <row r="33" spans="1:13" s="7" customFormat="1" ht="18.75" customHeight="1" x14ac:dyDescent="0.15">
      <c r="A33" s="283" t="s">
        <v>7</v>
      </c>
      <c r="B33" s="277" t="s">
        <v>1</v>
      </c>
      <c r="C33" s="45">
        <v>21</v>
      </c>
      <c r="D33" s="42">
        <v>25</v>
      </c>
      <c r="E33" s="42">
        <v>42</v>
      </c>
      <c r="F33" s="70">
        <v>88</v>
      </c>
      <c r="G33" s="7">
        <f t="shared" si="1"/>
        <v>0</v>
      </c>
    </row>
    <row r="34" spans="1:13" s="7" customFormat="1" ht="18.75" customHeight="1" x14ac:dyDescent="0.15">
      <c r="A34" s="280"/>
      <c r="B34" s="284"/>
      <c r="C34" s="101">
        <f>C33/$F$33</f>
        <v>0.23863636363636365</v>
      </c>
      <c r="D34" s="102">
        <f>D33/$F$33</f>
        <v>0.28409090909090912</v>
      </c>
      <c r="E34" s="102">
        <f>E33/$F$33</f>
        <v>0.47727272727272729</v>
      </c>
      <c r="F34" s="76">
        <v>1</v>
      </c>
      <c r="G34" s="7">
        <f t="shared" si="1"/>
        <v>0</v>
      </c>
    </row>
    <row r="35" spans="1:13" s="7" customFormat="1" ht="18.75" customHeight="1" x14ac:dyDescent="0.15">
      <c r="A35" s="280"/>
      <c r="B35" s="284" t="s">
        <v>2</v>
      </c>
      <c r="C35" s="92">
        <v>20</v>
      </c>
      <c r="D35" s="40">
        <v>33</v>
      </c>
      <c r="E35" s="40">
        <v>39</v>
      </c>
      <c r="F35" s="68">
        <v>92</v>
      </c>
      <c r="G35" s="7">
        <f t="shared" si="1"/>
        <v>0</v>
      </c>
    </row>
    <row r="36" spans="1:13" s="7" customFormat="1" ht="18.75" customHeight="1" x14ac:dyDescent="0.15">
      <c r="A36" s="280"/>
      <c r="B36" s="284"/>
      <c r="C36" s="101">
        <f>C35/$F$35</f>
        <v>0.21739130434782608</v>
      </c>
      <c r="D36" s="102">
        <f t="shared" ref="D36:E36" si="19">D35/$F$35</f>
        <v>0.35869565217391303</v>
      </c>
      <c r="E36" s="102">
        <f t="shared" si="19"/>
        <v>0.42391304347826086</v>
      </c>
      <c r="F36" s="76">
        <v>1</v>
      </c>
      <c r="G36" s="7">
        <f t="shared" si="1"/>
        <v>0</v>
      </c>
    </row>
    <row r="37" spans="1:13" s="7" customFormat="1" ht="18.75" customHeight="1" x14ac:dyDescent="0.15">
      <c r="A37" s="280"/>
      <c r="B37" s="284" t="s">
        <v>3</v>
      </c>
      <c r="C37" s="92">
        <v>25</v>
      </c>
      <c r="D37" s="40">
        <v>35</v>
      </c>
      <c r="E37" s="40">
        <v>47</v>
      </c>
      <c r="F37" s="68">
        <v>107</v>
      </c>
      <c r="G37" s="7">
        <f t="shared" si="1"/>
        <v>0</v>
      </c>
    </row>
    <row r="38" spans="1:13" s="7" customFormat="1" ht="18.75" customHeight="1" x14ac:dyDescent="0.15">
      <c r="A38" s="280"/>
      <c r="B38" s="284"/>
      <c r="C38" s="101">
        <f>C37/$F$37</f>
        <v>0.23364485981308411</v>
      </c>
      <c r="D38" s="102">
        <f t="shared" ref="D38:E38" si="20">D37/$F$37</f>
        <v>0.32710280373831774</v>
      </c>
      <c r="E38" s="102">
        <f t="shared" si="20"/>
        <v>0.43925233644859812</v>
      </c>
      <c r="F38" s="76">
        <v>1</v>
      </c>
      <c r="G38" s="7">
        <f t="shared" si="1"/>
        <v>0</v>
      </c>
    </row>
    <row r="39" spans="1:13" s="7" customFormat="1" ht="18.75" customHeight="1" x14ac:dyDescent="0.15">
      <c r="A39" s="280"/>
      <c r="B39" s="284" t="s">
        <v>4</v>
      </c>
      <c r="C39" s="92">
        <v>27</v>
      </c>
      <c r="D39" s="40">
        <v>34</v>
      </c>
      <c r="E39" s="40">
        <v>68</v>
      </c>
      <c r="F39" s="68">
        <v>129</v>
      </c>
      <c r="G39" s="7">
        <f t="shared" si="1"/>
        <v>0</v>
      </c>
    </row>
    <row r="40" spans="1:13" s="7" customFormat="1" ht="18.75" customHeight="1" x14ac:dyDescent="0.15">
      <c r="A40" s="280"/>
      <c r="B40" s="284"/>
      <c r="C40" s="101">
        <f>C39/$F$39</f>
        <v>0.20930232558139536</v>
      </c>
      <c r="D40" s="102">
        <f t="shared" ref="D40:E40" si="21">D39/$F$39</f>
        <v>0.26356589147286824</v>
      </c>
      <c r="E40" s="102">
        <f t="shared" si="21"/>
        <v>0.52713178294573648</v>
      </c>
      <c r="F40" s="76">
        <v>1</v>
      </c>
      <c r="G40" s="7">
        <f t="shared" si="1"/>
        <v>0</v>
      </c>
    </row>
    <row r="41" spans="1:13" s="7" customFormat="1" ht="18.75" customHeight="1" x14ac:dyDescent="0.15">
      <c r="A41" s="280"/>
      <c r="B41" s="284" t="s">
        <v>5</v>
      </c>
      <c r="C41" s="92">
        <v>38</v>
      </c>
      <c r="D41" s="40">
        <v>43</v>
      </c>
      <c r="E41" s="40">
        <v>59</v>
      </c>
      <c r="F41" s="68">
        <v>140</v>
      </c>
      <c r="G41" s="7">
        <f t="shared" si="1"/>
        <v>0</v>
      </c>
    </row>
    <row r="42" spans="1:13" s="7" customFormat="1" ht="18.75" customHeight="1" x14ac:dyDescent="0.15">
      <c r="A42" s="280"/>
      <c r="B42" s="284"/>
      <c r="C42" s="101">
        <f>C41/$F$41</f>
        <v>0.27142857142857141</v>
      </c>
      <c r="D42" s="102">
        <f t="shared" ref="D42" si="22">D41/$F$41</f>
        <v>0.30714285714285716</v>
      </c>
      <c r="E42" s="103">
        <f>E41/$F$41+0.001</f>
        <v>0.42242857142857143</v>
      </c>
      <c r="F42" s="76">
        <v>1</v>
      </c>
      <c r="G42" s="7">
        <f t="shared" si="1"/>
        <v>9.9999999999988987E-4</v>
      </c>
    </row>
    <row r="43" spans="1:13" s="7" customFormat="1" ht="18.75" customHeight="1" x14ac:dyDescent="0.15">
      <c r="A43" s="280"/>
      <c r="B43" s="285" t="s">
        <v>85</v>
      </c>
      <c r="C43" s="92">
        <v>34</v>
      </c>
      <c r="D43" s="40">
        <v>35</v>
      </c>
      <c r="E43" s="40">
        <v>95</v>
      </c>
      <c r="F43" s="68">
        <v>164</v>
      </c>
      <c r="G43" s="7">
        <f t="shared" si="1"/>
        <v>0</v>
      </c>
    </row>
    <row r="44" spans="1:13" s="7" customFormat="1" ht="18.75" customHeight="1" thickBot="1" x14ac:dyDescent="0.2">
      <c r="A44" s="280"/>
      <c r="B44" s="286"/>
      <c r="C44" s="109">
        <f>C43/$F$43</f>
        <v>0.2073170731707317</v>
      </c>
      <c r="D44" s="111">
        <f t="shared" ref="D44" si="23">D43/$F$43</f>
        <v>0.21341463414634146</v>
      </c>
      <c r="E44" s="110">
        <f>E43/$F$43+0.001</f>
        <v>0.58026829268292679</v>
      </c>
      <c r="F44" s="78">
        <v>1</v>
      </c>
      <c r="G44" s="7">
        <f t="shared" si="1"/>
        <v>9.9999999999988987E-4</v>
      </c>
    </row>
    <row r="45" spans="1:13" s="7" customFormat="1" ht="18.75" customHeight="1" thickTop="1" x14ac:dyDescent="0.15">
      <c r="A45" s="280"/>
      <c r="B45" s="277" t="s">
        <v>0</v>
      </c>
      <c r="C45" s="45">
        <v>165</v>
      </c>
      <c r="D45" s="42">
        <v>205</v>
      </c>
      <c r="E45" s="42">
        <v>350</v>
      </c>
      <c r="F45" s="70">
        <v>720</v>
      </c>
      <c r="G45" s="7">
        <f t="shared" si="1"/>
        <v>0</v>
      </c>
    </row>
    <row r="46" spans="1:13" s="7" customFormat="1" ht="18.75" customHeight="1" thickBot="1" x14ac:dyDescent="0.2">
      <c r="A46" s="282"/>
      <c r="B46" s="278"/>
      <c r="C46" s="104">
        <f>C45/$F$45</f>
        <v>0.22916666666666666</v>
      </c>
      <c r="D46" s="105">
        <f t="shared" ref="D46:E46" si="24">D45/$F$45</f>
        <v>0.28472222222222221</v>
      </c>
      <c r="E46" s="105">
        <f t="shared" si="24"/>
        <v>0.4861111111111111</v>
      </c>
      <c r="F46" s="83">
        <v>1</v>
      </c>
      <c r="G46" s="7">
        <f t="shared" si="1"/>
        <v>0</v>
      </c>
      <c r="I46" s="27">
        <f>+C33+C35+C37+C39+C41+C43-C45</f>
        <v>0</v>
      </c>
      <c r="J46" s="27">
        <f t="shared" ref="J46" si="25">+D33+D35+D37+D39+D41+D43-D45</f>
        <v>0</v>
      </c>
      <c r="K46" s="27">
        <f t="shared" ref="K46" si="26">+E33+E35+E37+E39+E41+E43-E45</f>
        <v>0</v>
      </c>
      <c r="L46" s="27">
        <f t="shared" ref="L46" si="27">+F33+F35+F37+F39+F41+F43-F45</f>
        <v>0</v>
      </c>
      <c r="M46" s="27">
        <f>+G33+G35+G37+G39+G41+G43-G45</f>
        <v>0</v>
      </c>
    </row>
    <row r="49" spans="2:7" hidden="1" x14ac:dyDescent="0.15">
      <c r="B49" s="326" t="s">
        <v>181</v>
      </c>
      <c r="C49" s="32">
        <f>+C19+C33-C5</f>
        <v>0</v>
      </c>
      <c r="D49" s="32">
        <f>+D19+D33-D5</f>
        <v>0</v>
      </c>
      <c r="E49" s="32">
        <f t="shared" ref="E49:F49" si="28">+E19+E33-E5</f>
        <v>0</v>
      </c>
      <c r="F49" s="32">
        <f t="shared" si="28"/>
        <v>0</v>
      </c>
      <c r="G49" s="32">
        <f>+G19+G33-G5</f>
        <v>0</v>
      </c>
    </row>
    <row r="50" spans="2:7" hidden="1" x14ac:dyDescent="0.15">
      <c r="B50" s="325"/>
      <c r="C50" s="32"/>
      <c r="D50" s="32"/>
      <c r="E50" s="32"/>
      <c r="F50" s="32"/>
      <c r="G50" s="32"/>
    </row>
    <row r="51" spans="2:7" hidden="1" x14ac:dyDescent="0.15">
      <c r="B51" s="325" t="s">
        <v>182</v>
      </c>
      <c r="C51" s="32">
        <f t="shared" ref="C51:G51" si="29">+C21+C35-C7</f>
        <v>0</v>
      </c>
      <c r="D51" s="32">
        <f t="shared" si="29"/>
        <v>0</v>
      </c>
      <c r="E51" s="32">
        <f t="shared" si="29"/>
        <v>0</v>
      </c>
      <c r="F51" s="32">
        <f t="shared" si="29"/>
        <v>0</v>
      </c>
      <c r="G51" s="32">
        <f t="shared" si="29"/>
        <v>0</v>
      </c>
    </row>
    <row r="52" spans="2:7" hidden="1" x14ac:dyDescent="0.15">
      <c r="B52" s="325"/>
      <c r="C52" s="32"/>
      <c r="D52" s="32"/>
      <c r="E52" s="32"/>
      <c r="F52" s="32"/>
      <c r="G52" s="32"/>
    </row>
    <row r="53" spans="2:7" hidden="1" x14ac:dyDescent="0.15">
      <c r="B53" s="325" t="s">
        <v>183</v>
      </c>
      <c r="C53" s="32">
        <f t="shared" ref="C53:G53" si="30">+C23+C37-C9</f>
        <v>0</v>
      </c>
      <c r="D53" s="32">
        <f t="shared" si="30"/>
        <v>0</v>
      </c>
      <c r="E53" s="32">
        <f t="shared" si="30"/>
        <v>0</v>
      </c>
      <c r="F53" s="32">
        <f t="shared" si="30"/>
        <v>0</v>
      </c>
      <c r="G53" s="32">
        <f t="shared" si="30"/>
        <v>0</v>
      </c>
    </row>
    <row r="54" spans="2:7" hidden="1" x14ac:dyDescent="0.15">
      <c r="B54" s="325"/>
      <c r="C54" s="32"/>
      <c r="D54" s="32"/>
      <c r="E54" s="32"/>
      <c r="F54" s="32"/>
      <c r="G54" s="32"/>
    </row>
    <row r="55" spans="2:7" hidden="1" x14ac:dyDescent="0.15">
      <c r="B55" s="325" t="s">
        <v>184</v>
      </c>
      <c r="C55" s="32">
        <f t="shared" ref="C55:G55" si="31">+C25+C39-C11</f>
        <v>0</v>
      </c>
      <c r="D55" s="32">
        <f t="shared" si="31"/>
        <v>0</v>
      </c>
      <c r="E55" s="32">
        <f t="shared" si="31"/>
        <v>0</v>
      </c>
      <c r="F55" s="32">
        <f t="shared" si="31"/>
        <v>0</v>
      </c>
      <c r="G55" s="32">
        <f t="shared" si="31"/>
        <v>0</v>
      </c>
    </row>
    <row r="56" spans="2:7" hidden="1" x14ac:dyDescent="0.15">
      <c r="B56" s="325"/>
      <c r="C56" s="32"/>
      <c r="D56" s="32"/>
      <c r="E56" s="32"/>
      <c r="F56" s="32"/>
      <c r="G56" s="32"/>
    </row>
    <row r="57" spans="2:7" hidden="1" x14ac:dyDescent="0.15">
      <c r="B57" s="325" t="s">
        <v>185</v>
      </c>
      <c r="C57" s="32">
        <f t="shared" ref="C57:G57" si="32">+C27+C41-C13</f>
        <v>0</v>
      </c>
      <c r="D57" s="32">
        <f t="shared" si="32"/>
        <v>0</v>
      </c>
      <c r="E57" s="32">
        <f t="shared" si="32"/>
        <v>0</v>
      </c>
      <c r="F57" s="32">
        <f t="shared" si="32"/>
        <v>0</v>
      </c>
      <c r="G57" s="32">
        <f t="shared" si="32"/>
        <v>0</v>
      </c>
    </row>
    <row r="58" spans="2:7" hidden="1" x14ac:dyDescent="0.15">
      <c r="B58" s="325"/>
      <c r="C58" s="32"/>
      <c r="D58" s="32"/>
      <c r="E58" s="32"/>
      <c r="F58" s="32"/>
      <c r="G58" s="32"/>
    </row>
    <row r="59" spans="2:7" hidden="1" x14ac:dyDescent="0.15">
      <c r="B59" s="325" t="s">
        <v>186</v>
      </c>
      <c r="C59" s="32">
        <f t="shared" ref="C59:G59" si="33">+C29+C43-C15</f>
        <v>0</v>
      </c>
      <c r="D59" s="32">
        <f t="shared" si="33"/>
        <v>0</v>
      </c>
      <c r="E59" s="32">
        <f t="shared" si="33"/>
        <v>0</v>
      </c>
      <c r="F59" s="32">
        <f t="shared" si="33"/>
        <v>0</v>
      </c>
      <c r="G59" s="32">
        <f t="shared" si="33"/>
        <v>0</v>
      </c>
    </row>
    <row r="60" spans="2:7" hidden="1" x14ac:dyDescent="0.15">
      <c r="B60" s="325"/>
      <c r="C60" s="32"/>
      <c r="D60" s="32"/>
      <c r="E60" s="32"/>
      <c r="F60" s="32"/>
      <c r="G60" s="32"/>
    </row>
    <row r="61" spans="2:7" hidden="1" x14ac:dyDescent="0.15">
      <c r="B61" s="325" t="s">
        <v>187</v>
      </c>
      <c r="C61" s="32">
        <f t="shared" ref="C61:G61" si="34">+C31+C45-C17</f>
        <v>0</v>
      </c>
      <c r="D61" s="32">
        <f t="shared" si="34"/>
        <v>0</v>
      </c>
      <c r="E61" s="32">
        <f t="shared" si="34"/>
        <v>0</v>
      </c>
      <c r="F61" s="32">
        <f t="shared" si="34"/>
        <v>0</v>
      </c>
      <c r="G61" s="32">
        <f t="shared" si="34"/>
        <v>0</v>
      </c>
    </row>
    <row r="62" spans="2:7" hidden="1" x14ac:dyDescent="0.15">
      <c r="B62" s="325"/>
      <c r="C62" s="32"/>
      <c r="D62" s="32"/>
      <c r="E62" s="32"/>
      <c r="F62" s="32"/>
      <c r="G62" s="32"/>
    </row>
    <row r="63" spans="2:7" hidden="1" x14ac:dyDescent="0.15"/>
    <row r="64" spans="2:7" hidden="1" x14ac:dyDescent="0.15"/>
    <row r="65" hidden="1" x14ac:dyDescent="0.15"/>
  </sheetData>
  <mergeCells count="37">
    <mergeCell ref="B1:F1"/>
    <mergeCell ref="C3:C4"/>
    <mergeCell ref="D3:D4"/>
    <mergeCell ref="E3:E4"/>
    <mergeCell ref="F3:F4"/>
    <mergeCell ref="B2:F2"/>
    <mergeCell ref="A5:A18"/>
    <mergeCell ref="B5:B6"/>
    <mergeCell ref="B7:B8"/>
    <mergeCell ref="B9:B10"/>
    <mergeCell ref="B11:B12"/>
    <mergeCell ref="B13:B14"/>
    <mergeCell ref="B15:B16"/>
    <mergeCell ref="B17:B18"/>
    <mergeCell ref="A19:A32"/>
    <mergeCell ref="B19:B20"/>
    <mergeCell ref="B21:B22"/>
    <mergeCell ref="B23:B24"/>
    <mergeCell ref="B25:B26"/>
    <mergeCell ref="B27:B28"/>
    <mergeCell ref="B29:B30"/>
    <mergeCell ref="B31:B32"/>
    <mergeCell ref="A33:A46"/>
    <mergeCell ref="B33:B34"/>
    <mergeCell ref="B35:B36"/>
    <mergeCell ref="B37:B38"/>
    <mergeCell ref="B39:B40"/>
    <mergeCell ref="B41:B42"/>
    <mergeCell ref="B43:B44"/>
    <mergeCell ref="B45:B46"/>
    <mergeCell ref="B59:B60"/>
    <mergeCell ref="B61:B62"/>
    <mergeCell ref="B49:B50"/>
    <mergeCell ref="B51:B52"/>
    <mergeCell ref="B53:B54"/>
    <mergeCell ref="B55:B56"/>
    <mergeCell ref="B57:B58"/>
  </mergeCells>
  <phoneticPr fontId="1"/>
  <printOptions horizontalCentered="1"/>
  <pageMargins left="0.70866141732283472" right="0.70866141732283472" top="0.74803149606299213" bottom="0.35433070866141736" header="0.31496062992125984" footer="0.19685039370078741"/>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64"/>
  <sheetViews>
    <sheetView view="pageBreakPreview" zoomScale="60" zoomScaleNormal="100" workbookViewId="0">
      <selection activeCell="AD16" sqref="AD16"/>
    </sheetView>
  </sheetViews>
  <sheetFormatPr defaultRowHeight="13.5" x14ac:dyDescent="0.15"/>
  <cols>
    <col min="1" max="1" width="6.625" customWidth="1"/>
    <col min="2" max="2" width="10.625" customWidth="1"/>
    <col min="3" max="4" width="10.625" style="2" customWidth="1"/>
    <col min="5" max="5" width="10.625" customWidth="1"/>
    <col min="6" max="6" width="3.375" customWidth="1"/>
    <col min="7" max="10" width="9" hidden="1" customWidth="1"/>
    <col min="11" max="11" width="5.625" hidden="1" customWidth="1"/>
    <col min="12" max="12" width="6.625" customWidth="1"/>
    <col min="13" max="13" width="10.625" customWidth="1"/>
    <col min="14" max="15" width="10.625" style="2" customWidth="1"/>
    <col min="16" max="16" width="10.625" customWidth="1"/>
    <col min="18" max="18" width="0" hidden="1" customWidth="1"/>
    <col min="19" max="20" width="9" hidden="1" customWidth="1"/>
    <col min="21" max="22" width="0" hidden="1" customWidth="1"/>
  </cols>
  <sheetData>
    <row r="1" spans="1:21" s="53" customFormat="1" ht="36" customHeight="1" x14ac:dyDescent="0.15">
      <c r="A1" s="53" t="s">
        <v>53</v>
      </c>
      <c r="B1" s="53" t="s">
        <v>121</v>
      </c>
      <c r="C1" s="54"/>
      <c r="D1" s="54"/>
      <c r="G1" s="51"/>
      <c r="H1" s="51"/>
      <c r="I1" s="51"/>
      <c r="J1" s="51"/>
      <c r="N1" s="54"/>
      <c r="O1" s="54"/>
      <c r="R1" s="51"/>
      <c r="S1" s="51"/>
      <c r="T1" s="51"/>
      <c r="U1" s="51"/>
    </row>
    <row r="2" spans="1:21" s="232" customFormat="1" ht="42.75" customHeight="1" thickBot="1" x14ac:dyDescent="0.2">
      <c r="A2" s="231" t="s">
        <v>119</v>
      </c>
      <c r="B2" s="318" t="s">
        <v>118</v>
      </c>
      <c r="C2" s="318"/>
      <c r="D2" s="318"/>
      <c r="E2" s="318"/>
      <c r="L2" s="233" t="s">
        <v>143</v>
      </c>
      <c r="M2" s="374" t="s">
        <v>120</v>
      </c>
      <c r="N2" s="374"/>
      <c r="O2" s="374"/>
      <c r="P2" s="374"/>
    </row>
    <row r="3" spans="1:21" s="7" customFormat="1" ht="22.5" customHeight="1" x14ac:dyDescent="0.15">
      <c r="A3" s="67"/>
      <c r="B3" s="99" t="s">
        <v>270</v>
      </c>
      <c r="C3" s="317" t="s">
        <v>137</v>
      </c>
      <c r="D3" s="305" t="s">
        <v>138</v>
      </c>
      <c r="E3" s="303" t="s">
        <v>0</v>
      </c>
      <c r="L3" s="67"/>
      <c r="M3" s="99" t="s">
        <v>270</v>
      </c>
      <c r="N3" s="309" t="s">
        <v>137</v>
      </c>
      <c r="O3" s="305" t="s">
        <v>138</v>
      </c>
      <c r="P3" s="303" t="s">
        <v>0</v>
      </c>
    </row>
    <row r="4" spans="1:21" s="7" customFormat="1" ht="22.5" customHeight="1" thickBot="1" x14ac:dyDescent="0.2">
      <c r="A4" s="90" t="s">
        <v>271</v>
      </c>
      <c r="B4" s="100"/>
      <c r="C4" s="310"/>
      <c r="D4" s="306"/>
      <c r="E4" s="304"/>
      <c r="G4" s="7">
        <f>+SUM(C4:D4)-E4</f>
        <v>0</v>
      </c>
      <c r="L4" s="90" t="s">
        <v>271</v>
      </c>
      <c r="M4" s="100"/>
      <c r="N4" s="310"/>
      <c r="O4" s="306"/>
      <c r="P4" s="304"/>
      <c r="R4" s="7">
        <f>+SUM(N4:O4)-P4</f>
        <v>0</v>
      </c>
    </row>
    <row r="5" spans="1:21" s="7" customFormat="1" ht="18.75" customHeight="1" x14ac:dyDescent="0.15">
      <c r="A5" s="279" t="s">
        <v>0</v>
      </c>
      <c r="B5" s="287" t="s">
        <v>1</v>
      </c>
      <c r="C5" s="96">
        <v>130</v>
      </c>
      <c r="D5" s="71">
        <v>16</v>
      </c>
      <c r="E5" s="72">
        <v>146</v>
      </c>
      <c r="G5" s="7">
        <f t="shared" ref="G5:G45" si="0">+SUM(C5:D5)-E5</f>
        <v>0</v>
      </c>
      <c r="L5" s="279" t="s">
        <v>0</v>
      </c>
      <c r="M5" s="287" t="s">
        <v>1</v>
      </c>
      <c r="N5" s="96">
        <f>SUM(N19,N33)</f>
        <v>116</v>
      </c>
      <c r="O5" s="71">
        <v>30</v>
      </c>
      <c r="P5" s="72">
        <v>146</v>
      </c>
      <c r="R5" s="7">
        <f t="shared" ref="R5:R45" si="1">+SUM(N5:O5)-P5</f>
        <v>0</v>
      </c>
    </row>
    <row r="6" spans="1:21" s="7" customFormat="1" ht="18.75" customHeight="1" x14ac:dyDescent="0.15">
      <c r="A6" s="280"/>
      <c r="B6" s="284"/>
      <c r="C6" s="101">
        <f>C5/E5</f>
        <v>0.8904109589041096</v>
      </c>
      <c r="D6" s="102">
        <f>D5/E5</f>
        <v>0.1095890410958904</v>
      </c>
      <c r="E6" s="76">
        <v>1</v>
      </c>
      <c r="G6" s="7">
        <f t="shared" si="0"/>
        <v>0</v>
      </c>
      <c r="L6" s="280"/>
      <c r="M6" s="284"/>
      <c r="N6" s="101">
        <f>N5/P5</f>
        <v>0.79452054794520544</v>
      </c>
      <c r="O6" s="102">
        <f>O5/P5</f>
        <v>0.20547945205479451</v>
      </c>
      <c r="P6" s="76">
        <v>1</v>
      </c>
      <c r="R6" s="7">
        <f t="shared" si="1"/>
        <v>0</v>
      </c>
    </row>
    <row r="7" spans="1:21" s="7" customFormat="1" ht="18.75" customHeight="1" x14ac:dyDescent="0.15">
      <c r="A7" s="280"/>
      <c r="B7" s="284" t="s">
        <v>2</v>
      </c>
      <c r="C7" s="92">
        <v>175</v>
      </c>
      <c r="D7" s="40">
        <v>10</v>
      </c>
      <c r="E7" s="69">
        <v>185</v>
      </c>
      <c r="G7" s="7">
        <f t="shared" si="0"/>
        <v>0</v>
      </c>
      <c r="L7" s="280"/>
      <c r="M7" s="284" t="s">
        <v>2</v>
      </c>
      <c r="N7" s="92">
        <v>143</v>
      </c>
      <c r="O7" s="40">
        <v>42</v>
      </c>
      <c r="P7" s="69">
        <v>185</v>
      </c>
      <c r="R7" s="7">
        <f t="shared" si="1"/>
        <v>0</v>
      </c>
    </row>
    <row r="8" spans="1:21" s="7" customFormat="1" ht="18.75" customHeight="1" x14ac:dyDescent="0.15">
      <c r="A8" s="280"/>
      <c r="B8" s="284"/>
      <c r="C8" s="101">
        <f>C7/E7</f>
        <v>0.94594594594594594</v>
      </c>
      <c r="D8" s="102">
        <f>D7/E7</f>
        <v>5.4054054054054057E-2</v>
      </c>
      <c r="E8" s="76">
        <v>1</v>
      </c>
      <c r="G8" s="7">
        <f t="shared" si="0"/>
        <v>0</v>
      </c>
      <c r="L8" s="280"/>
      <c r="M8" s="284"/>
      <c r="N8" s="101">
        <f>N7/P7</f>
        <v>0.77297297297297296</v>
      </c>
      <c r="O8" s="102">
        <f>O7/P7</f>
        <v>0.22702702702702704</v>
      </c>
      <c r="P8" s="76">
        <v>1</v>
      </c>
      <c r="R8" s="7">
        <f t="shared" si="1"/>
        <v>0</v>
      </c>
    </row>
    <row r="9" spans="1:21" s="7" customFormat="1" ht="18.75" customHeight="1" x14ac:dyDescent="0.15">
      <c r="A9" s="280"/>
      <c r="B9" s="284" t="s">
        <v>3</v>
      </c>
      <c r="C9" s="92">
        <v>201</v>
      </c>
      <c r="D9" s="40">
        <v>11</v>
      </c>
      <c r="E9" s="69">
        <v>212</v>
      </c>
      <c r="G9" s="7">
        <f t="shared" si="0"/>
        <v>0</v>
      </c>
      <c r="L9" s="280"/>
      <c r="M9" s="284" t="s">
        <v>3</v>
      </c>
      <c r="N9" s="92">
        <v>171</v>
      </c>
      <c r="O9" s="40">
        <v>41</v>
      </c>
      <c r="P9" s="69">
        <v>212</v>
      </c>
      <c r="R9" s="7">
        <f t="shared" si="1"/>
        <v>0</v>
      </c>
    </row>
    <row r="10" spans="1:21" s="7" customFormat="1" ht="18.75" customHeight="1" x14ac:dyDescent="0.15">
      <c r="A10" s="280"/>
      <c r="B10" s="284"/>
      <c r="C10" s="101">
        <f>C9/E9</f>
        <v>0.94811320754716977</v>
      </c>
      <c r="D10" s="102">
        <f>D9/E9</f>
        <v>5.1886792452830191E-2</v>
      </c>
      <c r="E10" s="76">
        <v>1</v>
      </c>
      <c r="G10" s="7">
        <f t="shared" si="0"/>
        <v>0</v>
      </c>
      <c r="L10" s="280"/>
      <c r="M10" s="284"/>
      <c r="N10" s="101">
        <f>N9/P9</f>
        <v>0.80660377358490565</v>
      </c>
      <c r="O10" s="102">
        <f>O9/P9</f>
        <v>0.19339622641509435</v>
      </c>
      <c r="P10" s="76">
        <v>1</v>
      </c>
      <c r="R10" s="7">
        <f t="shared" si="1"/>
        <v>0</v>
      </c>
    </row>
    <row r="11" spans="1:21" s="7" customFormat="1" ht="18.75" customHeight="1" x14ac:dyDescent="0.15">
      <c r="A11" s="280"/>
      <c r="B11" s="284" t="s">
        <v>4</v>
      </c>
      <c r="C11" s="92">
        <v>222</v>
      </c>
      <c r="D11" s="40">
        <v>23</v>
      </c>
      <c r="E11" s="69">
        <v>245</v>
      </c>
      <c r="G11" s="7">
        <f t="shared" si="0"/>
        <v>0</v>
      </c>
      <c r="L11" s="280"/>
      <c r="M11" s="284" t="s">
        <v>4</v>
      </c>
      <c r="N11" s="92">
        <v>184</v>
      </c>
      <c r="O11" s="40">
        <v>61</v>
      </c>
      <c r="P11" s="69">
        <v>245</v>
      </c>
      <c r="R11" s="7">
        <f t="shared" si="1"/>
        <v>0</v>
      </c>
    </row>
    <row r="12" spans="1:21" s="7" customFormat="1" ht="18.75" customHeight="1" x14ac:dyDescent="0.15">
      <c r="A12" s="280"/>
      <c r="B12" s="284"/>
      <c r="C12" s="101">
        <f>C11/E11</f>
        <v>0.90612244897959182</v>
      </c>
      <c r="D12" s="102">
        <f>D11/E11</f>
        <v>9.3877551020408165E-2</v>
      </c>
      <c r="E12" s="76">
        <v>1</v>
      </c>
      <c r="G12" s="7">
        <f t="shared" si="0"/>
        <v>0</v>
      </c>
      <c r="L12" s="280"/>
      <c r="M12" s="284"/>
      <c r="N12" s="101">
        <f>N11/P11</f>
        <v>0.75102040816326532</v>
      </c>
      <c r="O12" s="102">
        <f>O11/P11</f>
        <v>0.24897959183673468</v>
      </c>
      <c r="P12" s="76">
        <v>1</v>
      </c>
      <c r="R12" s="7">
        <f t="shared" si="1"/>
        <v>0</v>
      </c>
    </row>
    <row r="13" spans="1:21" s="7" customFormat="1" ht="18.75" customHeight="1" x14ac:dyDescent="0.15">
      <c r="A13" s="280"/>
      <c r="B13" s="284" t="s">
        <v>5</v>
      </c>
      <c r="C13" s="92">
        <v>246</v>
      </c>
      <c r="D13" s="40">
        <v>26</v>
      </c>
      <c r="E13" s="69">
        <v>272</v>
      </c>
      <c r="G13" s="7">
        <f t="shared" si="0"/>
        <v>0</v>
      </c>
      <c r="L13" s="280"/>
      <c r="M13" s="284" t="s">
        <v>5</v>
      </c>
      <c r="N13" s="92">
        <v>214</v>
      </c>
      <c r="O13" s="40">
        <v>57</v>
      </c>
      <c r="P13" s="69">
        <v>271</v>
      </c>
      <c r="R13" s="7">
        <f t="shared" si="1"/>
        <v>0</v>
      </c>
    </row>
    <row r="14" spans="1:21" s="7" customFormat="1" ht="18.75" customHeight="1" x14ac:dyDescent="0.15">
      <c r="A14" s="280"/>
      <c r="B14" s="284"/>
      <c r="C14" s="101">
        <f>C13/E13</f>
        <v>0.90441176470588236</v>
      </c>
      <c r="D14" s="102">
        <f>D13/E13</f>
        <v>9.5588235294117641E-2</v>
      </c>
      <c r="E14" s="76">
        <v>1</v>
      </c>
      <c r="G14" s="7">
        <f t="shared" si="0"/>
        <v>0</v>
      </c>
      <c r="L14" s="280"/>
      <c r="M14" s="284"/>
      <c r="N14" s="101">
        <f>N13/P13</f>
        <v>0.78966789667896675</v>
      </c>
      <c r="O14" s="102">
        <f>O13/P13</f>
        <v>0.21033210332103322</v>
      </c>
      <c r="P14" s="76">
        <v>1</v>
      </c>
      <c r="R14" s="7">
        <f t="shared" si="1"/>
        <v>0</v>
      </c>
    </row>
    <row r="15" spans="1:21" s="7" customFormat="1" ht="18.75" customHeight="1" x14ac:dyDescent="0.15">
      <c r="A15" s="280"/>
      <c r="B15" s="285" t="s">
        <v>85</v>
      </c>
      <c r="C15" s="92">
        <v>247</v>
      </c>
      <c r="D15" s="40">
        <v>43</v>
      </c>
      <c r="E15" s="69">
        <v>290</v>
      </c>
      <c r="G15" s="7">
        <f t="shared" si="0"/>
        <v>0</v>
      </c>
      <c r="L15" s="280"/>
      <c r="M15" s="285" t="s">
        <v>85</v>
      </c>
      <c r="N15" s="92">
        <v>243</v>
      </c>
      <c r="O15" s="40">
        <v>47</v>
      </c>
      <c r="P15" s="69">
        <v>290</v>
      </c>
      <c r="R15" s="7">
        <f t="shared" si="1"/>
        <v>0</v>
      </c>
    </row>
    <row r="16" spans="1:21" s="7" customFormat="1" ht="18.75" customHeight="1" thickBot="1" x14ac:dyDescent="0.2">
      <c r="A16" s="280"/>
      <c r="B16" s="286"/>
      <c r="C16" s="109">
        <f>C15/E15</f>
        <v>0.85172413793103452</v>
      </c>
      <c r="D16" s="111">
        <f>D15/E15</f>
        <v>0.14827586206896551</v>
      </c>
      <c r="E16" s="78">
        <v>1</v>
      </c>
      <c r="G16" s="7">
        <f t="shared" si="0"/>
        <v>0</v>
      </c>
      <c r="L16" s="280"/>
      <c r="M16" s="286"/>
      <c r="N16" s="109">
        <f>N15/P15</f>
        <v>0.83793103448275863</v>
      </c>
      <c r="O16" s="111">
        <f>O15/P15</f>
        <v>0.16206896551724137</v>
      </c>
      <c r="P16" s="78">
        <v>1</v>
      </c>
      <c r="R16" s="7">
        <f t="shared" si="1"/>
        <v>0</v>
      </c>
    </row>
    <row r="17" spans="1:21" s="7" customFormat="1" ht="18.75" customHeight="1" thickTop="1" x14ac:dyDescent="0.15">
      <c r="A17" s="280"/>
      <c r="B17" s="277" t="s">
        <v>0</v>
      </c>
      <c r="C17" s="45">
        <v>1221</v>
      </c>
      <c r="D17" s="42">
        <v>129</v>
      </c>
      <c r="E17" s="113">
        <v>1350</v>
      </c>
      <c r="G17" s="7">
        <f t="shared" si="0"/>
        <v>0</v>
      </c>
      <c r="H17" s="27"/>
      <c r="I17" s="27"/>
      <c r="J17" s="27"/>
      <c r="L17" s="280"/>
      <c r="M17" s="277" t="s">
        <v>0</v>
      </c>
      <c r="N17" s="45">
        <v>1071</v>
      </c>
      <c r="O17" s="42">
        <v>278</v>
      </c>
      <c r="P17" s="113">
        <v>1349</v>
      </c>
      <c r="R17" s="7">
        <f t="shared" si="1"/>
        <v>0</v>
      </c>
      <c r="S17" s="27"/>
      <c r="T17" s="27"/>
      <c r="U17" s="27"/>
    </row>
    <row r="18" spans="1:21" s="7" customFormat="1" ht="18.75" customHeight="1" thickBot="1" x14ac:dyDescent="0.2">
      <c r="A18" s="281"/>
      <c r="B18" s="285"/>
      <c r="C18" s="106">
        <f>C17/E17</f>
        <v>0.9044444444444445</v>
      </c>
      <c r="D18" s="107">
        <f>D17/E17</f>
        <v>9.555555555555556E-2</v>
      </c>
      <c r="E18" s="80">
        <v>1</v>
      </c>
      <c r="G18" s="7">
        <f t="shared" si="0"/>
        <v>0</v>
      </c>
      <c r="H18" s="27">
        <f>+C5+C7+C9+C11+C13+C15-C17</f>
        <v>0</v>
      </c>
      <c r="I18" s="27">
        <f t="shared" ref="I18" si="2">+D5+D7+D9+D11+D13+D15-D17</f>
        <v>0</v>
      </c>
      <c r="J18" s="27">
        <f>+E5+E7+E9+E11+E13+E15-E17</f>
        <v>0</v>
      </c>
      <c r="L18" s="281"/>
      <c r="M18" s="285"/>
      <c r="N18" s="106">
        <f>N17/P17</f>
        <v>0.79392142327650106</v>
      </c>
      <c r="O18" s="107">
        <f>O17/P17</f>
        <v>0.20607857672349889</v>
      </c>
      <c r="P18" s="80">
        <v>1</v>
      </c>
      <c r="R18" s="34">
        <f>+SUM(N18:O18)-P18</f>
        <v>0</v>
      </c>
      <c r="S18" s="27">
        <f>+N5+N7+N9+N11+N13+N15-N17</f>
        <v>0</v>
      </c>
      <c r="T18" s="27">
        <f t="shared" ref="T18" si="3">+O5+O7+O9+O11+O13+O15-O17</f>
        <v>0</v>
      </c>
      <c r="U18" s="27">
        <f>+P5+P7+P9+P11+P13+P15-P17</f>
        <v>0</v>
      </c>
    </row>
    <row r="19" spans="1:21" s="7" customFormat="1" ht="18.75" customHeight="1" x14ac:dyDescent="0.15">
      <c r="A19" s="279" t="s">
        <v>6</v>
      </c>
      <c r="B19" s="287" t="s">
        <v>1</v>
      </c>
      <c r="C19" s="96">
        <v>49</v>
      </c>
      <c r="D19" s="71">
        <v>9</v>
      </c>
      <c r="E19" s="72">
        <v>58</v>
      </c>
      <c r="G19" s="7">
        <f t="shared" si="0"/>
        <v>0</v>
      </c>
      <c r="L19" s="279" t="s">
        <v>6</v>
      </c>
      <c r="M19" s="287" t="s">
        <v>1</v>
      </c>
      <c r="N19" s="96">
        <v>43</v>
      </c>
      <c r="O19" s="71">
        <v>15</v>
      </c>
      <c r="P19" s="72">
        <v>58</v>
      </c>
      <c r="R19" s="7">
        <f t="shared" si="1"/>
        <v>0</v>
      </c>
    </row>
    <row r="20" spans="1:21" s="7" customFormat="1" ht="18.75" customHeight="1" x14ac:dyDescent="0.15">
      <c r="A20" s="280"/>
      <c r="B20" s="284"/>
      <c r="C20" s="101">
        <f>C19/E19</f>
        <v>0.84482758620689657</v>
      </c>
      <c r="D20" s="102">
        <f>D19/E19</f>
        <v>0.15517241379310345</v>
      </c>
      <c r="E20" s="76">
        <v>1</v>
      </c>
      <c r="G20" s="7">
        <f t="shared" si="0"/>
        <v>0</v>
      </c>
      <c r="L20" s="280"/>
      <c r="M20" s="284"/>
      <c r="N20" s="101">
        <f>N19/P19</f>
        <v>0.74137931034482762</v>
      </c>
      <c r="O20" s="102">
        <f>O19/P19</f>
        <v>0.25862068965517243</v>
      </c>
      <c r="P20" s="76">
        <v>1</v>
      </c>
      <c r="R20" s="7">
        <f t="shared" si="1"/>
        <v>0</v>
      </c>
    </row>
    <row r="21" spans="1:21" s="7" customFormat="1" ht="18.75" customHeight="1" x14ac:dyDescent="0.15">
      <c r="A21" s="280"/>
      <c r="B21" s="284" t="s">
        <v>2</v>
      </c>
      <c r="C21" s="92">
        <v>86</v>
      </c>
      <c r="D21" s="40">
        <v>7</v>
      </c>
      <c r="E21" s="68">
        <v>93</v>
      </c>
      <c r="G21" s="7">
        <f t="shared" si="0"/>
        <v>0</v>
      </c>
      <c r="L21" s="280"/>
      <c r="M21" s="284" t="s">
        <v>2</v>
      </c>
      <c r="N21" s="92">
        <v>66</v>
      </c>
      <c r="O21" s="40">
        <v>27</v>
      </c>
      <c r="P21" s="68">
        <v>93</v>
      </c>
      <c r="R21" s="7">
        <f t="shared" si="1"/>
        <v>0</v>
      </c>
    </row>
    <row r="22" spans="1:21" s="7" customFormat="1" ht="18.75" customHeight="1" x14ac:dyDescent="0.15">
      <c r="A22" s="280"/>
      <c r="B22" s="284"/>
      <c r="C22" s="101">
        <f>C21/E21</f>
        <v>0.92473118279569888</v>
      </c>
      <c r="D22" s="102">
        <f>D21/E21</f>
        <v>7.5268817204301078E-2</v>
      </c>
      <c r="E22" s="76">
        <v>1</v>
      </c>
      <c r="G22" s="7">
        <f t="shared" si="0"/>
        <v>0</v>
      </c>
      <c r="L22" s="280"/>
      <c r="M22" s="284"/>
      <c r="N22" s="101">
        <f>N21/P21</f>
        <v>0.70967741935483875</v>
      </c>
      <c r="O22" s="102">
        <f>O21/P21</f>
        <v>0.29032258064516131</v>
      </c>
      <c r="P22" s="76">
        <v>1</v>
      </c>
      <c r="R22" s="7">
        <f t="shared" si="1"/>
        <v>0</v>
      </c>
    </row>
    <row r="23" spans="1:21" s="7" customFormat="1" ht="18.75" customHeight="1" x14ac:dyDescent="0.15">
      <c r="A23" s="280"/>
      <c r="B23" s="284" t="s">
        <v>3</v>
      </c>
      <c r="C23" s="92">
        <v>98</v>
      </c>
      <c r="D23" s="40">
        <v>7</v>
      </c>
      <c r="E23" s="68">
        <v>105</v>
      </c>
      <c r="G23" s="7">
        <f t="shared" si="0"/>
        <v>0</v>
      </c>
      <c r="L23" s="280"/>
      <c r="M23" s="284" t="s">
        <v>3</v>
      </c>
      <c r="N23" s="92">
        <v>78</v>
      </c>
      <c r="O23" s="40">
        <v>27</v>
      </c>
      <c r="P23" s="68">
        <v>105</v>
      </c>
      <c r="R23" s="7">
        <f t="shared" si="1"/>
        <v>0</v>
      </c>
    </row>
    <row r="24" spans="1:21" s="7" customFormat="1" ht="18.75" customHeight="1" x14ac:dyDescent="0.15">
      <c r="A24" s="280"/>
      <c r="B24" s="284"/>
      <c r="C24" s="101">
        <f>C23/E23</f>
        <v>0.93333333333333335</v>
      </c>
      <c r="D24" s="102">
        <f>D23/E23</f>
        <v>6.6666666666666666E-2</v>
      </c>
      <c r="E24" s="76">
        <v>1</v>
      </c>
      <c r="G24" s="7">
        <f t="shared" si="0"/>
        <v>0</v>
      </c>
      <c r="L24" s="280"/>
      <c r="M24" s="284"/>
      <c r="N24" s="101">
        <f>N23/P23</f>
        <v>0.74285714285714288</v>
      </c>
      <c r="O24" s="102">
        <f>O23/P23</f>
        <v>0.25714285714285712</v>
      </c>
      <c r="P24" s="76">
        <v>1</v>
      </c>
      <c r="R24" s="7">
        <f t="shared" si="1"/>
        <v>0</v>
      </c>
    </row>
    <row r="25" spans="1:21" s="7" customFormat="1" ht="18.75" customHeight="1" x14ac:dyDescent="0.15">
      <c r="A25" s="280"/>
      <c r="B25" s="284" t="s">
        <v>4</v>
      </c>
      <c r="C25" s="92">
        <v>107</v>
      </c>
      <c r="D25" s="40">
        <v>10</v>
      </c>
      <c r="E25" s="68">
        <v>117</v>
      </c>
      <c r="G25" s="7">
        <f t="shared" si="0"/>
        <v>0</v>
      </c>
      <c r="L25" s="280"/>
      <c r="M25" s="284" t="s">
        <v>4</v>
      </c>
      <c r="N25" s="92">
        <v>86</v>
      </c>
      <c r="O25" s="40">
        <v>31</v>
      </c>
      <c r="P25" s="68">
        <v>117</v>
      </c>
      <c r="R25" s="7">
        <f t="shared" si="1"/>
        <v>0</v>
      </c>
    </row>
    <row r="26" spans="1:21" s="7" customFormat="1" ht="18.75" customHeight="1" x14ac:dyDescent="0.15">
      <c r="A26" s="280"/>
      <c r="B26" s="284"/>
      <c r="C26" s="101">
        <f>C25/E25</f>
        <v>0.9145299145299145</v>
      </c>
      <c r="D26" s="102">
        <f>D25/E25</f>
        <v>8.5470085470085472E-2</v>
      </c>
      <c r="E26" s="76">
        <v>1</v>
      </c>
      <c r="G26" s="7">
        <f t="shared" si="0"/>
        <v>0</v>
      </c>
      <c r="L26" s="280"/>
      <c r="M26" s="284"/>
      <c r="N26" s="101">
        <f>N25/P25</f>
        <v>0.7350427350427351</v>
      </c>
      <c r="O26" s="102">
        <f>O25/P25</f>
        <v>0.26495726495726496</v>
      </c>
      <c r="P26" s="76">
        <v>1</v>
      </c>
      <c r="R26" s="7">
        <f t="shared" si="1"/>
        <v>0</v>
      </c>
    </row>
    <row r="27" spans="1:21" s="7" customFormat="1" ht="18.75" customHeight="1" x14ac:dyDescent="0.15">
      <c r="A27" s="280"/>
      <c r="B27" s="284" t="s">
        <v>5</v>
      </c>
      <c r="C27" s="92">
        <v>117</v>
      </c>
      <c r="D27" s="40">
        <v>15</v>
      </c>
      <c r="E27" s="68">
        <v>132</v>
      </c>
      <c r="G27" s="7">
        <f t="shared" si="0"/>
        <v>0</v>
      </c>
      <c r="L27" s="280"/>
      <c r="M27" s="284" t="s">
        <v>5</v>
      </c>
      <c r="N27" s="92">
        <v>97</v>
      </c>
      <c r="O27" s="40">
        <v>35</v>
      </c>
      <c r="P27" s="68">
        <v>132</v>
      </c>
      <c r="R27" s="7">
        <f t="shared" si="1"/>
        <v>0</v>
      </c>
    </row>
    <row r="28" spans="1:21" s="7" customFormat="1" ht="18.75" customHeight="1" x14ac:dyDescent="0.15">
      <c r="A28" s="280"/>
      <c r="B28" s="284"/>
      <c r="C28" s="101">
        <f>C27/E27</f>
        <v>0.88636363636363635</v>
      </c>
      <c r="D28" s="102">
        <f>D27/E27</f>
        <v>0.11363636363636363</v>
      </c>
      <c r="E28" s="76">
        <v>1</v>
      </c>
      <c r="G28" s="7">
        <f t="shared" si="0"/>
        <v>0</v>
      </c>
      <c r="L28" s="280"/>
      <c r="M28" s="284"/>
      <c r="N28" s="101">
        <f>N27/P27</f>
        <v>0.73484848484848486</v>
      </c>
      <c r="O28" s="102">
        <f>O27/P27</f>
        <v>0.26515151515151514</v>
      </c>
      <c r="P28" s="76">
        <v>1</v>
      </c>
      <c r="R28" s="7">
        <f t="shared" si="1"/>
        <v>0</v>
      </c>
    </row>
    <row r="29" spans="1:21" s="7" customFormat="1" ht="18.75" customHeight="1" x14ac:dyDescent="0.15">
      <c r="A29" s="280"/>
      <c r="B29" s="285" t="s">
        <v>85</v>
      </c>
      <c r="C29" s="92">
        <v>107</v>
      </c>
      <c r="D29" s="40">
        <v>21</v>
      </c>
      <c r="E29" s="68">
        <v>128</v>
      </c>
      <c r="G29" s="7">
        <f t="shared" si="0"/>
        <v>0</v>
      </c>
      <c r="L29" s="280"/>
      <c r="M29" s="285" t="s">
        <v>85</v>
      </c>
      <c r="N29" s="92">
        <v>107</v>
      </c>
      <c r="O29" s="40">
        <v>21</v>
      </c>
      <c r="P29" s="68">
        <v>128</v>
      </c>
      <c r="R29" s="7">
        <f t="shared" si="1"/>
        <v>0</v>
      </c>
    </row>
    <row r="30" spans="1:21" s="7" customFormat="1" ht="18.75" customHeight="1" thickBot="1" x14ac:dyDescent="0.2">
      <c r="A30" s="280"/>
      <c r="B30" s="286"/>
      <c r="C30" s="109">
        <f>C29/E29</f>
        <v>0.8359375</v>
      </c>
      <c r="D30" s="111">
        <f>D29/E29</f>
        <v>0.1640625</v>
      </c>
      <c r="E30" s="78">
        <v>1</v>
      </c>
      <c r="G30" s="7">
        <f t="shared" si="0"/>
        <v>0</v>
      </c>
      <c r="L30" s="280"/>
      <c r="M30" s="286"/>
      <c r="N30" s="109">
        <f>N29/P29</f>
        <v>0.8359375</v>
      </c>
      <c r="O30" s="111">
        <f>O29/P29</f>
        <v>0.1640625</v>
      </c>
      <c r="P30" s="78">
        <v>1</v>
      </c>
      <c r="R30" s="7">
        <f t="shared" si="1"/>
        <v>0</v>
      </c>
    </row>
    <row r="31" spans="1:21" s="7" customFormat="1" ht="18.75" customHeight="1" thickTop="1" x14ac:dyDescent="0.15">
      <c r="A31" s="280"/>
      <c r="B31" s="277" t="s">
        <v>0</v>
      </c>
      <c r="C31" s="45">
        <v>564</v>
      </c>
      <c r="D31" s="42">
        <v>69</v>
      </c>
      <c r="E31" s="70">
        <v>633</v>
      </c>
      <c r="G31" s="7">
        <f t="shared" si="0"/>
        <v>0</v>
      </c>
      <c r="L31" s="280"/>
      <c r="M31" s="277" t="s">
        <v>0</v>
      </c>
      <c r="N31" s="45">
        <v>477</v>
      </c>
      <c r="O31" s="42">
        <v>156</v>
      </c>
      <c r="P31" s="70">
        <v>633</v>
      </c>
      <c r="R31" s="7">
        <f t="shared" si="1"/>
        <v>0</v>
      </c>
    </row>
    <row r="32" spans="1:21" s="7" customFormat="1" ht="18.75" customHeight="1" thickBot="1" x14ac:dyDescent="0.2">
      <c r="A32" s="282"/>
      <c r="B32" s="278"/>
      <c r="C32" s="104">
        <f>C31/E31</f>
        <v>0.89099526066350709</v>
      </c>
      <c r="D32" s="105">
        <f>D31/E31</f>
        <v>0.10900473933649289</v>
      </c>
      <c r="E32" s="83">
        <v>1</v>
      </c>
      <c r="G32" s="7">
        <f t="shared" si="0"/>
        <v>0</v>
      </c>
      <c r="H32" s="27">
        <f>+C19+C21+C23+C25+C27+C29-C31</f>
        <v>0</v>
      </c>
      <c r="I32" s="27">
        <f t="shared" ref="I32" si="4">+D19+D21+D23+D25+D27+D29-D31</f>
        <v>0</v>
      </c>
      <c r="J32" s="27">
        <f>+E19+E21+E23+E25+E27+E29-E31</f>
        <v>0</v>
      </c>
      <c r="L32" s="282"/>
      <c r="M32" s="278"/>
      <c r="N32" s="104">
        <f>N31/P31</f>
        <v>0.75355450236966826</v>
      </c>
      <c r="O32" s="105">
        <f>O31/P31</f>
        <v>0.24644549763033174</v>
      </c>
      <c r="P32" s="83">
        <v>1</v>
      </c>
      <c r="R32" s="7">
        <f t="shared" si="1"/>
        <v>0</v>
      </c>
      <c r="S32" s="27">
        <f>+N19+N21+N23+N25+N27+N29-N31</f>
        <v>0</v>
      </c>
      <c r="T32" s="27">
        <f t="shared" ref="T32" si="5">+O19+O21+O23+O25+O27+O29-O31</f>
        <v>0</v>
      </c>
      <c r="U32" s="27">
        <f>+P19+P21+P23+P25+P27+P29-P31</f>
        <v>0</v>
      </c>
    </row>
    <row r="33" spans="1:21" s="7" customFormat="1" ht="18.75" customHeight="1" x14ac:dyDescent="0.15">
      <c r="A33" s="283" t="s">
        <v>7</v>
      </c>
      <c r="B33" s="277" t="s">
        <v>1</v>
      </c>
      <c r="C33" s="45">
        <v>81</v>
      </c>
      <c r="D33" s="42">
        <v>7</v>
      </c>
      <c r="E33" s="70">
        <v>88</v>
      </c>
      <c r="G33" s="7">
        <f t="shared" si="0"/>
        <v>0</v>
      </c>
      <c r="L33" s="283" t="s">
        <v>7</v>
      </c>
      <c r="M33" s="277" t="s">
        <v>1</v>
      </c>
      <c r="N33" s="45">
        <v>73</v>
      </c>
      <c r="O33" s="42">
        <v>15</v>
      </c>
      <c r="P33" s="70">
        <v>88</v>
      </c>
      <c r="R33" s="7">
        <f t="shared" si="1"/>
        <v>0</v>
      </c>
    </row>
    <row r="34" spans="1:21" s="7" customFormat="1" ht="18.75" customHeight="1" x14ac:dyDescent="0.15">
      <c r="A34" s="280"/>
      <c r="B34" s="284"/>
      <c r="C34" s="101">
        <f>C33/E33</f>
        <v>0.92045454545454541</v>
      </c>
      <c r="D34" s="102">
        <f>D33/E33</f>
        <v>7.9545454545454544E-2</v>
      </c>
      <c r="E34" s="76">
        <v>1</v>
      </c>
      <c r="G34" s="7">
        <f t="shared" si="0"/>
        <v>0</v>
      </c>
      <c r="L34" s="280"/>
      <c r="M34" s="284"/>
      <c r="N34" s="101">
        <f>N33/P33</f>
        <v>0.82954545454545459</v>
      </c>
      <c r="O34" s="102">
        <f>O33/P33</f>
        <v>0.17045454545454544</v>
      </c>
      <c r="P34" s="76">
        <v>1</v>
      </c>
      <c r="R34" s="7">
        <f t="shared" si="1"/>
        <v>0</v>
      </c>
    </row>
    <row r="35" spans="1:21" s="7" customFormat="1" ht="18.75" customHeight="1" x14ac:dyDescent="0.15">
      <c r="A35" s="280"/>
      <c r="B35" s="284" t="s">
        <v>2</v>
      </c>
      <c r="C35" s="92">
        <v>89</v>
      </c>
      <c r="D35" s="40">
        <v>3</v>
      </c>
      <c r="E35" s="68">
        <v>92</v>
      </c>
      <c r="G35" s="7">
        <f t="shared" si="0"/>
        <v>0</v>
      </c>
      <c r="L35" s="280"/>
      <c r="M35" s="284" t="s">
        <v>2</v>
      </c>
      <c r="N35" s="92">
        <v>77</v>
      </c>
      <c r="O35" s="40">
        <v>15</v>
      </c>
      <c r="P35" s="68">
        <v>92</v>
      </c>
      <c r="R35" s="7">
        <f t="shared" si="1"/>
        <v>0</v>
      </c>
    </row>
    <row r="36" spans="1:21" s="7" customFormat="1" ht="18.75" customHeight="1" x14ac:dyDescent="0.15">
      <c r="A36" s="280"/>
      <c r="B36" s="284"/>
      <c r="C36" s="101">
        <f>C35/E35</f>
        <v>0.96739130434782605</v>
      </c>
      <c r="D36" s="102">
        <f>D35/E35</f>
        <v>3.2608695652173912E-2</v>
      </c>
      <c r="E36" s="76">
        <v>1</v>
      </c>
      <c r="G36" s="7">
        <f t="shared" si="0"/>
        <v>0</v>
      </c>
      <c r="L36" s="280"/>
      <c r="M36" s="284"/>
      <c r="N36" s="101">
        <f>N35/P35</f>
        <v>0.83695652173913049</v>
      </c>
      <c r="O36" s="102">
        <f>O35/P35</f>
        <v>0.16304347826086957</v>
      </c>
      <c r="P36" s="76">
        <v>1</v>
      </c>
      <c r="R36" s="7">
        <f t="shared" si="1"/>
        <v>0</v>
      </c>
    </row>
    <row r="37" spans="1:21" s="7" customFormat="1" ht="18.75" customHeight="1" x14ac:dyDescent="0.15">
      <c r="A37" s="280"/>
      <c r="B37" s="284" t="s">
        <v>3</v>
      </c>
      <c r="C37" s="92">
        <v>103</v>
      </c>
      <c r="D37" s="40">
        <v>4</v>
      </c>
      <c r="E37" s="68">
        <v>107</v>
      </c>
      <c r="G37" s="7">
        <f t="shared" si="0"/>
        <v>0</v>
      </c>
      <c r="L37" s="280"/>
      <c r="M37" s="284" t="s">
        <v>3</v>
      </c>
      <c r="N37" s="92">
        <v>93</v>
      </c>
      <c r="O37" s="40">
        <v>14</v>
      </c>
      <c r="P37" s="68">
        <v>107</v>
      </c>
      <c r="R37" s="7">
        <f t="shared" si="1"/>
        <v>0</v>
      </c>
    </row>
    <row r="38" spans="1:21" s="7" customFormat="1" ht="18.75" customHeight="1" x14ac:dyDescent="0.15">
      <c r="A38" s="280"/>
      <c r="B38" s="284"/>
      <c r="C38" s="101">
        <f>C37/E37</f>
        <v>0.96261682242990654</v>
      </c>
      <c r="D38" s="102">
        <f>D37/E37</f>
        <v>3.7383177570093455E-2</v>
      </c>
      <c r="E38" s="76">
        <v>1</v>
      </c>
      <c r="G38" s="7">
        <f t="shared" si="0"/>
        <v>0</v>
      </c>
      <c r="L38" s="280"/>
      <c r="M38" s="284"/>
      <c r="N38" s="101">
        <f>N37/P37</f>
        <v>0.86915887850467288</v>
      </c>
      <c r="O38" s="102">
        <f>O37/P37</f>
        <v>0.13084112149532709</v>
      </c>
      <c r="P38" s="76">
        <v>1</v>
      </c>
      <c r="R38" s="7">
        <f t="shared" si="1"/>
        <v>0</v>
      </c>
    </row>
    <row r="39" spans="1:21" s="7" customFormat="1" ht="18.75" customHeight="1" x14ac:dyDescent="0.15">
      <c r="A39" s="280"/>
      <c r="B39" s="284" t="s">
        <v>4</v>
      </c>
      <c r="C39" s="92">
        <v>115</v>
      </c>
      <c r="D39" s="40">
        <v>13</v>
      </c>
      <c r="E39" s="68">
        <v>128</v>
      </c>
      <c r="G39" s="7">
        <f t="shared" si="0"/>
        <v>0</v>
      </c>
      <c r="L39" s="280"/>
      <c r="M39" s="284" t="s">
        <v>4</v>
      </c>
      <c r="N39" s="92">
        <v>98</v>
      </c>
      <c r="O39" s="40">
        <v>30</v>
      </c>
      <c r="P39" s="68">
        <v>128</v>
      </c>
      <c r="R39" s="7">
        <f t="shared" si="1"/>
        <v>0</v>
      </c>
    </row>
    <row r="40" spans="1:21" s="7" customFormat="1" ht="18.75" customHeight="1" x14ac:dyDescent="0.15">
      <c r="A40" s="280"/>
      <c r="B40" s="284"/>
      <c r="C40" s="101">
        <f>C39/E39</f>
        <v>0.8984375</v>
      </c>
      <c r="D40" s="102">
        <f>D39/E39</f>
        <v>0.1015625</v>
      </c>
      <c r="E40" s="76">
        <v>1</v>
      </c>
      <c r="G40" s="7">
        <f t="shared" si="0"/>
        <v>0</v>
      </c>
      <c r="L40" s="280"/>
      <c r="M40" s="284"/>
      <c r="N40" s="101">
        <f>N39/P39</f>
        <v>0.765625</v>
      </c>
      <c r="O40" s="102">
        <f>O39/P39</f>
        <v>0.234375</v>
      </c>
      <c r="P40" s="76">
        <v>1</v>
      </c>
      <c r="R40" s="7">
        <f t="shared" si="1"/>
        <v>0</v>
      </c>
    </row>
    <row r="41" spans="1:21" s="7" customFormat="1" ht="18.75" customHeight="1" x14ac:dyDescent="0.15">
      <c r="A41" s="280"/>
      <c r="B41" s="284" t="s">
        <v>5</v>
      </c>
      <c r="C41" s="92">
        <v>129</v>
      </c>
      <c r="D41" s="40">
        <v>11</v>
      </c>
      <c r="E41" s="68">
        <v>140</v>
      </c>
      <c r="G41" s="7">
        <f t="shared" si="0"/>
        <v>0</v>
      </c>
      <c r="L41" s="280"/>
      <c r="M41" s="284" t="s">
        <v>5</v>
      </c>
      <c r="N41" s="92">
        <v>117</v>
      </c>
      <c r="O41" s="40">
        <v>22</v>
      </c>
      <c r="P41" s="68">
        <v>139</v>
      </c>
      <c r="R41" s="7">
        <f t="shared" si="1"/>
        <v>0</v>
      </c>
    </row>
    <row r="42" spans="1:21" s="7" customFormat="1" ht="18.75" customHeight="1" x14ac:dyDescent="0.15">
      <c r="A42" s="280"/>
      <c r="B42" s="284"/>
      <c r="C42" s="101">
        <f>C41/E41</f>
        <v>0.92142857142857137</v>
      </c>
      <c r="D42" s="102">
        <f>D41/E41</f>
        <v>7.857142857142857E-2</v>
      </c>
      <c r="E42" s="76">
        <v>1</v>
      </c>
      <c r="G42" s="7">
        <f t="shared" si="0"/>
        <v>0</v>
      </c>
      <c r="L42" s="280"/>
      <c r="M42" s="284"/>
      <c r="N42" s="101">
        <f>N41/P41</f>
        <v>0.84172661870503596</v>
      </c>
      <c r="O42" s="102">
        <f>O41/P41</f>
        <v>0.15827338129496402</v>
      </c>
      <c r="P42" s="76">
        <v>1</v>
      </c>
      <c r="R42" s="7">
        <f t="shared" si="1"/>
        <v>0</v>
      </c>
    </row>
    <row r="43" spans="1:21" s="7" customFormat="1" ht="18.75" customHeight="1" x14ac:dyDescent="0.15">
      <c r="A43" s="280"/>
      <c r="B43" s="285" t="s">
        <v>85</v>
      </c>
      <c r="C43" s="92">
        <v>140</v>
      </c>
      <c r="D43" s="40">
        <v>22</v>
      </c>
      <c r="E43" s="68">
        <v>162</v>
      </c>
      <c r="G43" s="7">
        <f t="shared" si="0"/>
        <v>0</v>
      </c>
      <c r="L43" s="280"/>
      <c r="M43" s="285" t="s">
        <v>85</v>
      </c>
      <c r="N43" s="92">
        <v>136</v>
      </c>
      <c r="O43" s="40">
        <v>26</v>
      </c>
      <c r="P43" s="68">
        <v>162</v>
      </c>
      <c r="R43" s="7">
        <f t="shared" si="1"/>
        <v>0</v>
      </c>
    </row>
    <row r="44" spans="1:21" s="7" customFormat="1" ht="18.75" customHeight="1" thickBot="1" x14ac:dyDescent="0.2">
      <c r="A44" s="280"/>
      <c r="B44" s="286"/>
      <c r="C44" s="109">
        <f>C43/E43</f>
        <v>0.86419753086419748</v>
      </c>
      <c r="D44" s="111">
        <f>D43/E43</f>
        <v>0.13580246913580246</v>
      </c>
      <c r="E44" s="78">
        <v>1</v>
      </c>
      <c r="G44" s="7">
        <f t="shared" si="0"/>
        <v>0</v>
      </c>
      <c r="L44" s="280"/>
      <c r="M44" s="286"/>
      <c r="N44" s="109">
        <f>N43/P43</f>
        <v>0.83950617283950613</v>
      </c>
      <c r="O44" s="111">
        <f>O43/P43</f>
        <v>0.16049382716049382</v>
      </c>
      <c r="P44" s="78">
        <v>1</v>
      </c>
      <c r="R44" s="7">
        <f t="shared" si="1"/>
        <v>0</v>
      </c>
    </row>
    <row r="45" spans="1:21" s="7" customFormat="1" ht="18.75" customHeight="1" thickTop="1" x14ac:dyDescent="0.15">
      <c r="A45" s="280"/>
      <c r="B45" s="277" t="s">
        <v>0</v>
      </c>
      <c r="C45" s="45">
        <v>657</v>
      </c>
      <c r="D45" s="42">
        <v>60</v>
      </c>
      <c r="E45" s="70">
        <v>717</v>
      </c>
      <c r="G45" s="7">
        <f t="shared" si="0"/>
        <v>0</v>
      </c>
      <c r="L45" s="280"/>
      <c r="M45" s="277" t="s">
        <v>0</v>
      </c>
      <c r="N45" s="45">
        <v>594</v>
      </c>
      <c r="O45" s="42">
        <v>122</v>
      </c>
      <c r="P45" s="70">
        <v>716</v>
      </c>
      <c r="R45" s="7">
        <f t="shared" si="1"/>
        <v>0</v>
      </c>
    </row>
    <row r="46" spans="1:21" s="7" customFormat="1" ht="18.75" customHeight="1" thickBot="1" x14ac:dyDescent="0.2">
      <c r="A46" s="282"/>
      <c r="B46" s="278"/>
      <c r="C46" s="104">
        <f>C45/E45</f>
        <v>0.91631799163179917</v>
      </c>
      <c r="D46" s="105">
        <f>D45/E45</f>
        <v>8.3682008368200833E-2</v>
      </c>
      <c r="E46" s="83">
        <v>1</v>
      </c>
      <c r="G46"/>
      <c r="H46" s="27">
        <f>+C33+C35+C37+C39+C41+C43-C45</f>
        <v>0</v>
      </c>
      <c r="I46" s="27">
        <f t="shared" ref="I46" si="6">+D33+D35+D37+D39+D41+D43-D45</f>
        <v>0</v>
      </c>
      <c r="J46" s="27">
        <f>+E33+E35+E37+E39+E41+E43-E45</f>
        <v>0</v>
      </c>
      <c r="L46" s="282"/>
      <c r="M46" s="278"/>
      <c r="N46" s="104">
        <f>N45/P45</f>
        <v>0.82960893854748607</v>
      </c>
      <c r="O46" s="105">
        <f>O45/P45</f>
        <v>0.17039106145251395</v>
      </c>
      <c r="P46" s="83">
        <v>1</v>
      </c>
      <c r="R46"/>
      <c r="S46" s="27">
        <f>+N33+N35+N37+N39+N41+N43-N45</f>
        <v>0</v>
      </c>
      <c r="T46" s="27">
        <f t="shared" ref="T46" si="7">+O33+O35+O37+O39+O41+O43-O45</f>
        <v>0</v>
      </c>
      <c r="U46" s="27">
        <f>+P33+P35+P37+P39+P41+P43-P45</f>
        <v>0</v>
      </c>
    </row>
    <row r="48" spans="1:21" x14ac:dyDescent="0.15">
      <c r="G48" s="28">
        <f t="shared" ref="G48" si="8">+G18+G32-G4</f>
        <v>0</v>
      </c>
      <c r="R48" s="28">
        <f t="shared" ref="R48" si="9">+R18+R32-R4</f>
        <v>0</v>
      </c>
    </row>
    <row r="49" spans="2:18" hidden="1" x14ac:dyDescent="0.15">
      <c r="B49" s="326" t="s">
        <v>181</v>
      </c>
      <c r="C49" s="32">
        <f>+C19+C33-C5</f>
        <v>0</v>
      </c>
      <c r="D49" s="32">
        <f>+D19+D33-D5</f>
        <v>0</v>
      </c>
      <c r="E49" s="32">
        <f t="shared" ref="E49" si="10">+E19+E33-E5</f>
        <v>0</v>
      </c>
      <c r="G49" s="28"/>
      <c r="M49" s="326" t="s">
        <v>181</v>
      </c>
      <c r="N49" s="32">
        <f>+N19+N33-N5</f>
        <v>0</v>
      </c>
      <c r="O49" s="32">
        <f>+O19+O33-O5</f>
        <v>0</v>
      </c>
      <c r="P49" s="32">
        <f t="shared" ref="P49" si="11">+P19+P33-P5</f>
        <v>0</v>
      </c>
      <c r="R49" s="28"/>
    </row>
    <row r="50" spans="2:18" hidden="1" x14ac:dyDescent="0.15">
      <c r="B50" s="325"/>
      <c r="C50" s="32"/>
      <c r="D50" s="32"/>
      <c r="E50" s="32"/>
      <c r="G50" s="28">
        <f t="shared" ref="G50" si="12">+G20+G34-G6</f>
        <v>0</v>
      </c>
      <c r="M50" s="325"/>
      <c r="N50" s="32"/>
      <c r="O50" s="32"/>
      <c r="P50" s="32"/>
      <c r="R50" s="28">
        <f t="shared" ref="R50" si="13">+R20+R34-R6</f>
        <v>0</v>
      </c>
    </row>
    <row r="51" spans="2:18" hidden="1" x14ac:dyDescent="0.15">
      <c r="B51" s="325" t="s">
        <v>182</v>
      </c>
      <c r="C51" s="32">
        <f t="shared" ref="C51:E51" si="14">+C21+C35-C7</f>
        <v>0</v>
      </c>
      <c r="D51" s="32">
        <f t="shared" si="14"/>
        <v>0</v>
      </c>
      <c r="E51" s="32">
        <f t="shared" si="14"/>
        <v>0</v>
      </c>
      <c r="G51" s="28"/>
      <c r="M51" s="325" t="s">
        <v>182</v>
      </c>
      <c r="N51" s="32">
        <f t="shared" ref="N51:P51" si="15">+N21+N35-N7</f>
        <v>0</v>
      </c>
      <c r="O51" s="32">
        <f t="shared" si="15"/>
        <v>0</v>
      </c>
      <c r="P51" s="32">
        <f t="shared" si="15"/>
        <v>0</v>
      </c>
      <c r="R51" s="28"/>
    </row>
    <row r="52" spans="2:18" hidden="1" x14ac:dyDescent="0.15">
      <c r="B52" s="325"/>
      <c r="C52" s="32"/>
      <c r="D52" s="32"/>
      <c r="E52" s="32"/>
      <c r="G52" s="28">
        <f t="shared" ref="G52" si="16">+G22+G36-G8</f>
        <v>0</v>
      </c>
      <c r="M52" s="325"/>
      <c r="N52" s="32"/>
      <c r="O52" s="32"/>
      <c r="P52" s="32"/>
      <c r="R52" s="28">
        <f t="shared" ref="R52" si="17">+R22+R36-R8</f>
        <v>0</v>
      </c>
    </row>
    <row r="53" spans="2:18" hidden="1" x14ac:dyDescent="0.15">
      <c r="B53" s="325" t="s">
        <v>183</v>
      </c>
      <c r="C53" s="32">
        <f t="shared" ref="C53:E53" si="18">+C23+C37-C9</f>
        <v>0</v>
      </c>
      <c r="D53" s="32">
        <f t="shared" si="18"/>
        <v>0</v>
      </c>
      <c r="E53" s="32">
        <f t="shared" si="18"/>
        <v>0</v>
      </c>
      <c r="G53" s="28"/>
      <c r="M53" s="325" t="s">
        <v>183</v>
      </c>
      <c r="N53" s="32">
        <f t="shared" ref="N53:P53" si="19">+N23+N37-N9</f>
        <v>0</v>
      </c>
      <c r="O53" s="32">
        <f t="shared" si="19"/>
        <v>0</v>
      </c>
      <c r="P53" s="32">
        <f t="shared" si="19"/>
        <v>0</v>
      </c>
      <c r="R53" s="28"/>
    </row>
    <row r="54" spans="2:18" hidden="1" x14ac:dyDescent="0.15">
      <c r="B54" s="325"/>
      <c r="C54" s="32"/>
      <c r="D54" s="32"/>
      <c r="E54" s="32"/>
      <c r="G54" s="28">
        <f t="shared" ref="G54" si="20">+G24+G38-G10</f>
        <v>0</v>
      </c>
      <c r="M54" s="325"/>
      <c r="N54" s="32"/>
      <c r="O54" s="32"/>
      <c r="P54" s="32"/>
      <c r="R54" s="28">
        <f t="shared" ref="R54" si="21">+R24+R38-R10</f>
        <v>0</v>
      </c>
    </row>
    <row r="55" spans="2:18" hidden="1" x14ac:dyDescent="0.15">
      <c r="B55" s="325" t="s">
        <v>184</v>
      </c>
      <c r="C55" s="32">
        <f t="shared" ref="C55:E55" si="22">+C25+C39-C11</f>
        <v>0</v>
      </c>
      <c r="D55" s="32">
        <f t="shared" si="22"/>
        <v>0</v>
      </c>
      <c r="E55" s="32">
        <f t="shared" si="22"/>
        <v>0</v>
      </c>
      <c r="G55" s="28"/>
      <c r="M55" s="325" t="s">
        <v>184</v>
      </c>
      <c r="N55" s="32">
        <f t="shared" ref="N55:P55" si="23">+N25+N39-N11</f>
        <v>0</v>
      </c>
      <c r="O55" s="32">
        <f t="shared" si="23"/>
        <v>0</v>
      </c>
      <c r="P55" s="32">
        <f t="shared" si="23"/>
        <v>0</v>
      </c>
      <c r="R55" s="28"/>
    </row>
    <row r="56" spans="2:18" hidden="1" x14ac:dyDescent="0.15">
      <c r="B56" s="325"/>
      <c r="C56" s="32"/>
      <c r="D56" s="32"/>
      <c r="E56" s="32"/>
      <c r="G56" s="28">
        <f t="shared" ref="G56" si="24">+G26+G40-G12</f>
        <v>0</v>
      </c>
      <c r="M56" s="325"/>
      <c r="N56" s="32"/>
      <c r="O56" s="32"/>
      <c r="P56" s="32"/>
      <c r="R56" s="28">
        <f t="shared" ref="R56" si="25">+R26+R40-R12</f>
        <v>0</v>
      </c>
    </row>
    <row r="57" spans="2:18" hidden="1" x14ac:dyDescent="0.15">
      <c r="B57" s="325" t="s">
        <v>185</v>
      </c>
      <c r="C57" s="32">
        <f t="shared" ref="C57:E57" si="26">+C27+C41-C13</f>
        <v>0</v>
      </c>
      <c r="D57" s="32">
        <f t="shared" si="26"/>
        <v>0</v>
      </c>
      <c r="E57" s="32">
        <f t="shared" si="26"/>
        <v>0</v>
      </c>
      <c r="G57" s="28"/>
      <c r="M57" s="325" t="s">
        <v>185</v>
      </c>
      <c r="N57" s="32">
        <f t="shared" ref="N57:P57" si="27">+N27+N41-N13</f>
        <v>0</v>
      </c>
      <c r="O57" s="32">
        <f t="shared" si="27"/>
        <v>0</v>
      </c>
      <c r="P57" s="32">
        <f t="shared" si="27"/>
        <v>0</v>
      </c>
      <c r="R57" s="28"/>
    </row>
    <row r="58" spans="2:18" hidden="1" x14ac:dyDescent="0.15">
      <c r="B58" s="325"/>
      <c r="C58" s="32"/>
      <c r="D58" s="32"/>
      <c r="E58" s="32"/>
      <c r="G58" s="28">
        <f t="shared" ref="G58" si="28">+G28+G42-G14</f>
        <v>0</v>
      </c>
      <c r="M58" s="325"/>
      <c r="N58" s="32"/>
      <c r="O58" s="32"/>
      <c r="P58" s="32"/>
      <c r="R58" s="28">
        <f t="shared" ref="R58" si="29">+R28+R42-R14</f>
        <v>0</v>
      </c>
    </row>
    <row r="59" spans="2:18" hidden="1" x14ac:dyDescent="0.15">
      <c r="B59" s="325" t="s">
        <v>186</v>
      </c>
      <c r="C59" s="32">
        <f t="shared" ref="C59:E59" si="30">+C29+C43-C15</f>
        <v>0</v>
      </c>
      <c r="D59" s="32">
        <f t="shared" si="30"/>
        <v>0</v>
      </c>
      <c r="E59" s="32">
        <f t="shared" si="30"/>
        <v>0</v>
      </c>
      <c r="G59" s="28"/>
      <c r="M59" s="325" t="s">
        <v>186</v>
      </c>
      <c r="N59" s="32">
        <f t="shared" ref="N59:P59" si="31">+N29+N43-N15</f>
        <v>0</v>
      </c>
      <c r="O59" s="32">
        <f t="shared" si="31"/>
        <v>0</v>
      </c>
      <c r="P59" s="32">
        <f t="shared" si="31"/>
        <v>0</v>
      </c>
      <c r="R59" s="28"/>
    </row>
    <row r="60" spans="2:18" hidden="1" x14ac:dyDescent="0.15">
      <c r="B60" s="325"/>
      <c r="C60" s="32"/>
      <c r="D60" s="32"/>
      <c r="E60" s="32"/>
      <c r="G60" s="28">
        <f t="shared" ref="G60" si="32">+G30+G44-G16</f>
        <v>0</v>
      </c>
      <c r="M60" s="325"/>
      <c r="N60" s="32"/>
      <c r="O60" s="32"/>
      <c r="P60" s="32"/>
      <c r="R60" s="28">
        <f t="shared" ref="R60" si="33">+R30+R44-R16</f>
        <v>0</v>
      </c>
    </row>
    <row r="61" spans="2:18" hidden="1" x14ac:dyDescent="0.15">
      <c r="B61" s="325" t="s">
        <v>187</v>
      </c>
      <c r="C61" s="32">
        <f t="shared" ref="C61:E61" si="34">+C31+C45-C17</f>
        <v>0</v>
      </c>
      <c r="D61" s="32">
        <f t="shared" si="34"/>
        <v>0</v>
      </c>
      <c r="E61" s="32">
        <f t="shared" si="34"/>
        <v>0</v>
      </c>
      <c r="G61" s="28"/>
      <c r="M61" s="325" t="s">
        <v>187</v>
      </c>
      <c r="N61" s="32">
        <f t="shared" ref="N61:P61" si="35">+N31+N45-N17</f>
        <v>0</v>
      </c>
      <c r="O61" s="32">
        <f t="shared" si="35"/>
        <v>0</v>
      </c>
      <c r="P61" s="32">
        <f t="shared" si="35"/>
        <v>0</v>
      </c>
      <c r="R61" s="28"/>
    </row>
    <row r="62" spans="2:18" hidden="1" x14ac:dyDescent="0.15">
      <c r="B62" s="325"/>
      <c r="C62" s="32"/>
      <c r="D62" s="32"/>
      <c r="E62" s="32"/>
      <c r="M62" s="325"/>
      <c r="N62" s="32"/>
      <c r="O62" s="32"/>
      <c r="P62" s="32"/>
    </row>
    <row r="63" spans="2:18" hidden="1" x14ac:dyDescent="0.15"/>
    <row r="64" spans="2:18" hidden="1" x14ac:dyDescent="0.15"/>
  </sheetData>
  <mergeCells count="70">
    <mergeCell ref="B2:E2"/>
    <mergeCell ref="C3:C4"/>
    <mergeCell ref="D3:D4"/>
    <mergeCell ref="E3:E4"/>
    <mergeCell ref="A5:A18"/>
    <mergeCell ref="B5:B6"/>
    <mergeCell ref="B7:B8"/>
    <mergeCell ref="B9:B10"/>
    <mergeCell ref="B11:B12"/>
    <mergeCell ref="B13:B14"/>
    <mergeCell ref="B15:B16"/>
    <mergeCell ref="B17:B18"/>
    <mergeCell ref="A19:A32"/>
    <mergeCell ref="B19:B20"/>
    <mergeCell ref="B21:B22"/>
    <mergeCell ref="B23:B24"/>
    <mergeCell ref="B25:B26"/>
    <mergeCell ref="B27:B28"/>
    <mergeCell ref="B29:B30"/>
    <mergeCell ref="B31:B32"/>
    <mergeCell ref="L33:L46"/>
    <mergeCell ref="M33:M34"/>
    <mergeCell ref="M35:M36"/>
    <mergeCell ref="M37:M38"/>
    <mergeCell ref="M39:M40"/>
    <mergeCell ref="M41:M42"/>
    <mergeCell ref="M43:M44"/>
    <mergeCell ref="M45:M46"/>
    <mergeCell ref="A33:A46"/>
    <mergeCell ref="B33:B34"/>
    <mergeCell ref="B35:B36"/>
    <mergeCell ref="B37:B38"/>
    <mergeCell ref="B39:B40"/>
    <mergeCell ref="B41:B42"/>
    <mergeCell ref="B43:B44"/>
    <mergeCell ref="B45:B46"/>
    <mergeCell ref="M2:P2"/>
    <mergeCell ref="M31:M32"/>
    <mergeCell ref="M19:M20"/>
    <mergeCell ref="M21:M22"/>
    <mergeCell ref="M23:M24"/>
    <mergeCell ref="M25:M26"/>
    <mergeCell ref="M27:M28"/>
    <mergeCell ref="M29:M30"/>
    <mergeCell ref="N3:N4"/>
    <mergeCell ref="O3:O4"/>
    <mergeCell ref="P3:P4"/>
    <mergeCell ref="M17:M18"/>
    <mergeCell ref="M15:M16"/>
    <mergeCell ref="L19:L32"/>
    <mergeCell ref="L5:L18"/>
    <mergeCell ref="M5:M6"/>
    <mergeCell ref="M7:M8"/>
    <mergeCell ref="M9:M10"/>
    <mergeCell ref="M11:M12"/>
    <mergeCell ref="M13:M14"/>
    <mergeCell ref="B59:B60"/>
    <mergeCell ref="B61:B62"/>
    <mergeCell ref="M49:M50"/>
    <mergeCell ref="M51:M52"/>
    <mergeCell ref="M53:M54"/>
    <mergeCell ref="M55:M56"/>
    <mergeCell ref="M57:M58"/>
    <mergeCell ref="M59:M60"/>
    <mergeCell ref="M61:M62"/>
    <mergeCell ref="B49:B50"/>
    <mergeCell ref="B51:B52"/>
    <mergeCell ref="B53:B54"/>
    <mergeCell ref="B55:B56"/>
    <mergeCell ref="B57:B58"/>
  </mergeCells>
  <phoneticPr fontId="1"/>
  <printOptions horizontalCentered="1"/>
  <pageMargins left="0.70866141732283472" right="0.70866141732283472" top="0.62992125984251968" bottom="0.74803149606299213" header="0.31496062992125984" footer="0.31496062992125984"/>
  <pageSetup paperSize="9" scale="8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P64"/>
  <sheetViews>
    <sheetView view="pageBreakPreview" zoomScale="60" zoomScaleNormal="100" workbookViewId="0">
      <selection activeCell="AU30" sqref="AU30"/>
    </sheetView>
  </sheetViews>
  <sheetFormatPr defaultRowHeight="13.5" x14ac:dyDescent="0.15"/>
  <cols>
    <col min="1" max="1" width="6.625" customWidth="1"/>
    <col min="2" max="2" width="10.625" customWidth="1"/>
    <col min="3" max="10" width="10.25" style="2" customWidth="1"/>
    <col min="11" max="21" width="5.625" hidden="1" customWidth="1"/>
    <col min="22" max="22" width="1.875" customWidth="1"/>
    <col min="23" max="23" width="7.625" customWidth="1"/>
    <col min="24" max="24" width="10.625" customWidth="1"/>
    <col min="25" max="30" width="11.5" style="2" customWidth="1"/>
    <col min="31" max="31" width="11.5" customWidth="1"/>
    <col min="32" max="32" width="0" hidden="1" customWidth="1"/>
    <col min="33" max="40" width="2" hidden="1" customWidth="1"/>
    <col min="41" max="41" width="9" hidden="1" customWidth="1"/>
  </cols>
  <sheetData>
    <row r="1" spans="1:32" s="53" customFormat="1" ht="31.5" customHeight="1" x14ac:dyDescent="0.15">
      <c r="A1" s="51" t="s">
        <v>54</v>
      </c>
      <c r="B1" s="324" t="s">
        <v>122</v>
      </c>
      <c r="C1" s="324"/>
      <c r="D1" s="324"/>
      <c r="E1" s="324"/>
      <c r="F1" s="324"/>
      <c r="G1" s="324"/>
      <c r="H1" s="324"/>
      <c r="I1" s="324"/>
      <c r="J1" s="324"/>
      <c r="W1" s="53" t="s">
        <v>60</v>
      </c>
      <c r="X1" s="53" t="s">
        <v>162</v>
      </c>
      <c r="Y1" s="54"/>
      <c r="Z1" s="54"/>
      <c r="AA1" s="54"/>
      <c r="AB1" s="54"/>
      <c r="AC1" s="54"/>
      <c r="AD1" s="54"/>
    </row>
    <row r="2" spans="1:32" s="53" customFormat="1" ht="19.5" customHeight="1" thickBot="1" x14ac:dyDescent="0.2">
      <c r="A2" s="51"/>
      <c r="B2" s="56"/>
      <c r="C2" s="56"/>
      <c r="D2" s="56"/>
      <c r="E2" s="56"/>
      <c r="F2" s="56"/>
      <c r="G2" s="56"/>
      <c r="H2" s="56"/>
      <c r="I2" s="56"/>
      <c r="J2" s="56"/>
      <c r="W2" s="375" t="s">
        <v>244</v>
      </c>
      <c r="X2" s="375"/>
      <c r="Y2" s="375"/>
      <c r="Z2" s="375"/>
      <c r="AA2" s="375"/>
      <c r="AB2" s="375"/>
      <c r="AC2" s="375"/>
      <c r="AD2" s="375"/>
      <c r="AE2" s="375"/>
    </row>
    <row r="3" spans="1:32" s="7" customFormat="1" ht="20.100000000000001" customHeight="1" x14ac:dyDescent="0.15">
      <c r="A3" s="67"/>
      <c r="B3" s="99" t="s">
        <v>270</v>
      </c>
      <c r="C3" s="317" t="s">
        <v>55</v>
      </c>
      <c r="D3" s="305" t="s">
        <v>56</v>
      </c>
      <c r="E3" s="305" t="s">
        <v>57</v>
      </c>
      <c r="F3" s="305" t="s">
        <v>58</v>
      </c>
      <c r="G3" s="305" t="s">
        <v>59</v>
      </c>
      <c r="H3" s="305" t="s">
        <v>149</v>
      </c>
      <c r="I3" s="376" t="s">
        <v>242</v>
      </c>
      <c r="J3" s="303" t="s">
        <v>0</v>
      </c>
      <c r="W3" s="67"/>
      <c r="X3" s="99" t="s">
        <v>270</v>
      </c>
      <c r="Y3" s="309" t="s">
        <v>245</v>
      </c>
      <c r="Z3" s="305" t="s">
        <v>61</v>
      </c>
      <c r="AA3" s="305" t="s">
        <v>62</v>
      </c>
      <c r="AB3" s="305" t="s">
        <v>63</v>
      </c>
      <c r="AC3" s="305" t="s">
        <v>64</v>
      </c>
      <c r="AD3" s="305" t="s">
        <v>243</v>
      </c>
      <c r="AE3" s="303" t="s">
        <v>0</v>
      </c>
    </row>
    <row r="4" spans="1:32" s="7" customFormat="1" ht="20.100000000000001" customHeight="1" thickBot="1" x14ac:dyDescent="0.2">
      <c r="A4" s="90" t="s">
        <v>271</v>
      </c>
      <c r="B4" s="100"/>
      <c r="C4" s="310"/>
      <c r="D4" s="306"/>
      <c r="E4" s="306"/>
      <c r="F4" s="306"/>
      <c r="G4" s="306"/>
      <c r="H4" s="306"/>
      <c r="I4" s="377"/>
      <c r="J4" s="304"/>
      <c r="W4" s="90" t="s">
        <v>271</v>
      </c>
      <c r="X4" s="100"/>
      <c r="Y4" s="310"/>
      <c r="Z4" s="306"/>
      <c r="AA4" s="306"/>
      <c r="AB4" s="306"/>
      <c r="AC4" s="306"/>
      <c r="AD4" s="306"/>
      <c r="AE4" s="304"/>
    </row>
    <row r="5" spans="1:32" s="7" customFormat="1" ht="21" customHeight="1" x14ac:dyDescent="0.15">
      <c r="A5" s="279" t="s">
        <v>0</v>
      </c>
      <c r="B5" s="287" t="s">
        <v>1</v>
      </c>
      <c r="C5" s="96">
        <v>8</v>
      </c>
      <c r="D5" s="71">
        <v>1</v>
      </c>
      <c r="E5" s="71">
        <v>5</v>
      </c>
      <c r="F5" s="71">
        <v>16</v>
      </c>
      <c r="G5" s="71">
        <v>37</v>
      </c>
      <c r="H5" s="71">
        <v>1</v>
      </c>
      <c r="I5" s="71">
        <v>78</v>
      </c>
      <c r="J5" s="72">
        <v>146</v>
      </c>
      <c r="L5" s="7">
        <f>+SUM(C5:I5)-J5</f>
        <v>0</v>
      </c>
      <c r="W5" s="279" t="s">
        <v>0</v>
      </c>
      <c r="X5" s="287" t="s">
        <v>1</v>
      </c>
      <c r="Y5" s="96">
        <v>17</v>
      </c>
      <c r="Z5" s="71">
        <v>23</v>
      </c>
      <c r="AA5" s="71">
        <v>18</v>
      </c>
      <c r="AB5" s="71">
        <v>6</v>
      </c>
      <c r="AC5" s="71">
        <v>2</v>
      </c>
      <c r="AD5" s="71">
        <v>1</v>
      </c>
      <c r="AE5" s="72">
        <v>67</v>
      </c>
      <c r="AF5" s="7">
        <f>+SUM(Y5:AD5)-AE5</f>
        <v>0</v>
      </c>
    </row>
    <row r="6" spans="1:32" s="7" customFormat="1" ht="21" customHeight="1" x14ac:dyDescent="0.15">
      <c r="A6" s="280"/>
      <c r="B6" s="284"/>
      <c r="C6" s="101">
        <f>C5/$J$5</f>
        <v>5.4794520547945202E-2</v>
      </c>
      <c r="D6" s="102">
        <f t="shared" ref="D6:I6" si="0">D5/$J$5</f>
        <v>6.8493150684931503E-3</v>
      </c>
      <c r="E6" s="102">
        <f t="shared" si="0"/>
        <v>3.4246575342465752E-2</v>
      </c>
      <c r="F6" s="102">
        <f t="shared" si="0"/>
        <v>0.1095890410958904</v>
      </c>
      <c r="G6" s="102">
        <f t="shared" si="0"/>
        <v>0.25342465753424659</v>
      </c>
      <c r="H6" s="102">
        <f t="shared" si="0"/>
        <v>6.8493150684931503E-3</v>
      </c>
      <c r="I6" s="102">
        <f t="shared" si="0"/>
        <v>0.53424657534246578</v>
      </c>
      <c r="J6" s="76">
        <v>1</v>
      </c>
      <c r="L6" s="7">
        <f t="shared" ref="L6:L46" si="1">+SUM(C6:I6)-J6</f>
        <v>0</v>
      </c>
      <c r="W6" s="280"/>
      <c r="X6" s="284"/>
      <c r="Y6" s="101">
        <f>Y5/$AE$5</f>
        <v>0.2537313432835821</v>
      </c>
      <c r="Z6" s="103">
        <f>Z5/$AE$5-0.001</f>
        <v>0.34228358208955223</v>
      </c>
      <c r="AA6" s="102">
        <f t="shared" ref="AA6:AD6" si="2">AA5/$AE$5</f>
        <v>0.26865671641791045</v>
      </c>
      <c r="AB6" s="102">
        <f t="shared" si="2"/>
        <v>8.9552238805970144E-2</v>
      </c>
      <c r="AC6" s="102">
        <f t="shared" si="2"/>
        <v>2.9850746268656716E-2</v>
      </c>
      <c r="AD6" s="102">
        <f t="shared" si="2"/>
        <v>1.4925373134328358E-2</v>
      </c>
      <c r="AE6" s="76">
        <v>1</v>
      </c>
      <c r="AF6" s="7">
        <f t="shared" ref="AF6:AF46" si="3">+SUM(Y6:AD6)-AE6</f>
        <v>-9.9999999999988987E-4</v>
      </c>
    </row>
    <row r="7" spans="1:32" s="7" customFormat="1" ht="21" customHeight="1" x14ac:dyDescent="0.15">
      <c r="A7" s="280"/>
      <c r="B7" s="284" t="s">
        <v>2</v>
      </c>
      <c r="C7" s="92">
        <v>15</v>
      </c>
      <c r="D7" s="40">
        <v>8</v>
      </c>
      <c r="E7" s="40">
        <v>20</v>
      </c>
      <c r="F7" s="40">
        <v>14</v>
      </c>
      <c r="G7" s="40">
        <v>26</v>
      </c>
      <c r="H7" s="40">
        <v>3</v>
      </c>
      <c r="I7" s="40">
        <v>99</v>
      </c>
      <c r="J7" s="69">
        <v>185</v>
      </c>
      <c r="L7" s="7">
        <f t="shared" si="1"/>
        <v>0</v>
      </c>
      <c r="W7" s="280"/>
      <c r="X7" s="284" t="s">
        <v>2</v>
      </c>
      <c r="Y7" s="92">
        <v>20</v>
      </c>
      <c r="Z7" s="40">
        <v>32</v>
      </c>
      <c r="AA7" s="40">
        <v>19</v>
      </c>
      <c r="AB7" s="40">
        <v>5</v>
      </c>
      <c r="AC7" s="40">
        <v>3</v>
      </c>
      <c r="AD7" s="40">
        <v>4</v>
      </c>
      <c r="AE7" s="68">
        <v>83</v>
      </c>
      <c r="AF7" s="7">
        <f t="shared" si="3"/>
        <v>0</v>
      </c>
    </row>
    <row r="8" spans="1:32" s="7" customFormat="1" ht="21" customHeight="1" x14ac:dyDescent="0.15">
      <c r="A8" s="280"/>
      <c r="B8" s="284"/>
      <c r="C8" s="101">
        <f>C7/$J$7</f>
        <v>8.1081081081081086E-2</v>
      </c>
      <c r="D8" s="102">
        <f t="shared" ref="D8:I8" si="4">D7/$J$7</f>
        <v>4.3243243243243246E-2</v>
      </c>
      <c r="E8" s="102">
        <f t="shared" si="4"/>
        <v>0.10810810810810811</v>
      </c>
      <c r="F8" s="102">
        <f t="shared" si="4"/>
        <v>7.567567567567568E-2</v>
      </c>
      <c r="G8" s="102">
        <f t="shared" si="4"/>
        <v>0.14054054054054055</v>
      </c>
      <c r="H8" s="102">
        <f t="shared" si="4"/>
        <v>1.6216216216216217E-2</v>
      </c>
      <c r="I8" s="102">
        <f t="shared" si="4"/>
        <v>0.53513513513513511</v>
      </c>
      <c r="J8" s="76">
        <v>1</v>
      </c>
      <c r="L8" s="7">
        <f t="shared" si="1"/>
        <v>0</v>
      </c>
      <c r="W8" s="280"/>
      <c r="X8" s="284"/>
      <c r="Y8" s="101">
        <f>Y7/$AE$7</f>
        <v>0.24096385542168675</v>
      </c>
      <c r="Z8" s="102">
        <f t="shared" ref="Z8:AD8" si="5">Z7/$AE$7</f>
        <v>0.38554216867469882</v>
      </c>
      <c r="AA8" s="102">
        <f t="shared" si="5"/>
        <v>0.2289156626506024</v>
      </c>
      <c r="AB8" s="102">
        <f t="shared" si="5"/>
        <v>6.0240963855421686E-2</v>
      </c>
      <c r="AC8" s="102">
        <f t="shared" si="5"/>
        <v>3.614457831325301E-2</v>
      </c>
      <c r="AD8" s="102">
        <f t="shared" si="5"/>
        <v>4.8192771084337352E-2</v>
      </c>
      <c r="AE8" s="76">
        <v>1</v>
      </c>
      <c r="AF8" s="7">
        <f t="shared" si="3"/>
        <v>0</v>
      </c>
    </row>
    <row r="9" spans="1:32" s="7" customFormat="1" ht="21" customHeight="1" x14ac:dyDescent="0.15">
      <c r="A9" s="280"/>
      <c r="B9" s="284" t="s">
        <v>3</v>
      </c>
      <c r="C9" s="92">
        <v>44</v>
      </c>
      <c r="D9" s="40">
        <v>15</v>
      </c>
      <c r="E9" s="40">
        <v>14</v>
      </c>
      <c r="F9" s="40">
        <v>19</v>
      </c>
      <c r="G9" s="40">
        <v>14</v>
      </c>
      <c r="H9" s="40">
        <v>5</v>
      </c>
      <c r="I9" s="40">
        <v>99</v>
      </c>
      <c r="J9" s="69">
        <v>210</v>
      </c>
      <c r="L9" s="7">
        <f t="shared" si="1"/>
        <v>0</v>
      </c>
      <c r="W9" s="280"/>
      <c r="X9" s="284" t="s">
        <v>3</v>
      </c>
      <c r="Y9" s="92">
        <v>39</v>
      </c>
      <c r="Z9" s="40">
        <v>36</v>
      </c>
      <c r="AA9" s="40">
        <v>19</v>
      </c>
      <c r="AB9" s="40">
        <v>8</v>
      </c>
      <c r="AC9" s="40">
        <v>4</v>
      </c>
      <c r="AD9" s="40">
        <v>1</v>
      </c>
      <c r="AE9" s="68">
        <v>107</v>
      </c>
      <c r="AF9" s="7">
        <f t="shared" si="3"/>
        <v>0</v>
      </c>
    </row>
    <row r="10" spans="1:32" s="7" customFormat="1" ht="21" customHeight="1" x14ac:dyDescent="0.15">
      <c r="A10" s="280"/>
      <c r="B10" s="284"/>
      <c r="C10" s="101">
        <f>C9/$J$9</f>
        <v>0.20952380952380953</v>
      </c>
      <c r="D10" s="102">
        <f t="shared" ref="D10:I10" si="6">D9/$J$9</f>
        <v>7.1428571428571425E-2</v>
      </c>
      <c r="E10" s="102">
        <f t="shared" si="6"/>
        <v>6.6666666666666666E-2</v>
      </c>
      <c r="F10" s="102">
        <f t="shared" si="6"/>
        <v>9.0476190476190474E-2</v>
      </c>
      <c r="G10" s="102">
        <f t="shared" si="6"/>
        <v>6.6666666666666666E-2</v>
      </c>
      <c r="H10" s="102">
        <f t="shared" si="6"/>
        <v>2.3809523809523808E-2</v>
      </c>
      <c r="I10" s="102">
        <f t="shared" si="6"/>
        <v>0.47142857142857142</v>
      </c>
      <c r="J10" s="76">
        <v>1</v>
      </c>
      <c r="L10" s="7">
        <f t="shared" si="1"/>
        <v>0</v>
      </c>
      <c r="W10" s="280"/>
      <c r="X10" s="284"/>
      <c r="Y10" s="124">
        <f>Y9/$AE$9+0.001</f>
        <v>0.3654859813084112</v>
      </c>
      <c r="Z10" s="102">
        <f>Z9/$AE$9</f>
        <v>0.3364485981308411</v>
      </c>
      <c r="AA10" s="102">
        <f t="shared" ref="AA10:AD10" si="7">AA9/$AE$9</f>
        <v>0.17757009345794392</v>
      </c>
      <c r="AB10" s="102">
        <f t="shared" si="7"/>
        <v>7.476635514018691E-2</v>
      </c>
      <c r="AC10" s="102">
        <f t="shared" si="7"/>
        <v>3.7383177570093455E-2</v>
      </c>
      <c r="AD10" s="102">
        <f t="shared" si="7"/>
        <v>9.3457943925233638E-3</v>
      </c>
      <c r="AE10" s="76">
        <v>1</v>
      </c>
      <c r="AF10" s="7">
        <f t="shared" si="3"/>
        <v>9.9999999999988987E-4</v>
      </c>
    </row>
    <row r="11" spans="1:32" s="7" customFormat="1" ht="21" customHeight="1" x14ac:dyDescent="0.15">
      <c r="A11" s="280"/>
      <c r="B11" s="284" t="s">
        <v>4</v>
      </c>
      <c r="C11" s="92">
        <v>56</v>
      </c>
      <c r="D11" s="40">
        <v>10</v>
      </c>
      <c r="E11" s="40">
        <v>13</v>
      </c>
      <c r="F11" s="40">
        <v>23</v>
      </c>
      <c r="G11" s="40">
        <v>28</v>
      </c>
      <c r="H11" s="40">
        <v>6</v>
      </c>
      <c r="I11" s="40">
        <v>111</v>
      </c>
      <c r="J11" s="69">
        <v>247</v>
      </c>
      <c r="L11" s="7">
        <f t="shared" si="1"/>
        <v>0</v>
      </c>
      <c r="W11" s="280"/>
      <c r="X11" s="284" t="s">
        <v>4</v>
      </c>
      <c r="Y11" s="92">
        <v>56</v>
      </c>
      <c r="Z11" s="40">
        <v>43</v>
      </c>
      <c r="AA11" s="40">
        <v>26</v>
      </c>
      <c r="AB11" s="40">
        <v>4</v>
      </c>
      <c r="AC11" s="40">
        <v>1</v>
      </c>
      <c r="AD11" s="40">
        <v>0</v>
      </c>
      <c r="AE11" s="68">
        <v>130</v>
      </c>
      <c r="AF11" s="7">
        <f t="shared" si="3"/>
        <v>0</v>
      </c>
    </row>
    <row r="12" spans="1:32" s="7" customFormat="1" ht="21" customHeight="1" x14ac:dyDescent="0.15">
      <c r="A12" s="280"/>
      <c r="B12" s="284"/>
      <c r="C12" s="101">
        <f>C11/$J$11</f>
        <v>0.22672064777327935</v>
      </c>
      <c r="D12" s="102">
        <f t="shared" ref="D12:H12" si="8">D11/$J$11</f>
        <v>4.048582995951417E-2</v>
      </c>
      <c r="E12" s="102">
        <f t="shared" si="8"/>
        <v>5.2631578947368418E-2</v>
      </c>
      <c r="F12" s="102">
        <f t="shared" si="8"/>
        <v>9.3117408906882596E-2</v>
      </c>
      <c r="G12" s="102">
        <f t="shared" si="8"/>
        <v>0.11336032388663968</v>
      </c>
      <c r="H12" s="102">
        <f t="shared" si="8"/>
        <v>2.4291497975708502E-2</v>
      </c>
      <c r="I12" s="103">
        <f>I11/$J$11+0.001</f>
        <v>0.45039271255060731</v>
      </c>
      <c r="J12" s="76">
        <v>1</v>
      </c>
      <c r="L12" s="7">
        <f t="shared" si="1"/>
        <v>9.9999999999988987E-4</v>
      </c>
      <c r="W12" s="280"/>
      <c r="X12" s="284"/>
      <c r="Y12" s="124">
        <f>Y11/$AE$11-0.001</f>
        <v>0.42976923076923079</v>
      </c>
      <c r="Z12" s="102">
        <f>Z11/$AE$11</f>
        <v>0.33076923076923076</v>
      </c>
      <c r="AA12" s="102">
        <f t="shared" ref="AA12:AD12" si="9">AA11/$AE$11</f>
        <v>0.2</v>
      </c>
      <c r="AB12" s="102">
        <f t="shared" si="9"/>
        <v>3.0769230769230771E-2</v>
      </c>
      <c r="AC12" s="102">
        <f t="shared" si="9"/>
        <v>7.6923076923076927E-3</v>
      </c>
      <c r="AD12" s="102">
        <f t="shared" si="9"/>
        <v>0</v>
      </c>
      <c r="AE12" s="76">
        <v>1</v>
      </c>
      <c r="AF12" s="7">
        <f t="shared" si="3"/>
        <v>-1.0000000000000009E-3</v>
      </c>
    </row>
    <row r="13" spans="1:32" s="7" customFormat="1" ht="21" customHeight="1" x14ac:dyDescent="0.15">
      <c r="A13" s="280"/>
      <c r="B13" s="284" t="s">
        <v>5</v>
      </c>
      <c r="C13" s="92">
        <v>57</v>
      </c>
      <c r="D13" s="40">
        <v>22</v>
      </c>
      <c r="E13" s="40">
        <v>14</v>
      </c>
      <c r="F13" s="40">
        <v>13</v>
      </c>
      <c r="G13" s="40">
        <v>17</v>
      </c>
      <c r="H13" s="40">
        <v>6</v>
      </c>
      <c r="I13" s="40">
        <v>144</v>
      </c>
      <c r="J13" s="69">
        <v>273</v>
      </c>
      <c r="L13" s="7">
        <f t="shared" si="1"/>
        <v>0</v>
      </c>
      <c r="W13" s="280"/>
      <c r="X13" s="284" t="s">
        <v>5</v>
      </c>
      <c r="Y13" s="92">
        <v>52</v>
      </c>
      <c r="Z13" s="40">
        <v>44</v>
      </c>
      <c r="AA13" s="40">
        <v>19</v>
      </c>
      <c r="AB13" s="40">
        <v>5</v>
      </c>
      <c r="AC13" s="40">
        <v>1</v>
      </c>
      <c r="AD13" s="40">
        <v>0</v>
      </c>
      <c r="AE13" s="68">
        <v>121</v>
      </c>
      <c r="AF13" s="7">
        <f t="shared" si="3"/>
        <v>0</v>
      </c>
    </row>
    <row r="14" spans="1:32" s="7" customFormat="1" ht="21" customHeight="1" x14ac:dyDescent="0.15">
      <c r="A14" s="280"/>
      <c r="B14" s="284"/>
      <c r="C14" s="101">
        <f>C13/$J$13</f>
        <v>0.2087912087912088</v>
      </c>
      <c r="D14" s="102">
        <f t="shared" ref="D14:I14" si="10">D13/$J$13</f>
        <v>8.0586080586080591E-2</v>
      </c>
      <c r="E14" s="102">
        <f t="shared" si="10"/>
        <v>5.128205128205128E-2</v>
      </c>
      <c r="F14" s="102">
        <f t="shared" si="10"/>
        <v>4.7619047619047616E-2</v>
      </c>
      <c r="G14" s="102">
        <f t="shared" si="10"/>
        <v>6.2271062271062272E-2</v>
      </c>
      <c r="H14" s="102">
        <f t="shared" si="10"/>
        <v>2.197802197802198E-2</v>
      </c>
      <c r="I14" s="102">
        <f t="shared" si="10"/>
        <v>0.52747252747252749</v>
      </c>
      <c r="J14" s="76">
        <v>1</v>
      </c>
      <c r="L14" s="7">
        <f t="shared" si="1"/>
        <v>0</v>
      </c>
      <c r="W14" s="280"/>
      <c r="X14" s="284"/>
      <c r="Y14" s="101">
        <f>Y13/$AE$13</f>
        <v>0.42975206611570249</v>
      </c>
      <c r="Z14" s="102">
        <f t="shared" ref="Z14:AD14" si="11">Z13/$AE$13</f>
        <v>0.36363636363636365</v>
      </c>
      <c r="AA14" s="102">
        <f t="shared" si="11"/>
        <v>0.15702479338842976</v>
      </c>
      <c r="AB14" s="102">
        <f t="shared" si="11"/>
        <v>4.1322314049586778E-2</v>
      </c>
      <c r="AC14" s="102">
        <f t="shared" si="11"/>
        <v>8.2644628099173556E-3</v>
      </c>
      <c r="AD14" s="102">
        <f t="shared" si="11"/>
        <v>0</v>
      </c>
      <c r="AE14" s="76">
        <v>1</v>
      </c>
      <c r="AF14" s="7">
        <f t="shared" si="3"/>
        <v>0</v>
      </c>
    </row>
    <row r="15" spans="1:32" s="7" customFormat="1" ht="21" customHeight="1" x14ac:dyDescent="0.15">
      <c r="A15" s="280"/>
      <c r="B15" s="285" t="s">
        <v>85</v>
      </c>
      <c r="C15" s="92">
        <v>39</v>
      </c>
      <c r="D15" s="40">
        <v>8</v>
      </c>
      <c r="E15" s="40">
        <v>14</v>
      </c>
      <c r="F15" s="40">
        <v>12</v>
      </c>
      <c r="G15" s="40">
        <v>12</v>
      </c>
      <c r="H15" s="40">
        <v>13</v>
      </c>
      <c r="I15" s="40">
        <v>195</v>
      </c>
      <c r="J15" s="69">
        <v>293</v>
      </c>
      <c r="L15" s="7">
        <f t="shared" si="1"/>
        <v>0</v>
      </c>
      <c r="W15" s="280"/>
      <c r="X15" s="285" t="s">
        <v>85</v>
      </c>
      <c r="Y15" s="92">
        <v>53</v>
      </c>
      <c r="Z15" s="40">
        <v>25</v>
      </c>
      <c r="AA15" s="40">
        <v>3</v>
      </c>
      <c r="AB15" s="40">
        <v>1</v>
      </c>
      <c r="AC15" s="40">
        <v>1</v>
      </c>
      <c r="AD15" s="40">
        <v>0</v>
      </c>
      <c r="AE15" s="68">
        <v>83</v>
      </c>
      <c r="AF15" s="7">
        <f t="shared" si="3"/>
        <v>0</v>
      </c>
    </row>
    <row r="16" spans="1:32" s="7" customFormat="1" ht="21" customHeight="1" thickBot="1" x14ac:dyDescent="0.2">
      <c r="A16" s="280"/>
      <c r="B16" s="286"/>
      <c r="C16" s="109">
        <f>C15/$J$15</f>
        <v>0.13310580204778158</v>
      </c>
      <c r="D16" s="111">
        <f t="shared" ref="D16:I16" si="12">D15/$J$15</f>
        <v>2.7303754266211604E-2</v>
      </c>
      <c r="E16" s="111">
        <f t="shared" si="12"/>
        <v>4.778156996587031E-2</v>
      </c>
      <c r="F16" s="111">
        <f t="shared" si="12"/>
        <v>4.0955631399317405E-2</v>
      </c>
      <c r="G16" s="111">
        <f t="shared" si="12"/>
        <v>4.0955631399317405E-2</v>
      </c>
      <c r="H16" s="111">
        <f t="shared" si="12"/>
        <v>4.4368600682593858E-2</v>
      </c>
      <c r="I16" s="111">
        <f t="shared" si="12"/>
        <v>0.66552901023890787</v>
      </c>
      <c r="J16" s="78">
        <v>1</v>
      </c>
      <c r="L16" s="7">
        <f t="shared" si="1"/>
        <v>0</v>
      </c>
      <c r="W16" s="280"/>
      <c r="X16" s="286"/>
      <c r="Y16" s="109">
        <f>Y15/$AE$15</f>
        <v>0.63855421686746983</v>
      </c>
      <c r="Z16" s="111">
        <f t="shared" ref="Z16:AD16" si="13">Z15/$AE$15</f>
        <v>0.30120481927710846</v>
      </c>
      <c r="AA16" s="111">
        <f t="shared" si="13"/>
        <v>3.614457831325301E-2</v>
      </c>
      <c r="AB16" s="111">
        <f t="shared" si="13"/>
        <v>1.2048192771084338E-2</v>
      </c>
      <c r="AC16" s="111">
        <f t="shared" si="13"/>
        <v>1.2048192771084338E-2</v>
      </c>
      <c r="AD16" s="111">
        <f t="shared" si="13"/>
        <v>0</v>
      </c>
      <c r="AE16" s="78">
        <v>1</v>
      </c>
      <c r="AF16" s="7">
        <f t="shared" si="3"/>
        <v>0</v>
      </c>
    </row>
    <row r="17" spans="1:42" s="7" customFormat="1" ht="21" customHeight="1" thickTop="1" x14ac:dyDescent="0.15">
      <c r="A17" s="280"/>
      <c r="B17" s="277" t="s">
        <v>0</v>
      </c>
      <c r="C17" s="45">
        <v>219</v>
      </c>
      <c r="D17" s="42">
        <v>64</v>
      </c>
      <c r="E17" s="42">
        <v>80</v>
      </c>
      <c r="F17" s="42">
        <v>97</v>
      </c>
      <c r="G17" s="42">
        <v>134</v>
      </c>
      <c r="H17" s="42">
        <v>34</v>
      </c>
      <c r="I17" s="42">
        <v>726</v>
      </c>
      <c r="J17" s="113">
        <v>1354</v>
      </c>
      <c r="L17" s="7">
        <f t="shared" si="1"/>
        <v>0</v>
      </c>
      <c r="W17" s="280"/>
      <c r="X17" s="277" t="s">
        <v>0</v>
      </c>
      <c r="Y17" s="45">
        <v>237</v>
      </c>
      <c r="Z17" s="42">
        <v>203</v>
      </c>
      <c r="AA17" s="42">
        <v>104</v>
      </c>
      <c r="AB17" s="42">
        <v>29</v>
      </c>
      <c r="AC17" s="42">
        <v>12</v>
      </c>
      <c r="AD17" s="42">
        <v>6</v>
      </c>
      <c r="AE17" s="70">
        <v>591</v>
      </c>
      <c r="AF17" s="7">
        <f t="shared" si="3"/>
        <v>0</v>
      </c>
    </row>
    <row r="18" spans="1:42" s="7" customFormat="1" ht="21" customHeight="1" thickBot="1" x14ac:dyDescent="0.2">
      <c r="A18" s="281"/>
      <c r="B18" s="285"/>
      <c r="C18" s="106">
        <f>C17/$J$17</f>
        <v>0.16174298375184637</v>
      </c>
      <c r="D18" s="107">
        <f t="shared" ref="D18:I18" si="14">D17/$J$17</f>
        <v>4.7267355982274745E-2</v>
      </c>
      <c r="E18" s="107">
        <f t="shared" si="14"/>
        <v>5.9084194977843424E-2</v>
      </c>
      <c r="F18" s="107">
        <f t="shared" si="14"/>
        <v>7.1639586410635156E-2</v>
      </c>
      <c r="G18" s="107">
        <f t="shared" si="14"/>
        <v>9.8966026587887737E-2</v>
      </c>
      <c r="H18" s="107">
        <f t="shared" si="14"/>
        <v>2.5110782865583457E-2</v>
      </c>
      <c r="I18" s="107">
        <f t="shared" si="14"/>
        <v>0.53618906942392908</v>
      </c>
      <c r="J18" s="80">
        <v>1</v>
      </c>
      <c r="L18" s="7">
        <f t="shared" si="1"/>
        <v>0</v>
      </c>
      <c r="M18" s="27">
        <f t="shared" ref="M18:T18" si="15">+C5+C7+C9+C11+C13+C15-C17</f>
        <v>0</v>
      </c>
      <c r="N18" s="27">
        <f t="shared" si="15"/>
        <v>0</v>
      </c>
      <c r="O18" s="27">
        <f t="shared" si="15"/>
        <v>0</v>
      </c>
      <c r="P18" s="27">
        <f t="shared" si="15"/>
        <v>0</v>
      </c>
      <c r="Q18" s="27">
        <f t="shared" si="15"/>
        <v>0</v>
      </c>
      <c r="R18" s="27">
        <f t="shared" si="15"/>
        <v>0</v>
      </c>
      <c r="S18" s="27">
        <f t="shared" si="15"/>
        <v>0</v>
      </c>
      <c r="T18" s="27">
        <f t="shared" si="15"/>
        <v>0</v>
      </c>
      <c r="W18" s="282"/>
      <c r="X18" s="278"/>
      <c r="Y18" s="129">
        <f>Y17/$AE$17+0.001</f>
        <v>0.40201522842639592</v>
      </c>
      <c r="Z18" s="105">
        <f>Z17/$AE$17</f>
        <v>0.34348561759729274</v>
      </c>
      <c r="AA18" s="105">
        <f t="shared" ref="AA18:AD18" si="16">AA17/$AE$17</f>
        <v>0.17597292724196278</v>
      </c>
      <c r="AB18" s="105">
        <f t="shared" si="16"/>
        <v>4.9069373942470386E-2</v>
      </c>
      <c r="AC18" s="105">
        <f t="shared" si="16"/>
        <v>2.030456852791878E-2</v>
      </c>
      <c r="AD18" s="105">
        <f t="shared" si="16"/>
        <v>1.015228426395939E-2</v>
      </c>
      <c r="AE18" s="83">
        <v>1</v>
      </c>
      <c r="AF18" s="7">
        <f t="shared" si="3"/>
        <v>9.9999999999988987E-4</v>
      </c>
      <c r="AG18" s="27">
        <f t="shared" ref="AG18:AM18" si="17">+Y5+Y7+Y9+Y11+Y13+Y15-Y17</f>
        <v>0</v>
      </c>
      <c r="AH18" s="27">
        <f t="shared" si="17"/>
        <v>0</v>
      </c>
      <c r="AI18" s="27">
        <f t="shared" si="17"/>
        <v>0</v>
      </c>
      <c r="AJ18" s="27">
        <f t="shared" si="17"/>
        <v>0</v>
      </c>
      <c r="AK18" s="27">
        <f t="shared" si="17"/>
        <v>0</v>
      </c>
      <c r="AL18" s="27">
        <f t="shared" si="17"/>
        <v>0</v>
      </c>
      <c r="AM18" s="27">
        <f t="shared" si="17"/>
        <v>0</v>
      </c>
      <c r="AN18" s="27"/>
      <c r="AO18" s="27"/>
      <c r="AP18" s="27"/>
    </row>
    <row r="19" spans="1:42" s="7" customFormat="1" ht="21" customHeight="1" x14ac:dyDescent="0.15">
      <c r="A19" s="279" t="s">
        <v>6</v>
      </c>
      <c r="B19" s="287" t="s">
        <v>1</v>
      </c>
      <c r="C19" s="96">
        <v>7</v>
      </c>
      <c r="D19" s="71">
        <v>0</v>
      </c>
      <c r="E19" s="71">
        <v>2</v>
      </c>
      <c r="F19" s="71">
        <v>8</v>
      </c>
      <c r="G19" s="71">
        <v>11</v>
      </c>
      <c r="H19" s="71">
        <v>1</v>
      </c>
      <c r="I19" s="71">
        <v>29</v>
      </c>
      <c r="J19" s="72">
        <v>58</v>
      </c>
      <c r="L19" s="7">
        <f t="shared" si="1"/>
        <v>0</v>
      </c>
      <c r="W19" s="279" t="s">
        <v>6</v>
      </c>
      <c r="X19" s="287" t="s">
        <v>1</v>
      </c>
      <c r="Y19" s="96">
        <v>2</v>
      </c>
      <c r="Z19" s="71">
        <v>10</v>
      </c>
      <c r="AA19" s="71">
        <v>9</v>
      </c>
      <c r="AB19" s="71">
        <v>4</v>
      </c>
      <c r="AC19" s="71">
        <v>2</v>
      </c>
      <c r="AD19" s="71">
        <v>1</v>
      </c>
      <c r="AE19" s="72">
        <v>28</v>
      </c>
      <c r="AF19" s="7">
        <f t="shared" si="3"/>
        <v>0</v>
      </c>
    </row>
    <row r="20" spans="1:42" s="7" customFormat="1" ht="21" customHeight="1" x14ac:dyDescent="0.15">
      <c r="A20" s="280"/>
      <c r="B20" s="284"/>
      <c r="C20" s="101">
        <f>C19/$J$19</f>
        <v>0.1206896551724138</v>
      </c>
      <c r="D20" s="102">
        <f t="shared" ref="D20:I20" si="18">D19/$J$19</f>
        <v>0</v>
      </c>
      <c r="E20" s="102">
        <f t="shared" si="18"/>
        <v>3.4482758620689655E-2</v>
      </c>
      <c r="F20" s="102">
        <f t="shared" si="18"/>
        <v>0.13793103448275862</v>
      </c>
      <c r="G20" s="102">
        <f t="shared" si="18"/>
        <v>0.18965517241379309</v>
      </c>
      <c r="H20" s="102">
        <f t="shared" si="18"/>
        <v>1.7241379310344827E-2</v>
      </c>
      <c r="I20" s="102">
        <f t="shared" si="18"/>
        <v>0.5</v>
      </c>
      <c r="J20" s="76">
        <v>1</v>
      </c>
      <c r="L20" s="7">
        <f t="shared" si="1"/>
        <v>0</v>
      </c>
      <c r="W20" s="280"/>
      <c r="X20" s="284"/>
      <c r="Y20" s="101">
        <f>Y19/$AE$19</f>
        <v>7.1428571428571425E-2</v>
      </c>
      <c r="Z20" s="103">
        <f>Z19/$AE$19+0.001</f>
        <v>0.35814285714285715</v>
      </c>
      <c r="AA20" s="102">
        <f t="shared" ref="AA20:AD20" si="19">AA19/$AE$19</f>
        <v>0.32142857142857145</v>
      </c>
      <c r="AB20" s="102">
        <f t="shared" si="19"/>
        <v>0.14285714285714285</v>
      </c>
      <c r="AC20" s="102">
        <f t="shared" si="19"/>
        <v>7.1428571428571425E-2</v>
      </c>
      <c r="AD20" s="102">
        <f t="shared" si="19"/>
        <v>3.5714285714285712E-2</v>
      </c>
      <c r="AE20" s="76">
        <v>1</v>
      </c>
      <c r="AF20" s="7">
        <f t="shared" si="3"/>
        <v>1.0000000000001119E-3</v>
      </c>
    </row>
    <row r="21" spans="1:42" s="7" customFormat="1" ht="21" customHeight="1" x14ac:dyDescent="0.15">
      <c r="A21" s="280"/>
      <c r="B21" s="284" t="s">
        <v>2</v>
      </c>
      <c r="C21" s="92">
        <v>10</v>
      </c>
      <c r="D21" s="40">
        <v>5</v>
      </c>
      <c r="E21" s="40">
        <v>12</v>
      </c>
      <c r="F21" s="40">
        <v>9</v>
      </c>
      <c r="G21" s="40">
        <v>18</v>
      </c>
      <c r="H21" s="40">
        <v>1</v>
      </c>
      <c r="I21" s="40">
        <v>38</v>
      </c>
      <c r="J21" s="68">
        <v>93</v>
      </c>
      <c r="L21" s="7">
        <f t="shared" si="1"/>
        <v>0</v>
      </c>
      <c r="W21" s="280"/>
      <c r="X21" s="284" t="s">
        <v>2</v>
      </c>
      <c r="Y21" s="92">
        <v>8</v>
      </c>
      <c r="Z21" s="40">
        <v>21</v>
      </c>
      <c r="AA21" s="40">
        <v>15</v>
      </c>
      <c r="AB21" s="40">
        <v>3</v>
      </c>
      <c r="AC21" s="40">
        <v>3</v>
      </c>
      <c r="AD21" s="40">
        <v>4</v>
      </c>
      <c r="AE21" s="68">
        <v>54</v>
      </c>
      <c r="AF21" s="7">
        <f t="shared" si="3"/>
        <v>0</v>
      </c>
    </row>
    <row r="22" spans="1:42" s="7" customFormat="1" ht="21" customHeight="1" x14ac:dyDescent="0.15">
      <c r="A22" s="280"/>
      <c r="B22" s="284"/>
      <c r="C22" s="101">
        <f>C21/$J$21</f>
        <v>0.10752688172043011</v>
      </c>
      <c r="D22" s="102">
        <f t="shared" ref="D22:H22" si="20">D21/$J$21</f>
        <v>5.3763440860215055E-2</v>
      </c>
      <c r="E22" s="102">
        <f t="shared" si="20"/>
        <v>0.12903225806451613</v>
      </c>
      <c r="F22" s="102">
        <f t="shared" si="20"/>
        <v>9.6774193548387094E-2</v>
      </c>
      <c r="G22" s="102">
        <f t="shared" si="20"/>
        <v>0.19354838709677419</v>
      </c>
      <c r="H22" s="102">
        <f t="shared" si="20"/>
        <v>1.0752688172043012E-2</v>
      </c>
      <c r="I22" s="103">
        <f>I21/$J$21-0.002</f>
        <v>0.40660215053763443</v>
      </c>
      <c r="J22" s="76">
        <v>1</v>
      </c>
      <c r="L22" s="7">
        <f t="shared" si="1"/>
        <v>-2.0000000000000018E-3</v>
      </c>
      <c r="W22" s="280"/>
      <c r="X22" s="284"/>
      <c r="Y22" s="101">
        <f>Y21/$AE$21</f>
        <v>0.14814814814814814</v>
      </c>
      <c r="Z22" s="103">
        <f>Z21/$AE$21-0.001</f>
        <v>0.38788888888888889</v>
      </c>
      <c r="AA22" s="102">
        <f t="shared" ref="AA22:AD22" si="21">AA21/$AE$21</f>
        <v>0.27777777777777779</v>
      </c>
      <c r="AB22" s="102">
        <f t="shared" si="21"/>
        <v>5.5555555555555552E-2</v>
      </c>
      <c r="AC22" s="102">
        <f t="shared" si="21"/>
        <v>5.5555555555555552E-2</v>
      </c>
      <c r="AD22" s="102">
        <f t="shared" si="21"/>
        <v>7.407407407407407E-2</v>
      </c>
      <c r="AE22" s="76">
        <v>1</v>
      </c>
      <c r="AF22" s="7">
        <f t="shared" si="3"/>
        <v>-9.9999999999988987E-4</v>
      </c>
    </row>
    <row r="23" spans="1:42" s="7" customFormat="1" ht="21" customHeight="1" x14ac:dyDescent="0.15">
      <c r="A23" s="280"/>
      <c r="B23" s="284" t="s">
        <v>3</v>
      </c>
      <c r="C23" s="92">
        <v>38</v>
      </c>
      <c r="D23" s="40">
        <v>8</v>
      </c>
      <c r="E23" s="40">
        <v>5</v>
      </c>
      <c r="F23" s="40">
        <v>7</v>
      </c>
      <c r="G23" s="40">
        <v>9</v>
      </c>
      <c r="H23" s="40">
        <v>4</v>
      </c>
      <c r="I23" s="40">
        <v>33</v>
      </c>
      <c r="J23" s="68">
        <v>104</v>
      </c>
      <c r="L23" s="7">
        <f t="shared" si="1"/>
        <v>0</v>
      </c>
      <c r="W23" s="280"/>
      <c r="X23" s="284" t="s">
        <v>3</v>
      </c>
      <c r="Y23" s="92">
        <v>18</v>
      </c>
      <c r="Z23" s="40">
        <v>24</v>
      </c>
      <c r="AA23" s="40">
        <v>15</v>
      </c>
      <c r="AB23" s="40">
        <v>5</v>
      </c>
      <c r="AC23" s="40">
        <v>4</v>
      </c>
      <c r="AD23" s="40">
        <v>1</v>
      </c>
      <c r="AE23" s="68">
        <v>67</v>
      </c>
      <c r="AF23" s="7">
        <f t="shared" si="3"/>
        <v>0</v>
      </c>
    </row>
    <row r="24" spans="1:42" s="7" customFormat="1" ht="21" customHeight="1" x14ac:dyDescent="0.15">
      <c r="A24" s="280"/>
      <c r="B24" s="284"/>
      <c r="C24" s="124">
        <f>C23/$J$23+0.001</f>
        <v>0.36638461538461536</v>
      </c>
      <c r="D24" s="102">
        <f>D23/$J$23</f>
        <v>7.6923076923076927E-2</v>
      </c>
      <c r="E24" s="102">
        <f t="shared" ref="E24:I24" si="22">E23/$J$23</f>
        <v>4.807692307692308E-2</v>
      </c>
      <c r="F24" s="102">
        <f t="shared" si="22"/>
        <v>6.7307692307692304E-2</v>
      </c>
      <c r="G24" s="102">
        <f t="shared" si="22"/>
        <v>8.6538461538461536E-2</v>
      </c>
      <c r="H24" s="102">
        <f t="shared" si="22"/>
        <v>3.8461538461538464E-2</v>
      </c>
      <c r="I24" s="102">
        <f t="shared" si="22"/>
        <v>0.31730769230769229</v>
      </c>
      <c r="J24" s="76">
        <v>1</v>
      </c>
      <c r="L24" s="7">
        <f t="shared" si="1"/>
        <v>9.9999999999988987E-4</v>
      </c>
      <c r="W24" s="280"/>
      <c r="X24" s="284"/>
      <c r="Y24" s="101">
        <f>Y23/$AE$23</f>
        <v>0.26865671641791045</v>
      </c>
      <c r="Z24" s="103">
        <f>Z23/$AE$23-0.001</f>
        <v>0.35720895522388058</v>
      </c>
      <c r="AA24" s="102">
        <f t="shared" ref="AA24:AD24" si="23">AA23/$AE$23</f>
        <v>0.22388059701492538</v>
      </c>
      <c r="AB24" s="102">
        <f t="shared" si="23"/>
        <v>7.4626865671641784E-2</v>
      </c>
      <c r="AC24" s="102">
        <f t="shared" si="23"/>
        <v>5.9701492537313432E-2</v>
      </c>
      <c r="AD24" s="102">
        <f t="shared" si="23"/>
        <v>1.4925373134328358E-2</v>
      </c>
      <c r="AE24" s="76">
        <v>1</v>
      </c>
      <c r="AF24" s="7">
        <f t="shared" si="3"/>
        <v>-1.0000000000001119E-3</v>
      </c>
    </row>
    <row r="25" spans="1:42" s="7" customFormat="1" ht="21" customHeight="1" x14ac:dyDescent="0.15">
      <c r="A25" s="280"/>
      <c r="B25" s="284" t="s">
        <v>4</v>
      </c>
      <c r="C25" s="92">
        <v>46</v>
      </c>
      <c r="D25" s="40">
        <v>8</v>
      </c>
      <c r="E25" s="40">
        <v>8</v>
      </c>
      <c r="F25" s="40">
        <v>8</v>
      </c>
      <c r="G25" s="40">
        <v>10</v>
      </c>
      <c r="H25" s="40">
        <v>5</v>
      </c>
      <c r="I25" s="40">
        <v>33</v>
      </c>
      <c r="J25" s="68">
        <v>118</v>
      </c>
      <c r="L25" s="7">
        <f t="shared" si="1"/>
        <v>0</v>
      </c>
      <c r="W25" s="280"/>
      <c r="X25" s="284" t="s">
        <v>4</v>
      </c>
      <c r="Y25" s="92">
        <v>22</v>
      </c>
      <c r="Z25" s="40">
        <v>30</v>
      </c>
      <c r="AA25" s="40">
        <v>23</v>
      </c>
      <c r="AB25" s="40">
        <v>4</v>
      </c>
      <c r="AC25" s="40">
        <v>1</v>
      </c>
      <c r="AD25" s="40">
        <v>0</v>
      </c>
      <c r="AE25" s="68">
        <v>80</v>
      </c>
      <c r="AF25" s="7">
        <f t="shared" si="3"/>
        <v>0</v>
      </c>
    </row>
    <row r="26" spans="1:42" s="7" customFormat="1" ht="21" customHeight="1" x14ac:dyDescent="0.15">
      <c r="A26" s="280"/>
      <c r="B26" s="284"/>
      <c r="C26" s="124">
        <f>C25/$J$25-0.001</f>
        <v>0.38883050847457629</v>
      </c>
      <c r="D26" s="102">
        <f>D25/$J$25</f>
        <v>6.7796610169491525E-2</v>
      </c>
      <c r="E26" s="102">
        <f t="shared" ref="E26:I26" si="24">E25/$J$25</f>
        <v>6.7796610169491525E-2</v>
      </c>
      <c r="F26" s="102">
        <f t="shared" si="24"/>
        <v>6.7796610169491525E-2</v>
      </c>
      <c r="G26" s="102">
        <f t="shared" si="24"/>
        <v>8.4745762711864403E-2</v>
      </c>
      <c r="H26" s="102">
        <f t="shared" si="24"/>
        <v>4.2372881355932202E-2</v>
      </c>
      <c r="I26" s="102">
        <f t="shared" si="24"/>
        <v>0.27966101694915252</v>
      </c>
      <c r="J26" s="76">
        <v>1</v>
      </c>
      <c r="L26" s="7">
        <f t="shared" si="1"/>
        <v>-9.9999999999988987E-4</v>
      </c>
      <c r="W26" s="280"/>
      <c r="X26" s="284"/>
      <c r="Y26" s="101">
        <f>Y25/$AE$25</f>
        <v>0.27500000000000002</v>
      </c>
      <c r="Z26" s="103">
        <f>Z25/$AE$25-0.001</f>
        <v>0.374</v>
      </c>
      <c r="AA26" s="102">
        <f t="shared" ref="AA26:AD26" si="25">AA25/$AE$25</f>
        <v>0.28749999999999998</v>
      </c>
      <c r="AB26" s="102">
        <f t="shared" si="25"/>
        <v>0.05</v>
      </c>
      <c r="AC26" s="102">
        <f t="shared" si="25"/>
        <v>1.2500000000000001E-2</v>
      </c>
      <c r="AD26" s="102">
        <f t="shared" si="25"/>
        <v>0</v>
      </c>
      <c r="AE26" s="76">
        <v>1</v>
      </c>
      <c r="AF26" s="7">
        <f t="shared" si="3"/>
        <v>-1.0000000000000009E-3</v>
      </c>
    </row>
    <row r="27" spans="1:42" s="7" customFormat="1" ht="21" customHeight="1" x14ac:dyDescent="0.15">
      <c r="A27" s="280"/>
      <c r="B27" s="284" t="s">
        <v>5</v>
      </c>
      <c r="C27" s="92">
        <v>48</v>
      </c>
      <c r="D27" s="40">
        <v>18</v>
      </c>
      <c r="E27" s="40">
        <v>12</v>
      </c>
      <c r="F27" s="40">
        <v>8</v>
      </c>
      <c r="G27" s="40">
        <v>9</v>
      </c>
      <c r="H27" s="40">
        <v>3</v>
      </c>
      <c r="I27" s="40">
        <v>35</v>
      </c>
      <c r="J27" s="68">
        <v>133</v>
      </c>
      <c r="L27" s="7">
        <f t="shared" si="1"/>
        <v>0</v>
      </c>
      <c r="W27" s="280"/>
      <c r="X27" s="284" t="s">
        <v>5</v>
      </c>
      <c r="Y27" s="92">
        <v>31</v>
      </c>
      <c r="Z27" s="40">
        <v>38</v>
      </c>
      <c r="AA27" s="40">
        <v>19</v>
      </c>
      <c r="AB27" s="40">
        <v>4</v>
      </c>
      <c r="AC27" s="40">
        <v>1</v>
      </c>
      <c r="AD27" s="40">
        <v>0</v>
      </c>
      <c r="AE27" s="68">
        <v>93</v>
      </c>
      <c r="AF27" s="7">
        <f t="shared" si="3"/>
        <v>0</v>
      </c>
    </row>
    <row r="28" spans="1:42" s="7" customFormat="1" ht="21" customHeight="1" x14ac:dyDescent="0.15">
      <c r="A28" s="280"/>
      <c r="B28" s="284"/>
      <c r="C28" s="101">
        <f>C27/$J$27</f>
        <v>0.36090225563909772</v>
      </c>
      <c r="D28" s="102">
        <f t="shared" ref="D28:I28" si="26">D27/$J$27</f>
        <v>0.13533834586466165</v>
      </c>
      <c r="E28" s="102">
        <f t="shared" si="26"/>
        <v>9.0225563909774431E-2</v>
      </c>
      <c r="F28" s="102">
        <f t="shared" si="26"/>
        <v>6.0150375939849621E-2</v>
      </c>
      <c r="G28" s="102">
        <f t="shared" si="26"/>
        <v>6.7669172932330823E-2</v>
      </c>
      <c r="H28" s="102">
        <f t="shared" si="26"/>
        <v>2.2556390977443608E-2</v>
      </c>
      <c r="I28" s="102">
        <f t="shared" si="26"/>
        <v>0.26315789473684209</v>
      </c>
      <c r="J28" s="76">
        <v>1</v>
      </c>
      <c r="L28" s="7">
        <f t="shared" si="1"/>
        <v>0</v>
      </c>
      <c r="W28" s="280"/>
      <c r="X28" s="284"/>
      <c r="Y28" s="101">
        <f>Y27/$AE$27</f>
        <v>0.33333333333333331</v>
      </c>
      <c r="Z28" s="102">
        <f t="shared" ref="Z28:AD28" si="27">Z27/$AE$27</f>
        <v>0.40860215053763443</v>
      </c>
      <c r="AA28" s="102">
        <f t="shared" si="27"/>
        <v>0.20430107526881722</v>
      </c>
      <c r="AB28" s="102">
        <f t="shared" si="27"/>
        <v>4.3010752688172046E-2</v>
      </c>
      <c r="AC28" s="102">
        <f t="shared" si="27"/>
        <v>1.0752688172043012E-2</v>
      </c>
      <c r="AD28" s="102">
        <f t="shared" si="27"/>
        <v>0</v>
      </c>
      <c r="AE28" s="76">
        <v>1</v>
      </c>
      <c r="AF28" s="7">
        <f t="shared" si="3"/>
        <v>0</v>
      </c>
    </row>
    <row r="29" spans="1:42" s="7" customFormat="1" ht="21" customHeight="1" x14ac:dyDescent="0.15">
      <c r="A29" s="280"/>
      <c r="B29" s="285" t="s">
        <v>85</v>
      </c>
      <c r="C29" s="92">
        <v>33</v>
      </c>
      <c r="D29" s="40">
        <v>5</v>
      </c>
      <c r="E29" s="40">
        <v>8</v>
      </c>
      <c r="F29" s="40">
        <v>8</v>
      </c>
      <c r="G29" s="40">
        <v>5</v>
      </c>
      <c r="H29" s="40">
        <v>9</v>
      </c>
      <c r="I29" s="40">
        <v>61</v>
      </c>
      <c r="J29" s="68">
        <v>129</v>
      </c>
      <c r="L29" s="7">
        <f t="shared" si="1"/>
        <v>0</v>
      </c>
      <c r="W29" s="280"/>
      <c r="X29" s="285" t="s">
        <v>85</v>
      </c>
      <c r="Y29" s="92">
        <v>32</v>
      </c>
      <c r="Z29" s="40">
        <v>22</v>
      </c>
      <c r="AA29" s="40">
        <v>3</v>
      </c>
      <c r="AB29" s="40">
        <v>1</v>
      </c>
      <c r="AC29" s="40">
        <v>1</v>
      </c>
      <c r="AD29" s="40">
        <v>0</v>
      </c>
      <c r="AE29" s="68">
        <v>59</v>
      </c>
      <c r="AF29" s="7">
        <f t="shared" si="3"/>
        <v>0</v>
      </c>
    </row>
    <row r="30" spans="1:42" s="7" customFormat="1" ht="21" customHeight="1" thickBot="1" x14ac:dyDescent="0.2">
      <c r="A30" s="280"/>
      <c r="B30" s="286"/>
      <c r="C30" s="109">
        <f>C29/$J$29</f>
        <v>0.2558139534883721</v>
      </c>
      <c r="D30" s="111">
        <f t="shared" ref="D30:H30" si="28">D29/$J$29</f>
        <v>3.875968992248062E-2</v>
      </c>
      <c r="E30" s="111">
        <f t="shared" si="28"/>
        <v>6.2015503875968991E-2</v>
      </c>
      <c r="F30" s="111">
        <f t="shared" si="28"/>
        <v>6.2015503875968991E-2</v>
      </c>
      <c r="G30" s="111">
        <f t="shared" si="28"/>
        <v>3.875968992248062E-2</v>
      </c>
      <c r="H30" s="111">
        <f t="shared" si="28"/>
        <v>6.9767441860465115E-2</v>
      </c>
      <c r="I30" s="110">
        <f>I29/$J$29-0.001</f>
        <v>0.47186821705426357</v>
      </c>
      <c r="J30" s="78">
        <v>1</v>
      </c>
      <c r="L30" s="7">
        <f t="shared" si="1"/>
        <v>-9.9999999999988987E-4</v>
      </c>
      <c r="W30" s="280"/>
      <c r="X30" s="286"/>
      <c r="Y30" s="109">
        <f>Y29/$AE$29</f>
        <v>0.5423728813559322</v>
      </c>
      <c r="Z30" s="111">
        <f t="shared" ref="Z30:AD30" si="29">Z29/$AE$29</f>
        <v>0.3728813559322034</v>
      </c>
      <c r="AA30" s="111">
        <f t="shared" si="29"/>
        <v>5.0847457627118647E-2</v>
      </c>
      <c r="AB30" s="111">
        <f t="shared" si="29"/>
        <v>1.6949152542372881E-2</v>
      </c>
      <c r="AC30" s="111">
        <f t="shared" si="29"/>
        <v>1.6949152542372881E-2</v>
      </c>
      <c r="AD30" s="111">
        <f t="shared" si="29"/>
        <v>0</v>
      </c>
      <c r="AE30" s="78">
        <v>1</v>
      </c>
      <c r="AF30" s="7">
        <f t="shared" si="3"/>
        <v>0</v>
      </c>
    </row>
    <row r="31" spans="1:42" s="7" customFormat="1" ht="21" customHeight="1" thickTop="1" x14ac:dyDescent="0.15">
      <c r="A31" s="280"/>
      <c r="B31" s="277" t="s">
        <v>0</v>
      </c>
      <c r="C31" s="45">
        <v>182</v>
      </c>
      <c r="D31" s="42">
        <v>44</v>
      </c>
      <c r="E31" s="42">
        <v>47</v>
      </c>
      <c r="F31" s="42">
        <v>48</v>
      </c>
      <c r="G31" s="42">
        <v>62</v>
      </c>
      <c r="H31" s="42">
        <v>23</v>
      </c>
      <c r="I31" s="42">
        <v>229</v>
      </c>
      <c r="J31" s="70">
        <v>635</v>
      </c>
      <c r="L31" s="7">
        <f t="shared" si="1"/>
        <v>0</v>
      </c>
      <c r="W31" s="280"/>
      <c r="X31" s="277" t="s">
        <v>0</v>
      </c>
      <c r="Y31" s="45">
        <v>113</v>
      </c>
      <c r="Z31" s="42">
        <v>145</v>
      </c>
      <c r="AA31" s="42">
        <v>84</v>
      </c>
      <c r="AB31" s="42">
        <v>21</v>
      </c>
      <c r="AC31" s="42">
        <v>12</v>
      </c>
      <c r="AD31" s="42">
        <v>6</v>
      </c>
      <c r="AE31" s="70">
        <v>381</v>
      </c>
      <c r="AF31" s="7">
        <f t="shared" si="3"/>
        <v>0</v>
      </c>
    </row>
    <row r="32" spans="1:42" s="7" customFormat="1" ht="21" customHeight="1" thickBot="1" x14ac:dyDescent="0.2">
      <c r="A32" s="282"/>
      <c r="B32" s="278"/>
      <c r="C32" s="104">
        <f>C31/$J$31</f>
        <v>0.28661417322834648</v>
      </c>
      <c r="D32" s="105">
        <f t="shared" ref="D32:H32" si="30">D31/$J$31</f>
        <v>6.9291338582677164E-2</v>
      </c>
      <c r="E32" s="105">
        <f t="shared" si="30"/>
        <v>7.4015748031496062E-2</v>
      </c>
      <c r="F32" s="105">
        <f t="shared" si="30"/>
        <v>7.5590551181102361E-2</v>
      </c>
      <c r="G32" s="105">
        <f t="shared" si="30"/>
        <v>9.763779527559055E-2</v>
      </c>
      <c r="H32" s="105">
        <f t="shared" si="30"/>
        <v>3.6220472440944881E-2</v>
      </c>
      <c r="I32" s="108">
        <f>I31/$J$31-0.001</f>
        <v>0.3596299212598425</v>
      </c>
      <c r="J32" s="83">
        <v>1</v>
      </c>
      <c r="L32" s="7">
        <f t="shared" si="1"/>
        <v>-1.0000000000000009E-3</v>
      </c>
      <c r="M32" s="27">
        <f t="shared" ref="M32:T32" si="31">+C19+C21+C23+C25+C27+C29-C31</f>
        <v>0</v>
      </c>
      <c r="N32" s="27">
        <f t="shared" si="31"/>
        <v>0</v>
      </c>
      <c r="O32" s="27">
        <f t="shared" si="31"/>
        <v>0</v>
      </c>
      <c r="P32" s="27">
        <f t="shared" si="31"/>
        <v>0</v>
      </c>
      <c r="Q32" s="27">
        <f t="shared" si="31"/>
        <v>0</v>
      </c>
      <c r="R32" s="27">
        <f t="shared" si="31"/>
        <v>0</v>
      </c>
      <c r="S32" s="27">
        <f t="shared" si="31"/>
        <v>0</v>
      </c>
      <c r="T32" s="27">
        <f t="shared" si="31"/>
        <v>0</v>
      </c>
      <c r="W32" s="282"/>
      <c r="X32" s="278"/>
      <c r="Y32" s="104">
        <f>Y31/$AE$31</f>
        <v>0.29658792650918636</v>
      </c>
      <c r="Z32" s="105">
        <f t="shared" ref="Z32:AD32" si="32">Z31/$AE$31</f>
        <v>0.38057742782152232</v>
      </c>
      <c r="AA32" s="105">
        <f t="shared" si="32"/>
        <v>0.22047244094488189</v>
      </c>
      <c r="AB32" s="105">
        <f t="shared" si="32"/>
        <v>5.5118110236220472E-2</v>
      </c>
      <c r="AC32" s="105">
        <f t="shared" si="32"/>
        <v>3.1496062992125984E-2</v>
      </c>
      <c r="AD32" s="105">
        <f t="shared" si="32"/>
        <v>1.5748031496062992E-2</v>
      </c>
      <c r="AE32" s="83">
        <v>1</v>
      </c>
      <c r="AF32" s="7">
        <f t="shared" si="3"/>
        <v>0</v>
      </c>
      <c r="AG32" s="27">
        <f t="shared" ref="AG32:AM32" si="33">+Y19+Y21+Y23+Y25+Y27+Y29-Y31</f>
        <v>0</v>
      </c>
      <c r="AH32" s="27">
        <f t="shared" si="33"/>
        <v>0</v>
      </c>
      <c r="AI32" s="27">
        <f t="shared" si="33"/>
        <v>0</v>
      </c>
      <c r="AJ32" s="27">
        <f t="shared" si="33"/>
        <v>0</v>
      </c>
      <c r="AK32" s="27">
        <f t="shared" si="33"/>
        <v>0</v>
      </c>
      <c r="AL32" s="27">
        <f t="shared" si="33"/>
        <v>0</v>
      </c>
      <c r="AM32" s="27">
        <f t="shared" si="33"/>
        <v>0</v>
      </c>
    </row>
    <row r="33" spans="1:39" s="7" customFormat="1" ht="21" customHeight="1" x14ac:dyDescent="0.15">
      <c r="A33" s="283" t="s">
        <v>7</v>
      </c>
      <c r="B33" s="277" t="s">
        <v>1</v>
      </c>
      <c r="C33" s="45">
        <v>1</v>
      </c>
      <c r="D33" s="42">
        <v>1</v>
      </c>
      <c r="E33" s="42">
        <v>3</v>
      </c>
      <c r="F33" s="42">
        <v>8</v>
      </c>
      <c r="G33" s="42">
        <v>26</v>
      </c>
      <c r="H33" s="42">
        <v>0</v>
      </c>
      <c r="I33" s="42">
        <v>49</v>
      </c>
      <c r="J33" s="70">
        <v>88</v>
      </c>
      <c r="L33" s="7">
        <f t="shared" si="1"/>
        <v>0</v>
      </c>
      <c r="W33" s="283" t="s">
        <v>7</v>
      </c>
      <c r="X33" s="277" t="s">
        <v>1</v>
      </c>
      <c r="Y33" s="45">
        <v>15</v>
      </c>
      <c r="Z33" s="42">
        <v>13</v>
      </c>
      <c r="AA33" s="42">
        <v>9</v>
      </c>
      <c r="AB33" s="42">
        <v>2</v>
      </c>
      <c r="AC33" s="42">
        <v>0</v>
      </c>
      <c r="AD33" s="42">
        <v>0</v>
      </c>
      <c r="AE33" s="70">
        <v>39</v>
      </c>
      <c r="AF33" s="7">
        <f t="shared" si="3"/>
        <v>0</v>
      </c>
    </row>
    <row r="34" spans="1:39" s="7" customFormat="1" ht="21" customHeight="1" x14ac:dyDescent="0.15">
      <c r="A34" s="280"/>
      <c r="B34" s="284"/>
      <c r="C34" s="101">
        <f>C33/$J$33</f>
        <v>1.1363636363636364E-2</v>
      </c>
      <c r="D34" s="102">
        <f t="shared" ref="D34:H34" si="34">D33/$J$33</f>
        <v>1.1363636363636364E-2</v>
      </c>
      <c r="E34" s="102">
        <f t="shared" si="34"/>
        <v>3.4090909090909088E-2</v>
      </c>
      <c r="F34" s="102">
        <f t="shared" si="34"/>
        <v>9.0909090909090912E-2</v>
      </c>
      <c r="G34" s="102">
        <f t="shared" si="34"/>
        <v>0.29545454545454547</v>
      </c>
      <c r="H34" s="102">
        <f t="shared" si="34"/>
        <v>0</v>
      </c>
      <c r="I34" s="103">
        <f>I33/$J$33+0.001</f>
        <v>0.55781818181818177</v>
      </c>
      <c r="J34" s="76">
        <v>1</v>
      </c>
      <c r="L34" s="7">
        <f t="shared" si="1"/>
        <v>9.9999999999988987E-4</v>
      </c>
      <c r="W34" s="280"/>
      <c r="X34" s="284"/>
      <c r="Y34" s="101">
        <f>Y33/$AE$33</f>
        <v>0.38461538461538464</v>
      </c>
      <c r="Z34" s="102">
        <f t="shared" ref="Z34:AD34" si="35">Z33/$AE$33</f>
        <v>0.33333333333333331</v>
      </c>
      <c r="AA34" s="102">
        <f t="shared" si="35"/>
        <v>0.23076923076923078</v>
      </c>
      <c r="AB34" s="102">
        <f t="shared" si="35"/>
        <v>5.128205128205128E-2</v>
      </c>
      <c r="AC34" s="102">
        <f t="shared" si="35"/>
        <v>0</v>
      </c>
      <c r="AD34" s="102">
        <f t="shared" si="35"/>
        <v>0</v>
      </c>
      <c r="AE34" s="76">
        <v>1</v>
      </c>
      <c r="AF34" s="7">
        <f t="shared" si="3"/>
        <v>0</v>
      </c>
    </row>
    <row r="35" spans="1:39" s="7" customFormat="1" ht="21" customHeight="1" x14ac:dyDescent="0.15">
      <c r="A35" s="280"/>
      <c r="B35" s="284" t="s">
        <v>2</v>
      </c>
      <c r="C35" s="92">
        <v>5</v>
      </c>
      <c r="D35" s="40">
        <v>3</v>
      </c>
      <c r="E35" s="40">
        <v>8</v>
      </c>
      <c r="F35" s="40">
        <v>5</v>
      </c>
      <c r="G35" s="40">
        <v>8</v>
      </c>
      <c r="H35" s="40">
        <v>2</v>
      </c>
      <c r="I35" s="40">
        <v>61</v>
      </c>
      <c r="J35" s="68">
        <v>92</v>
      </c>
      <c r="L35" s="7">
        <f t="shared" si="1"/>
        <v>0</v>
      </c>
      <c r="W35" s="280"/>
      <c r="X35" s="284" t="s">
        <v>2</v>
      </c>
      <c r="Y35" s="92">
        <v>12</v>
      </c>
      <c r="Z35" s="40">
        <v>11</v>
      </c>
      <c r="AA35" s="40">
        <v>4</v>
      </c>
      <c r="AB35" s="40">
        <v>2</v>
      </c>
      <c r="AC35" s="40">
        <v>0</v>
      </c>
      <c r="AD35" s="40">
        <v>0</v>
      </c>
      <c r="AE35" s="68">
        <v>29</v>
      </c>
      <c r="AF35" s="7">
        <f t="shared" si="3"/>
        <v>0</v>
      </c>
    </row>
    <row r="36" spans="1:39" s="7" customFormat="1" ht="21" customHeight="1" x14ac:dyDescent="0.15">
      <c r="A36" s="280"/>
      <c r="B36" s="284"/>
      <c r="C36" s="101">
        <f>C35/$J$35</f>
        <v>5.434782608695652E-2</v>
      </c>
      <c r="D36" s="102">
        <f t="shared" ref="D36:I36" si="36">D35/$J$35</f>
        <v>3.2608695652173912E-2</v>
      </c>
      <c r="E36" s="102">
        <f t="shared" si="36"/>
        <v>8.6956521739130432E-2</v>
      </c>
      <c r="F36" s="102">
        <f t="shared" si="36"/>
        <v>5.434782608695652E-2</v>
      </c>
      <c r="G36" s="102">
        <f t="shared" si="36"/>
        <v>8.6956521739130432E-2</v>
      </c>
      <c r="H36" s="102">
        <f t="shared" si="36"/>
        <v>2.1739130434782608E-2</v>
      </c>
      <c r="I36" s="102">
        <f t="shared" si="36"/>
        <v>0.66304347826086951</v>
      </c>
      <c r="J36" s="76">
        <v>1</v>
      </c>
      <c r="L36" s="7">
        <f t="shared" si="1"/>
        <v>0</v>
      </c>
      <c r="W36" s="280"/>
      <c r="X36" s="284"/>
      <c r="Y36" s="101">
        <f>Y35/$AE$35</f>
        <v>0.41379310344827586</v>
      </c>
      <c r="Z36" s="102">
        <f t="shared" ref="Z36:AD36" si="37">Z35/$AE$35</f>
        <v>0.37931034482758619</v>
      </c>
      <c r="AA36" s="102">
        <f t="shared" si="37"/>
        <v>0.13793103448275862</v>
      </c>
      <c r="AB36" s="102">
        <f t="shared" si="37"/>
        <v>6.8965517241379309E-2</v>
      </c>
      <c r="AC36" s="102">
        <f t="shared" si="37"/>
        <v>0</v>
      </c>
      <c r="AD36" s="102">
        <f t="shared" si="37"/>
        <v>0</v>
      </c>
      <c r="AE36" s="76">
        <v>1</v>
      </c>
      <c r="AF36" s="7">
        <f t="shared" si="3"/>
        <v>0</v>
      </c>
    </row>
    <row r="37" spans="1:39" s="7" customFormat="1" ht="21" customHeight="1" x14ac:dyDescent="0.15">
      <c r="A37" s="280"/>
      <c r="B37" s="284" t="s">
        <v>3</v>
      </c>
      <c r="C37" s="92">
        <v>6</v>
      </c>
      <c r="D37" s="40">
        <v>7</v>
      </c>
      <c r="E37" s="40">
        <v>9</v>
      </c>
      <c r="F37" s="40">
        <v>12</v>
      </c>
      <c r="G37" s="40">
        <v>5</v>
      </c>
      <c r="H37" s="40">
        <v>1</v>
      </c>
      <c r="I37" s="40">
        <v>66</v>
      </c>
      <c r="J37" s="68">
        <v>106</v>
      </c>
      <c r="L37" s="7">
        <f t="shared" si="1"/>
        <v>0</v>
      </c>
      <c r="W37" s="280"/>
      <c r="X37" s="284" t="s">
        <v>3</v>
      </c>
      <c r="Y37" s="92">
        <v>21</v>
      </c>
      <c r="Z37" s="40">
        <v>12</v>
      </c>
      <c r="AA37" s="40">
        <v>4</v>
      </c>
      <c r="AB37" s="40">
        <v>3</v>
      </c>
      <c r="AC37" s="40">
        <v>0</v>
      </c>
      <c r="AD37" s="40">
        <v>0</v>
      </c>
      <c r="AE37" s="68">
        <v>40</v>
      </c>
      <c r="AF37" s="7">
        <f t="shared" si="3"/>
        <v>0</v>
      </c>
    </row>
    <row r="38" spans="1:39" s="7" customFormat="1" ht="21" customHeight="1" x14ac:dyDescent="0.15">
      <c r="A38" s="280"/>
      <c r="B38" s="284"/>
      <c r="C38" s="101">
        <f>C37/$J$37</f>
        <v>5.6603773584905662E-2</v>
      </c>
      <c r="D38" s="102">
        <f t="shared" ref="D38:I38" si="38">D37/$J$37</f>
        <v>6.6037735849056603E-2</v>
      </c>
      <c r="E38" s="102">
        <f t="shared" si="38"/>
        <v>8.4905660377358486E-2</v>
      </c>
      <c r="F38" s="102">
        <f t="shared" si="38"/>
        <v>0.11320754716981132</v>
      </c>
      <c r="G38" s="102">
        <f t="shared" si="38"/>
        <v>4.716981132075472E-2</v>
      </c>
      <c r="H38" s="102">
        <f t="shared" si="38"/>
        <v>9.433962264150943E-3</v>
      </c>
      <c r="I38" s="102">
        <f t="shared" si="38"/>
        <v>0.62264150943396224</v>
      </c>
      <c r="J38" s="76">
        <v>1</v>
      </c>
      <c r="L38" s="7">
        <f t="shared" si="1"/>
        <v>0</v>
      </c>
      <c r="W38" s="280"/>
      <c r="X38" s="284"/>
      <c r="Y38" s="101">
        <f>Y37/$AE$37</f>
        <v>0.52500000000000002</v>
      </c>
      <c r="Z38" s="102">
        <f t="shared" ref="Z38:AD38" si="39">Z37/$AE$37</f>
        <v>0.3</v>
      </c>
      <c r="AA38" s="102">
        <f t="shared" si="39"/>
        <v>0.1</v>
      </c>
      <c r="AB38" s="102">
        <f t="shared" si="39"/>
        <v>7.4999999999999997E-2</v>
      </c>
      <c r="AC38" s="102">
        <f t="shared" si="39"/>
        <v>0</v>
      </c>
      <c r="AD38" s="102">
        <f t="shared" si="39"/>
        <v>0</v>
      </c>
      <c r="AE38" s="76">
        <v>1</v>
      </c>
      <c r="AF38" s="7">
        <f t="shared" si="3"/>
        <v>0</v>
      </c>
    </row>
    <row r="39" spans="1:39" s="7" customFormat="1" ht="21" customHeight="1" x14ac:dyDescent="0.15">
      <c r="A39" s="280"/>
      <c r="B39" s="284" t="s">
        <v>4</v>
      </c>
      <c r="C39" s="92">
        <v>10</v>
      </c>
      <c r="D39" s="40">
        <v>2</v>
      </c>
      <c r="E39" s="40">
        <v>5</v>
      </c>
      <c r="F39" s="40">
        <v>15</v>
      </c>
      <c r="G39" s="40">
        <v>18</v>
      </c>
      <c r="H39" s="40">
        <v>1</v>
      </c>
      <c r="I39" s="40">
        <v>78</v>
      </c>
      <c r="J39" s="68">
        <v>129</v>
      </c>
      <c r="L39" s="7">
        <f t="shared" si="1"/>
        <v>0</v>
      </c>
      <c r="W39" s="280"/>
      <c r="X39" s="284" t="s">
        <v>4</v>
      </c>
      <c r="Y39" s="92">
        <v>34</v>
      </c>
      <c r="Z39" s="40">
        <v>13</v>
      </c>
      <c r="AA39" s="40">
        <v>3</v>
      </c>
      <c r="AB39" s="40">
        <v>0</v>
      </c>
      <c r="AC39" s="40">
        <v>0</v>
      </c>
      <c r="AD39" s="40">
        <v>0</v>
      </c>
      <c r="AE39" s="68">
        <v>50</v>
      </c>
      <c r="AF39" s="7">
        <f t="shared" si="3"/>
        <v>0</v>
      </c>
    </row>
    <row r="40" spans="1:39" s="7" customFormat="1" ht="21" customHeight="1" x14ac:dyDescent="0.15">
      <c r="A40" s="280"/>
      <c r="B40" s="284"/>
      <c r="C40" s="101">
        <f>C39/$J$39</f>
        <v>7.7519379844961239E-2</v>
      </c>
      <c r="D40" s="102">
        <f t="shared" ref="D40:H40" si="40">D39/$J$39</f>
        <v>1.5503875968992248E-2</v>
      </c>
      <c r="E40" s="102">
        <f t="shared" si="40"/>
        <v>3.875968992248062E-2</v>
      </c>
      <c r="F40" s="102">
        <f t="shared" si="40"/>
        <v>0.11627906976744186</v>
      </c>
      <c r="G40" s="102">
        <f t="shared" si="40"/>
        <v>0.13953488372093023</v>
      </c>
      <c r="H40" s="102">
        <f t="shared" si="40"/>
        <v>7.7519379844961239E-3</v>
      </c>
      <c r="I40" s="103">
        <f>I39/$J$39-0.002</f>
        <v>0.60265116279069764</v>
      </c>
      <c r="J40" s="76">
        <v>1</v>
      </c>
      <c r="L40" s="7">
        <f t="shared" si="1"/>
        <v>-2.0000000000000018E-3</v>
      </c>
      <c r="W40" s="280"/>
      <c r="X40" s="284"/>
      <c r="Y40" s="101">
        <f>Y39/$AE$39</f>
        <v>0.68</v>
      </c>
      <c r="Z40" s="102">
        <f t="shared" ref="Z40:AD40" si="41">Z39/$AE$39</f>
        <v>0.26</v>
      </c>
      <c r="AA40" s="102">
        <f t="shared" si="41"/>
        <v>0.06</v>
      </c>
      <c r="AB40" s="102">
        <f t="shared" si="41"/>
        <v>0</v>
      </c>
      <c r="AC40" s="102">
        <f t="shared" si="41"/>
        <v>0</v>
      </c>
      <c r="AD40" s="102">
        <f t="shared" si="41"/>
        <v>0</v>
      </c>
      <c r="AE40" s="76">
        <v>1</v>
      </c>
      <c r="AF40" s="7">
        <f t="shared" si="3"/>
        <v>0</v>
      </c>
    </row>
    <row r="41" spans="1:39" s="7" customFormat="1" ht="21" customHeight="1" x14ac:dyDescent="0.15">
      <c r="A41" s="280"/>
      <c r="B41" s="284" t="s">
        <v>5</v>
      </c>
      <c r="C41" s="92">
        <v>9</v>
      </c>
      <c r="D41" s="40">
        <v>4</v>
      </c>
      <c r="E41" s="40">
        <v>2</v>
      </c>
      <c r="F41" s="40">
        <v>5</v>
      </c>
      <c r="G41" s="40">
        <v>8</v>
      </c>
      <c r="H41" s="40">
        <v>3</v>
      </c>
      <c r="I41" s="40">
        <v>109</v>
      </c>
      <c r="J41" s="68">
        <v>140</v>
      </c>
      <c r="L41" s="7">
        <f t="shared" si="1"/>
        <v>0</v>
      </c>
      <c r="W41" s="280"/>
      <c r="X41" s="284" t="s">
        <v>5</v>
      </c>
      <c r="Y41" s="92">
        <v>21</v>
      </c>
      <c r="Z41" s="40">
        <v>6</v>
      </c>
      <c r="AA41" s="40">
        <v>0</v>
      </c>
      <c r="AB41" s="40">
        <v>1</v>
      </c>
      <c r="AC41" s="40">
        <v>0</v>
      </c>
      <c r="AD41" s="40">
        <v>0</v>
      </c>
      <c r="AE41" s="68">
        <v>28</v>
      </c>
      <c r="AF41" s="7">
        <f t="shared" si="3"/>
        <v>0</v>
      </c>
    </row>
    <row r="42" spans="1:39" s="7" customFormat="1" ht="21" customHeight="1" x14ac:dyDescent="0.15">
      <c r="A42" s="280"/>
      <c r="B42" s="284"/>
      <c r="C42" s="101">
        <f>C41/$J$41</f>
        <v>6.4285714285714279E-2</v>
      </c>
      <c r="D42" s="102">
        <f t="shared" ref="D42:I42" si="42">D41/$J$41</f>
        <v>2.8571428571428571E-2</v>
      </c>
      <c r="E42" s="102">
        <f t="shared" si="42"/>
        <v>1.4285714285714285E-2</v>
      </c>
      <c r="F42" s="102">
        <f t="shared" si="42"/>
        <v>3.5714285714285712E-2</v>
      </c>
      <c r="G42" s="102">
        <f t="shared" si="42"/>
        <v>5.7142857142857141E-2</v>
      </c>
      <c r="H42" s="102">
        <f t="shared" si="42"/>
        <v>2.1428571428571429E-2</v>
      </c>
      <c r="I42" s="102">
        <f t="shared" si="42"/>
        <v>0.77857142857142858</v>
      </c>
      <c r="J42" s="76">
        <v>1</v>
      </c>
      <c r="L42" s="7">
        <f t="shared" si="1"/>
        <v>0</v>
      </c>
      <c r="W42" s="280"/>
      <c r="X42" s="284"/>
      <c r="Y42" s="101">
        <f>Y41/$AE$41</f>
        <v>0.75</v>
      </c>
      <c r="Z42" s="102">
        <f t="shared" ref="Z42:AD42" si="43">Z41/$AE$41</f>
        <v>0.21428571428571427</v>
      </c>
      <c r="AA42" s="102">
        <f t="shared" si="43"/>
        <v>0</v>
      </c>
      <c r="AB42" s="102">
        <f t="shared" si="43"/>
        <v>3.5714285714285712E-2</v>
      </c>
      <c r="AC42" s="102">
        <f t="shared" si="43"/>
        <v>0</v>
      </c>
      <c r="AD42" s="102">
        <f t="shared" si="43"/>
        <v>0</v>
      </c>
      <c r="AE42" s="76">
        <v>1</v>
      </c>
      <c r="AF42" s="7">
        <f t="shared" si="3"/>
        <v>0</v>
      </c>
    </row>
    <row r="43" spans="1:39" s="7" customFormat="1" ht="21" customHeight="1" x14ac:dyDescent="0.15">
      <c r="A43" s="280"/>
      <c r="B43" s="285" t="s">
        <v>85</v>
      </c>
      <c r="C43" s="92">
        <v>6</v>
      </c>
      <c r="D43" s="40">
        <v>3</v>
      </c>
      <c r="E43" s="40">
        <v>6</v>
      </c>
      <c r="F43" s="40">
        <v>4</v>
      </c>
      <c r="G43" s="40">
        <v>7</v>
      </c>
      <c r="H43" s="40">
        <v>4</v>
      </c>
      <c r="I43" s="40">
        <v>134</v>
      </c>
      <c r="J43" s="68">
        <v>164</v>
      </c>
      <c r="L43" s="7">
        <f t="shared" si="1"/>
        <v>0</v>
      </c>
      <c r="W43" s="280"/>
      <c r="X43" s="285" t="s">
        <v>85</v>
      </c>
      <c r="Y43" s="92">
        <v>21</v>
      </c>
      <c r="Z43" s="40">
        <v>3</v>
      </c>
      <c r="AA43" s="40">
        <v>0</v>
      </c>
      <c r="AB43" s="40">
        <v>0</v>
      </c>
      <c r="AC43" s="40">
        <v>0</v>
      </c>
      <c r="AD43" s="40">
        <v>0</v>
      </c>
      <c r="AE43" s="68">
        <v>24</v>
      </c>
      <c r="AF43" s="7">
        <f t="shared" si="3"/>
        <v>0</v>
      </c>
    </row>
    <row r="44" spans="1:39" s="7" customFormat="1" ht="21" customHeight="1" thickBot="1" x14ac:dyDescent="0.2">
      <c r="A44" s="280"/>
      <c r="B44" s="286"/>
      <c r="C44" s="109">
        <f>C43/$J$43</f>
        <v>3.6585365853658534E-2</v>
      </c>
      <c r="D44" s="111">
        <f t="shared" ref="D44:I44" si="44">D43/$J$43</f>
        <v>1.8292682926829267E-2</v>
      </c>
      <c r="E44" s="111">
        <f t="shared" si="44"/>
        <v>3.6585365853658534E-2</v>
      </c>
      <c r="F44" s="111">
        <f t="shared" si="44"/>
        <v>2.4390243902439025E-2</v>
      </c>
      <c r="G44" s="111">
        <f t="shared" si="44"/>
        <v>4.2682926829268296E-2</v>
      </c>
      <c r="H44" s="111">
        <f t="shared" si="44"/>
        <v>2.4390243902439025E-2</v>
      </c>
      <c r="I44" s="111">
        <f t="shared" si="44"/>
        <v>0.81707317073170727</v>
      </c>
      <c r="J44" s="78">
        <v>1</v>
      </c>
      <c r="L44" s="7">
        <f t="shared" si="1"/>
        <v>0</v>
      </c>
      <c r="W44" s="280"/>
      <c r="X44" s="286"/>
      <c r="Y44" s="109">
        <f>Y43/$AE$43</f>
        <v>0.875</v>
      </c>
      <c r="Z44" s="111">
        <f t="shared" ref="Z44:AD44" si="45">Z43/$AE$43</f>
        <v>0.125</v>
      </c>
      <c r="AA44" s="111">
        <f t="shared" si="45"/>
        <v>0</v>
      </c>
      <c r="AB44" s="111">
        <f t="shared" si="45"/>
        <v>0</v>
      </c>
      <c r="AC44" s="111">
        <f t="shared" si="45"/>
        <v>0</v>
      </c>
      <c r="AD44" s="111">
        <f t="shared" si="45"/>
        <v>0</v>
      </c>
      <c r="AE44" s="78">
        <v>1</v>
      </c>
      <c r="AF44" s="7">
        <f t="shared" si="3"/>
        <v>0</v>
      </c>
    </row>
    <row r="45" spans="1:39" s="7" customFormat="1" ht="21" customHeight="1" thickTop="1" x14ac:dyDescent="0.15">
      <c r="A45" s="280"/>
      <c r="B45" s="277" t="s">
        <v>0</v>
      </c>
      <c r="C45" s="45">
        <v>37</v>
      </c>
      <c r="D45" s="42">
        <v>20</v>
      </c>
      <c r="E45" s="42">
        <v>33</v>
      </c>
      <c r="F45" s="42">
        <v>49</v>
      </c>
      <c r="G45" s="42">
        <v>72</v>
      </c>
      <c r="H45" s="42">
        <v>11</v>
      </c>
      <c r="I45" s="42">
        <v>497</v>
      </c>
      <c r="J45" s="70">
        <v>719</v>
      </c>
      <c r="L45" s="7">
        <f t="shared" si="1"/>
        <v>0</v>
      </c>
      <c r="W45" s="280"/>
      <c r="X45" s="277" t="s">
        <v>0</v>
      </c>
      <c r="Y45" s="45">
        <v>124</v>
      </c>
      <c r="Z45" s="42">
        <v>58</v>
      </c>
      <c r="AA45" s="42">
        <v>20</v>
      </c>
      <c r="AB45" s="42">
        <v>8</v>
      </c>
      <c r="AC45" s="42">
        <v>0</v>
      </c>
      <c r="AD45" s="42">
        <v>0</v>
      </c>
      <c r="AE45" s="70">
        <v>210</v>
      </c>
      <c r="AF45" s="7">
        <f t="shared" si="3"/>
        <v>0</v>
      </c>
    </row>
    <row r="46" spans="1:39" s="7" customFormat="1" ht="21" customHeight="1" thickBot="1" x14ac:dyDescent="0.2">
      <c r="A46" s="282"/>
      <c r="B46" s="278"/>
      <c r="C46" s="104">
        <f>C45/$J$45</f>
        <v>5.1460361613351879E-2</v>
      </c>
      <c r="D46" s="105">
        <f t="shared" ref="D46:H46" si="46">D45/$J$45</f>
        <v>2.7816411682892908E-2</v>
      </c>
      <c r="E46" s="105">
        <f t="shared" si="46"/>
        <v>4.5897079276773299E-2</v>
      </c>
      <c r="F46" s="105">
        <f t="shared" si="46"/>
        <v>6.8150208623087627E-2</v>
      </c>
      <c r="G46" s="105">
        <f t="shared" si="46"/>
        <v>0.10013908205841446</v>
      </c>
      <c r="H46" s="105">
        <f t="shared" si="46"/>
        <v>1.5299026425591099E-2</v>
      </c>
      <c r="I46" s="108">
        <f>I45/$J$45+0.001</f>
        <v>0.69223783031988873</v>
      </c>
      <c r="J46" s="83">
        <v>1</v>
      </c>
      <c r="L46" s="7">
        <f t="shared" si="1"/>
        <v>9.9999999999988987E-4</v>
      </c>
      <c r="M46" s="27">
        <f t="shared" ref="M46:T46" si="47">+C33+C35+C37+C39+C41+C43-C45</f>
        <v>0</v>
      </c>
      <c r="N46" s="27">
        <f t="shared" si="47"/>
        <v>0</v>
      </c>
      <c r="O46" s="27">
        <f t="shared" si="47"/>
        <v>0</v>
      </c>
      <c r="P46" s="27">
        <f t="shared" si="47"/>
        <v>0</v>
      </c>
      <c r="Q46" s="27">
        <f t="shared" si="47"/>
        <v>0</v>
      </c>
      <c r="R46" s="27">
        <f t="shared" si="47"/>
        <v>0</v>
      </c>
      <c r="S46" s="27">
        <f t="shared" si="47"/>
        <v>0</v>
      </c>
      <c r="T46" s="27">
        <f t="shared" si="47"/>
        <v>0</v>
      </c>
      <c r="W46" s="282"/>
      <c r="X46" s="278"/>
      <c r="Y46" s="129">
        <f>Y45/$AE$45+0.001</f>
        <v>0.59147619047619049</v>
      </c>
      <c r="Z46" s="105">
        <f>Z45/$AE$45</f>
        <v>0.27619047619047621</v>
      </c>
      <c r="AA46" s="105">
        <f t="shared" ref="AA46:AD46" si="48">AA45/$AE$45</f>
        <v>9.5238095238095233E-2</v>
      </c>
      <c r="AB46" s="105">
        <f t="shared" si="48"/>
        <v>3.8095238095238099E-2</v>
      </c>
      <c r="AC46" s="105">
        <f t="shared" si="48"/>
        <v>0</v>
      </c>
      <c r="AD46" s="105">
        <f t="shared" si="48"/>
        <v>0</v>
      </c>
      <c r="AE46" s="83">
        <v>1</v>
      </c>
      <c r="AF46" s="7">
        <f t="shared" si="3"/>
        <v>1.0000000000001119E-3</v>
      </c>
      <c r="AG46" s="27">
        <f t="shared" ref="AG46:AM46" si="49">+Y33+Y35+Y37+Y39+Y41+Y43-Y45</f>
        <v>0</v>
      </c>
      <c r="AH46" s="27">
        <f t="shared" si="49"/>
        <v>0</v>
      </c>
      <c r="AI46" s="27">
        <f t="shared" si="49"/>
        <v>0</v>
      </c>
      <c r="AJ46" s="27">
        <f t="shared" si="49"/>
        <v>0</v>
      </c>
      <c r="AK46" s="27">
        <f t="shared" si="49"/>
        <v>0</v>
      </c>
      <c r="AL46" s="27">
        <f t="shared" si="49"/>
        <v>0</v>
      </c>
      <c r="AM46" s="27">
        <f t="shared" si="49"/>
        <v>0</v>
      </c>
    </row>
    <row r="49" spans="2:32" hidden="1" x14ac:dyDescent="0.15">
      <c r="B49" s="326" t="s">
        <v>181</v>
      </c>
      <c r="C49" s="32">
        <f>+C19+C33-C5</f>
        <v>0</v>
      </c>
      <c r="D49" s="32">
        <f>+D19+D33-D5</f>
        <v>0</v>
      </c>
      <c r="E49" s="32">
        <f t="shared" ref="E49:J49" si="50">+E19+E33-E5</f>
        <v>0</v>
      </c>
      <c r="F49" s="32">
        <f t="shared" si="50"/>
        <v>0</v>
      </c>
      <c r="G49" s="32">
        <f t="shared" si="50"/>
        <v>0</v>
      </c>
      <c r="H49" s="32">
        <f t="shared" si="50"/>
        <v>0</v>
      </c>
      <c r="I49" s="32">
        <f t="shared" si="50"/>
        <v>0</v>
      </c>
      <c r="J49" s="32">
        <f t="shared" si="50"/>
        <v>0</v>
      </c>
      <c r="X49" s="326" t="s">
        <v>181</v>
      </c>
      <c r="Y49" s="32">
        <f>+Y19+Y33-Y5</f>
        <v>0</v>
      </c>
      <c r="Z49" s="32">
        <f>+Z19+Z33-Z5</f>
        <v>0</v>
      </c>
      <c r="AA49" s="32">
        <f t="shared" ref="AA49:AF49" si="51">+AA19+AA33-AA5</f>
        <v>0</v>
      </c>
      <c r="AB49" s="32">
        <f t="shared" si="51"/>
        <v>0</v>
      </c>
      <c r="AC49" s="32">
        <f t="shared" si="51"/>
        <v>0</v>
      </c>
      <c r="AD49" s="32">
        <f t="shared" si="51"/>
        <v>0</v>
      </c>
      <c r="AE49" s="32">
        <f t="shared" si="51"/>
        <v>0</v>
      </c>
      <c r="AF49" s="32">
        <f t="shared" si="51"/>
        <v>0</v>
      </c>
    </row>
    <row r="50" spans="2:32" hidden="1" x14ac:dyDescent="0.15">
      <c r="B50" s="325"/>
      <c r="C50" s="32"/>
      <c r="D50" s="32"/>
      <c r="E50" s="32"/>
      <c r="F50" s="32"/>
      <c r="G50" s="32"/>
      <c r="H50" s="32"/>
      <c r="I50" s="32"/>
      <c r="J50" s="32"/>
      <c r="X50" s="325"/>
      <c r="Y50" s="32"/>
      <c r="Z50" s="32"/>
      <c r="AA50" s="32"/>
      <c r="AB50" s="32"/>
      <c r="AC50" s="32"/>
      <c r="AD50" s="32"/>
      <c r="AE50" s="32"/>
      <c r="AF50" s="32"/>
    </row>
    <row r="51" spans="2:32" hidden="1" x14ac:dyDescent="0.15">
      <c r="B51" s="325" t="s">
        <v>182</v>
      </c>
      <c r="C51" s="32">
        <f t="shared" ref="C51:E51" si="52">+C21+C35-C7</f>
        <v>0</v>
      </c>
      <c r="D51" s="32">
        <f t="shared" si="52"/>
        <v>0</v>
      </c>
      <c r="E51" s="32">
        <f t="shared" si="52"/>
        <v>0</v>
      </c>
      <c r="F51" s="32">
        <f t="shared" ref="F51:J51" si="53">+F21+F35-F7</f>
        <v>0</v>
      </c>
      <c r="G51" s="32">
        <f t="shared" si="53"/>
        <v>0</v>
      </c>
      <c r="H51" s="32">
        <f t="shared" si="53"/>
        <v>0</v>
      </c>
      <c r="I51" s="32">
        <f t="shared" si="53"/>
        <v>0</v>
      </c>
      <c r="J51" s="32">
        <f t="shared" si="53"/>
        <v>0</v>
      </c>
      <c r="X51" s="325" t="s">
        <v>182</v>
      </c>
      <c r="Y51" s="32">
        <f t="shared" ref="Y51:AF51" si="54">+Y21+Y35-Y7</f>
        <v>0</v>
      </c>
      <c r="Z51" s="32">
        <f t="shared" si="54"/>
        <v>0</v>
      </c>
      <c r="AA51" s="32">
        <f t="shared" si="54"/>
        <v>0</v>
      </c>
      <c r="AB51" s="32">
        <f t="shared" si="54"/>
        <v>0</v>
      </c>
      <c r="AC51" s="32">
        <f t="shared" si="54"/>
        <v>0</v>
      </c>
      <c r="AD51" s="32">
        <f t="shared" si="54"/>
        <v>0</v>
      </c>
      <c r="AE51" s="32">
        <f t="shared" si="54"/>
        <v>0</v>
      </c>
      <c r="AF51" s="32">
        <f t="shared" si="54"/>
        <v>0</v>
      </c>
    </row>
    <row r="52" spans="2:32" hidden="1" x14ac:dyDescent="0.15">
      <c r="B52" s="325"/>
      <c r="C52" s="32"/>
      <c r="D52" s="32"/>
      <c r="E52" s="32"/>
      <c r="F52" s="32"/>
      <c r="G52" s="32"/>
      <c r="H52" s="32"/>
      <c r="I52" s="32"/>
      <c r="J52" s="32"/>
      <c r="X52" s="325"/>
      <c r="Y52" s="32"/>
      <c r="Z52" s="32"/>
      <c r="AA52" s="32"/>
      <c r="AB52" s="32"/>
      <c r="AC52" s="32"/>
      <c r="AD52" s="32"/>
      <c r="AE52" s="32"/>
      <c r="AF52" s="32"/>
    </row>
    <row r="53" spans="2:32" hidden="1" x14ac:dyDescent="0.15">
      <c r="B53" s="325" t="s">
        <v>183</v>
      </c>
      <c r="C53" s="32">
        <f t="shared" ref="C53:E53" si="55">+C23+C37-C9</f>
        <v>0</v>
      </c>
      <c r="D53" s="32">
        <f t="shared" si="55"/>
        <v>0</v>
      </c>
      <c r="E53" s="32">
        <f t="shared" si="55"/>
        <v>0</v>
      </c>
      <c r="F53" s="32">
        <f t="shared" ref="F53:J53" si="56">+F23+F37-F9</f>
        <v>0</v>
      </c>
      <c r="G53" s="32">
        <f t="shared" si="56"/>
        <v>0</v>
      </c>
      <c r="H53" s="32">
        <f t="shared" si="56"/>
        <v>0</v>
      </c>
      <c r="I53" s="32">
        <f t="shared" si="56"/>
        <v>0</v>
      </c>
      <c r="J53" s="32">
        <f t="shared" si="56"/>
        <v>0</v>
      </c>
      <c r="X53" s="325" t="s">
        <v>183</v>
      </c>
      <c r="Y53" s="32">
        <f t="shared" ref="Y53:AF53" si="57">+Y23+Y37-Y9</f>
        <v>0</v>
      </c>
      <c r="Z53" s="32">
        <f t="shared" si="57"/>
        <v>0</v>
      </c>
      <c r="AA53" s="32">
        <f t="shared" si="57"/>
        <v>0</v>
      </c>
      <c r="AB53" s="32">
        <f t="shared" si="57"/>
        <v>0</v>
      </c>
      <c r="AC53" s="32">
        <f t="shared" si="57"/>
        <v>0</v>
      </c>
      <c r="AD53" s="32">
        <f t="shared" si="57"/>
        <v>0</v>
      </c>
      <c r="AE53" s="32">
        <f t="shared" si="57"/>
        <v>0</v>
      </c>
      <c r="AF53" s="32">
        <f t="shared" si="57"/>
        <v>0</v>
      </c>
    </row>
    <row r="54" spans="2:32" hidden="1" x14ac:dyDescent="0.15">
      <c r="B54" s="325"/>
      <c r="C54" s="32"/>
      <c r="D54" s="32"/>
      <c r="E54" s="32"/>
      <c r="F54" s="32"/>
      <c r="G54" s="32"/>
      <c r="H54" s="32"/>
      <c r="I54" s="32"/>
      <c r="J54" s="32"/>
      <c r="X54" s="325"/>
      <c r="Y54" s="32"/>
      <c r="Z54" s="32"/>
      <c r="AA54" s="32"/>
      <c r="AB54" s="32"/>
      <c r="AC54" s="32"/>
      <c r="AD54" s="32"/>
      <c r="AE54" s="32"/>
      <c r="AF54" s="32"/>
    </row>
    <row r="55" spans="2:32" hidden="1" x14ac:dyDescent="0.15">
      <c r="B55" s="325" t="s">
        <v>184</v>
      </c>
      <c r="C55" s="32">
        <f t="shared" ref="C55:E55" si="58">+C25+C39-C11</f>
        <v>0</v>
      </c>
      <c r="D55" s="32">
        <f t="shared" si="58"/>
        <v>0</v>
      </c>
      <c r="E55" s="32">
        <f t="shared" si="58"/>
        <v>0</v>
      </c>
      <c r="F55" s="32">
        <f t="shared" ref="F55:J55" si="59">+F25+F39-F11</f>
        <v>0</v>
      </c>
      <c r="G55" s="32">
        <f t="shared" si="59"/>
        <v>0</v>
      </c>
      <c r="H55" s="32">
        <f t="shared" si="59"/>
        <v>0</v>
      </c>
      <c r="I55" s="32">
        <f t="shared" si="59"/>
        <v>0</v>
      </c>
      <c r="J55" s="32">
        <f t="shared" si="59"/>
        <v>0</v>
      </c>
      <c r="X55" s="325" t="s">
        <v>184</v>
      </c>
      <c r="Y55" s="32">
        <f t="shared" ref="Y55:AF55" si="60">+Y25+Y39-Y11</f>
        <v>0</v>
      </c>
      <c r="Z55" s="32">
        <f t="shared" si="60"/>
        <v>0</v>
      </c>
      <c r="AA55" s="32">
        <f t="shared" si="60"/>
        <v>0</v>
      </c>
      <c r="AB55" s="32">
        <f t="shared" si="60"/>
        <v>0</v>
      </c>
      <c r="AC55" s="32">
        <f t="shared" si="60"/>
        <v>0</v>
      </c>
      <c r="AD55" s="32">
        <f t="shared" si="60"/>
        <v>0</v>
      </c>
      <c r="AE55" s="32">
        <f t="shared" si="60"/>
        <v>0</v>
      </c>
      <c r="AF55" s="32">
        <f t="shared" si="60"/>
        <v>0</v>
      </c>
    </row>
    <row r="56" spans="2:32" hidden="1" x14ac:dyDescent="0.15">
      <c r="B56" s="325"/>
      <c r="C56" s="32"/>
      <c r="D56" s="32"/>
      <c r="E56" s="32"/>
      <c r="F56" s="32"/>
      <c r="G56" s="32"/>
      <c r="H56" s="32"/>
      <c r="I56" s="32"/>
      <c r="J56" s="32"/>
      <c r="X56" s="325"/>
      <c r="Y56" s="32"/>
      <c r="Z56" s="32"/>
      <c r="AA56" s="32"/>
      <c r="AB56" s="32"/>
      <c r="AC56" s="32"/>
      <c r="AD56" s="32"/>
      <c r="AE56" s="32"/>
      <c r="AF56" s="32"/>
    </row>
    <row r="57" spans="2:32" hidden="1" x14ac:dyDescent="0.15">
      <c r="B57" s="325" t="s">
        <v>185</v>
      </c>
      <c r="C57" s="32">
        <f t="shared" ref="C57:E57" si="61">+C27+C41-C13</f>
        <v>0</v>
      </c>
      <c r="D57" s="32">
        <f t="shared" si="61"/>
        <v>0</v>
      </c>
      <c r="E57" s="32">
        <f t="shared" si="61"/>
        <v>0</v>
      </c>
      <c r="F57" s="32">
        <f t="shared" ref="F57:J57" si="62">+F27+F41-F13</f>
        <v>0</v>
      </c>
      <c r="G57" s="32">
        <f t="shared" si="62"/>
        <v>0</v>
      </c>
      <c r="H57" s="32">
        <f t="shared" si="62"/>
        <v>0</v>
      </c>
      <c r="I57" s="32">
        <f t="shared" si="62"/>
        <v>0</v>
      </c>
      <c r="J57" s="32">
        <f t="shared" si="62"/>
        <v>0</v>
      </c>
      <c r="X57" s="325" t="s">
        <v>185</v>
      </c>
      <c r="Y57" s="32">
        <f t="shared" ref="Y57:AF57" si="63">+Y27+Y41-Y13</f>
        <v>0</v>
      </c>
      <c r="Z57" s="32">
        <f t="shared" si="63"/>
        <v>0</v>
      </c>
      <c r="AA57" s="32">
        <f t="shared" si="63"/>
        <v>0</v>
      </c>
      <c r="AB57" s="32">
        <f t="shared" si="63"/>
        <v>0</v>
      </c>
      <c r="AC57" s="32">
        <f t="shared" si="63"/>
        <v>0</v>
      </c>
      <c r="AD57" s="32">
        <f t="shared" si="63"/>
        <v>0</v>
      </c>
      <c r="AE57" s="32">
        <f t="shared" si="63"/>
        <v>0</v>
      </c>
      <c r="AF57" s="32">
        <f t="shared" si="63"/>
        <v>0</v>
      </c>
    </row>
    <row r="58" spans="2:32" hidden="1" x14ac:dyDescent="0.15">
      <c r="B58" s="325"/>
      <c r="C58" s="32"/>
      <c r="D58" s="32"/>
      <c r="E58" s="32"/>
      <c r="F58" s="32"/>
      <c r="G58" s="32"/>
      <c r="H58" s="32"/>
      <c r="I58" s="32"/>
      <c r="J58" s="32"/>
      <c r="X58" s="325"/>
      <c r="Y58" s="32"/>
      <c r="Z58" s="32"/>
      <c r="AA58" s="32"/>
      <c r="AB58" s="32"/>
      <c r="AC58" s="32"/>
      <c r="AD58" s="32"/>
      <c r="AE58" s="32"/>
      <c r="AF58" s="32"/>
    </row>
    <row r="59" spans="2:32" hidden="1" x14ac:dyDescent="0.15">
      <c r="B59" s="325" t="s">
        <v>186</v>
      </c>
      <c r="C59" s="32">
        <f t="shared" ref="C59:E59" si="64">+C29+C43-C15</f>
        <v>0</v>
      </c>
      <c r="D59" s="32">
        <f t="shared" si="64"/>
        <v>0</v>
      </c>
      <c r="E59" s="32">
        <f t="shared" si="64"/>
        <v>0</v>
      </c>
      <c r="F59" s="32">
        <f t="shared" ref="F59:J59" si="65">+F29+F43-F15</f>
        <v>0</v>
      </c>
      <c r="G59" s="32">
        <f t="shared" si="65"/>
        <v>0</v>
      </c>
      <c r="H59" s="32">
        <f t="shared" si="65"/>
        <v>0</v>
      </c>
      <c r="I59" s="32">
        <f t="shared" si="65"/>
        <v>0</v>
      </c>
      <c r="J59" s="32">
        <f t="shared" si="65"/>
        <v>0</v>
      </c>
      <c r="X59" s="325" t="s">
        <v>186</v>
      </c>
      <c r="Y59" s="32">
        <f t="shared" ref="Y59:AF59" si="66">+Y29+Y43-Y15</f>
        <v>0</v>
      </c>
      <c r="Z59" s="32">
        <f t="shared" si="66"/>
        <v>0</v>
      </c>
      <c r="AA59" s="32">
        <f t="shared" si="66"/>
        <v>0</v>
      </c>
      <c r="AB59" s="32">
        <f t="shared" si="66"/>
        <v>0</v>
      </c>
      <c r="AC59" s="32">
        <f t="shared" si="66"/>
        <v>0</v>
      </c>
      <c r="AD59" s="32">
        <f t="shared" si="66"/>
        <v>0</v>
      </c>
      <c r="AE59" s="32">
        <f t="shared" si="66"/>
        <v>0</v>
      </c>
      <c r="AF59" s="32">
        <f t="shared" si="66"/>
        <v>0</v>
      </c>
    </row>
    <row r="60" spans="2:32" hidden="1" x14ac:dyDescent="0.15">
      <c r="B60" s="325"/>
      <c r="C60" s="32"/>
      <c r="D60" s="32"/>
      <c r="E60" s="32"/>
      <c r="F60" s="32"/>
      <c r="G60" s="32"/>
      <c r="H60" s="32"/>
      <c r="I60" s="32"/>
      <c r="J60" s="32"/>
      <c r="X60" s="325"/>
      <c r="Y60" s="32"/>
      <c r="Z60" s="32"/>
      <c r="AA60" s="32"/>
      <c r="AB60" s="32"/>
      <c r="AC60" s="32"/>
      <c r="AD60" s="32"/>
      <c r="AE60" s="32"/>
      <c r="AF60" s="32"/>
    </row>
    <row r="61" spans="2:32" hidden="1" x14ac:dyDescent="0.15">
      <c r="B61" s="325" t="s">
        <v>187</v>
      </c>
      <c r="C61" s="32">
        <f t="shared" ref="C61:E61" si="67">+C31+C45-C17</f>
        <v>0</v>
      </c>
      <c r="D61" s="32">
        <f t="shared" si="67"/>
        <v>0</v>
      </c>
      <c r="E61" s="32">
        <f t="shared" si="67"/>
        <v>0</v>
      </c>
      <c r="F61" s="32">
        <f t="shared" ref="F61:J61" si="68">+F31+F45-F17</f>
        <v>0</v>
      </c>
      <c r="G61" s="32">
        <f t="shared" si="68"/>
        <v>0</v>
      </c>
      <c r="H61" s="32">
        <f t="shared" si="68"/>
        <v>0</v>
      </c>
      <c r="I61" s="32">
        <f t="shared" si="68"/>
        <v>0</v>
      </c>
      <c r="J61" s="32">
        <f t="shared" si="68"/>
        <v>0</v>
      </c>
      <c r="X61" s="325" t="s">
        <v>187</v>
      </c>
      <c r="Y61" s="32">
        <f t="shared" ref="Y61:AF61" si="69">+Y31+Y45-Y17</f>
        <v>0</v>
      </c>
      <c r="Z61" s="32">
        <f t="shared" si="69"/>
        <v>0</v>
      </c>
      <c r="AA61" s="32">
        <f t="shared" si="69"/>
        <v>0</v>
      </c>
      <c r="AB61" s="32">
        <f t="shared" si="69"/>
        <v>0</v>
      </c>
      <c r="AC61" s="32">
        <f t="shared" si="69"/>
        <v>0</v>
      </c>
      <c r="AD61" s="32">
        <f t="shared" si="69"/>
        <v>0</v>
      </c>
      <c r="AE61" s="32">
        <f t="shared" si="69"/>
        <v>0</v>
      </c>
      <c r="AF61" s="32">
        <f t="shared" si="69"/>
        <v>0</v>
      </c>
    </row>
    <row r="62" spans="2:32" hidden="1" x14ac:dyDescent="0.15">
      <c r="B62" s="325"/>
      <c r="C62" s="32"/>
      <c r="D62" s="32"/>
      <c r="E62" s="32"/>
      <c r="X62" s="325"/>
      <c r="Y62" s="32"/>
      <c r="Z62" s="32"/>
      <c r="AA62" s="32"/>
      <c r="AE62" s="2"/>
      <c r="AF62" s="2"/>
    </row>
    <row r="63" spans="2:32" hidden="1" x14ac:dyDescent="0.15"/>
    <row r="64" spans="2:32" hidden="1" x14ac:dyDescent="0.15"/>
  </sheetData>
  <mergeCells count="79">
    <mergeCell ref="AC3:AC4"/>
    <mergeCell ref="AD3:AD4"/>
    <mergeCell ref="AE3:AE4"/>
    <mergeCell ref="Y3:Y4"/>
    <mergeCell ref="B1:J1"/>
    <mergeCell ref="C3:C4"/>
    <mergeCell ref="D3:D4"/>
    <mergeCell ref="E3:E4"/>
    <mergeCell ref="F3:F4"/>
    <mergeCell ref="G3:G4"/>
    <mergeCell ref="H3:H4"/>
    <mergeCell ref="J3:J4"/>
    <mergeCell ref="I3:I4"/>
    <mergeCell ref="Z3:Z4"/>
    <mergeCell ref="AA3:AA4"/>
    <mergeCell ref="AB3:AB4"/>
    <mergeCell ref="A5:A18"/>
    <mergeCell ref="B5:B6"/>
    <mergeCell ref="B7:B8"/>
    <mergeCell ref="B9:B10"/>
    <mergeCell ref="B11:B12"/>
    <mergeCell ref="B13:B14"/>
    <mergeCell ref="B15:B16"/>
    <mergeCell ref="B17:B18"/>
    <mergeCell ref="A19:A32"/>
    <mergeCell ref="B19:B20"/>
    <mergeCell ref="B21:B22"/>
    <mergeCell ref="B23:B24"/>
    <mergeCell ref="B25:B26"/>
    <mergeCell ref="B27:B28"/>
    <mergeCell ref="B29:B30"/>
    <mergeCell ref="B31:B32"/>
    <mergeCell ref="A33:A46"/>
    <mergeCell ref="B33:B34"/>
    <mergeCell ref="B35:B36"/>
    <mergeCell ref="B37:B38"/>
    <mergeCell ref="B39:B40"/>
    <mergeCell ref="B41:B42"/>
    <mergeCell ref="B43:B44"/>
    <mergeCell ref="B45:B46"/>
    <mergeCell ref="W5:W18"/>
    <mergeCell ref="X5:X6"/>
    <mergeCell ref="X7:X8"/>
    <mergeCell ref="X9:X10"/>
    <mergeCell ref="X11:X12"/>
    <mergeCell ref="X13:X14"/>
    <mergeCell ref="X15:X16"/>
    <mergeCell ref="X45:X46"/>
    <mergeCell ref="X31:X32"/>
    <mergeCell ref="X17:X18"/>
    <mergeCell ref="X29:X30"/>
    <mergeCell ref="W33:W46"/>
    <mergeCell ref="X33:X34"/>
    <mergeCell ref="X35:X36"/>
    <mergeCell ref="X37:X38"/>
    <mergeCell ref="X39:X40"/>
    <mergeCell ref="X41:X42"/>
    <mergeCell ref="X43:X44"/>
    <mergeCell ref="X19:X20"/>
    <mergeCell ref="X21:X22"/>
    <mergeCell ref="X23:X24"/>
    <mergeCell ref="X25:X26"/>
    <mergeCell ref="X27:X28"/>
    <mergeCell ref="W2:AE2"/>
    <mergeCell ref="B59:B60"/>
    <mergeCell ref="B61:B62"/>
    <mergeCell ref="X49:X50"/>
    <mergeCell ref="X51:X52"/>
    <mergeCell ref="X53:X54"/>
    <mergeCell ref="X55:X56"/>
    <mergeCell ref="X57:X58"/>
    <mergeCell ref="X59:X60"/>
    <mergeCell ref="X61:X62"/>
    <mergeCell ref="B49:B50"/>
    <mergeCell ref="B51:B52"/>
    <mergeCell ref="B53:B54"/>
    <mergeCell ref="B55:B56"/>
    <mergeCell ref="B57:B58"/>
    <mergeCell ref="W19:W32"/>
  </mergeCells>
  <phoneticPr fontId="1"/>
  <printOptions horizontalCentered="1"/>
  <pageMargins left="0.55118110236220474" right="0.59055118110236227" top="0.70866141732283472" bottom="0.74803149606299213" header="0.31496062992125984" footer="0.31496062992125984"/>
  <pageSetup paperSize="9" scale="83" orientation="portrait" r:id="rId1"/>
  <colBreaks count="1" manualBreakCount="1">
    <brk id="2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47"/>
  <sheetViews>
    <sheetView view="pageBreakPreview" topLeftCell="A16" zoomScale="60" zoomScaleNormal="100" workbookViewId="0">
      <selection activeCell="L14" sqref="L14"/>
    </sheetView>
  </sheetViews>
  <sheetFormatPr defaultRowHeight="13.5" x14ac:dyDescent="0.15"/>
  <cols>
    <col min="2" max="2" width="11.875" customWidth="1"/>
    <col min="3" max="7" width="16.625" customWidth="1"/>
  </cols>
  <sheetData>
    <row r="1" spans="1:7" ht="27" customHeight="1" x14ac:dyDescent="0.15">
      <c r="A1" s="239" t="s">
        <v>292</v>
      </c>
      <c r="C1" s="240"/>
      <c r="D1" s="240"/>
      <c r="E1" s="240"/>
      <c r="F1" s="241"/>
    </row>
    <row r="2" spans="1:7" ht="18" customHeight="1" thickBot="1" x14ac:dyDescent="0.2">
      <c r="A2" s="241"/>
      <c r="B2" s="241"/>
      <c r="C2" s="240"/>
      <c r="D2" s="240"/>
      <c r="E2" s="240"/>
      <c r="F2" s="241"/>
    </row>
    <row r="3" spans="1:7" ht="12" customHeight="1" x14ac:dyDescent="0.15">
      <c r="A3" s="242" t="s">
        <v>282</v>
      </c>
      <c r="B3" s="243" t="s">
        <v>283</v>
      </c>
      <c r="C3" s="244"/>
      <c r="D3" s="244"/>
      <c r="E3" s="244"/>
      <c r="F3" s="378" t="s">
        <v>284</v>
      </c>
      <c r="G3" s="381" t="s">
        <v>285</v>
      </c>
    </row>
    <row r="4" spans="1:7" ht="18" customHeight="1" x14ac:dyDescent="0.15">
      <c r="A4" s="245"/>
      <c r="B4" s="246"/>
      <c r="C4" s="384" t="s">
        <v>286</v>
      </c>
      <c r="D4" s="386" t="s">
        <v>287</v>
      </c>
      <c r="E4" s="386" t="s">
        <v>288</v>
      </c>
      <c r="F4" s="379"/>
      <c r="G4" s="382"/>
    </row>
    <row r="5" spans="1:7" ht="18" customHeight="1" thickBot="1" x14ac:dyDescent="0.2">
      <c r="A5" s="247" t="s">
        <v>289</v>
      </c>
      <c r="B5" s="248"/>
      <c r="C5" s="385"/>
      <c r="D5" s="387"/>
      <c r="E5" s="387"/>
      <c r="F5" s="380"/>
      <c r="G5" s="383"/>
    </row>
    <row r="6" spans="1:7" ht="21.75" customHeight="1" x14ac:dyDescent="0.15">
      <c r="A6" s="396" t="s">
        <v>187</v>
      </c>
      <c r="B6" s="390" t="s">
        <v>181</v>
      </c>
      <c r="C6" s="249">
        <v>2</v>
      </c>
      <c r="D6" s="250">
        <v>0</v>
      </c>
      <c r="E6" s="250">
        <v>0</v>
      </c>
      <c r="F6" s="251">
        <f>SUM(C6:E6)</f>
        <v>2</v>
      </c>
      <c r="G6" s="252">
        <v>146</v>
      </c>
    </row>
    <row r="7" spans="1:7" ht="21.75" customHeight="1" x14ac:dyDescent="0.15">
      <c r="A7" s="393"/>
      <c r="B7" s="388"/>
      <c r="C7" s="253">
        <f>C6/$G$6</f>
        <v>1.3698630136986301E-2</v>
      </c>
      <c r="D7" s="254">
        <f>D6/$G$6</f>
        <v>0</v>
      </c>
      <c r="E7" s="254">
        <f>E6/$G$6</f>
        <v>0</v>
      </c>
      <c r="F7" s="254">
        <f>F6/$G$6</f>
        <v>1.3698630136986301E-2</v>
      </c>
      <c r="G7" s="255">
        <v>1</v>
      </c>
    </row>
    <row r="8" spans="1:7" ht="21.75" customHeight="1" x14ac:dyDescent="0.15">
      <c r="A8" s="393"/>
      <c r="B8" s="388" t="s">
        <v>182</v>
      </c>
      <c r="C8" s="256">
        <v>3</v>
      </c>
      <c r="D8" s="257">
        <v>0</v>
      </c>
      <c r="E8" s="257">
        <v>0</v>
      </c>
      <c r="F8" s="258">
        <f>SUM(C8:E8)</f>
        <v>3</v>
      </c>
      <c r="G8" s="259">
        <v>185</v>
      </c>
    </row>
    <row r="9" spans="1:7" ht="21.75" customHeight="1" x14ac:dyDescent="0.15">
      <c r="A9" s="393"/>
      <c r="B9" s="388"/>
      <c r="C9" s="253">
        <f>C8/$G$8</f>
        <v>1.6216216216216217E-2</v>
      </c>
      <c r="D9" s="254">
        <f>D8/$G$8</f>
        <v>0</v>
      </c>
      <c r="E9" s="254">
        <f>E8/$G$8</f>
        <v>0</v>
      </c>
      <c r="F9" s="254">
        <f>F8/$G$8</f>
        <v>1.6216216216216217E-2</v>
      </c>
      <c r="G9" s="255">
        <v>1</v>
      </c>
    </row>
    <row r="10" spans="1:7" ht="21.75" customHeight="1" x14ac:dyDescent="0.15">
      <c r="A10" s="393"/>
      <c r="B10" s="388" t="s">
        <v>183</v>
      </c>
      <c r="C10" s="256">
        <v>5</v>
      </c>
      <c r="D10" s="257">
        <v>4</v>
      </c>
      <c r="E10" s="257">
        <v>0</v>
      </c>
      <c r="F10" s="258">
        <f>SUM(C10:E10)</f>
        <v>9</v>
      </c>
      <c r="G10" s="259">
        <v>210</v>
      </c>
    </row>
    <row r="11" spans="1:7" ht="21.75" customHeight="1" x14ac:dyDescent="0.15">
      <c r="A11" s="393"/>
      <c r="B11" s="388"/>
      <c r="C11" s="253">
        <f>C10/$G$10</f>
        <v>2.3809523809523808E-2</v>
      </c>
      <c r="D11" s="254">
        <f>D10/$G$10</f>
        <v>1.9047619047619049E-2</v>
      </c>
      <c r="E11" s="254">
        <f>E10/$G$10</f>
        <v>0</v>
      </c>
      <c r="F11" s="254">
        <f>F10/$G$10</f>
        <v>4.2857142857142858E-2</v>
      </c>
      <c r="G11" s="255">
        <v>1</v>
      </c>
    </row>
    <row r="12" spans="1:7" ht="21.75" customHeight="1" x14ac:dyDescent="0.15">
      <c r="A12" s="393"/>
      <c r="B12" s="388" t="s">
        <v>184</v>
      </c>
      <c r="C12" s="256">
        <v>3</v>
      </c>
      <c r="D12" s="257">
        <v>1</v>
      </c>
      <c r="E12" s="257">
        <v>0</v>
      </c>
      <c r="F12" s="258">
        <f>SUM(C12:E12)</f>
        <v>4</v>
      </c>
      <c r="G12" s="259">
        <v>247</v>
      </c>
    </row>
    <row r="13" spans="1:7" ht="21.75" customHeight="1" x14ac:dyDescent="0.15">
      <c r="A13" s="393"/>
      <c r="B13" s="388"/>
      <c r="C13" s="253">
        <f>C12/$G$12</f>
        <v>1.2145748987854251E-2</v>
      </c>
      <c r="D13" s="254">
        <f>D12/$G$12</f>
        <v>4.048582995951417E-3</v>
      </c>
      <c r="E13" s="254">
        <f>E12/$G$12</f>
        <v>0</v>
      </c>
      <c r="F13" s="254">
        <f>F12/$G$12</f>
        <v>1.6194331983805668E-2</v>
      </c>
      <c r="G13" s="255">
        <v>1</v>
      </c>
    </row>
    <row r="14" spans="1:7" ht="21.75" customHeight="1" x14ac:dyDescent="0.15">
      <c r="A14" s="393"/>
      <c r="B14" s="388" t="s">
        <v>185</v>
      </c>
      <c r="C14" s="256">
        <v>4</v>
      </c>
      <c r="D14" s="257">
        <v>2</v>
      </c>
      <c r="E14" s="257">
        <v>0</v>
      </c>
      <c r="F14" s="258">
        <f>SUM(C14:E14)</f>
        <v>6</v>
      </c>
      <c r="G14" s="259">
        <v>273</v>
      </c>
    </row>
    <row r="15" spans="1:7" ht="21.75" customHeight="1" x14ac:dyDescent="0.15">
      <c r="A15" s="393"/>
      <c r="B15" s="388"/>
      <c r="C15" s="253">
        <f>C14/$G$14</f>
        <v>1.4652014652014652E-2</v>
      </c>
      <c r="D15" s="254">
        <f>D14/$G$14</f>
        <v>7.326007326007326E-3</v>
      </c>
      <c r="E15" s="254">
        <f>E14/$G$14</f>
        <v>0</v>
      </c>
      <c r="F15" s="254">
        <f>F14/$G$14</f>
        <v>2.197802197802198E-2</v>
      </c>
      <c r="G15" s="255">
        <v>1</v>
      </c>
    </row>
    <row r="16" spans="1:7" ht="21.75" customHeight="1" x14ac:dyDescent="0.15">
      <c r="A16" s="393"/>
      <c r="B16" s="389" t="s">
        <v>186</v>
      </c>
      <c r="C16" s="256">
        <v>1</v>
      </c>
      <c r="D16" s="257">
        <v>1</v>
      </c>
      <c r="E16" s="257">
        <v>0</v>
      </c>
      <c r="F16" s="258">
        <f>SUM(C16:E16)</f>
        <v>2</v>
      </c>
      <c r="G16" s="259">
        <v>293</v>
      </c>
    </row>
    <row r="17" spans="1:7" ht="21.75" customHeight="1" x14ac:dyDescent="0.15">
      <c r="A17" s="393"/>
      <c r="B17" s="390"/>
      <c r="C17" s="253">
        <f>C16/$G$16</f>
        <v>3.4129692832764505E-3</v>
      </c>
      <c r="D17" s="254">
        <f>D16/$G$16</f>
        <v>3.4129692832764505E-3</v>
      </c>
      <c r="E17" s="254">
        <f>E16/$G$16</f>
        <v>0</v>
      </c>
      <c r="F17" s="254">
        <f>F16/$G$16-0.001</f>
        <v>5.8259385665529011E-3</v>
      </c>
      <c r="G17" s="255">
        <v>1</v>
      </c>
    </row>
    <row r="18" spans="1:7" ht="21.75" customHeight="1" x14ac:dyDescent="0.15">
      <c r="A18" s="393"/>
      <c r="B18" s="388" t="s">
        <v>187</v>
      </c>
      <c r="C18" s="256">
        <f>SUM(C6,C8,C10,C12,C14,C16)</f>
        <v>18</v>
      </c>
      <c r="D18" s="257">
        <f>SUM(D6,D8,D10,D12,D14,D16)</f>
        <v>8</v>
      </c>
      <c r="E18" s="257">
        <v>0</v>
      </c>
      <c r="F18" s="258">
        <f>SUM(C18:E18)</f>
        <v>26</v>
      </c>
      <c r="G18" s="260">
        <v>1354</v>
      </c>
    </row>
    <row r="19" spans="1:7" ht="21.75" customHeight="1" thickBot="1" x14ac:dyDescent="0.2">
      <c r="A19" s="394"/>
      <c r="B19" s="391"/>
      <c r="C19" s="253">
        <f>C18/$G$18</f>
        <v>1.3293943870014771E-2</v>
      </c>
      <c r="D19" s="254">
        <f>D18/$G$18</f>
        <v>5.9084194977843431E-3</v>
      </c>
      <c r="E19" s="254">
        <f>E18/$G$18</f>
        <v>0</v>
      </c>
      <c r="F19" s="254">
        <f>F18/$G$18</f>
        <v>1.9202363367799114E-2</v>
      </c>
      <c r="G19" s="255">
        <v>1</v>
      </c>
    </row>
    <row r="20" spans="1:7" ht="21.75" customHeight="1" thickTop="1" x14ac:dyDescent="0.15">
      <c r="A20" s="392" t="s">
        <v>290</v>
      </c>
      <c r="B20" s="395" t="s">
        <v>181</v>
      </c>
      <c r="C20" s="261">
        <v>2</v>
      </c>
      <c r="D20" s="262">
        <v>0</v>
      </c>
      <c r="E20" s="262">
        <v>0</v>
      </c>
      <c r="F20" s="262">
        <f>SUM(C20:E20)</f>
        <v>2</v>
      </c>
      <c r="G20" s="263">
        <v>58</v>
      </c>
    </row>
    <row r="21" spans="1:7" ht="21.75" customHeight="1" x14ac:dyDescent="0.15">
      <c r="A21" s="393"/>
      <c r="B21" s="388"/>
      <c r="C21" s="253">
        <f>C20/$G$20</f>
        <v>3.4482758620689655E-2</v>
      </c>
      <c r="D21" s="254">
        <f>D20/$G$20</f>
        <v>0</v>
      </c>
      <c r="E21" s="254">
        <f>E20/$G$20</f>
        <v>0</v>
      </c>
      <c r="F21" s="254">
        <f>F20/$G$20</f>
        <v>3.4482758620689655E-2</v>
      </c>
      <c r="G21" s="255">
        <v>1</v>
      </c>
    </row>
    <row r="22" spans="1:7" ht="21.75" customHeight="1" x14ac:dyDescent="0.15">
      <c r="A22" s="393"/>
      <c r="B22" s="388" t="s">
        <v>182</v>
      </c>
      <c r="C22" s="256">
        <v>2</v>
      </c>
      <c r="D22" s="257">
        <v>0</v>
      </c>
      <c r="E22" s="257">
        <v>0</v>
      </c>
      <c r="F22" s="257">
        <f>SUM(C22:E22)</f>
        <v>2</v>
      </c>
      <c r="G22" s="264">
        <v>93</v>
      </c>
    </row>
    <row r="23" spans="1:7" ht="21.75" customHeight="1" x14ac:dyDescent="0.15">
      <c r="A23" s="393"/>
      <c r="B23" s="388"/>
      <c r="C23" s="253">
        <f>C22/$G$22</f>
        <v>2.1505376344086023E-2</v>
      </c>
      <c r="D23" s="254">
        <f>D22/$G$22</f>
        <v>0</v>
      </c>
      <c r="E23" s="254">
        <f>E22/$G$22</f>
        <v>0</v>
      </c>
      <c r="F23" s="254">
        <f>F22/$G$22</f>
        <v>2.1505376344086023E-2</v>
      </c>
      <c r="G23" s="255">
        <v>1</v>
      </c>
    </row>
    <row r="24" spans="1:7" ht="21.75" customHeight="1" x14ac:dyDescent="0.15">
      <c r="A24" s="393"/>
      <c r="B24" s="388" t="s">
        <v>183</v>
      </c>
      <c r="C24" s="256">
        <v>3</v>
      </c>
      <c r="D24" s="257">
        <v>3</v>
      </c>
      <c r="E24" s="257">
        <v>0</v>
      </c>
      <c r="F24" s="257">
        <f>SUM(C24:E24)</f>
        <v>6</v>
      </c>
      <c r="G24" s="264">
        <v>104</v>
      </c>
    </row>
    <row r="25" spans="1:7" ht="21.75" customHeight="1" x14ac:dyDescent="0.15">
      <c r="A25" s="393"/>
      <c r="B25" s="388"/>
      <c r="C25" s="253">
        <f>C24/$G$24</f>
        <v>2.8846153846153848E-2</v>
      </c>
      <c r="D25" s="254">
        <f>D24/$G$24</f>
        <v>2.8846153846153848E-2</v>
      </c>
      <c r="E25" s="254">
        <f>E24/$G$24</f>
        <v>0</v>
      </c>
      <c r="F25" s="254">
        <f>F24/$G$24</f>
        <v>5.7692307692307696E-2</v>
      </c>
      <c r="G25" s="255">
        <v>1</v>
      </c>
    </row>
    <row r="26" spans="1:7" ht="21.75" customHeight="1" x14ac:dyDescent="0.15">
      <c r="A26" s="393"/>
      <c r="B26" s="388" t="s">
        <v>184</v>
      </c>
      <c r="C26" s="256">
        <v>3</v>
      </c>
      <c r="D26" s="257">
        <v>1</v>
      </c>
      <c r="E26" s="257">
        <v>0</v>
      </c>
      <c r="F26" s="257">
        <f>SUM(C26:E26)</f>
        <v>4</v>
      </c>
      <c r="G26" s="264">
        <v>118</v>
      </c>
    </row>
    <row r="27" spans="1:7" ht="21.75" customHeight="1" x14ac:dyDescent="0.15">
      <c r="A27" s="393"/>
      <c r="B27" s="388"/>
      <c r="C27" s="253">
        <f>C26/$G$26+0.001</f>
        <v>2.6423728813559325E-2</v>
      </c>
      <c r="D27" s="254">
        <f>D26/$G$26</f>
        <v>8.4745762711864406E-3</v>
      </c>
      <c r="E27" s="254">
        <f>E26/$G$26</f>
        <v>0</v>
      </c>
      <c r="F27" s="254">
        <f>F26/$G$26</f>
        <v>3.3898305084745763E-2</v>
      </c>
      <c r="G27" s="255">
        <v>1</v>
      </c>
    </row>
    <row r="28" spans="1:7" ht="21.75" customHeight="1" x14ac:dyDescent="0.15">
      <c r="A28" s="393"/>
      <c r="B28" s="388" t="s">
        <v>185</v>
      </c>
      <c r="C28" s="256">
        <v>4</v>
      </c>
      <c r="D28" s="257">
        <v>1</v>
      </c>
      <c r="E28" s="257">
        <v>0</v>
      </c>
      <c r="F28" s="257">
        <f>SUM(C28:E28)</f>
        <v>5</v>
      </c>
      <c r="G28" s="264">
        <v>133</v>
      </c>
    </row>
    <row r="29" spans="1:7" ht="21.75" customHeight="1" x14ac:dyDescent="0.15">
      <c r="A29" s="393"/>
      <c r="B29" s="388"/>
      <c r="C29" s="253">
        <f>C28/$G$28</f>
        <v>3.007518796992481E-2</v>
      </c>
      <c r="D29" s="254">
        <f>D28/$G$28</f>
        <v>7.5187969924812026E-3</v>
      </c>
      <c r="E29" s="254">
        <f>E28/$G$28</f>
        <v>0</v>
      </c>
      <c r="F29" s="254">
        <f>F28/$G$28</f>
        <v>3.7593984962406013E-2</v>
      </c>
      <c r="G29" s="255">
        <v>1</v>
      </c>
    </row>
    <row r="30" spans="1:7" ht="21.75" customHeight="1" x14ac:dyDescent="0.15">
      <c r="A30" s="393"/>
      <c r="B30" s="389" t="s">
        <v>186</v>
      </c>
      <c r="C30" s="256">
        <v>1</v>
      </c>
      <c r="D30" s="257">
        <v>1</v>
      </c>
      <c r="E30" s="257">
        <v>0</v>
      </c>
      <c r="F30" s="257">
        <f>SUM(C30:E30)</f>
        <v>2</v>
      </c>
      <c r="G30" s="264">
        <v>129</v>
      </c>
    </row>
    <row r="31" spans="1:7" ht="21.75" customHeight="1" x14ac:dyDescent="0.15">
      <c r="A31" s="393"/>
      <c r="B31" s="390"/>
      <c r="C31" s="253">
        <f>C30/$G$30</f>
        <v>7.7519379844961239E-3</v>
      </c>
      <c r="D31" s="254">
        <f>D30/$G$30</f>
        <v>7.7519379844961239E-3</v>
      </c>
      <c r="E31" s="254">
        <f>E30/$G$30</f>
        <v>0</v>
      </c>
      <c r="F31" s="254">
        <f>F30/$G$30</f>
        <v>1.5503875968992248E-2</v>
      </c>
      <c r="G31" s="255">
        <v>1</v>
      </c>
    </row>
    <row r="32" spans="1:7" ht="21.75" customHeight="1" x14ac:dyDescent="0.15">
      <c r="A32" s="393"/>
      <c r="B32" s="388" t="s">
        <v>187</v>
      </c>
      <c r="C32" s="256">
        <f>SUM(C20,C22,C24,C26,C28,C30)</f>
        <v>15</v>
      </c>
      <c r="D32" s="257">
        <f>SUM(D20,D22,D24,D26,D28,D30)</f>
        <v>6</v>
      </c>
      <c r="E32" s="257">
        <v>0</v>
      </c>
      <c r="F32" s="257">
        <f>SUM(C32:E32)</f>
        <v>21</v>
      </c>
      <c r="G32" s="264">
        <v>635</v>
      </c>
    </row>
    <row r="33" spans="1:7" ht="21.75" customHeight="1" thickBot="1" x14ac:dyDescent="0.2">
      <c r="A33" s="394"/>
      <c r="B33" s="391"/>
      <c r="C33" s="265">
        <f>C32/$G$32</f>
        <v>2.3622047244094488E-2</v>
      </c>
      <c r="D33" s="266">
        <f>D32/$G$32</f>
        <v>9.4488188976377951E-3</v>
      </c>
      <c r="E33" s="266">
        <f>E32/$G$32</f>
        <v>0</v>
      </c>
      <c r="F33" s="266">
        <f>F32/$G$32</f>
        <v>3.3070866141732283E-2</v>
      </c>
      <c r="G33" s="267">
        <v>1</v>
      </c>
    </row>
    <row r="34" spans="1:7" ht="21.75" customHeight="1" thickTop="1" x14ac:dyDescent="0.15">
      <c r="A34" s="396" t="s">
        <v>291</v>
      </c>
      <c r="B34" s="390" t="s">
        <v>181</v>
      </c>
      <c r="C34" s="261">
        <v>0</v>
      </c>
      <c r="D34" s="262">
        <v>0</v>
      </c>
      <c r="E34" s="262">
        <v>0</v>
      </c>
      <c r="F34" s="268">
        <f>SUM(C34:E34)</f>
        <v>0</v>
      </c>
      <c r="G34" s="263">
        <v>88</v>
      </c>
    </row>
    <row r="35" spans="1:7" ht="21.75" customHeight="1" x14ac:dyDescent="0.15">
      <c r="A35" s="393"/>
      <c r="B35" s="388"/>
      <c r="C35" s="253">
        <f>C34/$G$34</f>
        <v>0</v>
      </c>
      <c r="D35" s="254">
        <f>D34/$G$34</f>
        <v>0</v>
      </c>
      <c r="E35" s="254">
        <f>E34/$G$34</f>
        <v>0</v>
      </c>
      <c r="F35" s="254">
        <f>F34/$G$34</f>
        <v>0</v>
      </c>
      <c r="G35" s="255">
        <v>1</v>
      </c>
    </row>
    <row r="36" spans="1:7" ht="21.75" customHeight="1" x14ac:dyDescent="0.15">
      <c r="A36" s="393"/>
      <c r="B36" s="388" t="s">
        <v>182</v>
      </c>
      <c r="C36" s="256">
        <v>1</v>
      </c>
      <c r="D36" s="257">
        <v>0</v>
      </c>
      <c r="E36" s="257">
        <v>0</v>
      </c>
      <c r="F36" s="258">
        <f>SUM(C36:E36)</f>
        <v>1</v>
      </c>
      <c r="G36" s="264">
        <v>92</v>
      </c>
    </row>
    <row r="37" spans="1:7" ht="21.75" customHeight="1" x14ac:dyDescent="0.15">
      <c r="A37" s="393"/>
      <c r="B37" s="388"/>
      <c r="C37" s="253">
        <f>C36/$G$36</f>
        <v>1.0869565217391304E-2</v>
      </c>
      <c r="D37" s="254">
        <f>D36/$G$36</f>
        <v>0</v>
      </c>
      <c r="E37" s="254">
        <f>E36/$G$36</f>
        <v>0</v>
      </c>
      <c r="F37" s="254">
        <f>F36/$G$36</f>
        <v>1.0869565217391304E-2</v>
      </c>
      <c r="G37" s="255">
        <v>1</v>
      </c>
    </row>
    <row r="38" spans="1:7" ht="21.75" customHeight="1" x14ac:dyDescent="0.15">
      <c r="A38" s="393"/>
      <c r="B38" s="388" t="s">
        <v>183</v>
      </c>
      <c r="C38" s="256">
        <v>2</v>
      </c>
      <c r="D38" s="257">
        <v>1</v>
      </c>
      <c r="E38" s="257">
        <v>0</v>
      </c>
      <c r="F38" s="258">
        <f>SUM(C38:E38)</f>
        <v>3</v>
      </c>
      <c r="G38" s="264">
        <v>106</v>
      </c>
    </row>
    <row r="39" spans="1:7" ht="21.75" customHeight="1" x14ac:dyDescent="0.15">
      <c r="A39" s="393"/>
      <c r="B39" s="388"/>
      <c r="C39" s="253">
        <f>C38/$G$38</f>
        <v>1.8867924528301886E-2</v>
      </c>
      <c r="D39" s="254">
        <f>D38/$G$38</f>
        <v>9.433962264150943E-3</v>
      </c>
      <c r="E39" s="254">
        <f>E38/$G$38</f>
        <v>0</v>
      </c>
      <c r="F39" s="254">
        <f>F38/$G$38</f>
        <v>2.8301886792452831E-2</v>
      </c>
      <c r="G39" s="255">
        <v>1</v>
      </c>
    </row>
    <row r="40" spans="1:7" ht="21.75" customHeight="1" x14ac:dyDescent="0.15">
      <c r="A40" s="393"/>
      <c r="B40" s="388" t="s">
        <v>184</v>
      </c>
      <c r="C40" s="256">
        <v>0</v>
      </c>
      <c r="D40" s="257">
        <v>0</v>
      </c>
      <c r="E40" s="257">
        <v>0</v>
      </c>
      <c r="F40" s="258">
        <f>SUM(C40:E40)</f>
        <v>0</v>
      </c>
      <c r="G40" s="264">
        <v>129</v>
      </c>
    </row>
    <row r="41" spans="1:7" ht="21.75" customHeight="1" x14ac:dyDescent="0.15">
      <c r="A41" s="393"/>
      <c r="B41" s="388"/>
      <c r="C41" s="253">
        <f>C40/$G$40</f>
        <v>0</v>
      </c>
      <c r="D41" s="254">
        <f>D40/$G$40</f>
        <v>0</v>
      </c>
      <c r="E41" s="254">
        <f>E40/$G$40</f>
        <v>0</v>
      </c>
      <c r="F41" s="254">
        <f>F40/$G$40</f>
        <v>0</v>
      </c>
      <c r="G41" s="255">
        <v>1</v>
      </c>
    </row>
    <row r="42" spans="1:7" ht="21.75" customHeight="1" x14ac:dyDescent="0.15">
      <c r="A42" s="393"/>
      <c r="B42" s="388" t="s">
        <v>185</v>
      </c>
      <c r="C42" s="256">
        <v>0</v>
      </c>
      <c r="D42" s="257">
        <v>1</v>
      </c>
      <c r="E42" s="257">
        <v>0</v>
      </c>
      <c r="F42" s="258">
        <f>SUM(C42:E42)</f>
        <v>1</v>
      </c>
      <c r="G42" s="264">
        <v>140</v>
      </c>
    </row>
    <row r="43" spans="1:7" ht="21.75" customHeight="1" x14ac:dyDescent="0.15">
      <c r="A43" s="393"/>
      <c r="B43" s="388"/>
      <c r="C43" s="269">
        <f>C42/$G$42</f>
        <v>0</v>
      </c>
      <c r="D43" s="270">
        <f>D42/$G$42</f>
        <v>7.1428571428571426E-3</v>
      </c>
      <c r="E43" s="270">
        <f>E42/$G$42</f>
        <v>0</v>
      </c>
      <c r="F43" s="270">
        <f>F42/$G$42</f>
        <v>7.1428571428571426E-3</v>
      </c>
      <c r="G43" s="255">
        <v>1</v>
      </c>
    </row>
    <row r="44" spans="1:7" ht="21.75" customHeight="1" x14ac:dyDescent="0.15">
      <c r="A44" s="393"/>
      <c r="B44" s="389" t="s">
        <v>186</v>
      </c>
      <c r="C44" s="256">
        <v>0</v>
      </c>
      <c r="D44" s="257">
        <v>0</v>
      </c>
      <c r="E44" s="257">
        <v>0</v>
      </c>
      <c r="F44" s="258">
        <f>SUM(C44:E44)</f>
        <v>0</v>
      </c>
      <c r="G44" s="264">
        <v>164</v>
      </c>
    </row>
    <row r="45" spans="1:7" ht="21.75" customHeight="1" x14ac:dyDescent="0.15">
      <c r="A45" s="393"/>
      <c r="B45" s="390"/>
      <c r="C45" s="269">
        <v>0</v>
      </c>
      <c r="D45" s="270">
        <f>D44/G44</f>
        <v>0</v>
      </c>
      <c r="E45" s="271">
        <f>E44/G44</f>
        <v>0</v>
      </c>
      <c r="F45" s="254">
        <f>F44/G44</f>
        <v>0</v>
      </c>
      <c r="G45" s="255">
        <v>1</v>
      </c>
    </row>
    <row r="46" spans="1:7" ht="21.75" customHeight="1" x14ac:dyDescent="0.15">
      <c r="A46" s="393"/>
      <c r="B46" s="388" t="s">
        <v>187</v>
      </c>
      <c r="C46" s="256">
        <f>SUM(C34,C36,C38,C40,C42,C44)</f>
        <v>3</v>
      </c>
      <c r="D46" s="257">
        <f>SUM(D34,D36,D38,D40,D42,D44)</f>
        <v>2</v>
      </c>
      <c r="E46" s="257">
        <v>0</v>
      </c>
      <c r="F46" s="258">
        <f>SUM(C46:E46)</f>
        <v>5</v>
      </c>
      <c r="G46" s="264">
        <v>719</v>
      </c>
    </row>
    <row r="47" spans="1:7" ht="21.75" customHeight="1" thickBot="1" x14ac:dyDescent="0.2">
      <c r="A47" s="397"/>
      <c r="B47" s="398"/>
      <c r="C47" s="272">
        <f>C46/$G$46</f>
        <v>4.172461752433936E-3</v>
      </c>
      <c r="D47" s="273">
        <f>D46/$G$46</f>
        <v>2.7816411682892906E-3</v>
      </c>
      <c r="E47" s="273">
        <f>E46/$G$46</f>
        <v>0</v>
      </c>
      <c r="F47" s="273">
        <f>F46/$G$46</f>
        <v>6.954102920723227E-3</v>
      </c>
      <c r="G47" s="274">
        <v>1</v>
      </c>
    </row>
  </sheetData>
  <mergeCells count="29">
    <mergeCell ref="A34:A47"/>
    <mergeCell ref="B34:B35"/>
    <mergeCell ref="B36:B37"/>
    <mergeCell ref="B38:B39"/>
    <mergeCell ref="B40:B41"/>
    <mergeCell ref="B42:B43"/>
    <mergeCell ref="B44:B45"/>
    <mergeCell ref="B46:B47"/>
    <mergeCell ref="B14:B15"/>
    <mergeCell ref="B16:B17"/>
    <mergeCell ref="B18:B19"/>
    <mergeCell ref="A20:A33"/>
    <mergeCell ref="B20:B21"/>
    <mergeCell ref="B22:B23"/>
    <mergeCell ref="B24:B25"/>
    <mergeCell ref="B26:B27"/>
    <mergeCell ref="B28:B29"/>
    <mergeCell ref="B30:B31"/>
    <mergeCell ref="A6:A19"/>
    <mergeCell ref="B6:B7"/>
    <mergeCell ref="B8:B9"/>
    <mergeCell ref="B10:B11"/>
    <mergeCell ref="B12:B13"/>
    <mergeCell ref="B32:B33"/>
    <mergeCell ref="F3:F5"/>
    <mergeCell ref="G3:G5"/>
    <mergeCell ref="C4:C5"/>
    <mergeCell ref="D4:D5"/>
    <mergeCell ref="E4:E5"/>
  </mergeCells>
  <phoneticPr fontId="1"/>
  <pageMargins left="0.89" right="0.70866141732283472" top="0.54" bottom="0.31" header="0.31496062992125984" footer="0.31496062992125984"/>
  <pageSetup paperSize="9" scale="82"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2"/>
  <sheetViews>
    <sheetView view="pageBreakPreview" zoomScale="60" zoomScaleNormal="100" workbookViewId="0">
      <selection activeCell="W8" sqref="W8"/>
    </sheetView>
  </sheetViews>
  <sheetFormatPr defaultRowHeight="13.5" x14ac:dyDescent="0.15"/>
  <cols>
    <col min="1" max="1" width="7.625" customWidth="1"/>
    <col min="2" max="2" width="15.625" customWidth="1"/>
    <col min="3" max="6" width="13.5" style="2" customWidth="1"/>
    <col min="7" max="8" width="13.5" customWidth="1"/>
    <col min="9" max="13" width="0" hidden="1" customWidth="1"/>
    <col min="14" max="16" width="9" hidden="1" customWidth="1"/>
    <col min="17" max="17" width="0" hidden="1" customWidth="1"/>
  </cols>
  <sheetData>
    <row r="1" spans="1:9" s="53" customFormat="1" ht="63.75" customHeight="1" thickBot="1" x14ac:dyDescent="0.2">
      <c r="A1" s="53" t="s">
        <v>65</v>
      </c>
      <c r="B1" s="324" t="s">
        <v>278</v>
      </c>
      <c r="C1" s="324"/>
      <c r="D1" s="324"/>
      <c r="E1" s="324"/>
      <c r="F1" s="324"/>
      <c r="G1" s="324"/>
      <c r="H1" s="324"/>
    </row>
    <row r="2" spans="1:9" s="7" customFormat="1" ht="22.5" customHeight="1" x14ac:dyDescent="0.15">
      <c r="A2" s="67"/>
      <c r="B2" s="99" t="s">
        <v>270</v>
      </c>
      <c r="C2" s="317" t="s">
        <v>66</v>
      </c>
      <c r="D2" s="305" t="s">
        <v>67</v>
      </c>
      <c r="E2" s="305" t="s">
        <v>172</v>
      </c>
      <c r="F2" s="305" t="s">
        <v>68</v>
      </c>
      <c r="G2" s="305" t="s">
        <v>269</v>
      </c>
      <c r="H2" s="303" t="s">
        <v>86</v>
      </c>
    </row>
    <row r="3" spans="1:9" s="7" customFormat="1" ht="22.5" customHeight="1" thickBot="1" x14ac:dyDescent="0.2">
      <c r="A3" s="90" t="s">
        <v>271</v>
      </c>
      <c r="B3" s="100"/>
      <c r="C3" s="310"/>
      <c r="D3" s="306"/>
      <c r="E3" s="306"/>
      <c r="F3" s="306"/>
      <c r="G3" s="306"/>
      <c r="H3" s="304"/>
    </row>
    <row r="4" spans="1:9" s="7" customFormat="1" ht="22.5" customHeight="1" x14ac:dyDescent="0.15">
      <c r="A4" s="279" t="s">
        <v>0</v>
      </c>
      <c r="B4" s="287" t="s">
        <v>1</v>
      </c>
      <c r="C4" s="96">
        <v>50</v>
      </c>
      <c r="D4" s="71">
        <v>29</v>
      </c>
      <c r="E4" s="71">
        <v>28</v>
      </c>
      <c r="F4" s="71">
        <v>75</v>
      </c>
      <c r="G4" s="88">
        <v>182</v>
      </c>
      <c r="H4" s="127">
        <f>SUM(H18,H32)</f>
        <v>146</v>
      </c>
      <c r="I4" s="7">
        <f>+SUM(C4:F4)-G4</f>
        <v>0</v>
      </c>
    </row>
    <row r="5" spans="1:9" s="7" customFormat="1" ht="22.5" customHeight="1" x14ac:dyDescent="0.15">
      <c r="A5" s="280"/>
      <c r="B5" s="284"/>
      <c r="C5" s="101">
        <f>C4/$H$4</f>
        <v>0.34246575342465752</v>
      </c>
      <c r="D5" s="102">
        <f t="shared" ref="D5:F5" si="0">D4/$H$4</f>
        <v>0.19863013698630136</v>
      </c>
      <c r="E5" s="102">
        <f t="shared" si="0"/>
        <v>0.19178082191780821</v>
      </c>
      <c r="F5" s="102">
        <f t="shared" si="0"/>
        <v>0.51369863013698636</v>
      </c>
      <c r="G5" s="115" t="s">
        <v>136</v>
      </c>
      <c r="H5" s="116" t="s">
        <v>136</v>
      </c>
      <c r="I5" s="7" t="e">
        <f t="shared" ref="I5:I45" si="1">+SUM(C5:F5)-G5</f>
        <v>#VALUE!</v>
      </c>
    </row>
    <row r="6" spans="1:9" s="7" customFormat="1" ht="22.5" customHeight="1" x14ac:dyDescent="0.15">
      <c r="A6" s="280"/>
      <c r="B6" s="284" t="s">
        <v>2</v>
      </c>
      <c r="C6" s="92">
        <v>62</v>
      </c>
      <c r="D6" s="40">
        <v>46</v>
      </c>
      <c r="E6" s="40">
        <v>42</v>
      </c>
      <c r="F6" s="40">
        <v>85</v>
      </c>
      <c r="G6" s="40">
        <v>235</v>
      </c>
      <c r="H6" s="69">
        <f>SUM(H20,H34)</f>
        <v>185</v>
      </c>
      <c r="I6" s="7">
        <f t="shared" si="1"/>
        <v>0</v>
      </c>
    </row>
    <row r="7" spans="1:9" s="7" customFormat="1" ht="22.5" customHeight="1" x14ac:dyDescent="0.15">
      <c r="A7" s="280"/>
      <c r="B7" s="284"/>
      <c r="C7" s="101">
        <f>C6/$H$6</f>
        <v>0.33513513513513515</v>
      </c>
      <c r="D7" s="102">
        <f t="shared" ref="D7:E7" si="2">D6/$H$6</f>
        <v>0.24864864864864866</v>
      </c>
      <c r="E7" s="102">
        <f t="shared" si="2"/>
        <v>0.22702702702702704</v>
      </c>
      <c r="F7" s="102">
        <f>F6/$H$6</f>
        <v>0.45945945945945948</v>
      </c>
      <c r="G7" s="115" t="s">
        <v>136</v>
      </c>
      <c r="H7" s="116" t="s">
        <v>136</v>
      </c>
      <c r="I7" s="7" t="e">
        <f t="shared" si="1"/>
        <v>#VALUE!</v>
      </c>
    </row>
    <row r="8" spans="1:9" s="7" customFormat="1" ht="22.5" customHeight="1" x14ac:dyDescent="0.15">
      <c r="A8" s="280"/>
      <c r="B8" s="284" t="s">
        <v>3</v>
      </c>
      <c r="C8" s="92">
        <v>88</v>
      </c>
      <c r="D8" s="40">
        <v>63</v>
      </c>
      <c r="E8" s="40">
        <v>61</v>
      </c>
      <c r="F8" s="40">
        <v>78</v>
      </c>
      <c r="G8" s="40">
        <v>290</v>
      </c>
      <c r="H8" s="69">
        <f>SUM(H22,H36)</f>
        <v>212</v>
      </c>
      <c r="I8" s="7">
        <f t="shared" si="1"/>
        <v>0</v>
      </c>
    </row>
    <row r="9" spans="1:9" s="7" customFormat="1" ht="22.5" customHeight="1" x14ac:dyDescent="0.15">
      <c r="A9" s="280"/>
      <c r="B9" s="284"/>
      <c r="C9" s="101">
        <f>C8/$H$8</f>
        <v>0.41509433962264153</v>
      </c>
      <c r="D9" s="102">
        <f t="shared" ref="D9:F9" si="3">D8/$H$8</f>
        <v>0.29716981132075471</v>
      </c>
      <c r="E9" s="102">
        <f t="shared" si="3"/>
        <v>0.28773584905660377</v>
      </c>
      <c r="F9" s="102">
        <f t="shared" si="3"/>
        <v>0.36792452830188677</v>
      </c>
      <c r="G9" s="115" t="s">
        <v>136</v>
      </c>
      <c r="H9" s="116" t="s">
        <v>136</v>
      </c>
      <c r="I9" s="7" t="e">
        <f t="shared" si="1"/>
        <v>#VALUE!</v>
      </c>
    </row>
    <row r="10" spans="1:9" s="7" customFormat="1" ht="22.5" customHeight="1" x14ac:dyDescent="0.15">
      <c r="A10" s="280"/>
      <c r="B10" s="284" t="s">
        <v>4</v>
      </c>
      <c r="C10" s="92">
        <v>105</v>
      </c>
      <c r="D10" s="40">
        <v>68</v>
      </c>
      <c r="E10" s="40">
        <v>90</v>
      </c>
      <c r="F10" s="40">
        <v>89</v>
      </c>
      <c r="G10" s="40">
        <v>352</v>
      </c>
      <c r="H10" s="69">
        <f>SUM(H24,H38)</f>
        <v>249</v>
      </c>
      <c r="I10" s="7">
        <f t="shared" si="1"/>
        <v>0</v>
      </c>
    </row>
    <row r="11" spans="1:9" s="7" customFormat="1" ht="22.5" customHeight="1" x14ac:dyDescent="0.15">
      <c r="A11" s="280"/>
      <c r="B11" s="284"/>
      <c r="C11" s="101">
        <f>C10/$H$10</f>
        <v>0.42168674698795183</v>
      </c>
      <c r="D11" s="102">
        <f t="shared" ref="D11:F11" si="4">D10/$H$10</f>
        <v>0.27309236947791166</v>
      </c>
      <c r="E11" s="102">
        <f t="shared" si="4"/>
        <v>0.36144578313253012</v>
      </c>
      <c r="F11" s="102">
        <f t="shared" si="4"/>
        <v>0.35742971887550201</v>
      </c>
      <c r="G11" s="115" t="s">
        <v>136</v>
      </c>
      <c r="H11" s="116" t="s">
        <v>136</v>
      </c>
      <c r="I11" s="7" t="e">
        <f t="shared" si="1"/>
        <v>#VALUE!</v>
      </c>
    </row>
    <row r="12" spans="1:9" s="7" customFormat="1" ht="22.5" customHeight="1" x14ac:dyDescent="0.15">
      <c r="A12" s="280"/>
      <c r="B12" s="284" t="s">
        <v>5</v>
      </c>
      <c r="C12" s="92">
        <v>131</v>
      </c>
      <c r="D12" s="40">
        <v>102</v>
      </c>
      <c r="E12" s="40">
        <v>86</v>
      </c>
      <c r="F12" s="40">
        <v>94</v>
      </c>
      <c r="G12" s="40">
        <v>413</v>
      </c>
      <c r="H12" s="69">
        <f>SUM(H26,H40)</f>
        <v>275</v>
      </c>
      <c r="I12" s="7">
        <f t="shared" si="1"/>
        <v>0</v>
      </c>
    </row>
    <row r="13" spans="1:9" s="7" customFormat="1" ht="22.5" customHeight="1" x14ac:dyDescent="0.15">
      <c r="A13" s="280"/>
      <c r="B13" s="284"/>
      <c r="C13" s="101">
        <f>C12/$H$12</f>
        <v>0.47636363636363638</v>
      </c>
      <c r="D13" s="102">
        <f t="shared" ref="D13:F13" si="5">D12/$H$12</f>
        <v>0.37090909090909091</v>
      </c>
      <c r="E13" s="102">
        <f t="shared" si="5"/>
        <v>0.31272727272727274</v>
      </c>
      <c r="F13" s="102">
        <f t="shared" si="5"/>
        <v>0.3418181818181818</v>
      </c>
      <c r="G13" s="115" t="s">
        <v>136</v>
      </c>
      <c r="H13" s="116" t="s">
        <v>136</v>
      </c>
      <c r="I13" s="7" t="e">
        <f t="shared" si="1"/>
        <v>#VALUE!</v>
      </c>
    </row>
    <row r="14" spans="1:9" s="7" customFormat="1" ht="22.5" customHeight="1" x14ac:dyDescent="0.15">
      <c r="A14" s="280"/>
      <c r="B14" s="285" t="s">
        <v>85</v>
      </c>
      <c r="C14" s="92">
        <v>144</v>
      </c>
      <c r="D14" s="40">
        <v>74</v>
      </c>
      <c r="E14" s="40">
        <v>87</v>
      </c>
      <c r="F14" s="40">
        <v>96</v>
      </c>
      <c r="G14" s="40">
        <v>401</v>
      </c>
      <c r="H14" s="69">
        <f>SUM(H28,H42)</f>
        <v>293</v>
      </c>
      <c r="I14" s="7">
        <f t="shared" si="1"/>
        <v>0</v>
      </c>
    </row>
    <row r="15" spans="1:9" s="7" customFormat="1" ht="22.5" customHeight="1" thickBot="1" x14ac:dyDescent="0.2">
      <c r="A15" s="280"/>
      <c r="B15" s="286"/>
      <c r="C15" s="109">
        <f>C14/$H$14</f>
        <v>0.49146757679180886</v>
      </c>
      <c r="D15" s="111">
        <f t="shared" ref="D15:F15" si="6">D14/$H$14</f>
        <v>0.25255972696245732</v>
      </c>
      <c r="E15" s="111">
        <f t="shared" si="6"/>
        <v>0.29692832764505117</v>
      </c>
      <c r="F15" s="111">
        <f t="shared" si="6"/>
        <v>0.32764505119453924</v>
      </c>
      <c r="G15" s="121" t="s">
        <v>136</v>
      </c>
      <c r="H15" s="122" t="s">
        <v>136</v>
      </c>
      <c r="I15" s="7" t="e">
        <f t="shared" si="1"/>
        <v>#VALUE!</v>
      </c>
    </row>
    <row r="16" spans="1:9" s="7" customFormat="1" ht="22.5" customHeight="1" thickTop="1" x14ac:dyDescent="0.15">
      <c r="A16" s="280"/>
      <c r="B16" s="277" t="s">
        <v>0</v>
      </c>
      <c r="C16" s="45">
        <v>580</v>
      </c>
      <c r="D16" s="42">
        <v>382</v>
      </c>
      <c r="E16" s="42">
        <v>394</v>
      </c>
      <c r="F16" s="42">
        <v>517</v>
      </c>
      <c r="G16" s="128">
        <v>1873</v>
      </c>
      <c r="H16" s="113">
        <f>SUM(H30,H44)</f>
        <v>1360</v>
      </c>
      <c r="I16" s="7">
        <f t="shared" si="1"/>
        <v>0</v>
      </c>
    </row>
    <row r="17" spans="1:16" s="7" customFormat="1" ht="22.5" customHeight="1" thickBot="1" x14ac:dyDescent="0.2">
      <c r="A17" s="282"/>
      <c r="B17" s="278"/>
      <c r="C17" s="104">
        <f>C16/$H$16</f>
        <v>0.4264705882352941</v>
      </c>
      <c r="D17" s="105">
        <f t="shared" ref="D17:F17" si="7">D16/$H$16</f>
        <v>0.28088235294117647</v>
      </c>
      <c r="E17" s="105">
        <f t="shared" si="7"/>
        <v>0.2897058823529412</v>
      </c>
      <c r="F17" s="105">
        <f t="shared" si="7"/>
        <v>0.38014705882352939</v>
      </c>
      <c r="G17" s="119" t="s">
        <v>136</v>
      </c>
      <c r="H17" s="120" t="s">
        <v>136</v>
      </c>
      <c r="I17" s="7" t="e">
        <f t="shared" si="1"/>
        <v>#VALUE!</v>
      </c>
      <c r="J17" s="27"/>
      <c r="K17" s="27">
        <f>+C4+C6+C8+C10+C12+C14-C16</f>
        <v>0</v>
      </c>
      <c r="L17" s="27">
        <f t="shared" ref="L17:O17" si="8">+D4+D6+D8+D10+D12+D14-D16</f>
        <v>0</v>
      </c>
      <c r="M17" s="27">
        <f t="shared" si="8"/>
        <v>0</v>
      </c>
      <c r="N17" s="27">
        <f t="shared" si="8"/>
        <v>0</v>
      </c>
      <c r="O17" s="27">
        <f t="shared" si="8"/>
        <v>0</v>
      </c>
      <c r="P17" s="27">
        <f>+H4+H6+H8+H10+H12+H14-H16</f>
        <v>0</v>
      </c>
    </row>
    <row r="18" spans="1:16" s="7" customFormat="1" ht="22.5" customHeight="1" x14ac:dyDescent="0.15">
      <c r="A18" s="279" t="s">
        <v>6</v>
      </c>
      <c r="B18" s="287" t="s">
        <v>1</v>
      </c>
      <c r="C18" s="96">
        <v>10</v>
      </c>
      <c r="D18" s="71">
        <v>12</v>
      </c>
      <c r="E18" s="71">
        <v>3</v>
      </c>
      <c r="F18" s="71">
        <v>38</v>
      </c>
      <c r="G18" s="88">
        <v>63</v>
      </c>
      <c r="H18" s="127">
        <v>58</v>
      </c>
      <c r="I18" s="7">
        <f t="shared" si="1"/>
        <v>0</v>
      </c>
    </row>
    <row r="19" spans="1:16" s="7" customFormat="1" ht="22.5" customHeight="1" x14ac:dyDescent="0.15">
      <c r="A19" s="280"/>
      <c r="B19" s="284"/>
      <c r="C19" s="101">
        <f>C18/$H$18</f>
        <v>0.17241379310344829</v>
      </c>
      <c r="D19" s="102">
        <f t="shared" ref="D19:F19" si="9">D18/$H$18</f>
        <v>0.20689655172413793</v>
      </c>
      <c r="E19" s="102">
        <f t="shared" si="9"/>
        <v>5.1724137931034482E-2</v>
      </c>
      <c r="F19" s="102">
        <f t="shared" si="9"/>
        <v>0.65517241379310343</v>
      </c>
      <c r="G19" s="115" t="s">
        <v>136</v>
      </c>
      <c r="H19" s="116" t="s">
        <v>136</v>
      </c>
      <c r="I19" s="7" t="e">
        <f t="shared" si="1"/>
        <v>#VALUE!</v>
      </c>
    </row>
    <row r="20" spans="1:16" s="7" customFormat="1" ht="22.5" customHeight="1" x14ac:dyDescent="0.15">
      <c r="A20" s="280"/>
      <c r="B20" s="284" t="s">
        <v>2</v>
      </c>
      <c r="C20" s="92">
        <v>25</v>
      </c>
      <c r="D20" s="40">
        <v>27</v>
      </c>
      <c r="E20" s="40">
        <v>13</v>
      </c>
      <c r="F20" s="40">
        <v>47</v>
      </c>
      <c r="G20" s="40">
        <v>112</v>
      </c>
      <c r="H20" s="69">
        <v>93</v>
      </c>
      <c r="I20" s="7">
        <f t="shared" si="1"/>
        <v>0</v>
      </c>
    </row>
    <row r="21" spans="1:16" s="7" customFormat="1" ht="22.5" customHeight="1" x14ac:dyDescent="0.15">
      <c r="A21" s="280"/>
      <c r="B21" s="284"/>
      <c r="C21" s="101">
        <f>C20/$H$20</f>
        <v>0.26881720430107525</v>
      </c>
      <c r="D21" s="102">
        <f t="shared" ref="D21:F21" si="10">D20/$H$20</f>
        <v>0.29032258064516131</v>
      </c>
      <c r="E21" s="102">
        <f t="shared" si="10"/>
        <v>0.13978494623655913</v>
      </c>
      <c r="F21" s="102">
        <f t="shared" si="10"/>
        <v>0.5053763440860215</v>
      </c>
      <c r="G21" s="115" t="s">
        <v>136</v>
      </c>
      <c r="H21" s="116" t="s">
        <v>136</v>
      </c>
      <c r="I21" s="7" t="e">
        <f t="shared" si="1"/>
        <v>#VALUE!</v>
      </c>
    </row>
    <row r="22" spans="1:16" s="7" customFormat="1" ht="22.5" customHeight="1" x14ac:dyDescent="0.15">
      <c r="A22" s="280"/>
      <c r="B22" s="284" t="s">
        <v>3</v>
      </c>
      <c r="C22" s="92">
        <v>42</v>
      </c>
      <c r="D22" s="40">
        <v>35</v>
      </c>
      <c r="E22" s="40">
        <v>23</v>
      </c>
      <c r="F22" s="40">
        <v>41</v>
      </c>
      <c r="G22" s="40">
        <v>141</v>
      </c>
      <c r="H22" s="69">
        <v>105</v>
      </c>
      <c r="I22" s="7">
        <f t="shared" si="1"/>
        <v>0</v>
      </c>
    </row>
    <row r="23" spans="1:16" s="7" customFormat="1" ht="22.5" customHeight="1" x14ac:dyDescent="0.15">
      <c r="A23" s="280"/>
      <c r="B23" s="284"/>
      <c r="C23" s="101">
        <f>C22/$H$22</f>
        <v>0.4</v>
      </c>
      <c r="D23" s="102">
        <f t="shared" ref="D23:F23" si="11">D22/$H$22</f>
        <v>0.33333333333333331</v>
      </c>
      <c r="E23" s="102">
        <f t="shared" si="11"/>
        <v>0.21904761904761905</v>
      </c>
      <c r="F23" s="102">
        <f t="shared" si="11"/>
        <v>0.39047619047619048</v>
      </c>
      <c r="G23" s="115" t="s">
        <v>136</v>
      </c>
      <c r="H23" s="116" t="s">
        <v>136</v>
      </c>
      <c r="I23" s="7" t="e">
        <f t="shared" si="1"/>
        <v>#VALUE!</v>
      </c>
    </row>
    <row r="24" spans="1:16" s="7" customFormat="1" ht="22.5" customHeight="1" x14ac:dyDescent="0.15">
      <c r="A24" s="280"/>
      <c r="B24" s="284" t="s">
        <v>4</v>
      </c>
      <c r="C24" s="92">
        <v>45</v>
      </c>
      <c r="D24" s="40">
        <v>34</v>
      </c>
      <c r="E24" s="40">
        <v>35</v>
      </c>
      <c r="F24" s="40">
        <v>46</v>
      </c>
      <c r="G24" s="40">
        <v>160</v>
      </c>
      <c r="H24" s="69">
        <v>119</v>
      </c>
      <c r="I24" s="7">
        <f t="shared" si="1"/>
        <v>0</v>
      </c>
    </row>
    <row r="25" spans="1:16" s="7" customFormat="1" ht="22.5" customHeight="1" x14ac:dyDescent="0.15">
      <c r="A25" s="280"/>
      <c r="B25" s="284"/>
      <c r="C25" s="101">
        <f>C24/$H$24</f>
        <v>0.37815126050420167</v>
      </c>
      <c r="D25" s="102">
        <f t="shared" ref="D25:F25" si="12">D24/$H$24</f>
        <v>0.2857142857142857</v>
      </c>
      <c r="E25" s="102">
        <f t="shared" si="12"/>
        <v>0.29411764705882354</v>
      </c>
      <c r="F25" s="102">
        <f t="shared" si="12"/>
        <v>0.38655462184873951</v>
      </c>
      <c r="G25" s="115" t="s">
        <v>136</v>
      </c>
      <c r="H25" s="116" t="s">
        <v>136</v>
      </c>
      <c r="I25" s="7" t="e">
        <f t="shared" si="1"/>
        <v>#VALUE!</v>
      </c>
    </row>
    <row r="26" spans="1:16" s="7" customFormat="1" ht="22.5" customHeight="1" x14ac:dyDescent="0.15">
      <c r="A26" s="280"/>
      <c r="B26" s="284" t="s">
        <v>5</v>
      </c>
      <c r="C26" s="92">
        <v>54</v>
      </c>
      <c r="D26" s="40">
        <v>48</v>
      </c>
      <c r="E26" s="40">
        <v>34</v>
      </c>
      <c r="F26" s="40">
        <v>55</v>
      </c>
      <c r="G26" s="40">
        <v>191</v>
      </c>
      <c r="H26" s="69">
        <v>135</v>
      </c>
      <c r="I26" s="7">
        <f t="shared" si="1"/>
        <v>0</v>
      </c>
    </row>
    <row r="27" spans="1:16" s="7" customFormat="1" ht="22.5" customHeight="1" x14ac:dyDescent="0.15">
      <c r="A27" s="280"/>
      <c r="B27" s="284"/>
      <c r="C27" s="101">
        <f>C26/$H$26</f>
        <v>0.4</v>
      </c>
      <c r="D27" s="102">
        <f t="shared" ref="D27:F27" si="13">D26/$H$26</f>
        <v>0.35555555555555557</v>
      </c>
      <c r="E27" s="102">
        <f t="shared" si="13"/>
        <v>0.25185185185185183</v>
      </c>
      <c r="F27" s="102">
        <f t="shared" si="13"/>
        <v>0.40740740740740738</v>
      </c>
      <c r="G27" s="115" t="s">
        <v>136</v>
      </c>
      <c r="H27" s="116" t="s">
        <v>136</v>
      </c>
      <c r="I27" s="7" t="e">
        <f t="shared" si="1"/>
        <v>#VALUE!</v>
      </c>
    </row>
    <row r="28" spans="1:16" s="7" customFormat="1" ht="22.5" customHeight="1" x14ac:dyDescent="0.15">
      <c r="A28" s="280"/>
      <c r="B28" s="285" t="s">
        <v>85</v>
      </c>
      <c r="C28" s="92">
        <v>66</v>
      </c>
      <c r="D28" s="40">
        <v>36</v>
      </c>
      <c r="E28" s="40">
        <v>36</v>
      </c>
      <c r="F28" s="40">
        <v>39</v>
      </c>
      <c r="G28" s="40">
        <v>177</v>
      </c>
      <c r="H28" s="69">
        <v>129</v>
      </c>
      <c r="I28" s="7">
        <f t="shared" si="1"/>
        <v>0</v>
      </c>
    </row>
    <row r="29" spans="1:16" s="7" customFormat="1" ht="22.5" customHeight="1" thickBot="1" x14ac:dyDescent="0.2">
      <c r="A29" s="280"/>
      <c r="B29" s="286"/>
      <c r="C29" s="109">
        <f>C28/$H$28</f>
        <v>0.51162790697674421</v>
      </c>
      <c r="D29" s="111">
        <f t="shared" ref="D29:F29" si="14">D28/$H$28</f>
        <v>0.27906976744186046</v>
      </c>
      <c r="E29" s="111">
        <f t="shared" si="14"/>
        <v>0.27906976744186046</v>
      </c>
      <c r="F29" s="111">
        <f t="shared" si="14"/>
        <v>0.30232558139534882</v>
      </c>
      <c r="G29" s="121" t="s">
        <v>136</v>
      </c>
      <c r="H29" s="122" t="s">
        <v>136</v>
      </c>
      <c r="I29" s="7" t="e">
        <f t="shared" si="1"/>
        <v>#VALUE!</v>
      </c>
    </row>
    <row r="30" spans="1:16" s="7" customFormat="1" ht="22.5" customHeight="1" thickTop="1" x14ac:dyDescent="0.15">
      <c r="A30" s="280"/>
      <c r="B30" s="277" t="s">
        <v>0</v>
      </c>
      <c r="C30" s="45">
        <v>242</v>
      </c>
      <c r="D30" s="42">
        <v>192</v>
      </c>
      <c r="E30" s="42">
        <v>144</v>
      </c>
      <c r="F30" s="42">
        <v>266</v>
      </c>
      <c r="G30" s="42">
        <v>844</v>
      </c>
      <c r="H30" s="73">
        <v>639</v>
      </c>
      <c r="I30" s="7">
        <f t="shared" si="1"/>
        <v>0</v>
      </c>
    </row>
    <row r="31" spans="1:16" s="7" customFormat="1" ht="22.5" customHeight="1" thickBot="1" x14ac:dyDescent="0.2">
      <c r="A31" s="282"/>
      <c r="B31" s="278"/>
      <c r="C31" s="104">
        <f>C30/$H$30</f>
        <v>0.37871674491392804</v>
      </c>
      <c r="D31" s="105">
        <f t="shared" ref="D31:F31" si="15">D30/$H$30</f>
        <v>0.30046948356807512</v>
      </c>
      <c r="E31" s="105">
        <f t="shared" si="15"/>
        <v>0.22535211267605634</v>
      </c>
      <c r="F31" s="105">
        <f t="shared" si="15"/>
        <v>0.41627543035993742</v>
      </c>
      <c r="G31" s="119" t="s">
        <v>136</v>
      </c>
      <c r="H31" s="120" t="s">
        <v>136</v>
      </c>
      <c r="I31" s="7" t="e">
        <f t="shared" si="1"/>
        <v>#VALUE!</v>
      </c>
      <c r="K31" s="27">
        <f>+C18+C20+C22+C24+C26+C28-C30</f>
        <v>0</v>
      </c>
      <c r="L31" s="27">
        <f t="shared" ref="L31" si="16">+D18+D20+D22+D24+D26+D28-D30</f>
        <v>0</v>
      </c>
      <c r="M31" s="27">
        <f t="shared" ref="M31" si="17">+E18+E20+E22+E24+E26+E28-E30</f>
        <v>0</v>
      </c>
      <c r="N31" s="27">
        <f t="shared" ref="N31" si="18">+F18+F20+F22+F24+F26+F28-F30</f>
        <v>0</v>
      </c>
      <c r="O31" s="27">
        <f t="shared" ref="O31" si="19">+G18+G20+G22+G24+G26+G28-G30</f>
        <v>0</v>
      </c>
      <c r="P31" s="27">
        <f>+H18+H20+H22+H24+H26+H28-H30</f>
        <v>0</v>
      </c>
    </row>
    <row r="32" spans="1:16" s="7" customFormat="1" ht="22.5" customHeight="1" x14ac:dyDescent="0.15">
      <c r="A32" s="279" t="s">
        <v>7</v>
      </c>
      <c r="B32" s="287" t="s">
        <v>1</v>
      </c>
      <c r="C32" s="96">
        <v>40</v>
      </c>
      <c r="D32" s="71">
        <v>17</v>
      </c>
      <c r="E32" s="71">
        <v>25</v>
      </c>
      <c r="F32" s="71">
        <v>37</v>
      </c>
      <c r="G32" s="88">
        <v>119</v>
      </c>
      <c r="H32" s="127">
        <v>88</v>
      </c>
      <c r="I32" s="7">
        <f t="shared" si="1"/>
        <v>0</v>
      </c>
    </row>
    <row r="33" spans="1:16" s="7" customFormat="1" ht="22.5" customHeight="1" x14ac:dyDescent="0.15">
      <c r="A33" s="280"/>
      <c r="B33" s="284"/>
      <c r="C33" s="101">
        <f>C32/$H$32</f>
        <v>0.45454545454545453</v>
      </c>
      <c r="D33" s="102">
        <f t="shared" ref="D33:F33" si="20">D32/$H$32</f>
        <v>0.19318181818181818</v>
      </c>
      <c r="E33" s="102">
        <f t="shared" si="20"/>
        <v>0.28409090909090912</v>
      </c>
      <c r="F33" s="102">
        <f t="shared" si="20"/>
        <v>0.42045454545454547</v>
      </c>
      <c r="G33" s="115" t="s">
        <v>136</v>
      </c>
      <c r="H33" s="116" t="s">
        <v>136</v>
      </c>
      <c r="I33" s="7" t="e">
        <f t="shared" si="1"/>
        <v>#VALUE!</v>
      </c>
    </row>
    <row r="34" spans="1:16" s="7" customFormat="1" ht="22.5" customHeight="1" x14ac:dyDescent="0.15">
      <c r="A34" s="280"/>
      <c r="B34" s="284" t="s">
        <v>2</v>
      </c>
      <c r="C34" s="92">
        <v>37</v>
      </c>
      <c r="D34" s="40">
        <v>19</v>
      </c>
      <c r="E34" s="40">
        <v>29</v>
      </c>
      <c r="F34" s="40">
        <v>38</v>
      </c>
      <c r="G34" s="40">
        <v>123</v>
      </c>
      <c r="H34" s="69">
        <v>92</v>
      </c>
      <c r="I34" s="7">
        <f t="shared" si="1"/>
        <v>0</v>
      </c>
    </row>
    <row r="35" spans="1:16" s="7" customFormat="1" ht="22.5" customHeight="1" x14ac:dyDescent="0.15">
      <c r="A35" s="280"/>
      <c r="B35" s="284"/>
      <c r="C35" s="101">
        <f>C34/$H$34</f>
        <v>0.40217391304347827</v>
      </c>
      <c r="D35" s="102">
        <f t="shared" ref="D35:F35" si="21">D34/$H$34</f>
        <v>0.20652173913043478</v>
      </c>
      <c r="E35" s="102">
        <f t="shared" si="21"/>
        <v>0.31521739130434784</v>
      </c>
      <c r="F35" s="102">
        <f t="shared" si="21"/>
        <v>0.41304347826086957</v>
      </c>
      <c r="G35" s="115" t="s">
        <v>136</v>
      </c>
      <c r="H35" s="116" t="s">
        <v>136</v>
      </c>
      <c r="I35" s="7" t="e">
        <f t="shared" si="1"/>
        <v>#VALUE!</v>
      </c>
    </row>
    <row r="36" spans="1:16" s="7" customFormat="1" ht="22.5" customHeight="1" x14ac:dyDescent="0.15">
      <c r="A36" s="280"/>
      <c r="B36" s="284" t="s">
        <v>3</v>
      </c>
      <c r="C36" s="92">
        <v>46</v>
      </c>
      <c r="D36" s="40">
        <v>28</v>
      </c>
      <c r="E36" s="40">
        <v>38</v>
      </c>
      <c r="F36" s="40">
        <v>37</v>
      </c>
      <c r="G36" s="40">
        <v>149</v>
      </c>
      <c r="H36" s="69">
        <v>107</v>
      </c>
      <c r="I36" s="7">
        <f t="shared" si="1"/>
        <v>0</v>
      </c>
    </row>
    <row r="37" spans="1:16" s="7" customFormat="1" ht="22.5" customHeight="1" x14ac:dyDescent="0.15">
      <c r="A37" s="280"/>
      <c r="B37" s="284"/>
      <c r="C37" s="101">
        <f>C36/$H$36</f>
        <v>0.42990654205607476</v>
      </c>
      <c r="D37" s="102">
        <f t="shared" ref="D37:F37" si="22">D36/$H$36</f>
        <v>0.26168224299065418</v>
      </c>
      <c r="E37" s="102">
        <f t="shared" si="22"/>
        <v>0.35514018691588783</v>
      </c>
      <c r="F37" s="102">
        <f t="shared" si="22"/>
        <v>0.34579439252336447</v>
      </c>
      <c r="G37" s="115" t="s">
        <v>136</v>
      </c>
      <c r="H37" s="116" t="s">
        <v>136</v>
      </c>
      <c r="I37" s="7" t="e">
        <f t="shared" si="1"/>
        <v>#VALUE!</v>
      </c>
    </row>
    <row r="38" spans="1:16" s="7" customFormat="1" ht="22.5" customHeight="1" x14ac:dyDescent="0.15">
      <c r="A38" s="280"/>
      <c r="B38" s="284" t="s">
        <v>4</v>
      </c>
      <c r="C38" s="92">
        <v>60</v>
      </c>
      <c r="D38" s="40">
        <v>34</v>
      </c>
      <c r="E38" s="40">
        <v>55</v>
      </c>
      <c r="F38" s="40">
        <v>43</v>
      </c>
      <c r="G38" s="40">
        <v>192</v>
      </c>
      <c r="H38" s="69">
        <v>130</v>
      </c>
      <c r="I38" s="7">
        <f t="shared" si="1"/>
        <v>0</v>
      </c>
    </row>
    <row r="39" spans="1:16" s="7" customFormat="1" ht="22.5" customHeight="1" x14ac:dyDescent="0.15">
      <c r="A39" s="280"/>
      <c r="B39" s="284"/>
      <c r="C39" s="101">
        <f>C38/$H$38</f>
        <v>0.46153846153846156</v>
      </c>
      <c r="D39" s="102">
        <f t="shared" ref="D39:F39" si="23">D38/$H$38</f>
        <v>0.26153846153846155</v>
      </c>
      <c r="E39" s="102">
        <f t="shared" si="23"/>
        <v>0.42307692307692307</v>
      </c>
      <c r="F39" s="102">
        <f t="shared" si="23"/>
        <v>0.33076923076923076</v>
      </c>
      <c r="G39" s="115" t="s">
        <v>136</v>
      </c>
      <c r="H39" s="116" t="s">
        <v>136</v>
      </c>
      <c r="I39" s="7" t="e">
        <f t="shared" si="1"/>
        <v>#VALUE!</v>
      </c>
    </row>
    <row r="40" spans="1:16" s="7" customFormat="1" ht="22.5" customHeight="1" x14ac:dyDescent="0.15">
      <c r="A40" s="280"/>
      <c r="B40" s="284" t="s">
        <v>5</v>
      </c>
      <c r="C40" s="92">
        <v>77</v>
      </c>
      <c r="D40" s="40">
        <v>54</v>
      </c>
      <c r="E40" s="40">
        <v>52</v>
      </c>
      <c r="F40" s="40">
        <v>39</v>
      </c>
      <c r="G40" s="40">
        <v>222</v>
      </c>
      <c r="H40" s="69">
        <v>140</v>
      </c>
      <c r="I40" s="7">
        <f t="shared" si="1"/>
        <v>0</v>
      </c>
    </row>
    <row r="41" spans="1:16" s="7" customFormat="1" ht="22.5" customHeight="1" x14ac:dyDescent="0.15">
      <c r="A41" s="280"/>
      <c r="B41" s="284"/>
      <c r="C41" s="101">
        <f>C40/$H$40</f>
        <v>0.55000000000000004</v>
      </c>
      <c r="D41" s="102">
        <f t="shared" ref="D41:F41" si="24">D40/$H$40</f>
        <v>0.38571428571428573</v>
      </c>
      <c r="E41" s="102">
        <f t="shared" si="24"/>
        <v>0.37142857142857144</v>
      </c>
      <c r="F41" s="102">
        <f t="shared" si="24"/>
        <v>0.27857142857142858</v>
      </c>
      <c r="G41" s="115" t="s">
        <v>136</v>
      </c>
      <c r="H41" s="116" t="s">
        <v>136</v>
      </c>
      <c r="I41" s="7" t="e">
        <f t="shared" si="1"/>
        <v>#VALUE!</v>
      </c>
    </row>
    <row r="42" spans="1:16" s="7" customFormat="1" ht="22.5" customHeight="1" x14ac:dyDescent="0.15">
      <c r="A42" s="280"/>
      <c r="B42" s="285" t="s">
        <v>85</v>
      </c>
      <c r="C42" s="92">
        <v>78</v>
      </c>
      <c r="D42" s="40">
        <v>38</v>
      </c>
      <c r="E42" s="40">
        <v>51</v>
      </c>
      <c r="F42" s="40">
        <v>57</v>
      </c>
      <c r="G42" s="40">
        <v>224</v>
      </c>
      <c r="H42" s="69">
        <v>164</v>
      </c>
      <c r="I42" s="7">
        <f t="shared" si="1"/>
        <v>0</v>
      </c>
    </row>
    <row r="43" spans="1:16" s="7" customFormat="1" ht="22.5" customHeight="1" thickBot="1" x14ac:dyDescent="0.2">
      <c r="A43" s="280"/>
      <c r="B43" s="286"/>
      <c r="C43" s="109">
        <f>C42/$H$42</f>
        <v>0.47560975609756095</v>
      </c>
      <c r="D43" s="111">
        <f t="shared" ref="D43:F43" si="25">D42/$H$42</f>
        <v>0.23170731707317074</v>
      </c>
      <c r="E43" s="111">
        <f t="shared" si="25"/>
        <v>0.31097560975609756</v>
      </c>
      <c r="F43" s="111">
        <f t="shared" si="25"/>
        <v>0.34756097560975607</v>
      </c>
      <c r="G43" s="121" t="s">
        <v>136</v>
      </c>
      <c r="H43" s="122" t="s">
        <v>136</v>
      </c>
      <c r="I43" s="7" t="e">
        <f t="shared" si="1"/>
        <v>#VALUE!</v>
      </c>
    </row>
    <row r="44" spans="1:16" s="7" customFormat="1" ht="22.5" customHeight="1" thickTop="1" x14ac:dyDescent="0.15">
      <c r="A44" s="280"/>
      <c r="B44" s="277" t="s">
        <v>0</v>
      </c>
      <c r="C44" s="45">
        <v>338</v>
      </c>
      <c r="D44" s="42">
        <v>190</v>
      </c>
      <c r="E44" s="42">
        <v>250</v>
      </c>
      <c r="F44" s="42">
        <v>251</v>
      </c>
      <c r="G44" s="128">
        <v>1029</v>
      </c>
      <c r="H44" s="73">
        <v>721</v>
      </c>
      <c r="I44" s="7">
        <f t="shared" si="1"/>
        <v>0</v>
      </c>
    </row>
    <row r="45" spans="1:16" s="7" customFormat="1" ht="22.5" customHeight="1" thickBot="1" x14ac:dyDescent="0.2">
      <c r="A45" s="282"/>
      <c r="B45" s="278"/>
      <c r="C45" s="104">
        <f>C44/$H$44</f>
        <v>0.46879334257975036</v>
      </c>
      <c r="D45" s="105">
        <f t="shared" ref="D45:E45" si="26">D44/$H$44</f>
        <v>0.26352288488210818</v>
      </c>
      <c r="E45" s="105">
        <f t="shared" si="26"/>
        <v>0.34674063800277394</v>
      </c>
      <c r="F45" s="105">
        <f>F44/$H$44</f>
        <v>0.34812760055478503</v>
      </c>
      <c r="G45" s="119" t="s">
        <v>136</v>
      </c>
      <c r="H45" s="120" t="s">
        <v>136</v>
      </c>
      <c r="I45" s="7" t="e">
        <f t="shared" si="1"/>
        <v>#VALUE!</v>
      </c>
      <c r="K45" s="27">
        <f>+C32+C34+C36+C38+C40+C42-C44</f>
        <v>0</v>
      </c>
      <c r="L45" s="27">
        <f t="shared" ref="L45" si="27">+D32+D34+D36+D38+D40+D42-D44</f>
        <v>0</v>
      </c>
      <c r="M45" s="27">
        <f t="shared" ref="M45" si="28">+E32+E34+E36+E38+E40+E42-E44</f>
        <v>0</v>
      </c>
      <c r="N45" s="27">
        <f t="shared" ref="N45" si="29">+F32+F34+F36+F38+F40+F42-F44</f>
        <v>0</v>
      </c>
      <c r="O45" s="27">
        <f t="shared" ref="O45" si="30">+G32+G34+G36+G38+G40+G42-G44</f>
        <v>0</v>
      </c>
      <c r="P45" s="27">
        <f>+H32+H34+H36+H38+H40+H42-H44</f>
        <v>0</v>
      </c>
    </row>
    <row r="48" spans="1:16" hidden="1" x14ac:dyDescent="0.15">
      <c r="B48" s="326" t="s">
        <v>181</v>
      </c>
      <c r="C48" s="32">
        <f>+C18+C32-C4</f>
        <v>0</v>
      </c>
      <c r="D48" s="32">
        <f>+D18+D32-D4</f>
        <v>0</v>
      </c>
      <c r="E48" s="32">
        <f t="shared" ref="E48:G48" si="31">+E18+E32-E4</f>
        <v>0</v>
      </c>
      <c r="F48" s="32">
        <f t="shared" si="31"/>
        <v>0</v>
      </c>
      <c r="G48" s="32">
        <f t="shared" si="31"/>
        <v>0</v>
      </c>
      <c r="H48" s="32">
        <f t="shared" ref="H48" si="32">+H18+H32-H4</f>
        <v>0</v>
      </c>
    </row>
    <row r="49" spans="2:8" hidden="1" x14ac:dyDescent="0.15">
      <c r="B49" s="325"/>
      <c r="C49" s="32"/>
      <c r="D49" s="32"/>
      <c r="E49" s="32"/>
      <c r="F49" s="32"/>
      <c r="G49" s="32"/>
      <c r="H49" s="32"/>
    </row>
    <row r="50" spans="2:8" hidden="1" x14ac:dyDescent="0.15">
      <c r="B50" s="325" t="s">
        <v>182</v>
      </c>
      <c r="C50" s="32">
        <f t="shared" ref="C50:G50" si="33">+C20+C34-C6</f>
        <v>0</v>
      </c>
      <c r="D50" s="32">
        <f t="shared" si="33"/>
        <v>0</v>
      </c>
      <c r="E50" s="32">
        <f t="shared" si="33"/>
        <v>0</v>
      </c>
      <c r="F50" s="32">
        <f t="shared" si="33"/>
        <v>0</v>
      </c>
      <c r="G50" s="32">
        <f t="shared" si="33"/>
        <v>0</v>
      </c>
      <c r="H50" s="32">
        <f t="shared" ref="H50" si="34">+H20+H34-H6</f>
        <v>0</v>
      </c>
    </row>
    <row r="51" spans="2:8" hidden="1" x14ac:dyDescent="0.15">
      <c r="B51" s="325"/>
      <c r="C51" s="32"/>
      <c r="D51" s="32"/>
      <c r="E51" s="32"/>
      <c r="F51" s="32"/>
      <c r="G51" s="32"/>
      <c r="H51" s="32"/>
    </row>
    <row r="52" spans="2:8" hidden="1" x14ac:dyDescent="0.15">
      <c r="B52" s="325" t="s">
        <v>183</v>
      </c>
      <c r="C52" s="32">
        <f t="shared" ref="C52:G52" si="35">+C22+C36-C8</f>
        <v>0</v>
      </c>
      <c r="D52" s="32">
        <f t="shared" si="35"/>
        <v>0</v>
      </c>
      <c r="E52" s="32">
        <f t="shared" si="35"/>
        <v>0</v>
      </c>
      <c r="F52" s="32">
        <f t="shared" si="35"/>
        <v>0</v>
      </c>
      <c r="G52" s="32">
        <f t="shared" si="35"/>
        <v>0</v>
      </c>
      <c r="H52" s="32">
        <f t="shared" ref="H52" si="36">+H22+H36-H8</f>
        <v>0</v>
      </c>
    </row>
    <row r="53" spans="2:8" hidden="1" x14ac:dyDescent="0.15">
      <c r="B53" s="325"/>
      <c r="C53" s="32"/>
      <c r="D53" s="32"/>
      <c r="E53" s="32"/>
      <c r="F53" s="32"/>
      <c r="G53" s="32"/>
      <c r="H53" s="32"/>
    </row>
    <row r="54" spans="2:8" hidden="1" x14ac:dyDescent="0.15">
      <c r="B54" s="325" t="s">
        <v>184</v>
      </c>
      <c r="C54" s="32">
        <f t="shared" ref="C54:G54" si="37">+C24+C38-C10</f>
        <v>0</v>
      </c>
      <c r="D54" s="32">
        <f t="shared" si="37"/>
        <v>0</v>
      </c>
      <c r="E54" s="32">
        <f t="shared" si="37"/>
        <v>0</v>
      </c>
      <c r="F54" s="32">
        <f t="shared" si="37"/>
        <v>0</v>
      </c>
      <c r="G54" s="32">
        <f t="shared" si="37"/>
        <v>0</v>
      </c>
      <c r="H54" s="32">
        <f t="shared" ref="H54" si="38">+H24+H38-H10</f>
        <v>0</v>
      </c>
    </row>
    <row r="55" spans="2:8" hidden="1" x14ac:dyDescent="0.15">
      <c r="B55" s="325"/>
      <c r="C55" s="32"/>
      <c r="D55" s="32"/>
      <c r="E55" s="32"/>
      <c r="F55" s="32"/>
      <c r="G55" s="32"/>
      <c r="H55" s="32"/>
    </row>
    <row r="56" spans="2:8" hidden="1" x14ac:dyDescent="0.15">
      <c r="B56" s="325" t="s">
        <v>185</v>
      </c>
      <c r="C56" s="32">
        <f t="shared" ref="C56:G56" si="39">+C26+C40-C12</f>
        <v>0</v>
      </c>
      <c r="D56" s="32">
        <f t="shared" si="39"/>
        <v>0</v>
      </c>
      <c r="E56" s="32">
        <f t="shared" si="39"/>
        <v>0</v>
      </c>
      <c r="F56" s="32">
        <f t="shared" si="39"/>
        <v>0</v>
      </c>
      <c r="G56" s="32">
        <f t="shared" si="39"/>
        <v>0</v>
      </c>
      <c r="H56" s="32">
        <f t="shared" ref="H56" si="40">+H26+H40-H12</f>
        <v>0</v>
      </c>
    </row>
    <row r="57" spans="2:8" hidden="1" x14ac:dyDescent="0.15">
      <c r="B57" s="325"/>
      <c r="C57" s="32"/>
      <c r="D57" s="32"/>
      <c r="E57" s="32"/>
      <c r="F57" s="32"/>
      <c r="G57" s="32"/>
      <c r="H57" s="32"/>
    </row>
    <row r="58" spans="2:8" hidden="1" x14ac:dyDescent="0.15">
      <c r="B58" s="325" t="s">
        <v>186</v>
      </c>
      <c r="C58" s="32">
        <f t="shared" ref="C58:G58" si="41">+C28+C42-C14</f>
        <v>0</v>
      </c>
      <c r="D58" s="32">
        <f t="shared" si="41"/>
        <v>0</v>
      </c>
      <c r="E58" s="32">
        <f t="shared" si="41"/>
        <v>0</v>
      </c>
      <c r="F58" s="32">
        <f t="shared" si="41"/>
        <v>0</v>
      </c>
      <c r="G58" s="32">
        <f t="shared" si="41"/>
        <v>0</v>
      </c>
      <c r="H58" s="32">
        <f t="shared" ref="H58" si="42">+H28+H42-H14</f>
        <v>0</v>
      </c>
    </row>
    <row r="59" spans="2:8" hidden="1" x14ac:dyDescent="0.15">
      <c r="B59" s="325"/>
      <c r="C59" s="32"/>
      <c r="D59" s="32"/>
      <c r="E59" s="32"/>
      <c r="F59" s="32"/>
      <c r="G59" s="32"/>
      <c r="H59" s="32"/>
    </row>
    <row r="60" spans="2:8" hidden="1" x14ac:dyDescent="0.15">
      <c r="B60" s="325" t="s">
        <v>187</v>
      </c>
      <c r="C60" s="32">
        <f t="shared" ref="C60:G60" si="43">+C30+C44-C16</f>
        <v>0</v>
      </c>
      <c r="D60" s="32">
        <f t="shared" si="43"/>
        <v>0</v>
      </c>
      <c r="E60" s="32">
        <f t="shared" si="43"/>
        <v>0</v>
      </c>
      <c r="F60" s="32">
        <f t="shared" si="43"/>
        <v>0</v>
      </c>
      <c r="G60" s="32">
        <f t="shared" si="43"/>
        <v>0</v>
      </c>
      <c r="H60" s="32">
        <f t="shared" ref="H60" si="44">+H30+H44-H16</f>
        <v>0</v>
      </c>
    </row>
    <row r="61" spans="2:8" hidden="1" x14ac:dyDescent="0.15">
      <c r="B61" s="325"/>
      <c r="C61" s="32"/>
      <c r="D61" s="32"/>
      <c r="E61" s="32"/>
      <c r="G61" s="2"/>
    </row>
    <row r="62" spans="2:8" hidden="1" x14ac:dyDescent="0.15"/>
  </sheetData>
  <mergeCells count="38">
    <mergeCell ref="H2:H3"/>
    <mergeCell ref="B1:H1"/>
    <mergeCell ref="G2:G3"/>
    <mergeCell ref="C2:C3"/>
    <mergeCell ref="D2:D3"/>
    <mergeCell ref="E2:E3"/>
    <mergeCell ref="F2:F3"/>
    <mergeCell ref="A4:A17"/>
    <mergeCell ref="B4:B5"/>
    <mergeCell ref="B6:B7"/>
    <mergeCell ref="B8:B9"/>
    <mergeCell ref="B10:B11"/>
    <mergeCell ref="B12:B13"/>
    <mergeCell ref="B14:B15"/>
    <mergeCell ref="B16:B17"/>
    <mergeCell ref="B26:B27"/>
    <mergeCell ref="B28:B29"/>
    <mergeCell ref="B30:B31"/>
    <mergeCell ref="A32:A45"/>
    <mergeCell ref="B32:B33"/>
    <mergeCell ref="B34:B35"/>
    <mergeCell ref="B36:B37"/>
    <mergeCell ref="B38:B39"/>
    <mergeCell ref="B40:B41"/>
    <mergeCell ref="B42:B43"/>
    <mergeCell ref="B44:B45"/>
    <mergeCell ref="A18:A31"/>
    <mergeCell ref="B18:B19"/>
    <mergeCell ref="B20:B21"/>
    <mergeCell ref="B22:B23"/>
    <mergeCell ref="B24:B25"/>
    <mergeCell ref="B58:B59"/>
    <mergeCell ref="B60:B61"/>
    <mergeCell ref="B48:B49"/>
    <mergeCell ref="B50:B51"/>
    <mergeCell ref="B52:B53"/>
    <mergeCell ref="B54:B55"/>
    <mergeCell ref="B56:B57"/>
  </mergeCells>
  <phoneticPr fontId="1"/>
  <printOptions horizontalCentered="1"/>
  <pageMargins left="0.51181102362204722" right="0.59055118110236227" top="0.59055118110236227" bottom="0.19685039370078741"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64"/>
  <sheetViews>
    <sheetView view="pageBreakPreview" topLeftCell="A20" zoomScale="60" zoomScaleNormal="100" workbookViewId="0">
      <selection activeCell="L1" sqref="L1:Q1"/>
    </sheetView>
  </sheetViews>
  <sheetFormatPr defaultRowHeight="13.5" x14ac:dyDescent="0.15"/>
  <cols>
    <col min="1" max="1" width="6.25" customWidth="1"/>
    <col min="2" max="2" width="10.625" customWidth="1"/>
    <col min="3" max="5" width="10.625" style="2" customWidth="1"/>
    <col min="6" max="8" width="9" hidden="1" customWidth="1"/>
    <col min="9" max="9" width="0" hidden="1" customWidth="1"/>
    <col min="10" max="10" width="5.875" style="3" customWidth="1"/>
    <col min="11" max="11" width="8.375" style="3" customWidth="1"/>
    <col min="12" max="12" width="10.625" customWidth="1"/>
    <col min="13" max="16" width="10.625" style="2" customWidth="1"/>
    <col min="17" max="17" width="12.25" style="2" customWidth="1"/>
    <col min="18" max="18" width="1.75" style="3" customWidth="1"/>
    <col min="19" max="22" width="9" style="3" hidden="1" customWidth="1"/>
    <col min="23" max="27" width="0" style="3" hidden="1" customWidth="1"/>
    <col min="28" max="28" width="7.25" style="3" customWidth="1"/>
    <col min="29" max="29" width="10.625" customWidth="1"/>
    <col min="30" max="37" width="11.625" style="2" customWidth="1"/>
    <col min="38" max="38" width="11" style="2" customWidth="1"/>
    <col min="39" max="39" width="4.5" style="3" customWidth="1"/>
    <col min="40" max="40" width="9" style="3" hidden="1" customWidth="1"/>
    <col min="41" max="49" width="9" style="3"/>
  </cols>
  <sheetData>
    <row r="1" spans="1:49" s="225" customFormat="1" ht="85.5" customHeight="1" x14ac:dyDescent="0.15">
      <c r="A1" s="298" t="s">
        <v>105</v>
      </c>
      <c r="B1" s="299" t="s">
        <v>87</v>
      </c>
      <c r="C1" s="299"/>
      <c r="D1" s="299"/>
      <c r="E1" s="299"/>
      <c r="J1" s="226"/>
      <c r="K1" s="228" t="s">
        <v>200</v>
      </c>
      <c r="L1" s="299" t="s">
        <v>273</v>
      </c>
      <c r="M1" s="299"/>
      <c r="N1" s="299"/>
      <c r="O1" s="299"/>
      <c r="P1" s="299"/>
      <c r="Q1" s="299"/>
      <c r="R1" s="226"/>
      <c r="S1" s="226"/>
      <c r="T1" s="226"/>
      <c r="U1" s="226"/>
      <c r="V1" s="226"/>
      <c r="W1" s="226"/>
      <c r="X1" s="226"/>
      <c r="Y1" s="226"/>
      <c r="Z1" s="226"/>
      <c r="AA1" s="226"/>
      <c r="AB1" s="228" t="s">
        <v>9</v>
      </c>
      <c r="AC1" s="299" t="s">
        <v>274</v>
      </c>
      <c r="AD1" s="299"/>
      <c r="AE1" s="299"/>
      <c r="AF1" s="299"/>
      <c r="AG1" s="299"/>
      <c r="AH1" s="299"/>
      <c r="AI1" s="299"/>
      <c r="AJ1" s="299"/>
      <c r="AK1" s="299"/>
      <c r="AL1" s="299"/>
      <c r="AM1" s="226"/>
      <c r="AN1" s="226"/>
      <c r="AO1" s="226"/>
      <c r="AP1" s="226"/>
      <c r="AQ1" s="226"/>
      <c r="AR1" s="226"/>
      <c r="AS1" s="226"/>
      <c r="AT1" s="226"/>
      <c r="AU1" s="226"/>
      <c r="AV1" s="226"/>
      <c r="AW1" s="226"/>
    </row>
    <row r="2" spans="1:49" s="11" customFormat="1" ht="30.75" customHeight="1" x14ac:dyDescent="0.15">
      <c r="A2" s="298"/>
      <c r="B2" s="299"/>
      <c r="C2" s="299"/>
      <c r="D2" s="299"/>
      <c r="E2" s="299"/>
      <c r="J2" s="183"/>
      <c r="K2" s="227"/>
      <c r="L2" s="311" t="s">
        <v>194</v>
      </c>
      <c r="M2" s="311"/>
      <c r="N2" s="311"/>
      <c r="O2" s="311"/>
      <c r="P2" s="311"/>
      <c r="Q2" s="311"/>
      <c r="R2" s="183"/>
      <c r="S2" s="183"/>
      <c r="T2" s="183"/>
      <c r="U2" s="183"/>
      <c r="V2" s="183"/>
      <c r="W2" s="183"/>
      <c r="X2" s="183"/>
      <c r="Y2" s="183"/>
      <c r="Z2" s="183"/>
      <c r="AA2" s="183"/>
      <c r="AB2" s="183"/>
      <c r="AC2" s="311" t="s">
        <v>199</v>
      </c>
      <c r="AD2" s="311"/>
      <c r="AE2" s="311"/>
      <c r="AF2" s="311"/>
      <c r="AG2" s="311"/>
      <c r="AH2" s="311"/>
      <c r="AI2" s="311"/>
      <c r="AJ2" s="311"/>
      <c r="AK2" s="311"/>
      <c r="AL2" s="38"/>
      <c r="AM2" s="183"/>
      <c r="AN2" s="183"/>
      <c r="AO2" s="183"/>
      <c r="AP2" s="183"/>
      <c r="AQ2" s="183"/>
      <c r="AR2" s="183"/>
      <c r="AS2" s="183"/>
      <c r="AT2" s="183"/>
      <c r="AU2" s="183"/>
      <c r="AV2" s="183"/>
      <c r="AW2" s="183"/>
    </row>
    <row r="3" spans="1:49" s="6" customFormat="1" ht="13.5" customHeight="1" thickBot="1" x14ac:dyDescent="0.2">
      <c r="A3" s="48"/>
      <c r="B3" s="50"/>
      <c r="C3" s="50"/>
      <c r="D3" s="50"/>
      <c r="E3" s="50"/>
      <c r="J3" s="184"/>
      <c r="K3" s="185"/>
      <c r="L3" s="49"/>
      <c r="M3" s="50"/>
      <c r="N3" s="50"/>
      <c r="O3" s="50"/>
      <c r="P3" s="50"/>
      <c r="Q3" s="50"/>
      <c r="R3" s="184"/>
      <c r="S3" s="184"/>
      <c r="T3" s="184"/>
      <c r="U3" s="184"/>
      <c r="V3" s="184"/>
      <c r="W3" s="184"/>
      <c r="X3" s="184"/>
      <c r="Y3" s="184"/>
      <c r="Z3" s="184"/>
      <c r="AA3" s="184"/>
      <c r="AB3" s="184"/>
      <c r="AC3" s="38"/>
      <c r="AD3" s="38"/>
      <c r="AE3" s="38"/>
      <c r="AF3" s="38"/>
      <c r="AG3" s="38"/>
      <c r="AH3" s="38"/>
      <c r="AI3" s="38"/>
      <c r="AJ3" s="38"/>
      <c r="AK3" s="38"/>
      <c r="AL3" s="38"/>
      <c r="AM3" s="184"/>
      <c r="AN3" s="184"/>
      <c r="AO3" s="184"/>
      <c r="AP3" s="184"/>
      <c r="AQ3" s="184"/>
      <c r="AR3" s="184"/>
      <c r="AS3" s="184"/>
      <c r="AT3" s="184"/>
      <c r="AU3" s="184"/>
      <c r="AV3" s="184"/>
      <c r="AW3" s="184"/>
    </row>
    <row r="4" spans="1:49" s="7" customFormat="1" ht="27.75" customHeight="1" x14ac:dyDescent="0.15">
      <c r="A4" s="159"/>
      <c r="B4" s="99" t="s">
        <v>270</v>
      </c>
      <c r="C4" s="317" t="s">
        <v>132</v>
      </c>
      <c r="D4" s="305" t="s">
        <v>133</v>
      </c>
      <c r="E4" s="303" t="s">
        <v>0</v>
      </c>
      <c r="J4" s="20"/>
      <c r="K4" s="159"/>
      <c r="L4" s="99" t="s">
        <v>270</v>
      </c>
      <c r="M4" s="309" t="s">
        <v>8</v>
      </c>
      <c r="N4" s="305" t="s">
        <v>203</v>
      </c>
      <c r="O4" s="305" t="s">
        <v>202</v>
      </c>
      <c r="P4" s="305" t="s">
        <v>201</v>
      </c>
      <c r="Q4" s="303" t="s">
        <v>0</v>
      </c>
      <c r="R4" s="20"/>
      <c r="S4" s="20"/>
      <c r="T4" s="20"/>
      <c r="U4" s="20"/>
      <c r="V4" s="20"/>
      <c r="W4" s="20"/>
      <c r="X4" s="20"/>
      <c r="Y4" s="20"/>
      <c r="Z4" s="20"/>
      <c r="AA4" s="20"/>
      <c r="AB4" s="159"/>
      <c r="AC4" s="99" t="s">
        <v>270</v>
      </c>
      <c r="AD4" s="309" t="s">
        <v>204</v>
      </c>
      <c r="AE4" s="307" t="s">
        <v>91</v>
      </c>
      <c r="AF4" s="305" t="s">
        <v>175</v>
      </c>
      <c r="AG4" s="305" t="s">
        <v>176</v>
      </c>
      <c r="AH4" s="307" t="s">
        <v>92</v>
      </c>
      <c r="AI4" s="307" t="s">
        <v>93</v>
      </c>
      <c r="AJ4" s="305" t="s">
        <v>177</v>
      </c>
      <c r="AK4" s="305" t="s">
        <v>268</v>
      </c>
      <c r="AL4" s="303" t="s">
        <v>86</v>
      </c>
      <c r="AM4" s="20"/>
      <c r="AN4" s="20"/>
      <c r="AO4" s="20"/>
      <c r="AP4" s="20"/>
      <c r="AQ4" s="20"/>
      <c r="AR4" s="20"/>
      <c r="AS4" s="20"/>
      <c r="AT4" s="20"/>
      <c r="AU4" s="20"/>
      <c r="AV4" s="20"/>
      <c r="AW4" s="20"/>
    </row>
    <row r="5" spans="1:49" s="7" customFormat="1" ht="27.75" customHeight="1" thickBot="1" x14ac:dyDescent="0.2">
      <c r="A5" s="161" t="s">
        <v>271</v>
      </c>
      <c r="B5" s="100"/>
      <c r="C5" s="310"/>
      <c r="D5" s="306"/>
      <c r="E5" s="304"/>
      <c r="J5" s="20"/>
      <c r="K5" s="161" t="s">
        <v>271</v>
      </c>
      <c r="L5" s="100"/>
      <c r="M5" s="310"/>
      <c r="N5" s="306"/>
      <c r="O5" s="306"/>
      <c r="P5" s="306"/>
      <c r="Q5" s="304"/>
      <c r="R5" s="20"/>
      <c r="S5" s="20"/>
      <c r="T5" s="20"/>
      <c r="U5" s="20"/>
      <c r="V5" s="20"/>
      <c r="W5" s="20"/>
      <c r="X5" s="20"/>
      <c r="Y5" s="20"/>
      <c r="Z5" s="20"/>
      <c r="AA5" s="20"/>
      <c r="AB5" s="161" t="s">
        <v>271</v>
      </c>
      <c r="AC5" s="100"/>
      <c r="AD5" s="310"/>
      <c r="AE5" s="308"/>
      <c r="AF5" s="306"/>
      <c r="AG5" s="306"/>
      <c r="AH5" s="308"/>
      <c r="AI5" s="308"/>
      <c r="AJ5" s="306"/>
      <c r="AK5" s="306"/>
      <c r="AL5" s="304"/>
      <c r="AM5" s="20"/>
      <c r="AN5" s="20"/>
      <c r="AO5" s="20"/>
      <c r="AP5" s="20"/>
      <c r="AQ5" s="20"/>
      <c r="AR5" s="20"/>
      <c r="AS5" s="20"/>
      <c r="AT5" s="20"/>
      <c r="AU5" s="20"/>
      <c r="AV5" s="20"/>
      <c r="AW5" s="20"/>
    </row>
    <row r="6" spans="1:49" s="7" customFormat="1" ht="24" customHeight="1" x14ac:dyDescent="0.15">
      <c r="A6" s="279" t="s">
        <v>0</v>
      </c>
      <c r="B6" s="287" t="s">
        <v>1</v>
      </c>
      <c r="C6" s="96">
        <v>47</v>
      </c>
      <c r="D6" s="71">
        <v>99</v>
      </c>
      <c r="E6" s="72">
        <v>146</v>
      </c>
      <c r="G6" s="7">
        <f>+SUM(C6:D6)-E6</f>
        <v>0</v>
      </c>
      <c r="J6" s="20"/>
      <c r="K6" s="313" t="s">
        <v>0</v>
      </c>
      <c r="L6" s="287" t="s">
        <v>1</v>
      </c>
      <c r="M6" s="96">
        <v>5</v>
      </c>
      <c r="N6" s="71">
        <v>11</v>
      </c>
      <c r="O6" s="71">
        <v>28</v>
      </c>
      <c r="P6" s="71">
        <v>3</v>
      </c>
      <c r="Q6" s="72">
        <v>47</v>
      </c>
      <c r="R6" s="20"/>
      <c r="S6" s="20">
        <f>+SUM(M6:P6)-Q6</f>
        <v>0</v>
      </c>
      <c r="T6" s="20"/>
      <c r="U6" s="20"/>
      <c r="V6" s="20"/>
      <c r="W6" s="20"/>
      <c r="X6" s="20"/>
      <c r="Y6" s="20"/>
      <c r="Z6" s="20"/>
      <c r="AA6" s="20"/>
      <c r="AB6" s="313" t="s">
        <v>0</v>
      </c>
      <c r="AC6" s="287" t="s">
        <v>1</v>
      </c>
      <c r="AD6" s="96">
        <v>5</v>
      </c>
      <c r="AE6" s="71">
        <v>0</v>
      </c>
      <c r="AF6" s="71">
        <v>8</v>
      </c>
      <c r="AG6" s="71">
        <v>3</v>
      </c>
      <c r="AH6" s="71">
        <v>3</v>
      </c>
      <c r="AI6" s="71">
        <v>3</v>
      </c>
      <c r="AJ6" s="71">
        <v>13</v>
      </c>
      <c r="AK6" s="71">
        <v>35</v>
      </c>
      <c r="AL6" s="127">
        <v>31</v>
      </c>
      <c r="AM6" s="20"/>
      <c r="AN6" s="20">
        <f>+SUM(AD6:AJ6)-AK6</f>
        <v>0</v>
      </c>
      <c r="AO6" s="20"/>
      <c r="AP6" s="20"/>
      <c r="AQ6" s="20"/>
      <c r="AR6" s="20"/>
      <c r="AS6" s="20"/>
      <c r="AT6" s="20"/>
      <c r="AU6" s="20"/>
      <c r="AV6" s="20"/>
      <c r="AW6" s="20"/>
    </row>
    <row r="7" spans="1:49" s="140" customFormat="1" ht="24" customHeight="1" x14ac:dyDescent="0.15">
      <c r="A7" s="280"/>
      <c r="B7" s="284"/>
      <c r="C7" s="93">
        <f>C6/E6</f>
        <v>0.32191780821917809</v>
      </c>
      <c r="D7" s="75">
        <f>D6/E6</f>
        <v>0.67808219178082196</v>
      </c>
      <c r="E7" s="76">
        <v>1</v>
      </c>
      <c r="G7" s="140">
        <f t="shared" ref="G7:G47" si="0">+SUM(C7:D7)-E7</f>
        <v>0</v>
      </c>
      <c r="J7" s="20"/>
      <c r="K7" s="301"/>
      <c r="L7" s="284"/>
      <c r="M7" s="93">
        <f>M6/$Q$6</f>
        <v>0.10638297872340426</v>
      </c>
      <c r="N7" s="75">
        <f t="shared" ref="N7:P7" si="1">N6/$Q$6</f>
        <v>0.23404255319148937</v>
      </c>
      <c r="O7" s="75">
        <f t="shared" si="1"/>
        <v>0.5957446808510638</v>
      </c>
      <c r="P7" s="75">
        <f t="shared" si="1"/>
        <v>6.3829787234042548E-2</v>
      </c>
      <c r="Q7" s="76">
        <v>1</v>
      </c>
      <c r="R7" s="20"/>
      <c r="S7" s="20">
        <f t="shared" ref="S7:S47" si="2">+SUM(M7:P7)-Q7</f>
        <v>0</v>
      </c>
      <c r="T7" s="20"/>
      <c r="U7" s="20"/>
      <c r="V7" s="20"/>
      <c r="W7" s="20"/>
      <c r="X7" s="20"/>
      <c r="Y7" s="20"/>
      <c r="Z7" s="20"/>
      <c r="AA7" s="20"/>
      <c r="AB7" s="301"/>
      <c r="AC7" s="284"/>
      <c r="AD7" s="101">
        <f>AD6/$AL$6</f>
        <v>0.16129032258064516</v>
      </c>
      <c r="AE7" s="102">
        <f t="shared" ref="AE7:AJ7" si="3">AE6/$AL$6</f>
        <v>0</v>
      </c>
      <c r="AF7" s="102">
        <f t="shared" si="3"/>
        <v>0.25806451612903225</v>
      </c>
      <c r="AG7" s="102">
        <f t="shared" si="3"/>
        <v>9.6774193548387094E-2</v>
      </c>
      <c r="AH7" s="102">
        <f t="shared" si="3"/>
        <v>9.6774193548387094E-2</v>
      </c>
      <c r="AI7" s="102">
        <f t="shared" si="3"/>
        <v>9.6774193548387094E-2</v>
      </c>
      <c r="AJ7" s="102">
        <f t="shared" si="3"/>
        <v>0.41935483870967744</v>
      </c>
      <c r="AK7" s="115" t="s">
        <v>134</v>
      </c>
      <c r="AL7" s="116" t="s">
        <v>135</v>
      </c>
      <c r="AM7" s="20"/>
      <c r="AN7" s="20" t="e">
        <f t="shared" ref="AN7:AN47" si="4">+SUM(AD7:AJ7)-AK7</f>
        <v>#VALUE!</v>
      </c>
      <c r="AO7" s="20"/>
      <c r="AP7" s="20"/>
      <c r="AQ7" s="20"/>
      <c r="AR7" s="20"/>
      <c r="AS7" s="20"/>
      <c r="AT7" s="20"/>
      <c r="AU7" s="20"/>
      <c r="AV7" s="20"/>
      <c r="AW7" s="20"/>
    </row>
    <row r="8" spans="1:49" s="7" customFormat="1" ht="24" customHeight="1" x14ac:dyDescent="0.15">
      <c r="A8" s="280"/>
      <c r="B8" s="284" t="s">
        <v>2</v>
      </c>
      <c r="C8" s="92">
        <v>94</v>
      </c>
      <c r="D8" s="40">
        <v>91</v>
      </c>
      <c r="E8" s="69">
        <v>185</v>
      </c>
      <c r="G8" s="7">
        <f t="shared" si="0"/>
        <v>0</v>
      </c>
      <c r="J8" s="20"/>
      <c r="K8" s="301"/>
      <c r="L8" s="284" t="s">
        <v>2</v>
      </c>
      <c r="M8" s="92">
        <v>8</v>
      </c>
      <c r="N8" s="40">
        <v>39</v>
      </c>
      <c r="O8" s="40">
        <v>43</v>
      </c>
      <c r="P8" s="40">
        <v>4</v>
      </c>
      <c r="Q8" s="68">
        <v>94</v>
      </c>
      <c r="R8" s="20"/>
      <c r="S8" s="20">
        <f t="shared" si="2"/>
        <v>0</v>
      </c>
      <c r="T8" s="20"/>
      <c r="U8" s="20"/>
      <c r="V8" s="20"/>
      <c r="W8" s="20"/>
      <c r="X8" s="20"/>
      <c r="Y8" s="20"/>
      <c r="Z8" s="20"/>
      <c r="AA8" s="20"/>
      <c r="AB8" s="301"/>
      <c r="AC8" s="284" t="s">
        <v>2</v>
      </c>
      <c r="AD8" s="92">
        <v>16</v>
      </c>
      <c r="AE8" s="40">
        <v>1</v>
      </c>
      <c r="AF8" s="40">
        <v>13</v>
      </c>
      <c r="AG8" s="40">
        <v>3</v>
      </c>
      <c r="AH8" s="40">
        <v>5</v>
      </c>
      <c r="AI8" s="40">
        <v>2</v>
      </c>
      <c r="AJ8" s="40">
        <v>15</v>
      </c>
      <c r="AK8" s="40">
        <v>55</v>
      </c>
      <c r="AL8" s="69">
        <v>47</v>
      </c>
      <c r="AM8" s="20"/>
      <c r="AN8" s="20">
        <f t="shared" si="4"/>
        <v>0</v>
      </c>
      <c r="AO8" s="20"/>
      <c r="AP8" s="20"/>
      <c r="AQ8" s="20"/>
      <c r="AR8" s="20"/>
      <c r="AS8" s="20"/>
      <c r="AT8" s="20"/>
      <c r="AU8" s="20"/>
      <c r="AV8" s="20"/>
      <c r="AW8" s="20"/>
    </row>
    <row r="9" spans="1:49" s="140" customFormat="1" ht="24" customHeight="1" x14ac:dyDescent="0.15">
      <c r="A9" s="280"/>
      <c r="B9" s="284"/>
      <c r="C9" s="93">
        <f>C8/E8</f>
        <v>0.50810810810810814</v>
      </c>
      <c r="D9" s="75">
        <f>D8/E8</f>
        <v>0.49189189189189192</v>
      </c>
      <c r="E9" s="76">
        <v>1</v>
      </c>
      <c r="G9" s="140">
        <f t="shared" si="0"/>
        <v>0</v>
      </c>
      <c r="J9" s="20"/>
      <c r="K9" s="301"/>
      <c r="L9" s="284"/>
      <c r="M9" s="93">
        <f>M8/$Q$8</f>
        <v>8.5106382978723402E-2</v>
      </c>
      <c r="N9" s="75">
        <f t="shared" ref="N9:P9" si="5">N8/$Q$8</f>
        <v>0.41489361702127658</v>
      </c>
      <c r="O9" s="75">
        <f t="shared" si="5"/>
        <v>0.45744680851063829</v>
      </c>
      <c r="P9" s="75">
        <f t="shared" si="5"/>
        <v>4.2553191489361701E-2</v>
      </c>
      <c r="Q9" s="76">
        <v>1</v>
      </c>
      <c r="R9" s="20"/>
      <c r="S9" s="20">
        <f t="shared" si="2"/>
        <v>0</v>
      </c>
      <c r="T9" s="20"/>
      <c r="U9" s="20"/>
      <c r="V9" s="20"/>
      <c r="W9" s="20"/>
      <c r="X9" s="20"/>
      <c r="Y9" s="20"/>
      <c r="Z9" s="20"/>
      <c r="AA9" s="20"/>
      <c r="AB9" s="301"/>
      <c r="AC9" s="284"/>
      <c r="AD9" s="101">
        <f>AD8/$AL$8</f>
        <v>0.34042553191489361</v>
      </c>
      <c r="AE9" s="102">
        <f t="shared" ref="AE9:AJ9" si="6">AE8/$AL$8</f>
        <v>2.1276595744680851E-2</v>
      </c>
      <c r="AF9" s="102">
        <f t="shared" si="6"/>
        <v>0.27659574468085107</v>
      </c>
      <c r="AG9" s="102">
        <f t="shared" si="6"/>
        <v>6.3829787234042548E-2</v>
      </c>
      <c r="AH9" s="102">
        <f t="shared" si="6"/>
        <v>0.10638297872340426</v>
      </c>
      <c r="AI9" s="102">
        <f t="shared" si="6"/>
        <v>4.2553191489361701E-2</v>
      </c>
      <c r="AJ9" s="102">
        <f t="shared" si="6"/>
        <v>0.31914893617021278</v>
      </c>
      <c r="AK9" s="115" t="s">
        <v>135</v>
      </c>
      <c r="AL9" s="116" t="s">
        <v>135</v>
      </c>
      <c r="AM9" s="20"/>
      <c r="AN9" s="20" t="e">
        <f t="shared" si="4"/>
        <v>#VALUE!</v>
      </c>
      <c r="AO9" s="20"/>
      <c r="AP9" s="20"/>
      <c r="AQ9" s="20"/>
      <c r="AR9" s="20"/>
      <c r="AS9" s="20"/>
      <c r="AT9" s="20"/>
      <c r="AU9" s="20"/>
      <c r="AV9" s="20"/>
      <c r="AW9" s="20"/>
    </row>
    <row r="10" spans="1:49" s="7" customFormat="1" ht="24" customHeight="1" x14ac:dyDescent="0.15">
      <c r="A10" s="280"/>
      <c r="B10" s="284" t="s">
        <v>3</v>
      </c>
      <c r="C10" s="92">
        <v>133</v>
      </c>
      <c r="D10" s="40">
        <v>79</v>
      </c>
      <c r="E10" s="69">
        <v>212</v>
      </c>
      <c r="G10" s="7">
        <f t="shared" si="0"/>
        <v>0</v>
      </c>
      <c r="J10" s="20"/>
      <c r="K10" s="301"/>
      <c r="L10" s="284" t="s">
        <v>3</v>
      </c>
      <c r="M10" s="92">
        <v>18</v>
      </c>
      <c r="N10" s="40">
        <v>57</v>
      </c>
      <c r="O10" s="40">
        <v>55</v>
      </c>
      <c r="P10" s="40">
        <v>0</v>
      </c>
      <c r="Q10" s="68">
        <v>130</v>
      </c>
      <c r="R10" s="20"/>
      <c r="S10" s="20">
        <f t="shared" si="2"/>
        <v>0</v>
      </c>
      <c r="T10" s="20"/>
      <c r="U10" s="20"/>
      <c r="V10" s="20"/>
      <c r="W10" s="20"/>
      <c r="X10" s="20"/>
      <c r="Y10" s="20"/>
      <c r="Z10" s="20"/>
      <c r="AA10" s="20"/>
      <c r="AB10" s="301"/>
      <c r="AC10" s="284" t="s">
        <v>3</v>
      </c>
      <c r="AD10" s="92">
        <v>16</v>
      </c>
      <c r="AE10" s="40">
        <v>3</v>
      </c>
      <c r="AF10" s="40">
        <v>15</v>
      </c>
      <c r="AG10" s="40">
        <v>2</v>
      </c>
      <c r="AH10" s="40">
        <v>6</v>
      </c>
      <c r="AI10" s="40">
        <v>6</v>
      </c>
      <c r="AJ10" s="40">
        <v>17</v>
      </c>
      <c r="AK10" s="40">
        <v>65</v>
      </c>
      <c r="AL10" s="69">
        <v>55</v>
      </c>
      <c r="AM10" s="20"/>
      <c r="AN10" s="20">
        <f t="shared" si="4"/>
        <v>0</v>
      </c>
      <c r="AO10" s="20"/>
      <c r="AP10" s="20"/>
      <c r="AQ10" s="20"/>
      <c r="AR10" s="20"/>
      <c r="AS10" s="20"/>
      <c r="AT10" s="20"/>
      <c r="AU10" s="20"/>
      <c r="AV10" s="20"/>
      <c r="AW10" s="20"/>
    </row>
    <row r="11" spans="1:49" s="140" customFormat="1" ht="24" customHeight="1" x14ac:dyDescent="0.15">
      <c r="A11" s="280"/>
      <c r="B11" s="284"/>
      <c r="C11" s="93">
        <f>C10/E10</f>
        <v>0.62735849056603776</v>
      </c>
      <c r="D11" s="75">
        <f>D10/E10</f>
        <v>0.37264150943396224</v>
      </c>
      <c r="E11" s="76">
        <v>1</v>
      </c>
      <c r="G11" s="140">
        <f t="shared" si="0"/>
        <v>0</v>
      </c>
      <c r="J11" s="20"/>
      <c r="K11" s="301"/>
      <c r="L11" s="284"/>
      <c r="M11" s="93">
        <f>M10/$Q$10</f>
        <v>0.13846153846153847</v>
      </c>
      <c r="N11" s="74">
        <f>N10/$Q$10+0.001</f>
        <v>0.43946153846153846</v>
      </c>
      <c r="O11" s="75">
        <f t="shared" ref="O11:P11" si="7">O10/$Q$10</f>
        <v>0.42307692307692307</v>
      </c>
      <c r="P11" s="75">
        <f t="shared" si="7"/>
        <v>0</v>
      </c>
      <c r="Q11" s="76">
        <v>1</v>
      </c>
      <c r="R11" s="20"/>
      <c r="S11" s="20">
        <f t="shared" si="2"/>
        <v>1.0000000000001119E-3</v>
      </c>
      <c r="T11" s="20"/>
      <c r="U11" s="20"/>
      <c r="V11" s="20"/>
      <c r="W11" s="20"/>
      <c r="X11" s="20"/>
      <c r="Y11" s="20"/>
      <c r="Z11" s="20"/>
      <c r="AA11" s="20"/>
      <c r="AB11" s="301"/>
      <c r="AC11" s="284"/>
      <c r="AD11" s="101">
        <f>AD10/$AL$10</f>
        <v>0.29090909090909089</v>
      </c>
      <c r="AE11" s="102">
        <f t="shared" ref="AE11:AJ11" si="8">AE10/$AL$10</f>
        <v>5.4545454545454543E-2</v>
      </c>
      <c r="AF11" s="102">
        <f t="shared" si="8"/>
        <v>0.27272727272727271</v>
      </c>
      <c r="AG11" s="102">
        <f t="shared" si="8"/>
        <v>3.6363636363636362E-2</v>
      </c>
      <c r="AH11" s="102">
        <f t="shared" si="8"/>
        <v>0.10909090909090909</v>
      </c>
      <c r="AI11" s="102">
        <f t="shared" si="8"/>
        <v>0.10909090909090909</v>
      </c>
      <c r="AJ11" s="102">
        <f t="shared" si="8"/>
        <v>0.30909090909090908</v>
      </c>
      <c r="AK11" s="115" t="s">
        <v>135</v>
      </c>
      <c r="AL11" s="116" t="s">
        <v>135</v>
      </c>
      <c r="AM11" s="20"/>
      <c r="AN11" s="20" t="e">
        <f t="shared" si="4"/>
        <v>#VALUE!</v>
      </c>
      <c r="AO11" s="20"/>
      <c r="AP11" s="20"/>
      <c r="AQ11" s="20"/>
      <c r="AR11" s="20"/>
      <c r="AS11" s="20"/>
      <c r="AT11" s="20"/>
      <c r="AU11" s="20"/>
      <c r="AV11" s="20"/>
      <c r="AW11" s="20"/>
    </row>
    <row r="12" spans="1:49" s="7" customFormat="1" ht="24" customHeight="1" x14ac:dyDescent="0.15">
      <c r="A12" s="280"/>
      <c r="B12" s="284" t="s">
        <v>4</v>
      </c>
      <c r="C12" s="92">
        <v>165</v>
      </c>
      <c r="D12" s="40">
        <v>82</v>
      </c>
      <c r="E12" s="69">
        <v>247</v>
      </c>
      <c r="G12" s="7">
        <f t="shared" si="0"/>
        <v>0</v>
      </c>
      <c r="J12" s="20"/>
      <c r="K12" s="301"/>
      <c r="L12" s="284" t="s">
        <v>4</v>
      </c>
      <c r="M12" s="92">
        <v>21</v>
      </c>
      <c r="N12" s="40">
        <v>65</v>
      </c>
      <c r="O12" s="40">
        <v>72</v>
      </c>
      <c r="P12" s="40">
        <v>6</v>
      </c>
      <c r="Q12" s="68">
        <v>164</v>
      </c>
      <c r="R12" s="20"/>
      <c r="S12" s="20">
        <f t="shared" si="2"/>
        <v>0</v>
      </c>
      <c r="T12" s="20"/>
      <c r="U12" s="20"/>
      <c r="V12" s="20"/>
      <c r="W12" s="20"/>
      <c r="X12" s="20"/>
      <c r="Y12" s="20"/>
      <c r="Z12" s="20"/>
      <c r="AA12" s="20"/>
      <c r="AB12" s="301"/>
      <c r="AC12" s="284" t="s">
        <v>4</v>
      </c>
      <c r="AD12" s="92">
        <v>31</v>
      </c>
      <c r="AE12" s="40">
        <v>0</v>
      </c>
      <c r="AF12" s="40">
        <v>23</v>
      </c>
      <c r="AG12" s="40">
        <v>1</v>
      </c>
      <c r="AH12" s="40">
        <v>12</v>
      </c>
      <c r="AI12" s="40">
        <v>9</v>
      </c>
      <c r="AJ12" s="40">
        <v>18</v>
      </c>
      <c r="AK12" s="40">
        <v>94</v>
      </c>
      <c r="AL12" s="69">
        <v>78</v>
      </c>
      <c r="AM12" s="20"/>
      <c r="AN12" s="20">
        <f t="shared" si="4"/>
        <v>0</v>
      </c>
      <c r="AO12" s="20"/>
      <c r="AP12" s="20"/>
      <c r="AQ12" s="20"/>
      <c r="AR12" s="20"/>
      <c r="AS12" s="20"/>
      <c r="AT12" s="20"/>
      <c r="AU12" s="20"/>
      <c r="AV12" s="20"/>
      <c r="AW12" s="20"/>
    </row>
    <row r="13" spans="1:49" s="140" customFormat="1" ht="24" customHeight="1" x14ac:dyDescent="0.15">
      <c r="A13" s="280"/>
      <c r="B13" s="284"/>
      <c r="C13" s="93">
        <f>C12/E12</f>
        <v>0.66801619433198378</v>
      </c>
      <c r="D13" s="75">
        <f>D12/E12</f>
        <v>0.33198380566801622</v>
      </c>
      <c r="E13" s="76">
        <v>1</v>
      </c>
      <c r="G13" s="140">
        <f t="shared" si="0"/>
        <v>0</v>
      </c>
      <c r="J13" s="20"/>
      <c r="K13" s="301"/>
      <c r="L13" s="284"/>
      <c r="M13" s="93">
        <f>M12/$Q$12</f>
        <v>0.12804878048780488</v>
      </c>
      <c r="N13" s="75">
        <f t="shared" ref="N13:P13" si="9">N12/$Q$12</f>
        <v>0.39634146341463417</v>
      </c>
      <c r="O13" s="75">
        <f t="shared" si="9"/>
        <v>0.43902439024390244</v>
      </c>
      <c r="P13" s="75">
        <f t="shared" si="9"/>
        <v>3.6585365853658534E-2</v>
      </c>
      <c r="Q13" s="76">
        <v>1</v>
      </c>
      <c r="R13" s="20"/>
      <c r="S13" s="20">
        <f t="shared" si="2"/>
        <v>0</v>
      </c>
      <c r="T13" s="20"/>
      <c r="U13" s="20"/>
      <c r="V13" s="20"/>
      <c r="W13" s="20"/>
      <c r="X13" s="20"/>
      <c r="Y13" s="20"/>
      <c r="Z13" s="20"/>
      <c r="AA13" s="20"/>
      <c r="AB13" s="301"/>
      <c r="AC13" s="284"/>
      <c r="AD13" s="101">
        <f>AD12/$AL$12</f>
        <v>0.39743589743589741</v>
      </c>
      <c r="AE13" s="102">
        <f t="shared" ref="AE13:AJ13" si="10">AE12/$AL$12</f>
        <v>0</v>
      </c>
      <c r="AF13" s="102">
        <f t="shared" si="10"/>
        <v>0.29487179487179488</v>
      </c>
      <c r="AG13" s="102">
        <f t="shared" si="10"/>
        <v>1.282051282051282E-2</v>
      </c>
      <c r="AH13" s="102">
        <f t="shared" si="10"/>
        <v>0.15384615384615385</v>
      </c>
      <c r="AI13" s="102">
        <f t="shared" si="10"/>
        <v>0.11538461538461539</v>
      </c>
      <c r="AJ13" s="102">
        <f t="shared" si="10"/>
        <v>0.23076923076923078</v>
      </c>
      <c r="AK13" s="115" t="s">
        <v>135</v>
      </c>
      <c r="AL13" s="116" t="s">
        <v>135</v>
      </c>
      <c r="AM13" s="20"/>
      <c r="AN13" s="20" t="e">
        <f t="shared" si="4"/>
        <v>#VALUE!</v>
      </c>
      <c r="AO13" s="20"/>
      <c r="AP13" s="20"/>
      <c r="AQ13" s="20"/>
      <c r="AR13" s="20"/>
      <c r="AS13" s="20"/>
      <c r="AT13" s="20"/>
      <c r="AU13" s="20"/>
      <c r="AV13" s="20"/>
      <c r="AW13" s="20"/>
    </row>
    <row r="14" spans="1:49" s="7" customFormat="1" ht="24" customHeight="1" x14ac:dyDescent="0.15">
      <c r="A14" s="280"/>
      <c r="B14" s="284" t="s">
        <v>5</v>
      </c>
      <c r="C14" s="92">
        <v>181</v>
      </c>
      <c r="D14" s="40">
        <v>93</v>
      </c>
      <c r="E14" s="69">
        <v>274</v>
      </c>
      <c r="G14" s="7">
        <f t="shared" si="0"/>
        <v>0</v>
      </c>
      <c r="J14" s="20"/>
      <c r="K14" s="301"/>
      <c r="L14" s="284" t="s">
        <v>5</v>
      </c>
      <c r="M14" s="92">
        <v>46</v>
      </c>
      <c r="N14" s="40">
        <v>67</v>
      </c>
      <c r="O14" s="40">
        <v>63</v>
      </c>
      <c r="P14" s="40">
        <v>5</v>
      </c>
      <c r="Q14" s="68">
        <v>181</v>
      </c>
      <c r="R14" s="20"/>
      <c r="S14" s="20">
        <f t="shared" si="2"/>
        <v>0</v>
      </c>
      <c r="T14" s="20"/>
      <c r="U14" s="20"/>
      <c r="V14" s="20"/>
      <c r="W14" s="20"/>
      <c r="X14" s="20"/>
      <c r="Y14" s="20"/>
      <c r="Z14" s="20"/>
      <c r="AA14" s="20"/>
      <c r="AB14" s="301"/>
      <c r="AC14" s="284" t="s">
        <v>5</v>
      </c>
      <c r="AD14" s="92">
        <v>15</v>
      </c>
      <c r="AE14" s="40">
        <v>2</v>
      </c>
      <c r="AF14" s="40">
        <v>24</v>
      </c>
      <c r="AG14" s="40">
        <v>3</v>
      </c>
      <c r="AH14" s="40">
        <v>10</v>
      </c>
      <c r="AI14" s="40">
        <v>13</v>
      </c>
      <c r="AJ14" s="40">
        <v>17</v>
      </c>
      <c r="AK14" s="40">
        <v>84</v>
      </c>
      <c r="AL14" s="69">
        <v>68</v>
      </c>
      <c r="AM14" s="20"/>
      <c r="AN14" s="20">
        <f t="shared" si="4"/>
        <v>0</v>
      </c>
      <c r="AO14" s="20"/>
      <c r="AP14" s="20"/>
      <c r="AQ14" s="20"/>
      <c r="AR14" s="20"/>
      <c r="AS14" s="20"/>
      <c r="AT14" s="20"/>
      <c r="AU14" s="20"/>
      <c r="AV14" s="20"/>
      <c r="AW14" s="20"/>
    </row>
    <row r="15" spans="1:49" s="140" customFormat="1" ht="24" customHeight="1" x14ac:dyDescent="0.15">
      <c r="A15" s="280"/>
      <c r="B15" s="284"/>
      <c r="C15" s="93">
        <f>C14/E14</f>
        <v>0.66058394160583944</v>
      </c>
      <c r="D15" s="75">
        <f>D14/E14</f>
        <v>0.33941605839416056</v>
      </c>
      <c r="E15" s="76">
        <v>1</v>
      </c>
      <c r="G15" s="140">
        <f t="shared" si="0"/>
        <v>0</v>
      </c>
      <c r="J15" s="20"/>
      <c r="K15" s="301"/>
      <c r="L15" s="284"/>
      <c r="M15" s="93">
        <f>M14/$Q$14</f>
        <v>0.2541436464088398</v>
      </c>
      <c r="N15" s="75">
        <f t="shared" ref="N15:P15" si="11">N14/$Q$14</f>
        <v>0.37016574585635359</v>
      </c>
      <c r="O15" s="75">
        <f t="shared" si="11"/>
        <v>0.34806629834254144</v>
      </c>
      <c r="P15" s="75">
        <f t="shared" si="11"/>
        <v>2.7624309392265192E-2</v>
      </c>
      <c r="Q15" s="76">
        <v>1</v>
      </c>
      <c r="R15" s="20"/>
      <c r="S15" s="20">
        <f t="shared" si="2"/>
        <v>0</v>
      </c>
      <c r="T15" s="20"/>
      <c r="U15" s="20"/>
      <c r="V15" s="20"/>
      <c r="W15" s="20"/>
      <c r="X15" s="20"/>
      <c r="Y15" s="20"/>
      <c r="Z15" s="20"/>
      <c r="AA15" s="20"/>
      <c r="AB15" s="301"/>
      <c r="AC15" s="284"/>
      <c r="AD15" s="101">
        <f>AD14/$AL$14</f>
        <v>0.22058823529411764</v>
      </c>
      <c r="AE15" s="102">
        <f t="shared" ref="AE15:AJ15" si="12">AE14/$AL$14</f>
        <v>2.9411764705882353E-2</v>
      </c>
      <c r="AF15" s="102">
        <f t="shared" si="12"/>
        <v>0.35294117647058826</v>
      </c>
      <c r="AG15" s="102">
        <f t="shared" si="12"/>
        <v>4.4117647058823532E-2</v>
      </c>
      <c r="AH15" s="102">
        <f t="shared" si="12"/>
        <v>0.14705882352941177</v>
      </c>
      <c r="AI15" s="102">
        <f t="shared" si="12"/>
        <v>0.19117647058823528</v>
      </c>
      <c r="AJ15" s="102">
        <f t="shared" si="12"/>
        <v>0.25</v>
      </c>
      <c r="AK15" s="115" t="s">
        <v>135</v>
      </c>
      <c r="AL15" s="116" t="s">
        <v>135</v>
      </c>
      <c r="AM15" s="20"/>
      <c r="AN15" s="20" t="e">
        <f t="shared" si="4"/>
        <v>#VALUE!</v>
      </c>
      <c r="AO15" s="20"/>
      <c r="AP15" s="20"/>
      <c r="AQ15" s="20"/>
      <c r="AR15" s="20"/>
      <c r="AS15" s="20"/>
      <c r="AT15" s="20"/>
      <c r="AU15" s="20"/>
      <c r="AV15" s="20"/>
      <c r="AW15" s="20"/>
    </row>
    <row r="16" spans="1:49" s="7" customFormat="1" ht="24" customHeight="1" x14ac:dyDescent="0.15">
      <c r="A16" s="280"/>
      <c r="B16" s="285" t="s">
        <v>85</v>
      </c>
      <c r="C16" s="92">
        <v>173</v>
      </c>
      <c r="D16" s="40">
        <v>120</v>
      </c>
      <c r="E16" s="69">
        <v>293</v>
      </c>
      <c r="G16" s="7">
        <f t="shared" si="0"/>
        <v>0</v>
      </c>
      <c r="J16" s="20"/>
      <c r="K16" s="301"/>
      <c r="L16" s="285" t="s">
        <v>85</v>
      </c>
      <c r="M16" s="92">
        <v>7</v>
      </c>
      <c r="N16" s="40">
        <v>72</v>
      </c>
      <c r="O16" s="40">
        <v>81</v>
      </c>
      <c r="P16" s="40">
        <v>8</v>
      </c>
      <c r="Q16" s="68">
        <v>168</v>
      </c>
      <c r="R16" s="20"/>
      <c r="S16" s="20">
        <f t="shared" si="2"/>
        <v>0</v>
      </c>
      <c r="T16" s="20"/>
      <c r="U16" s="20"/>
      <c r="V16" s="20"/>
      <c r="W16" s="20"/>
      <c r="X16" s="20"/>
      <c r="Y16" s="20"/>
      <c r="Z16" s="20"/>
      <c r="AA16" s="20"/>
      <c r="AB16" s="301"/>
      <c r="AC16" s="285" t="s">
        <v>85</v>
      </c>
      <c r="AD16" s="92">
        <v>8</v>
      </c>
      <c r="AE16" s="40">
        <v>10</v>
      </c>
      <c r="AF16" s="40">
        <v>40</v>
      </c>
      <c r="AG16" s="40">
        <v>5</v>
      </c>
      <c r="AH16" s="40">
        <v>15</v>
      </c>
      <c r="AI16" s="40">
        <v>12</v>
      </c>
      <c r="AJ16" s="40">
        <v>19</v>
      </c>
      <c r="AK16" s="40">
        <f>SUM(AK30,AK44)</f>
        <v>109</v>
      </c>
      <c r="AL16" s="69">
        <v>89</v>
      </c>
      <c r="AM16" s="20"/>
      <c r="AN16" s="20">
        <f t="shared" si="4"/>
        <v>0</v>
      </c>
      <c r="AO16" s="20"/>
      <c r="AP16" s="20"/>
      <c r="AQ16" s="20"/>
      <c r="AR16" s="20"/>
      <c r="AS16" s="20"/>
      <c r="AT16" s="20"/>
      <c r="AU16" s="20"/>
      <c r="AV16" s="20"/>
      <c r="AW16" s="20"/>
    </row>
    <row r="17" spans="1:49" s="140" customFormat="1" ht="24" customHeight="1" thickBot="1" x14ac:dyDescent="0.2">
      <c r="A17" s="280"/>
      <c r="B17" s="286"/>
      <c r="C17" s="94">
        <f>C16/E16</f>
        <v>0.59044368600682595</v>
      </c>
      <c r="D17" s="77">
        <f>D16/E16</f>
        <v>0.40955631399317405</v>
      </c>
      <c r="E17" s="78">
        <v>1</v>
      </c>
      <c r="G17" s="140">
        <f t="shared" si="0"/>
        <v>0</v>
      </c>
      <c r="J17" s="20"/>
      <c r="K17" s="301"/>
      <c r="L17" s="286"/>
      <c r="M17" s="94">
        <f>M16/$Q$16</f>
        <v>4.1666666666666664E-2</v>
      </c>
      <c r="N17" s="77">
        <f t="shared" ref="N17:P17" si="13">N16/$Q$16</f>
        <v>0.42857142857142855</v>
      </c>
      <c r="O17" s="84">
        <f>O16/$Q$16-0.001</f>
        <v>0.48114285714285715</v>
      </c>
      <c r="P17" s="77">
        <f t="shared" si="13"/>
        <v>4.7619047619047616E-2</v>
      </c>
      <c r="Q17" s="78">
        <v>1</v>
      </c>
      <c r="R17" s="20"/>
      <c r="S17" s="20">
        <f t="shared" si="2"/>
        <v>-9.9999999999988987E-4</v>
      </c>
      <c r="T17" s="20"/>
      <c r="U17" s="20"/>
      <c r="V17" s="20"/>
      <c r="W17" s="20"/>
      <c r="X17" s="20"/>
      <c r="Y17" s="20"/>
      <c r="Z17" s="20"/>
      <c r="AA17" s="20"/>
      <c r="AB17" s="301"/>
      <c r="AC17" s="286"/>
      <c r="AD17" s="109">
        <f>AD16/$AL$16</f>
        <v>8.98876404494382E-2</v>
      </c>
      <c r="AE17" s="111">
        <f t="shared" ref="AE17:AJ17" si="14">AE16/$AL$16</f>
        <v>0.11235955056179775</v>
      </c>
      <c r="AF17" s="111">
        <f t="shared" si="14"/>
        <v>0.449438202247191</v>
      </c>
      <c r="AG17" s="111">
        <f t="shared" si="14"/>
        <v>5.6179775280898875E-2</v>
      </c>
      <c r="AH17" s="111">
        <f t="shared" si="14"/>
        <v>0.16853932584269662</v>
      </c>
      <c r="AI17" s="111">
        <f t="shared" si="14"/>
        <v>0.1348314606741573</v>
      </c>
      <c r="AJ17" s="111">
        <f t="shared" si="14"/>
        <v>0.21348314606741572</v>
      </c>
      <c r="AK17" s="121" t="s">
        <v>135</v>
      </c>
      <c r="AL17" s="122" t="s">
        <v>135</v>
      </c>
      <c r="AM17" s="20"/>
      <c r="AN17" s="20" t="e">
        <f t="shared" si="4"/>
        <v>#VALUE!</v>
      </c>
      <c r="AO17" s="20"/>
      <c r="AP17" s="20"/>
      <c r="AQ17" s="20"/>
      <c r="AR17" s="20"/>
      <c r="AS17" s="20"/>
      <c r="AT17" s="20"/>
      <c r="AU17" s="20"/>
      <c r="AV17" s="20"/>
      <c r="AW17" s="20"/>
    </row>
    <row r="18" spans="1:49" s="7" customFormat="1" ht="24" customHeight="1" thickTop="1" x14ac:dyDescent="0.15">
      <c r="A18" s="280"/>
      <c r="B18" s="315" t="s">
        <v>0</v>
      </c>
      <c r="C18" s="45">
        <v>793</v>
      </c>
      <c r="D18" s="42">
        <v>564</v>
      </c>
      <c r="E18" s="113">
        <v>1357</v>
      </c>
      <c r="G18" s="7">
        <f t="shared" si="0"/>
        <v>0</v>
      </c>
      <c r="J18" s="20"/>
      <c r="K18" s="301"/>
      <c r="L18" s="277" t="s">
        <v>0</v>
      </c>
      <c r="M18" s="45">
        <v>105</v>
      </c>
      <c r="N18" s="42">
        <v>311</v>
      </c>
      <c r="O18" s="42">
        <v>342</v>
      </c>
      <c r="P18" s="42">
        <v>26</v>
      </c>
      <c r="Q18" s="70">
        <v>784</v>
      </c>
      <c r="R18" s="20"/>
      <c r="S18" s="20">
        <f t="shared" si="2"/>
        <v>0</v>
      </c>
      <c r="T18" s="20"/>
      <c r="U18" s="20"/>
      <c r="V18" s="20"/>
      <c r="W18" s="20"/>
      <c r="X18" s="20"/>
      <c r="Y18" s="20"/>
      <c r="Z18" s="20"/>
      <c r="AA18" s="20"/>
      <c r="AB18" s="301"/>
      <c r="AC18" s="277" t="s">
        <v>0</v>
      </c>
      <c r="AD18" s="45">
        <v>91</v>
      </c>
      <c r="AE18" s="42">
        <v>16</v>
      </c>
      <c r="AF18" s="42">
        <v>123</v>
      </c>
      <c r="AG18" s="42">
        <v>17</v>
      </c>
      <c r="AH18" s="42">
        <v>51</v>
      </c>
      <c r="AI18" s="42">
        <v>45</v>
      </c>
      <c r="AJ18" s="42">
        <v>99</v>
      </c>
      <c r="AK18" s="42">
        <v>442</v>
      </c>
      <c r="AL18" s="73">
        <v>368</v>
      </c>
      <c r="AM18" s="20"/>
      <c r="AN18" s="20">
        <f t="shared" si="4"/>
        <v>0</v>
      </c>
      <c r="AO18" s="20"/>
      <c r="AP18" s="20"/>
      <c r="AQ18" s="20"/>
      <c r="AR18" s="20"/>
      <c r="AS18" s="20"/>
      <c r="AT18" s="20"/>
      <c r="AU18" s="20"/>
      <c r="AV18" s="20"/>
      <c r="AW18" s="20"/>
    </row>
    <row r="19" spans="1:49" s="140" customFormat="1" ht="24" customHeight="1" thickBot="1" x14ac:dyDescent="0.2">
      <c r="A19" s="281"/>
      <c r="B19" s="315"/>
      <c r="C19" s="95">
        <f>C18/E18</f>
        <v>0.5843773028739867</v>
      </c>
      <c r="D19" s="79">
        <f>D18/E18</f>
        <v>0.41562269712601324</v>
      </c>
      <c r="E19" s="80">
        <v>1</v>
      </c>
      <c r="G19" s="140">
        <f t="shared" si="0"/>
        <v>0</v>
      </c>
      <c r="H19" s="144">
        <f>+C6+C8+C10+C12+C14+C16-C18</f>
        <v>0</v>
      </c>
      <c r="I19" s="144">
        <f t="shared" ref="I19" si="15">+D6+D8+D10+D12+D14+D16-D18</f>
        <v>0</v>
      </c>
      <c r="J19" s="148"/>
      <c r="K19" s="314"/>
      <c r="L19" s="285"/>
      <c r="M19" s="95">
        <f>M18/$Q$18</f>
        <v>0.13392857142857142</v>
      </c>
      <c r="N19" s="79">
        <f t="shared" ref="N19:P19" si="16">N18/$Q$18</f>
        <v>0.39668367346938777</v>
      </c>
      <c r="O19" s="79">
        <f t="shared" si="16"/>
        <v>0.43622448979591838</v>
      </c>
      <c r="P19" s="79">
        <f t="shared" si="16"/>
        <v>3.3163265306122451E-2</v>
      </c>
      <c r="Q19" s="80">
        <v>1</v>
      </c>
      <c r="R19" s="20"/>
      <c r="S19" s="20">
        <f t="shared" si="2"/>
        <v>0</v>
      </c>
      <c r="T19" s="148">
        <f>+M6+M8+M10+M12+M14+M16-M18</f>
        <v>0</v>
      </c>
      <c r="U19" s="148">
        <f t="shared" ref="U19" si="17">+N6+N8+N10+N12+N14+N16-N18</f>
        <v>0</v>
      </c>
      <c r="V19" s="148">
        <f>+O6+O8+O10+O12+O14+O16-O18</f>
        <v>0</v>
      </c>
      <c r="W19" s="148">
        <f>+P6+P8+P10+P12+P14+P16-P18</f>
        <v>0</v>
      </c>
      <c r="X19" s="148">
        <f>+Q6+Q8+Q10+Q12+Q14+Q16-Q18</f>
        <v>0</v>
      </c>
      <c r="Y19" s="20"/>
      <c r="Z19" s="20"/>
      <c r="AA19" s="20"/>
      <c r="AB19" s="314"/>
      <c r="AC19" s="285"/>
      <c r="AD19" s="106">
        <f>AD18/$AL$18</f>
        <v>0.24728260869565216</v>
      </c>
      <c r="AE19" s="107">
        <f t="shared" ref="AE19:AI19" si="18">AE18/$AL$18</f>
        <v>4.3478260869565216E-2</v>
      </c>
      <c r="AF19" s="107">
        <f t="shared" si="18"/>
        <v>0.33423913043478259</v>
      </c>
      <c r="AG19" s="107">
        <f t="shared" si="18"/>
        <v>4.619565217391304E-2</v>
      </c>
      <c r="AH19" s="107">
        <f t="shared" si="18"/>
        <v>0.13858695652173914</v>
      </c>
      <c r="AI19" s="107">
        <f t="shared" si="18"/>
        <v>0.12228260869565218</v>
      </c>
      <c r="AJ19" s="107">
        <f>AJ18/$AL$18</f>
        <v>0.26902173913043476</v>
      </c>
      <c r="AK19" s="117" t="s">
        <v>135</v>
      </c>
      <c r="AL19" s="118" t="s">
        <v>135</v>
      </c>
      <c r="AM19" s="20"/>
      <c r="AN19" s="20" t="e">
        <f t="shared" si="4"/>
        <v>#VALUE!</v>
      </c>
      <c r="AO19" s="20"/>
      <c r="AP19" s="20"/>
      <c r="AQ19" s="20"/>
      <c r="AR19" s="20"/>
      <c r="AS19" s="20"/>
      <c r="AT19" s="20"/>
      <c r="AU19" s="20"/>
      <c r="AV19" s="20"/>
      <c r="AW19" s="20"/>
    </row>
    <row r="20" spans="1:49" s="7" customFormat="1" ht="24" customHeight="1" x14ac:dyDescent="0.15">
      <c r="A20" s="279" t="s">
        <v>6</v>
      </c>
      <c r="B20" s="287" t="s">
        <v>1</v>
      </c>
      <c r="C20" s="96">
        <v>10</v>
      </c>
      <c r="D20" s="71">
        <v>48</v>
      </c>
      <c r="E20" s="72">
        <v>58</v>
      </c>
      <c r="G20" s="7">
        <f t="shared" si="0"/>
        <v>0</v>
      </c>
      <c r="J20" s="20"/>
      <c r="K20" s="313" t="s">
        <v>6</v>
      </c>
      <c r="L20" s="287" t="s">
        <v>1</v>
      </c>
      <c r="M20" s="96">
        <v>0</v>
      </c>
      <c r="N20" s="71">
        <v>0</v>
      </c>
      <c r="O20" s="71">
        <v>8</v>
      </c>
      <c r="P20" s="71">
        <v>2</v>
      </c>
      <c r="Q20" s="72">
        <v>10</v>
      </c>
      <c r="R20" s="20"/>
      <c r="S20" s="20">
        <f t="shared" si="2"/>
        <v>0</v>
      </c>
      <c r="T20" s="20"/>
      <c r="U20" s="20"/>
      <c r="V20" s="20"/>
      <c r="W20" s="20"/>
      <c r="X20" s="20"/>
      <c r="Y20" s="20"/>
      <c r="Z20" s="20"/>
      <c r="AA20" s="20"/>
      <c r="AB20" s="313" t="s">
        <v>6</v>
      </c>
      <c r="AC20" s="287" t="s">
        <v>1</v>
      </c>
      <c r="AD20" s="96">
        <v>2</v>
      </c>
      <c r="AE20" s="71">
        <v>0</v>
      </c>
      <c r="AF20" s="71">
        <v>2</v>
      </c>
      <c r="AG20" s="71">
        <v>1</v>
      </c>
      <c r="AH20" s="71">
        <v>1</v>
      </c>
      <c r="AI20" s="71">
        <v>0</v>
      </c>
      <c r="AJ20" s="71">
        <v>5</v>
      </c>
      <c r="AK20" s="88">
        <v>11</v>
      </c>
      <c r="AL20" s="72">
        <v>10</v>
      </c>
      <c r="AM20" s="20"/>
      <c r="AN20" s="20">
        <f t="shared" si="4"/>
        <v>0</v>
      </c>
      <c r="AO20" s="20"/>
      <c r="AP20" s="20"/>
      <c r="AQ20" s="20"/>
      <c r="AR20" s="20"/>
      <c r="AS20" s="20"/>
      <c r="AT20" s="20"/>
      <c r="AU20" s="20"/>
      <c r="AV20" s="20"/>
      <c r="AW20" s="20"/>
    </row>
    <row r="21" spans="1:49" s="140" customFormat="1" ht="24" customHeight="1" x14ac:dyDescent="0.15">
      <c r="A21" s="280"/>
      <c r="B21" s="284"/>
      <c r="C21" s="93">
        <f>C20/E20</f>
        <v>0.17241379310344829</v>
      </c>
      <c r="D21" s="75">
        <f>D20/E20</f>
        <v>0.82758620689655171</v>
      </c>
      <c r="E21" s="76">
        <v>1</v>
      </c>
      <c r="G21" s="140">
        <f t="shared" si="0"/>
        <v>0</v>
      </c>
      <c r="J21" s="20"/>
      <c r="K21" s="301"/>
      <c r="L21" s="284"/>
      <c r="M21" s="93">
        <f>M20/$Q$20</f>
        <v>0</v>
      </c>
      <c r="N21" s="75">
        <f t="shared" ref="N21:P21" si="19">N20/$Q$20</f>
        <v>0</v>
      </c>
      <c r="O21" s="75">
        <f t="shared" si="19"/>
        <v>0.8</v>
      </c>
      <c r="P21" s="75">
        <f t="shared" si="19"/>
        <v>0.2</v>
      </c>
      <c r="Q21" s="76">
        <v>1</v>
      </c>
      <c r="R21" s="20"/>
      <c r="S21" s="20">
        <f t="shared" si="2"/>
        <v>0</v>
      </c>
      <c r="T21" s="20"/>
      <c r="U21" s="20"/>
      <c r="V21" s="20"/>
      <c r="W21" s="20"/>
      <c r="X21" s="20"/>
      <c r="Y21" s="20"/>
      <c r="Z21" s="20"/>
      <c r="AA21" s="20"/>
      <c r="AB21" s="301"/>
      <c r="AC21" s="284"/>
      <c r="AD21" s="101">
        <f>AD20/$AL$20</f>
        <v>0.2</v>
      </c>
      <c r="AE21" s="102">
        <f t="shared" ref="AE21:AJ21" si="20">AE20/$AL$20</f>
        <v>0</v>
      </c>
      <c r="AF21" s="102">
        <f t="shared" si="20"/>
        <v>0.2</v>
      </c>
      <c r="AG21" s="102">
        <f t="shared" si="20"/>
        <v>0.1</v>
      </c>
      <c r="AH21" s="102">
        <f t="shared" si="20"/>
        <v>0.1</v>
      </c>
      <c r="AI21" s="102">
        <f t="shared" si="20"/>
        <v>0</v>
      </c>
      <c r="AJ21" s="102">
        <f t="shared" si="20"/>
        <v>0.5</v>
      </c>
      <c r="AK21" s="115" t="s">
        <v>135</v>
      </c>
      <c r="AL21" s="116" t="s">
        <v>135</v>
      </c>
      <c r="AM21" s="20"/>
      <c r="AN21" s="20" t="e">
        <f t="shared" si="4"/>
        <v>#VALUE!</v>
      </c>
      <c r="AO21" s="20"/>
      <c r="AP21" s="20"/>
      <c r="AQ21" s="20"/>
      <c r="AR21" s="20"/>
      <c r="AS21" s="20"/>
      <c r="AT21" s="20"/>
      <c r="AU21" s="20"/>
      <c r="AV21" s="20"/>
      <c r="AW21" s="20"/>
    </row>
    <row r="22" spans="1:49" s="7" customFormat="1" ht="24" customHeight="1" x14ac:dyDescent="0.15">
      <c r="A22" s="280"/>
      <c r="B22" s="284" t="s">
        <v>2</v>
      </c>
      <c r="C22" s="92">
        <v>24</v>
      </c>
      <c r="D22" s="40">
        <v>69</v>
      </c>
      <c r="E22" s="69">
        <v>93</v>
      </c>
      <c r="G22" s="7">
        <f t="shared" si="0"/>
        <v>0</v>
      </c>
      <c r="J22" s="20"/>
      <c r="K22" s="301"/>
      <c r="L22" s="284" t="s">
        <v>2</v>
      </c>
      <c r="M22" s="92">
        <v>1</v>
      </c>
      <c r="N22" s="40">
        <v>10</v>
      </c>
      <c r="O22" s="40">
        <v>11</v>
      </c>
      <c r="P22" s="40">
        <v>2</v>
      </c>
      <c r="Q22" s="68">
        <v>24</v>
      </c>
      <c r="R22" s="20"/>
      <c r="S22" s="20">
        <f t="shared" si="2"/>
        <v>0</v>
      </c>
      <c r="T22" s="20"/>
      <c r="U22" s="20"/>
      <c r="V22" s="20"/>
      <c r="W22" s="20"/>
      <c r="X22" s="20"/>
      <c r="Y22" s="20"/>
      <c r="Z22" s="20"/>
      <c r="AA22" s="20"/>
      <c r="AB22" s="301"/>
      <c r="AC22" s="284" t="s">
        <v>2</v>
      </c>
      <c r="AD22" s="92">
        <v>2</v>
      </c>
      <c r="AE22" s="40">
        <v>0</v>
      </c>
      <c r="AF22" s="40">
        <v>2</v>
      </c>
      <c r="AG22" s="40">
        <v>0</v>
      </c>
      <c r="AH22" s="40">
        <v>1</v>
      </c>
      <c r="AI22" s="40">
        <v>1</v>
      </c>
      <c r="AJ22" s="40">
        <v>8</v>
      </c>
      <c r="AK22" s="40">
        <v>14</v>
      </c>
      <c r="AL22" s="69">
        <v>13</v>
      </c>
      <c r="AM22" s="20"/>
      <c r="AN22" s="20">
        <f t="shared" si="4"/>
        <v>0</v>
      </c>
      <c r="AO22" s="20"/>
      <c r="AP22" s="20"/>
      <c r="AQ22" s="20"/>
      <c r="AR22" s="20"/>
      <c r="AS22" s="20"/>
      <c r="AT22" s="20"/>
      <c r="AU22" s="20"/>
      <c r="AV22" s="20"/>
      <c r="AW22" s="20"/>
    </row>
    <row r="23" spans="1:49" s="140" customFormat="1" ht="24" customHeight="1" x14ac:dyDescent="0.15">
      <c r="A23" s="280"/>
      <c r="B23" s="284"/>
      <c r="C23" s="93">
        <f>C22/E22</f>
        <v>0.25806451612903225</v>
      </c>
      <c r="D23" s="75">
        <f>D22/E22</f>
        <v>0.74193548387096775</v>
      </c>
      <c r="E23" s="76">
        <v>1</v>
      </c>
      <c r="G23" s="140">
        <f t="shared" si="0"/>
        <v>0</v>
      </c>
      <c r="J23" s="20"/>
      <c r="K23" s="301"/>
      <c r="L23" s="284"/>
      <c r="M23" s="93">
        <f>M22/$Q$22</f>
        <v>4.1666666666666664E-2</v>
      </c>
      <c r="N23" s="75">
        <f t="shared" ref="N23:P23" si="21">N22/$Q$22</f>
        <v>0.41666666666666669</v>
      </c>
      <c r="O23" s="75">
        <f t="shared" si="21"/>
        <v>0.45833333333333331</v>
      </c>
      <c r="P23" s="75">
        <f t="shared" si="21"/>
        <v>8.3333333333333329E-2</v>
      </c>
      <c r="Q23" s="76">
        <v>1</v>
      </c>
      <c r="R23" s="20"/>
      <c r="S23" s="20">
        <f t="shared" si="2"/>
        <v>0</v>
      </c>
      <c r="T23" s="20"/>
      <c r="U23" s="20"/>
      <c r="V23" s="20"/>
      <c r="W23" s="20"/>
      <c r="X23" s="20"/>
      <c r="Y23" s="20"/>
      <c r="Z23" s="20"/>
      <c r="AA23" s="20"/>
      <c r="AB23" s="301"/>
      <c r="AC23" s="284"/>
      <c r="AD23" s="101">
        <f>AD22/$AL$22</f>
        <v>0.15384615384615385</v>
      </c>
      <c r="AE23" s="102">
        <f t="shared" ref="AE23:AJ23" si="22">AE22/$AL$22</f>
        <v>0</v>
      </c>
      <c r="AF23" s="102">
        <f t="shared" si="22"/>
        <v>0.15384615384615385</v>
      </c>
      <c r="AG23" s="102">
        <f t="shared" si="22"/>
        <v>0</v>
      </c>
      <c r="AH23" s="102">
        <f t="shared" si="22"/>
        <v>7.6923076923076927E-2</v>
      </c>
      <c r="AI23" s="102">
        <f t="shared" si="22"/>
        <v>7.6923076923076927E-2</v>
      </c>
      <c r="AJ23" s="102">
        <f t="shared" si="22"/>
        <v>0.61538461538461542</v>
      </c>
      <c r="AK23" s="115" t="s">
        <v>135</v>
      </c>
      <c r="AL23" s="116" t="s">
        <v>135</v>
      </c>
      <c r="AM23" s="20"/>
      <c r="AN23" s="20" t="e">
        <f t="shared" si="4"/>
        <v>#VALUE!</v>
      </c>
      <c r="AO23" s="20"/>
      <c r="AP23" s="20"/>
      <c r="AQ23" s="20"/>
      <c r="AR23" s="20"/>
      <c r="AS23" s="20"/>
      <c r="AT23" s="20"/>
      <c r="AU23" s="20"/>
      <c r="AV23" s="20"/>
      <c r="AW23" s="20"/>
    </row>
    <row r="24" spans="1:49" s="7" customFormat="1" ht="24" customHeight="1" x14ac:dyDescent="0.15">
      <c r="A24" s="280"/>
      <c r="B24" s="284" t="s">
        <v>3</v>
      </c>
      <c r="C24" s="92">
        <v>34</v>
      </c>
      <c r="D24" s="40">
        <v>71</v>
      </c>
      <c r="E24" s="69">
        <v>105</v>
      </c>
      <c r="G24" s="7">
        <f t="shared" si="0"/>
        <v>0</v>
      </c>
      <c r="J24" s="20"/>
      <c r="K24" s="301"/>
      <c r="L24" s="284" t="s">
        <v>3</v>
      </c>
      <c r="M24" s="92">
        <v>3</v>
      </c>
      <c r="N24" s="40">
        <v>10</v>
      </c>
      <c r="O24" s="40">
        <v>20</v>
      </c>
      <c r="P24" s="40">
        <v>0</v>
      </c>
      <c r="Q24" s="68">
        <v>33</v>
      </c>
      <c r="R24" s="20"/>
      <c r="S24" s="20">
        <f t="shared" si="2"/>
        <v>0</v>
      </c>
      <c r="T24" s="20"/>
      <c r="U24" s="20"/>
      <c r="V24" s="20"/>
      <c r="W24" s="20"/>
      <c r="X24" s="20"/>
      <c r="Y24" s="20"/>
      <c r="Z24" s="20"/>
      <c r="AA24" s="20"/>
      <c r="AB24" s="301"/>
      <c r="AC24" s="284" t="s">
        <v>3</v>
      </c>
      <c r="AD24" s="92">
        <v>1</v>
      </c>
      <c r="AE24" s="40">
        <v>0</v>
      </c>
      <c r="AF24" s="40">
        <v>4</v>
      </c>
      <c r="AG24" s="40">
        <v>1</v>
      </c>
      <c r="AH24" s="40">
        <v>4</v>
      </c>
      <c r="AI24" s="40">
        <v>2</v>
      </c>
      <c r="AJ24" s="40">
        <v>9</v>
      </c>
      <c r="AK24" s="40">
        <v>21</v>
      </c>
      <c r="AL24" s="69">
        <v>20</v>
      </c>
      <c r="AM24" s="20"/>
      <c r="AN24" s="20">
        <f t="shared" si="4"/>
        <v>0</v>
      </c>
      <c r="AO24" s="20"/>
      <c r="AP24" s="20"/>
      <c r="AQ24" s="20"/>
      <c r="AR24" s="20"/>
      <c r="AS24" s="20"/>
      <c r="AT24" s="20"/>
      <c r="AU24" s="20"/>
      <c r="AV24" s="20"/>
      <c r="AW24" s="20"/>
    </row>
    <row r="25" spans="1:49" s="140" customFormat="1" ht="24" customHeight="1" x14ac:dyDescent="0.15">
      <c r="A25" s="280"/>
      <c r="B25" s="284"/>
      <c r="C25" s="93">
        <f>C24/E24</f>
        <v>0.32380952380952382</v>
      </c>
      <c r="D25" s="75">
        <f>D24/E24</f>
        <v>0.67619047619047623</v>
      </c>
      <c r="E25" s="76">
        <v>1</v>
      </c>
      <c r="G25" s="140">
        <f t="shared" si="0"/>
        <v>0</v>
      </c>
      <c r="J25" s="20"/>
      <c r="K25" s="301"/>
      <c r="L25" s="284"/>
      <c r="M25" s="93">
        <f>M24/$Q$24</f>
        <v>9.0909090909090912E-2</v>
      </c>
      <c r="N25" s="75">
        <f t="shared" ref="N25:P25" si="23">N24/$Q$24</f>
        <v>0.30303030303030304</v>
      </c>
      <c r="O25" s="75">
        <f t="shared" si="23"/>
        <v>0.60606060606060608</v>
      </c>
      <c r="P25" s="75">
        <f t="shared" si="23"/>
        <v>0</v>
      </c>
      <c r="Q25" s="76">
        <v>1</v>
      </c>
      <c r="R25" s="20"/>
      <c r="S25" s="20">
        <f t="shared" si="2"/>
        <v>0</v>
      </c>
      <c r="T25" s="20"/>
      <c r="U25" s="20"/>
      <c r="V25" s="20"/>
      <c r="W25" s="20"/>
      <c r="X25" s="20"/>
      <c r="Y25" s="20"/>
      <c r="Z25" s="20"/>
      <c r="AA25" s="20"/>
      <c r="AB25" s="301"/>
      <c r="AC25" s="284"/>
      <c r="AD25" s="101">
        <f>AD24/$AL$24</f>
        <v>0.05</v>
      </c>
      <c r="AE25" s="102">
        <f t="shared" ref="AE25:AJ25" si="24">AE24/$AL$24</f>
        <v>0</v>
      </c>
      <c r="AF25" s="102">
        <f t="shared" si="24"/>
        <v>0.2</v>
      </c>
      <c r="AG25" s="102">
        <f t="shared" si="24"/>
        <v>0.05</v>
      </c>
      <c r="AH25" s="102">
        <f t="shared" si="24"/>
        <v>0.2</v>
      </c>
      <c r="AI25" s="102">
        <f t="shared" si="24"/>
        <v>0.1</v>
      </c>
      <c r="AJ25" s="102">
        <f t="shared" si="24"/>
        <v>0.45</v>
      </c>
      <c r="AK25" s="115" t="s">
        <v>135</v>
      </c>
      <c r="AL25" s="116" t="s">
        <v>135</v>
      </c>
      <c r="AM25" s="20"/>
      <c r="AN25" s="20" t="e">
        <f t="shared" si="4"/>
        <v>#VALUE!</v>
      </c>
      <c r="AO25" s="20"/>
      <c r="AP25" s="20"/>
      <c r="AQ25" s="20"/>
      <c r="AR25" s="20"/>
      <c r="AS25" s="20"/>
      <c r="AT25" s="20"/>
      <c r="AU25" s="20"/>
      <c r="AV25" s="20"/>
      <c r="AW25" s="20"/>
    </row>
    <row r="26" spans="1:49" s="7" customFormat="1" ht="24" customHeight="1" x14ac:dyDescent="0.15">
      <c r="A26" s="280"/>
      <c r="B26" s="284" t="s">
        <v>4</v>
      </c>
      <c r="C26" s="92">
        <v>42</v>
      </c>
      <c r="D26" s="40">
        <v>76</v>
      </c>
      <c r="E26" s="69">
        <v>118</v>
      </c>
      <c r="G26" s="7">
        <f t="shared" si="0"/>
        <v>0</v>
      </c>
      <c r="J26" s="20"/>
      <c r="K26" s="301"/>
      <c r="L26" s="284" t="s">
        <v>4</v>
      </c>
      <c r="M26" s="92">
        <v>2</v>
      </c>
      <c r="N26" s="40">
        <v>9</v>
      </c>
      <c r="O26" s="40">
        <v>29</v>
      </c>
      <c r="P26" s="40">
        <v>2</v>
      </c>
      <c r="Q26" s="68">
        <v>42</v>
      </c>
      <c r="R26" s="20"/>
      <c r="S26" s="20">
        <f t="shared" si="2"/>
        <v>0</v>
      </c>
      <c r="T26" s="20"/>
      <c r="U26" s="20"/>
      <c r="V26" s="20"/>
      <c r="W26" s="20"/>
      <c r="X26" s="20"/>
      <c r="Y26" s="20"/>
      <c r="Z26" s="20"/>
      <c r="AA26" s="20"/>
      <c r="AB26" s="301"/>
      <c r="AC26" s="284" t="s">
        <v>4</v>
      </c>
      <c r="AD26" s="92">
        <v>7</v>
      </c>
      <c r="AE26" s="40">
        <v>0</v>
      </c>
      <c r="AF26" s="40">
        <v>9</v>
      </c>
      <c r="AG26" s="40">
        <v>1</v>
      </c>
      <c r="AH26" s="40">
        <v>6</v>
      </c>
      <c r="AI26" s="40">
        <v>4</v>
      </c>
      <c r="AJ26" s="40">
        <v>10</v>
      </c>
      <c r="AK26" s="40">
        <v>37</v>
      </c>
      <c r="AL26" s="69">
        <v>31</v>
      </c>
      <c r="AM26" s="20"/>
      <c r="AN26" s="20">
        <f t="shared" si="4"/>
        <v>0</v>
      </c>
      <c r="AO26" s="20"/>
      <c r="AP26" s="20"/>
      <c r="AQ26" s="20"/>
      <c r="AR26" s="20"/>
      <c r="AS26" s="20"/>
      <c r="AT26" s="20"/>
      <c r="AU26" s="20"/>
      <c r="AV26" s="20"/>
      <c r="AW26" s="20"/>
    </row>
    <row r="27" spans="1:49" s="140" customFormat="1" ht="24" customHeight="1" x14ac:dyDescent="0.15">
      <c r="A27" s="280"/>
      <c r="B27" s="284"/>
      <c r="C27" s="93">
        <f>C26/E26</f>
        <v>0.3559322033898305</v>
      </c>
      <c r="D27" s="75">
        <f>D26/E26</f>
        <v>0.64406779661016944</v>
      </c>
      <c r="E27" s="76">
        <v>1</v>
      </c>
      <c r="G27" s="140">
        <f t="shared" si="0"/>
        <v>0</v>
      </c>
      <c r="J27" s="20"/>
      <c r="K27" s="301"/>
      <c r="L27" s="284"/>
      <c r="M27" s="93">
        <f>M26/$Q$26</f>
        <v>4.7619047619047616E-2</v>
      </c>
      <c r="N27" s="75">
        <f t="shared" ref="N27:P27" si="25">N26/$Q$26</f>
        <v>0.21428571428571427</v>
      </c>
      <c r="O27" s="75">
        <f t="shared" si="25"/>
        <v>0.69047619047619047</v>
      </c>
      <c r="P27" s="75">
        <f t="shared" si="25"/>
        <v>4.7619047619047616E-2</v>
      </c>
      <c r="Q27" s="76">
        <v>1</v>
      </c>
      <c r="R27" s="20"/>
      <c r="S27" s="20">
        <f t="shared" si="2"/>
        <v>0</v>
      </c>
      <c r="T27" s="20"/>
      <c r="U27" s="20"/>
      <c r="V27" s="20"/>
      <c r="W27" s="20"/>
      <c r="X27" s="20"/>
      <c r="Y27" s="20"/>
      <c r="Z27" s="20"/>
      <c r="AA27" s="20"/>
      <c r="AB27" s="301"/>
      <c r="AC27" s="284"/>
      <c r="AD27" s="101">
        <f>AD26/$AL$26</f>
        <v>0.22580645161290322</v>
      </c>
      <c r="AE27" s="102">
        <f t="shared" ref="AE27:AJ27" si="26">AE26/$AL$26</f>
        <v>0</v>
      </c>
      <c r="AF27" s="102">
        <f t="shared" si="26"/>
        <v>0.29032258064516131</v>
      </c>
      <c r="AG27" s="102">
        <f t="shared" si="26"/>
        <v>3.2258064516129031E-2</v>
      </c>
      <c r="AH27" s="102">
        <f t="shared" si="26"/>
        <v>0.19354838709677419</v>
      </c>
      <c r="AI27" s="102">
        <f t="shared" si="26"/>
        <v>0.12903225806451613</v>
      </c>
      <c r="AJ27" s="102">
        <f t="shared" si="26"/>
        <v>0.32258064516129031</v>
      </c>
      <c r="AK27" s="115" t="s">
        <v>135</v>
      </c>
      <c r="AL27" s="116" t="s">
        <v>135</v>
      </c>
      <c r="AM27" s="20"/>
      <c r="AN27" s="20" t="e">
        <f t="shared" si="4"/>
        <v>#VALUE!</v>
      </c>
      <c r="AO27" s="20"/>
      <c r="AP27" s="20"/>
      <c r="AQ27" s="20"/>
      <c r="AR27" s="20"/>
      <c r="AS27" s="20"/>
      <c r="AT27" s="20"/>
      <c r="AU27" s="20"/>
      <c r="AV27" s="20"/>
      <c r="AW27" s="20"/>
    </row>
    <row r="28" spans="1:49" s="7" customFormat="1" ht="24" customHeight="1" x14ac:dyDescent="0.15">
      <c r="A28" s="280"/>
      <c r="B28" s="284" t="s">
        <v>5</v>
      </c>
      <c r="C28" s="92">
        <v>49</v>
      </c>
      <c r="D28" s="40">
        <v>85</v>
      </c>
      <c r="E28" s="69">
        <v>134</v>
      </c>
      <c r="G28" s="7">
        <f t="shared" si="0"/>
        <v>0</v>
      </c>
      <c r="J28" s="20"/>
      <c r="K28" s="301"/>
      <c r="L28" s="284" t="s">
        <v>5</v>
      </c>
      <c r="M28" s="92">
        <v>9</v>
      </c>
      <c r="N28" s="40">
        <v>9</v>
      </c>
      <c r="O28" s="40">
        <v>29</v>
      </c>
      <c r="P28" s="40">
        <v>2</v>
      </c>
      <c r="Q28" s="68">
        <v>49</v>
      </c>
      <c r="R28" s="20"/>
      <c r="S28" s="20">
        <f t="shared" si="2"/>
        <v>0</v>
      </c>
      <c r="T28" s="20"/>
      <c r="U28" s="20"/>
      <c r="V28" s="20"/>
      <c r="W28" s="20"/>
      <c r="X28" s="20"/>
      <c r="Y28" s="20"/>
      <c r="Z28" s="20"/>
      <c r="AA28" s="20"/>
      <c r="AB28" s="301"/>
      <c r="AC28" s="284" t="s">
        <v>5</v>
      </c>
      <c r="AD28" s="92">
        <v>3</v>
      </c>
      <c r="AE28" s="40">
        <v>0</v>
      </c>
      <c r="AF28" s="40">
        <v>8</v>
      </c>
      <c r="AG28" s="40">
        <v>1</v>
      </c>
      <c r="AH28" s="40">
        <v>2</v>
      </c>
      <c r="AI28" s="40">
        <v>9</v>
      </c>
      <c r="AJ28" s="40">
        <v>9</v>
      </c>
      <c r="AK28" s="40">
        <v>32</v>
      </c>
      <c r="AL28" s="69">
        <v>31</v>
      </c>
      <c r="AM28" s="20"/>
      <c r="AN28" s="20">
        <f t="shared" si="4"/>
        <v>0</v>
      </c>
      <c r="AO28" s="20"/>
      <c r="AP28" s="20"/>
      <c r="AQ28" s="20"/>
      <c r="AR28" s="20"/>
      <c r="AS28" s="20"/>
      <c r="AT28" s="20"/>
      <c r="AU28" s="20"/>
      <c r="AV28" s="20"/>
      <c r="AW28" s="20"/>
    </row>
    <row r="29" spans="1:49" s="140" customFormat="1" ht="24" customHeight="1" x14ac:dyDescent="0.15">
      <c r="A29" s="280"/>
      <c r="B29" s="284"/>
      <c r="C29" s="93">
        <f>C28/E28</f>
        <v>0.36567164179104478</v>
      </c>
      <c r="D29" s="75">
        <f>D28/E28</f>
        <v>0.63432835820895528</v>
      </c>
      <c r="E29" s="76">
        <v>1</v>
      </c>
      <c r="G29" s="140">
        <f t="shared" si="0"/>
        <v>0</v>
      </c>
      <c r="J29" s="20"/>
      <c r="K29" s="301"/>
      <c r="L29" s="284"/>
      <c r="M29" s="93">
        <f>M28/$Q$28</f>
        <v>0.18367346938775511</v>
      </c>
      <c r="N29" s="75">
        <f t="shared" ref="N29:P29" si="27">N28/$Q$28</f>
        <v>0.18367346938775511</v>
      </c>
      <c r="O29" s="74">
        <f>O28/$Q$28-0.001</f>
        <v>0.59083673469387754</v>
      </c>
      <c r="P29" s="75">
        <f t="shared" si="27"/>
        <v>4.0816326530612242E-2</v>
      </c>
      <c r="Q29" s="76">
        <v>1</v>
      </c>
      <c r="R29" s="20"/>
      <c r="S29" s="20">
        <f t="shared" si="2"/>
        <v>-9.9999999999988987E-4</v>
      </c>
      <c r="T29" s="20"/>
      <c r="U29" s="20"/>
      <c r="V29" s="20"/>
      <c r="W29" s="20"/>
      <c r="X29" s="20"/>
      <c r="Y29" s="20"/>
      <c r="Z29" s="20"/>
      <c r="AA29" s="20"/>
      <c r="AB29" s="301"/>
      <c r="AC29" s="284"/>
      <c r="AD29" s="101">
        <f>AD28/$AL$28</f>
        <v>9.6774193548387094E-2</v>
      </c>
      <c r="AE29" s="102">
        <f t="shared" ref="AE29:AJ29" si="28">AE28/$AL$28</f>
        <v>0</v>
      </c>
      <c r="AF29" s="102">
        <f t="shared" si="28"/>
        <v>0.25806451612903225</v>
      </c>
      <c r="AG29" s="102">
        <f t="shared" si="28"/>
        <v>3.2258064516129031E-2</v>
      </c>
      <c r="AH29" s="102">
        <f t="shared" si="28"/>
        <v>6.4516129032258063E-2</v>
      </c>
      <c r="AI29" s="102">
        <f t="shared" si="28"/>
        <v>0.29032258064516131</v>
      </c>
      <c r="AJ29" s="102">
        <f t="shared" si="28"/>
        <v>0.29032258064516131</v>
      </c>
      <c r="AK29" s="115" t="s">
        <v>135</v>
      </c>
      <c r="AL29" s="116" t="s">
        <v>135</v>
      </c>
      <c r="AM29" s="20"/>
      <c r="AN29" s="20" t="e">
        <f t="shared" si="4"/>
        <v>#VALUE!</v>
      </c>
      <c r="AO29" s="20"/>
      <c r="AP29" s="20"/>
      <c r="AQ29" s="20"/>
      <c r="AR29" s="20"/>
      <c r="AS29" s="20"/>
      <c r="AT29" s="20"/>
      <c r="AU29" s="20"/>
      <c r="AV29" s="20"/>
      <c r="AW29" s="20"/>
    </row>
    <row r="30" spans="1:49" s="7" customFormat="1" ht="24" customHeight="1" x14ac:dyDescent="0.15">
      <c r="A30" s="280"/>
      <c r="B30" s="284" t="s">
        <v>85</v>
      </c>
      <c r="C30" s="92">
        <v>54</v>
      </c>
      <c r="D30" s="40">
        <v>75</v>
      </c>
      <c r="E30" s="69">
        <v>129</v>
      </c>
      <c r="G30" s="7">
        <f t="shared" si="0"/>
        <v>0</v>
      </c>
      <c r="J30" s="20"/>
      <c r="K30" s="301"/>
      <c r="L30" s="284" t="s">
        <v>85</v>
      </c>
      <c r="M30" s="92">
        <v>2</v>
      </c>
      <c r="N30" s="40">
        <v>28</v>
      </c>
      <c r="O30" s="40">
        <v>19</v>
      </c>
      <c r="P30" s="40">
        <v>3</v>
      </c>
      <c r="Q30" s="68">
        <v>52</v>
      </c>
      <c r="R30" s="20"/>
      <c r="S30" s="20">
        <f t="shared" si="2"/>
        <v>0</v>
      </c>
      <c r="T30" s="20"/>
      <c r="U30" s="20"/>
      <c r="V30" s="20"/>
      <c r="W30" s="20"/>
      <c r="X30" s="20"/>
      <c r="Y30" s="20"/>
      <c r="Z30" s="20"/>
      <c r="AA30" s="20"/>
      <c r="AB30" s="301"/>
      <c r="AC30" s="284" t="s">
        <v>85</v>
      </c>
      <c r="AD30" s="92">
        <v>1</v>
      </c>
      <c r="AE30" s="40">
        <v>2</v>
      </c>
      <c r="AF30" s="40">
        <v>10</v>
      </c>
      <c r="AG30" s="40">
        <v>0</v>
      </c>
      <c r="AH30" s="40">
        <v>7</v>
      </c>
      <c r="AI30" s="40">
        <v>3</v>
      </c>
      <c r="AJ30" s="40">
        <v>5</v>
      </c>
      <c r="AK30" s="40">
        <v>28</v>
      </c>
      <c r="AL30" s="69">
        <v>22</v>
      </c>
      <c r="AM30" s="20"/>
      <c r="AN30" s="20">
        <f t="shared" si="4"/>
        <v>0</v>
      </c>
      <c r="AO30" s="20"/>
      <c r="AP30" s="20"/>
      <c r="AQ30" s="20"/>
      <c r="AR30" s="20"/>
      <c r="AS30" s="20"/>
      <c r="AT30" s="20"/>
      <c r="AU30" s="20"/>
      <c r="AV30" s="20"/>
      <c r="AW30" s="20"/>
    </row>
    <row r="31" spans="1:49" s="140" customFormat="1" ht="24" customHeight="1" thickBot="1" x14ac:dyDescent="0.2">
      <c r="A31" s="280"/>
      <c r="B31" s="312"/>
      <c r="C31" s="94">
        <f>C30/E30</f>
        <v>0.41860465116279072</v>
      </c>
      <c r="D31" s="77">
        <f>D30/E30</f>
        <v>0.58139534883720934</v>
      </c>
      <c r="E31" s="78">
        <v>1</v>
      </c>
      <c r="G31" s="140">
        <f t="shared" si="0"/>
        <v>0</v>
      </c>
      <c r="J31" s="20"/>
      <c r="K31" s="301"/>
      <c r="L31" s="312"/>
      <c r="M31" s="94">
        <f>M30/$Q$30</f>
        <v>3.8461538461538464E-2</v>
      </c>
      <c r="N31" s="84">
        <f>N30/$Q$30+0.001</f>
        <v>0.53946153846153844</v>
      </c>
      <c r="O31" s="77">
        <f t="shared" ref="O31:P31" si="29">O30/$Q$30</f>
        <v>0.36538461538461536</v>
      </c>
      <c r="P31" s="77">
        <f t="shared" si="29"/>
        <v>5.7692307692307696E-2</v>
      </c>
      <c r="Q31" s="78">
        <v>1</v>
      </c>
      <c r="R31" s="20"/>
      <c r="S31" s="20">
        <f t="shared" si="2"/>
        <v>9.9999999999988987E-4</v>
      </c>
      <c r="T31" s="20"/>
      <c r="U31" s="20"/>
      <c r="V31" s="20"/>
      <c r="W31" s="20"/>
      <c r="X31" s="20"/>
      <c r="Y31" s="20"/>
      <c r="Z31" s="20"/>
      <c r="AA31" s="20"/>
      <c r="AB31" s="301"/>
      <c r="AC31" s="312"/>
      <c r="AD31" s="109">
        <f>AD30/$AL$30</f>
        <v>4.5454545454545456E-2</v>
      </c>
      <c r="AE31" s="111">
        <f t="shared" ref="AE31:AJ31" si="30">AE30/$AL$30</f>
        <v>9.0909090909090912E-2</v>
      </c>
      <c r="AF31" s="111">
        <f t="shared" si="30"/>
        <v>0.45454545454545453</v>
      </c>
      <c r="AG31" s="111">
        <f t="shared" si="30"/>
        <v>0</v>
      </c>
      <c r="AH31" s="111">
        <f t="shared" si="30"/>
        <v>0.31818181818181818</v>
      </c>
      <c r="AI31" s="111">
        <f t="shared" si="30"/>
        <v>0.13636363636363635</v>
      </c>
      <c r="AJ31" s="111">
        <f t="shared" si="30"/>
        <v>0.22727272727272727</v>
      </c>
      <c r="AK31" s="121" t="s">
        <v>135</v>
      </c>
      <c r="AL31" s="122" t="s">
        <v>135</v>
      </c>
      <c r="AM31" s="20"/>
      <c r="AN31" s="20" t="e">
        <f t="shared" si="4"/>
        <v>#VALUE!</v>
      </c>
      <c r="AO31" s="20"/>
      <c r="AP31" s="20"/>
      <c r="AQ31" s="20"/>
      <c r="AR31" s="20"/>
      <c r="AS31" s="20"/>
      <c r="AT31" s="20"/>
      <c r="AU31" s="20"/>
      <c r="AV31" s="20"/>
      <c r="AW31" s="20"/>
    </row>
    <row r="32" spans="1:49" s="7" customFormat="1" ht="24" customHeight="1" thickTop="1" x14ac:dyDescent="0.15">
      <c r="A32" s="280"/>
      <c r="B32" s="315" t="s">
        <v>0</v>
      </c>
      <c r="C32" s="45">
        <v>213</v>
      </c>
      <c r="D32" s="42">
        <v>424</v>
      </c>
      <c r="E32" s="73">
        <v>637</v>
      </c>
      <c r="G32" s="7">
        <f t="shared" si="0"/>
        <v>0</v>
      </c>
      <c r="J32" s="20"/>
      <c r="K32" s="301"/>
      <c r="L32" s="315" t="s">
        <v>0</v>
      </c>
      <c r="M32" s="45">
        <v>17</v>
      </c>
      <c r="N32" s="42">
        <v>66</v>
      </c>
      <c r="O32" s="42">
        <v>116</v>
      </c>
      <c r="P32" s="42">
        <v>11</v>
      </c>
      <c r="Q32" s="70">
        <v>210</v>
      </c>
      <c r="R32" s="20"/>
      <c r="S32" s="20">
        <f t="shared" si="2"/>
        <v>0</v>
      </c>
      <c r="T32" s="20"/>
      <c r="U32" s="20"/>
      <c r="V32" s="20"/>
      <c r="W32" s="20"/>
      <c r="X32" s="20"/>
      <c r="Y32" s="20"/>
      <c r="Z32" s="20"/>
      <c r="AA32" s="20"/>
      <c r="AB32" s="301"/>
      <c r="AC32" s="277" t="s">
        <v>0</v>
      </c>
      <c r="AD32" s="45">
        <v>16</v>
      </c>
      <c r="AE32" s="42">
        <v>2</v>
      </c>
      <c r="AF32" s="42">
        <v>35</v>
      </c>
      <c r="AG32" s="42">
        <v>4</v>
      </c>
      <c r="AH32" s="42">
        <v>21</v>
      </c>
      <c r="AI32" s="42">
        <v>19</v>
      </c>
      <c r="AJ32" s="42">
        <v>46</v>
      </c>
      <c r="AK32" s="42">
        <v>143</v>
      </c>
      <c r="AL32" s="73">
        <v>127</v>
      </c>
      <c r="AM32" s="20"/>
      <c r="AN32" s="20">
        <f t="shared" si="4"/>
        <v>0</v>
      </c>
      <c r="AO32" s="20"/>
      <c r="AP32" s="20"/>
      <c r="AQ32" s="20"/>
      <c r="AR32" s="20"/>
      <c r="AS32" s="20"/>
      <c r="AT32" s="20"/>
      <c r="AU32" s="20"/>
      <c r="AV32" s="20"/>
      <c r="AW32" s="20"/>
    </row>
    <row r="33" spans="1:49" s="140" customFormat="1" ht="24" customHeight="1" thickBot="1" x14ac:dyDescent="0.2">
      <c r="A33" s="282"/>
      <c r="B33" s="316"/>
      <c r="C33" s="97">
        <f>C32/E32</f>
        <v>0.33437990580847726</v>
      </c>
      <c r="D33" s="81">
        <f>D32/E32</f>
        <v>0.66562009419152279</v>
      </c>
      <c r="E33" s="83">
        <v>1</v>
      </c>
      <c r="G33" s="140">
        <f t="shared" si="0"/>
        <v>0</v>
      </c>
      <c r="H33" s="144">
        <f>+C20+C22+C24+C26+C28+C30-C32</f>
        <v>0</v>
      </c>
      <c r="I33" s="144">
        <f t="shared" ref="I33" si="31">+D20+D22+D24+D26+D28+D30-D32</f>
        <v>0</v>
      </c>
      <c r="J33" s="148"/>
      <c r="K33" s="302"/>
      <c r="L33" s="316"/>
      <c r="M33" s="97">
        <f>M32/$Q$32</f>
        <v>8.0952380952380956E-2</v>
      </c>
      <c r="N33" s="81">
        <f t="shared" ref="N33:P33" si="32">N32/$Q$32</f>
        <v>0.31428571428571428</v>
      </c>
      <c r="O33" s="82">
        <f>O32/$Q$32+0.001</f>
        <v>0.55338095238095242</v>
      </c>
      <c r="P33" s="81">
        <f t="shared" si="32"/>
        <v>5.2380952380952382E-2</v>
      </c>
      <c r="Q33" s="83">
        <v>1</v>
      </c>
      <c r="R33" s="20"/>
      <c r="S33" s="20">
        <f t="shared" si="2"/>
        <v>1.0000000000001119E-3</v>
      </c>
      <c r="T33" s="148">
        <f>+M20+M22+M24+M26+M28+M30-M32</f>
        <v>0</v>
      </c>
      <c r="U33" s="148">
        <f t="shared" ref="U33" si="33">+N20+N22+N24+N26+N28+N30-N32</f>
        <v>0</v>
      </c>
      <c r="V33" s="148">
        <f>+O20+O22+O24+O26+O28+O30-O32</f>
        <v>0</v>
      </c>
      <c r="W33" s="148">
        <f>+P20+P22+P24+P26+P28+P30-P32</f>
        <v>0</v>
      </c>
      <c r="X33" s="148">
        <f>+Q20+Q22+Q24+Q26+Q28+Q30-Q32</f>
        <v>0</v>
      </c>
      <c r="Y33" s="20"/>
      <c r="Z33" s="20"/>
      <c r="AA33" s="20"/>
      <c r="AB33" s="302"/>
      <c r="AC33" s="278"/>
      <c r="AD33" s="104">
        <f>AD32/$AL$32</f>
        <v>0.12598425196850394</v>
      </c>
      <c r="AE33" s="105">
        <f t="shared" ref="AE33:AJ33" si="34">AE32/$AL$32</f>
        <v>1.5748031496062992E-2</v>
      </c>
      <c r="AF33" s="105">
        <f t="shared" si="34"/>
        <v>0.27559055118110237</v>
      </c>
      <c r="AG33" s="105">
        <f t="shared" si="34"/>
        <v>3.1496062992125984E-2</v>
      </c>
      <c r="AH33" s="105">
        <f t="shared" si="34"/>
        <v>0.16535433070866143</v>
      </c>
      <c r="AI33" s="105">
        <f t="shared" si="34"/>
        <v>0.14960629921259844</v>
      </c>
      <c r="AJ33" s="105">
        <f t="shared" si="34"/>
        <v>0.36220472440944884</v>
      </c>
      <c r="AK33" s="119" t="s">
        <v>135</v>
      </c>
      <c r="AL33" s="120" t="s">
        <v>135</v>
      </c>
      <c r="AM33" s="20"/>
      <c r="AN33" s="20" t="e">
        <f t="shared" si="4"/>
        <v>#VALUE!</v>
      </c>
      <c r="AO33" s="20"/>
      <c r="AP33" s="20"/>
      <c r="AQ33" s="20"/>
      <c r="AR33" s="20"/>
      <c r="AS33" s="20"/>
      <c r="AT33" s="20"/>
      <c r="AU33" s="20"/>
      <c r="AV33" s="20"/>
      <c r="AW33" s="20"/>
    </row>
    <row r="34" spans="1:49" s="7" customFormat="1" ht="24" customHeight="1" x14ac:dyDescent="0.15">
      <c r="A34" s="283" t="s">
        <v>7</v>
      </c>
      <c r="B34" s="277" t="s">
        <v>1</v>
      </c>
      <c r="C34" s="45">
        <v>37</v>
      </c>
      <c r="D34" s="42">
        <v>51</v>
      </c>
      <c r="E34" s="70">
        <v>88</v>
      </c>
      <c r="G34" s="7">
        <f t="shared" si="0"/>
        <v>0</v>
      </c>
      <c r="J34" s="20"/>
      <c r="K34" s="300" t="s">
        <v>7</v>
      </c>
      <c r="L34" s="277" t="s">
        <v>1</v>
      </c>
      <c r="M34" s="45">
        <v>5</v>
      </c>
      <c r="N34" s="42">
        <v>11</v>
      </c>
      <c r="O34" s="42">
        <v>20</v>
      </c>
      <c r="P34" s="42">
        <v>1</v>
      </c>
      <c r="Q34" s="70">
        <v>37</v>
      </c>
      <c r="R34" s="20"/>
      <c r="S34" s="20">
        <f t="shared" si="2"/>
        <v>0</v>
      </c>
      <c r="T34" s="20"/>
      <c r="U34" s="20"/>
      <c r="V34" s="20"/>
      <c r="W34" s="20"/>
      <c r="X34" s="20"/>
      <c r="Y34" s="20"/>
      <c r="Z34" s="20"/>
      <c r="AA34" s="20"/>
      <c r="AB34" s="300" t="s">
        <v>7</v>
      </c>
      <c r="AC34" s="277" t="s">
        <v>1</v>
      </c>
      <c r="AD34" s="45">
        <v>3</v>
      </c>
      <c r="AE34" s="42">
        <v>0</v>
      </c>
      <c r="AF34" s="42">
        <v>6</v>
      </c>
      <c r="AG34" s="42">
        <v>2</v>
      </c>
      <c r="AH34" s="42">
        <v>2</v>
      </c>
      <c r="AI34" s="42">
        <v>3</v>
      </c>
      <c r="AJ34" s="42">
        <v>8</v>
      </c>
      <c r="AK34" s="46">
        <v>24</v>
      </c>
      <c r="AL34" s="70">
        <v>21</v>
      </c>
      <c r="AM34" s="20"/>
      <c r="AN34" s="20">
        <f t="shared" si="4"/>
        <v>0</v>
      </c>
      <c r="AO34" s="20"/>
      <c r="AP34" s="20"/>
      <c r="AQ34" s="20"/>
      <c r="AR34" s="20"/>
      <c r="AS34" s="20"/>
      <c r="AT34" s="20"/>
      <c r="AU34" s="20"/>
      <c r="AV34" s="20"/>
      <c r="AW34" s="20"/>
    </row>
    <row r="35" spans="1:49" s="140" customFormat="1" ht="24" customHeight="1" x14ac:dyDescent="0.15">
      <c r="A35" s="280"/>
      <c r="B35" s="284"/>
      <c r="C35" s="93">
        <f>C34/E34</f>
        <v>0.42045454545454547</v>
      </c>
      <c r="D35" s="75">
        <f>D34/E34</f>
        <v>0.57954545454545459</v>
      </c>
      <c r="E35" s="76">
        <v>1</v>
      </c>
      <c r="G35" s="140">
        <f t="shared" si="0"/>
        <v>0</v>
      </c>
      <c r="J35" s="20"/>
      <c r="K35" s="301"/>
      <c r="L35" s="284"/>
      <c r="M35" s="93">
        <f>M34/$Q$34</f>
        <v>0.13513513513513514</v>
      </c>
      <c r="N35" s="75">
        <f t="shared" ref="N35:P35" si="35">N34/$Q$34</f>
        <v>0.29729729729729731</v>
      </c>
      <c r="O35" s="75">
        <f t="shared" si="35"/>
        <v>0.54054054054054057</v>
      </c>
      <c r="P35" s="75">
        <f t="shared" si="35"/>
        <v>2.7027027027027029E-2</v>
      </c>
      <c r="Q35" s="76">
        <v>1</v>
      </c>
      <c r="R35" s="20"/>
      <c r="S35" s="20">
        <f t="shared" si="2"/>
        <v>0</v>
      </c>
      <c r="T35" s="20"/>
      <c r="U35" s="20"/>
      <c r="V35" s="20"/>
      <c r="W35" s="20"/>
      <c r="X35" s="20"/>
      <c r="Y35" s="20"/>
      <c r="Z35" s="20"/>
      <c r="AA35" s="20"/>
      <c r="AB35" s="301"/>
      <c r="AC35" s="284"/>
      <c r="AD35" s="101">
        <f>AD34/$AL$34</f>
        <v>0.14285714285714285</v>
      </c>
      <c r="AE35" s="102">
        <f t="shared" ref="AE35:AJ35" si="36">AE34/$AL$34</f>
        <v>0</v>
      </c>
      <c r="AF35" s="102">
        <f t="shared" si="36"/>
        <v>0.2857142857142857</v>
      </c>
      <c r="AG35" s="102">
        <f t="shared" si="36"/>
        <v>9.5238095238095233E-2</v>
      </c>
      <c r="AH35" s="102">
        <f t="shared" si="36"/>
        <v>9.5238095238095233E-2</v>
      </c>
      <c r="AI35" s="102">
        <f t="shared" si="36"/>
        <v>0.14285714285714285</v>
      </c>
      <c r="AJ35" s="102">
        <f t="shared" si="36"/>
        <v>0.38095238095238093</v>
      </c>
      <c r="AK35" s="115" t="s">
        <v>135</v>
      </c>
      <c r="AL35" s="116" t="s">
        <v>135</v>
      </c>
      <c r="AM35" s="20"/>
      <c r="AN35" s="20" t="e">
        <f t="shared" si="4"/>
        <v>#VALUE!</v>
      </c>
      <c r="AO35" s="20"/>
      <c r="AP35" s="20"/>
      <c r="AQ35" s="20"/>
      <c r="AR35" s="20"/>
      <c r="AS35" s="20"/>
      <c r="AT35" s="20"/>
      <c r="AU35" s="20"/>
      <c r="AV35" s="20"/>
      <c r="AW35" s="20"/>
    </row>
    <row r="36" spans="1:49" s="7" customFormat="1" ht="24" customHeight="1" x14ac:dyDescent="0.15">
      <c r="A36" s="280"/>
      <c r="B36" s="284" t="s">
        <v>2</v>
      </c>
      <c r="C36" s="92">
        <v>70</v>
      </c>
      <c r="D36" s="40">
        <v>22</v>
      </c>
      <c r="E36" s="69">
        <v>92</v>
      </c>
      <c r="G36" s="7">
        <f t="shared" si="0"/>
        <v>0</v>
      </c>
      <c r="J36" s="20"/>
      <c r="K36" s="301"/>
      <c r="L36" s="284" t="s">
        <v>2</v>
      </c>
      <c r="M36" s="92">
        <v>7</v>
      </c>
      <c r="N36" s="40">
        <v>29</v>
      </c>
      <c r="O36" s="40">
        <v>32</v>
      </c>
      <c r="P36" s="40">
        <v>2</v>
      </c>
      <c r="Q36" s="68">
        <v>70</v>
      </c>
      <c r="R36" s="20"/>
      <c r="S36" s="20">
        <f t="shared" si="2"/>
        <v>0</v>
      </c>
      <c r="T36" s="20"/>
      <c r="U36" s="20"/>
      <c r="V36" s="20"/>
      <c r="W36" s="20"/>
      <c r="X36" s="20"/>
      <c r="Y36" s="20"/>
      <c r="Z36" s="20"/>
      <c r="AA36" s="20"/>
      <c r="AB36" s="301"/>
      <c r="AC36" s="284" t="s">
        <v>2</v>
      </c>
      <c r="AD36" s="92">
        <v>14</v>
      </c>
      <c r="AE36" s="40">
        <v>1</v>
      </c>
      <c r="AF36" s="40">
        <v>11</v>
      </c>
      <c r="AG36" s="40">
        <v>3</v>
      </c>
      <c r="AH36" s="40">
        <v>4</v>
      </c>
      <c r="AI36" s="40">
        <v>1</v>
      </c>
      <c r="AJ36" s="40">
        <v>7</v>
      </c>
      <c r="AK36" s="40">
        <v>41</v>
      </c>
      <c r="AL36" s="69">
        <v>34</v>
      </c>
      <c r="AM36" s="20"/>
      <c r="AN36" s="20">
        <f t="shared" si="4"/>
        <v>0</v>
      </c>
      <c r="AO36" s="20"/>
      <c r="AP36" s="20"/>
      <c r="AQ36" s="20"/>
      <c r="AR36" s="20"/>
      <c r="AS36" s="20"/>
      <c r="AT36" s="20"/>
      <c r="AU36" s="20"/>
      <c r="AV36" s="20"/>
      <c r="AW36" s="20"/>
    </row>
    <row r="37" spans="1:49" s="140" customFormat="1" ht="24" customHeight="1" x14ac:dyDescent="0.15">
      <c r="A37" s="280"/>
      <c r="B37" s="284"/>
      <c r="C37" s="93">
        <f>C36/E36</f>
        <v>0.76086956521739135</v>
      </c>
      <c r="D37" s="75">
        <f>D36/E36</f>
        <v>0.2391304347826087</v>
      </c>
      <c r="E37" s="76">
        <v>1</v>
      </c>
      <c r="G37" s="140">
        <f t="shared" si="0"/>
        <v>0</v>
      </c>
      <c r="J37" s="20"/>
      <c r="K37" s="301"/>
      <c r="L37" s="284"/>
      <c r="M37" s="93">
        <f>M36/$Q$36</f>
        <v>0.1</v>
      </c>
      <c r="N37" s="75">
        <f t="shared" ref="N37:P37" si="37">N36/$Q$36</f>
        <v>0.41428571428571431</v>
      </c>
      <c r="O37" s="75">
        <f t="shared" si="37"/>
        <v>0.45714285714285713</v>
      </c>
      <c r="P37" s="75">
        <f t="shared" si="37"/>
        <v>2.8571428571428571E-2</v>
      </c>
      <c r="Q37" s="76">
        <v>1</v>
      </c>
      <c r="R37" s="20"/>
      <c r="S37" s="20">
        <f t="shared" si="2"/>
        <v>0</v>
      </c>
      <c r="T37" s="20"/>
      <c r="U37" s="20"/>
      <c r="V37" s="20"/>
      <c r="W37" s="20"/>
      <c r="X37" s="20"/>
      <c r="Y37" s="20"/>
      <c r="Z37" s="20"/>
      <c r="AA37" s="20"/>
      <c r="AB37" s="301"/>
      <c r="AC37" s="284"/>
      <c r="AD37" s="101">
        <f>AD36/$AL$36</f>
        <v>0.41176470588235292</v>
      </c>
      <c r="AE37" s="102">
        <f t="shared" ref="AE37:AJ37" si="38">AE36/$AL$36</f>
        <v>2.9411764705882353E-2</v>
      </c>
      <c r="AF37" s="102">
        <f t="shared" si="38"/>
        <v>0.3235294117647059</v>
      </c>
      <c r="AG37" s="102">
        <f t="shared" si="38"/>
        <v>8.8235294117647065E-2</v>
      </c>
      <c r="AH37" s="102">
        <f t="shared" si="38"/>
        <v>0.11764705882352941</v>
      </c>
      <c r="AI37" s="102">
        <f t="shared" si="38"/>
        <v>2.9411764705882353E-2</v>
      </c>
      <c r="AJ37" s="102">
        <f t="shared" si="38"/>
        <v>0.20588235294117646</v>
      </c>
      <c r="AK37" s="115" t="s">
        <v>135</v>
      </c>
      <c r="AL37" s="116" t="s">
        <v>135</v>
      </c>
      <c r="AM37" s="20"/>
      <c r="AN37" s="20" t="e">
        <f t="shared" si="4"/>
        <v>#VALUE!</v>
      </c>
      <c r="AO37" s="20"/>
      <c r="AP37" s="20"/>
      <c r="AQ37" s="20"/>
      <c r="AR37" s="20"/>
      <c r="AS37" s="20"/>
      <c r="AT37" s="20"/>
      <c r="AU37" s="20"/>
      <c r="AV37" s="20"/>
      <c r="AW37" s="20"/>
    </row>
    <row r="38" spans="1:49" s="7" customFormat="1" ht="24" customHeight="1" x14ac:dyDescent="0.15">
      <c r="A38" s="280"/>
      <c r="B38" s="284" t="s">
        <v>3</v>
      </c>
      <c r="C38" s="92">
        <v>99</v>
      </c>
      <c r="D38" s="40">
        <v>8</v>
      </c>
      <c r="E38" s="69">
        <v>107</v>
      </c>
      <c r="G38" s="7">
        <f t="shared" si="0"/>
        <v>0</v>
      </c>
      <c r="J38" s="20"/>
      <c r="K38" s="301"/>
      <c r="L38" s="284" t="s">
        <v>3</v>
      </c>
      <c r="M38" s="92">
        <v>15</v>
      </c>
      <c r="N38" s="40">
        <v>47</v>
      </c>
      <c r="O38" s="40">
        <v>35</v>
      </c>
      <c r="P38" s="40">
        <v>0</v>
      </c>
      <c r="Q38" s="68">
        <v>97</v>
      </c>
      <c r="R38" s="20"/>
      <c r="S38" s="20">
        <f t="shared" si="2"/>
        <v>0</v>
      </c>
      <c r="T38" s="20"/>
      <c r="U38" s="20"/>
      <c r="V38" s="20"/>
      <c r="W38" s="20"/>
      <c r="X38" s="20"/>
      <c r="Y38" s="20"/>
      <c r="Z38" s="20"/>
      <c r="AA38" s="20"/>
      <c r="AB38" s="301"/>
      <c r="AC38" s="284" t="s">
        <v>3</v>
      </c>
      <c r="AD38" s="92">
        <v>15</v>
      </c>
      <c r="AE38" s="40">
        <v>3</v>
      </c>
      <c r="AF38" s="40">
        <v>11</v>
      </c>
      <c r="AG38" s="40">
        <v>1</v>
      </c>
      <c r="AH38" s="40">
        <v>2</v>
      </c>
      <c r="AI38" s="40">
        <v>4</v>
      </c>
      <c r="AJ38" s="40">
        <v>8</v>
      </c>
      <c r="AK38" s="40">
        <v>44</v>
      </c>
      <c r="AL38" s="69">
        <v>35</v>
      </c>
      <c r="AM38" s="20"/>
      <c r="AN38" s="20">
        <f t="shared" si="4"/>
        <v>0</v>
      </c>
      <c r="AO38" s="20"/>
      <c r="AP38" s="20"/>
      <c r="AQ38" s="20"/>
      <c r="AR38" s="20"/>
      <c r="AS38" s="20"/>
      <c r="AT38" s="20"/>
      <c r="AU38" s="20"/>
      <c r="AV38" s="20"/>
      <c r="AW38" s="20"/>
    </row>
    <row r="39" spans="1:49" s="140" customFormat="1" ht="24" customHeight="1" x14ac:dyDescent="0.15">
      <c r="A39" s="280"/>
      <c r="B39" s="284"/>
      <c r="C39" s="93">
        <f>C38/E38</f>
        <v>0.92523364485981308</v>
      </c>
      <c r="D39" s="75">
        <f>D38/E38</f>
        <v>7.476635514018691E-2</v>
      </c>
      <c r="E39" s="76">
        <v>1</v>
      </c>
      <c r="G39" s="140">
        <f t="shared" si="0"/>
        <v>0</v>
      </c>
      <c r="J39" s="20"/>
      <c r="K39" s="301"/>
      <c r="L39" s="284"/>
      <c r="M39" s="93">
        <f>M38/$Q$38</f>
        <v>0.15463917525773196</v>
      </c>
      <c r="N39" s="74">
        <f>N38/$Q$38-0.001</f>
        <v>0.4835360824742268</v>
      </c>
      <c r="O39" s="75">
        <f t="shared" ref="O39:P39" si="39">O38/$Q$38</f>
        <v>0.36082474226804123</v>
      </c>
      <c r="P39" s="75">
        <f t="shared" si="39"/>
        <v>0</v>
      </c>
      <c r="Q39" s="76">
        <v>1</v>
      </c>
      <c r="R39" s="20"/>
      <c r="S39" s="20">
        <f t="shared" si="2"/>
        <v>-9.9999999999988987E-4</v>
      </c>
      <c r="T39" s="20"/>
      <c r="U39" s="20"/>
      <c r="V39" s="20"/>
      <c r="W39" s="20"/>
      <c r="X39" s="20"/>
      <c r="Y39" s="20"/>
      <c r="Z39" s="20"/>
      <c r="AA39" s="20"/>
      <c r="AB39" s="301"/>
      <c r="AC39" s="284"/>
      <c r="AD39" s="101">
        <f>AD38/$AL$38</f>
        <v>0.42857142857142855</v>
      </c>
      <c r="AE39" s="102">
        <f t="shared" ref="AE39:AJ39" si="40">AE38/$AL$38</f>
        <v>8.5714285714285715E-2</v>
      </c>
      <c r="AF39" s="102">
        <f t="shared" si="40"/>
        <v>0.31428571428571428</v>
      </c>
      <c r="AG39" s="102">
        <f t="shared" si="40"/>
        <v>2.8571428571428571E-2</v>
      </c>
      <c r="AH39" s="102">
        <f t="shared" si="40"/>
        <v>5.7142857142857141E-2</v>
      </c>
      <c r="AI39" s="102">
        <f t="shared" si="40"/>
        <v>0.11428571428571428</v>
      </c>
      <c r="AJ39" s="102">
        <f t="shared" si="40"/>
        <v>0.22857142857142856</v>
      </c>
      <c r="AK39" s="115" t="s">
        <v>135</v>
      </c>
      <c r="AL39" s="116" t="s">
        <v>135</v>
      </c>
      <c r="AM39" s="20"/>
      <c r="AN39" s="20" t="e">
        <f t="shared" si="4"/>
        <v>#VALUE!</v>
      </c>
      <c r="AO39" s="20"/>
      <c r="AP39" s="20"/>
      <c r="AQ39" s="20"/>
      <c r="AR39" s="20"/>
      <c r="AS39" s="20"/>
      <c r="AT39" s="20"/>
      <c r="AU39" s="20"/>
      <c r="AV39" s="20"/>
      <c r="AW39" s="20"/>
    </row>
    <row r="40" spans="1:49" s="7" customFormat="1" ht="24" customHeight="1" x14ac:dyDescent="0.15">
      <c r="A40" s="280"/>
      <c r="B40" s="284" t="s">
        <v>4</v>
      </c>
      <c r="C40" s="92">
        <v>123</v>
      </c>
      <c r="D40" s="40">
        <v>6</v>
      </c>
      <c r="E40" s="69">
        <v>129</v>
      </c>
      <c r="G40" s="7">
        <f t="shared" si="0"/>
        <v>0</v>
      </c>
      <c r="J40" s="20"/>
      <c r="K40" s="301"/>
      <c r="L40" s="284" t="s">
        <v>4</v>
      </c>
      <c r="M40" s="92">
        <v>19</v>
      </c>
      <c r="N40" s="40">
        <v>56</v>
      </c>
      <c r="O40" s="40">
        <v>43</v>
      </c>
      <c r="P40" s="40">
        <v>4</v>
      </c>
      <c r="Q40" s="68">
        <v>122</v>
      </c>
      <c r="R40" s="20"/>
      <c r="S40" s="20">
        <f t="shared" si="2"/>
        <v>0</v>
      </c>
      <c r="T40" s="20"/>
      <c r="U40" s="20"/>
      <c r="V40" s="20"/>
      <c r="W40" s="20"/>
      <c r="X40" s="20"/>
      <c r="Y40" s="20"/>
      <c r="Z40" s="20"/>
      <c r="AA40" s="20"/>
      <c r="AB40" s="301"/>
      <c r="AC40" s="284" t="s">
        <v>4</v>
      </c>
      <c r="AD40" s="92">
        <v>24</v>
      </c>
      <c r="AE40" s="40">
        <v>0</v>
      </c>
      <c r="AF40" s="40">
        <v>14</v>
      </c>
      <c r="AG40" s="40">
        <v>0</v>
      </c>
      <c r="AH40" s="40">
        <v>6</v>
      </c>
      <c r="AI40" s="40">
        <v>5</v>
      </c>
      <c r="AJ40" s="40">
        <v>8</v>
      </c>
      <c r="AK40" s="40">
        <v>57</v>
      </c>
      <c r="AL40" s="69">
        <v>47</v>
      </c>
      <c r="AM40" s="20"/>
      <c r="AN40" s="20">
        <f t="shared" si="4"/>
        <v>0</v>
      </c>
      <c r="AO40" s="20"/>
      <c r="AP40" s="20"/>
      <c r="AQ40" s="20"/>
      <c r="AR40" s="20"/>
      <c r="AS40" s="20"/>
      <c r="AT40" s="20"/>
      <c r="AU40" s="20"/>
      <c r="AV40" s="20"/>
      <c r="AW40" s="20"/>
    </row>
    <row r="41" spans="1:49" s="140" customFormat="1" ht="24" customHeight="1" x14ac:dyDescent="0.15">
      <c r="A41" s="280"/>
      <c r="B41" s="284"/>
      <c r="C41" s="93">
        <f>C40/E40</f>
        <v>0.95348837209302328</v>
      </c>
      <c r="D41" s="75">
        <f>D40/E40</f>
        <v>4.6511627906976744E-2</v>
      </c>
      <c r="E41" s="76">
        <v>1</v>
      </c>
      <c r="G41" s="140">
        <f t="shared" si="0"/>
        <v>0</v>
      </c>
      <c r="J41" s="20"/>
      <c r="K41" s="301"/>
      <c r="L41" s="284"/>
      <c r="M41" s="93">
        <f>M40/$Q$40</f>
        <v>0.15573770491803279</v>
      </c>
      <c r="N41" s="75">
        <f t="shared" ref="N41:P41" si="41">N40/$Q$40</f>
        <v>0.45901639344262296</v>
      </c>
      <c r="O41" s="75">
        <f t="shared" si="41"/>
        <v>0.35245901639344263</v>
      </c>
      <c r="P41" s="75">
        <f t="shared" si="41"/>
        <v>3.2786885245901641E-2</v>
      </c>
      <c r="Q41" s="76">
        <v>1</v>
      </c>
      <c r="R41" s="20"/>
      <c r="S41" s="20">
        <f t="shared" si="2"/>
        <v>0</v>
      </c>
      <c r="T41" s="20"/>
      <c r="U41" s="20"/>
      <c r="V41" s="20"/>
      <c r="W41" s="20"/>
      <c r="X41" s="20"/>
      <c r="Y41" s="20"/>
      <c r="Z41" s="20"/>
      <c r="AA41" s="20"/>
      <c r="AB41" s="301"/>
      <c r="AC41" s="284"/>
      <c r="AD41" s="101">
        <f>AD40/$AL$40</f>
        <v>0.51063829787234039</v>
      </c>
      <c r="AE41" s="102">
        <f t="shared" ref="AE41:AJ41" si="42">AE40/$AL$40</f>
        <v>0</v>
      </c>
      <c r="AF41" s="102">
        <f t="shared" si="42"/>
        <v>0.2978723404255319</v>
      </c>
      <c r="AG41" s="102">
        <f t="shared" si="42"/>
        <v>0</v>
      </c>
      <c r="AH41" s="102">
        <f t="shared" si="42"/>
        <v>0.1276595744680851</v>
      </c>
      <c r="AI41" s="102">
        <f t="shared" si="42"/>
        <v>0.10638297872340426</v>
      </c>
      <c r="AJ41" s="102">
        <f t="shared" si="42"/>
        <v>0.1702127659574468</v>
      </c>
      <c r="AK41" s="115" t="s">
        <v>135</v>
      </c>
      <c r="AL41" s="116" t="s">
        <v>135</v>
      </c>
      <c r="AM41" s="20"/>
      <c r="AN41" s="20" t="e">
        <f t="shared" si="4"/>
        <v>#VALUE!</v>
      </c>
      <c r="AO41" s="20"/>
      <c r="AP41" s="20"/>
      <c r="AQ41" s="20"/>
      <c r="AR41" s="20"/>
      <c r="AS41" s="20"/>
      <c r="AT41" s="20"/>
      <c r="AU41" s="20"/>
      <c r="AV41" s="20"/>
      <c r="AW41" s="20"/>
    </row>
    <row r="42" spans="1:49" s="7" customFormat="1" ht="24" customHeight="1" x14ac:dyDescent="0.15">
      <c r="A42" s="280"/>
      <c r="B42" s="284" t="s">
        <v>5</v>
      </c>
      <c r="C42" s="92">
        <v>132</v>
      </c>
      <c r="D42" s="40">
        <v>8</v>
      </c>
      <c r="E42" s="69">
        <v>140</v>
      </c>
      <c r="G42" s="7">
        <f t="shared" si="0"/>
        <v>0</v>
      </c>
      <c r="J42" s="20"/>
      <c r="K42" s="301"/>
      <c r="L42" s="284" t="s">
        <v>5</v>
      </c>
      <c r="M42" s="92">
        <v>37</v>
      </c>
      <c r="N42" s="40">
        <v>58</v>
      </c>
      <c r="O42" s="40">
        <v>34</v>
      </c>
      <c r="P42" s="40">
        <v>3</v>
      </c>
      <c r="Q42" s="68">
        <v>132</v>
      </c>
      <c r="R42" s="20"/>
      <c r="S42" s="20">
        <f t="shared" si="2"/>
        <v>0</v>
      </c>
      <c r="T42" s="20"/>
      <c r="U42" s="20"/>
      <c r="V42" s="20"/>
      <c r="W42" s="20"/>
      <c r="X42" s="20"/>
      <c r="Y42" s="20"/>
      <c r="Z42" s="20"/>
      <c r="AA42" s="20"/>
      <c r="AB42" s="301"/>
      <c r="AC42" s="284" t="s">
        <v>5</v>
      </c>
      <c r="AD42" s="92">
        <v>12</v>
      </c>
      <c r="AE42" s="40">
        <v>2</v>
      </c>
      <c r="AF42" s="40">
        <v>16</v>
      </c>
      <c r="AG42" s="40">
        <v>2</v>
      </c>
      <c r="AH42" s="40">
        <v>8</v>
      </c>
      <c r="AI42" s="40">
        <v>4</v>
      </c>
      <c r="AJ42" s="40">
        <v>8</v>
      </c>
      <c r="AK42" s="40">
        <v>52</v>
      </c>
      <c r="AL42" s="69">
        <v>37</v>
      </c>
      <c r="AM42" s="20"/>
      <c r="AN42" s="20">
        <f t="shared" si="4"/>
        <v>0</v>
      </c>
      <c r="AO42" s="20"/>
      <c r="AP42" s="20"/>
      <c r="AQ42" s="20"/>
      <c r="AR42" s="20"/>
      <c r="AS42" s="20"/>
      <c r="AT42" s="20"/>
      <c r="AU42" s="20"/>
      <c r="AV42" s="20"/>
      <c r="AW42" s="20"/>
    </row>
    <row r="43" spans="1:49" s="140" customFormat="1" ht="24" customHeight="1" x14ac:dyDescent="0.15">
      <c r="A43" s="280"/>
      <c r="B43" s="284"/>
      <c r="C43" s="93">
        <f>C42/E42</f>
        <v>0.94285714285714284</v>
      </c>
      <c r="D43" s="75">
        <f>D42/E42</f>
        <v>5.7142857142857141E-2</v>
      </c>
      <c r="E43" s="76">
        <v>1</v>
      </c>
      <c r="G43" s="140">
        <f t="shared" si="0"/>
        <v>0</v>
      </c>
      <c r="J43" s="20"/>
      <c r="K43" s="301"/>
      <c r="L43" s="284"/>
      <c r="M43" s="93">
        <f>M42/$Q$42</f>
        <v>0.28030303030303028</v>
      </c>
      <c r="N43" s="75">
        <f t="shared" ref="N43:P43" si="43">N42/$Q$42</f>
        <v>0.43939393939393939</v>
      </c>
      <c r="O43" s="75">
        <f t="shared" si="43"/>
        <v>0.25757575757575757</v>
      </c>
      <c r="P43" s="75">
        <f t="shared" si="43"/>
        <v>2.2727272727272728E-2</v>
      </c>
      <c r="Q43" s="76">
        <v>1</v>
      </c>
      <c r="R43" s="20"/>
      <c r="S43" s="20">
        <f t="shared" si="2"/>
        <v>0</v>
      </c>
      <c r="T43" s="20"/>
      <c r="U43" s="20"/>
      <c r="V43" s="20"/>
      <c r="W43" s="20"/>
      <c r="X43" s="20"/>
      <c r="Y43" s="20"/>
      <c r="Z43" s="20"/>
      <c r="AA43" s="20"/>
      <c r="AB43" s="301"/>
      <c r="AC43" s="284"/>
      <c r="AD43" s="101">
        <f>AD42/$AL$42</f>
        <v>0.32432432432432434</v>
      </c>
      <c r="AE43" s="102">
        <f t="shared" ref="AE43:AJ43" si="44">AE42/$AL$42</f>
        <v>5.4054054054054057E-2</v>
      </c>
      <c r="AF43" s="102">
        <f t="shared" si="44"/>
        <v>0.43243243243243246</v>
      </c>
      <c r="AG43" s="102">
        <f t="shared" si="44"/>
        <v>5.4054054054054057E-2</v>
      </c>
      <c r="AH43" s="102">
        <f t="shared" si="44"/>
        <v>0.21621621621621623</v>
      </c>
      <c r="AI43" s="102">
        <f t="shared" si="44"/>
        <v>0.10810810810810811</v>
      </c>
      <c r="AJ43" s="102">
        <f t="shared" si="44"/>
        <v>0.21621621621621623</v>
      </c>
      <c r="AK43" s="115" t="s">
        <v>135</v>
      </c>
      <c r="AL43" s="116" t="s">
        <v>135</v>
      </c>
      <c r="AM43" s="20"/>
      <c r="AN43" s="20" t="e">
        <f t="shared" si="4"/>
        <v>#VALUE!</v>
      </c>
      <c r="AO43" s="20"/>
      <c r="AP43" s="20"/>
      <c r="AQ43" s="20"/>
      <c r="AR43" s="20"/>
      <c r="AS43" s="20"/>
      <c r="AT43" s="20"/>
      <c r="AU43" s="20"/>
      <c r="AV43" s="20"/>
      <c r="AW43" s="20"/>
    </row>
    <row r="44" spans="1:49" s="7" customFormat="1" ht="24" customHeight="1" x14ac:dyDescent="0.15">
      <c r="A44" s="280"/>
      <c r="B44" s="284" t="s">
        <v>85</v>
      </c>
      <c r="C44" s="92">
        <v>119</v>
      </c>
      <c r="D44" s="40">
        <v>45</v>
      </c>
      <c r="E44" s="69">
        <v>164</v>
      </c>
      <c r="G44" s="7">
        <f t="shared" si="0"/>
        <v>0</v>
      </c>
      <c r="J44" s="20"/>
      <c r="K44" s="301"/>
      <c r="L44" s="284" t="s">
        <v>85</v>
      </c>
      <c r="M44" s="92">
        <v>5</v>
      </c>
      <c r="N44" s="40">
        <v>44</v>
      </c>
      <c r="O44" s="40">
        <v>62</v>
      </c>
      <c r="P44" s="40">
        <v>5</v>
      </c>
      <c r="Q44" s="68">
        <v>116</v>
      </c>
      <c r="R44" s="20"/>
      <c r="S44" s="20">
        <f t="shared" si="2"/>
        <v>0</v>
      </c>
      <c r="T44" s="20"/>
      <c r="U44" s="20"/>
      <c r="V44" s="20"/>
      <c r="W44" s="20"/>
      <c r="X44" s="20"/>
      <c r="Y44" s="20"/>
      <c r="Z44" s="20"/>
      <c r="AA44" s="20"/>
      <c r="AB44" s="301"/>
      <c r="AC44" s="284" t="s">
        <v>85</v>
      </c>
      <c r="AD44" s="92">
        <v>7</v>
      </c>
      <c r="AE44" s="40">
        <v>8</v>
      </c>
      <c r="AF44" s="40">
        <v>30</v>
      </c>
      <c r="AG44" s="40">
        <v>5</v>
      </c>
      <c r="AH44" s="40">
        <v>8</v>
      </c>
      <c r="AI44" s="40">
        <v>9</v>
      </c>
      <c r="AJ44" s="40">
        <v>14</v>
      </c>
      <c r="AK44" s="40">
        <v>81</v>
      </c>
      <c r="AL44" s="69">
        <v>67</v>
      </c>
      <c r="AM44" s="20"/>
      <c r="AN44" s="20">
        <f t="shared" si="4"/>
        <v>0</v>
      </c>
      <c r="AO44" s="20"/>
      <c r="AP44" s="20"/>
      <c r="AQ44" s="20"/>
      <c r="AR44" s="20"/>
      <c r="AS44" s="20"/>
      <c r="AT44" s="20"/>
      <c r="AU44" s="20"/>
      <c r="AV44" s="20"/>
      <c r="AW44" s="20"/>
    </row>
    <row r="45" spans="1:49" s="140" customFormat="1" ht="24" customHeight="1" thickBot="1" x14ac:dyDescent="0.2">
      <c r="A45" s="280"/>
      <c r="B45" s="312"/>
      <c r="C45" s="94">
        <f>C44/E44</f>
        <v>0.72560975609756095</v>
      </c>
      <c r="D45" s="77">
        <f>D44/E44</f>
        <v>0.27439024390243905</v>
      </c>
      <c r="E45" s="78">
        <v>1</v>
      </c>
      <c r="G45" s="140">
        <f t="shared" si="0"/>
        <v>0</v>
      </c>
      <c r="J45" s="20"/>
      <c r="K45" s="301"/>
      <c r="L45" s="312"/>
      <c r="M45" s="94">
        <f>M44/$Q$44</f>
        <v>4.3103448275862072E-2</v>
      </c>
      <c r="N45" s="77">
        <f>N44/$Q$44</f>
        <v>0.37931034482758619</v>
      </c>
      <c r="O45" s="84">
        <f>O44/$Q$44+0.001</f>
        <v>0.53548275862068961</v>
      </c>
      <c r="P45" s="77">
        <f t="shared" ref="P45" si="45">P44/$Q$44</f>
        <v>4.3103448275862072E-2</v>
      </c>
      <c r="Q45" s="78">
        <v>1</v>
      </c>
      <c r="R45" s="20"/>
      <c r="S45" s="20">
        <f t="shared" si="2"/>
        <v>9.9999999999988987E-4</v>
      </c>
      <c r="T45" s="20"/>
      <c r="U45" s="20"/>
      <c r="V45" s="20"/>
      <c r="W45" s="20"/>
      <c r="X45" s="20"/>
      <c r="Y45" s="20"/>
      <c r="Z45" s="20"/>
      <c r="AA45" s="20"/>
      <c r="AB45" s="301"/>
      <c r="AC45" s="312"/>
      <c r="AD45" s="109">
        <f>AD44/$AL$44</f>
        <v>0.1044776119402985</v>
      </c>
      <c r="AE45" s="111">
        <f t="shared" ref="AE45:AJ45" si="46">AE44/$AL$44</f>
        <v>0.11940298507462686</v>
      </c>
      <c r="AF45" s="111">
        <f t="shared" si="46"/>
        <v>0.44776119402985076</v>
      </c>
      <c r="AG45" s="111">
        <f t="shared" si="46"/>
        <v>7.4626865671641784E-2</v>
      </c>
      <c r="AH45" s="111">
        <f t="shared" si="46"/>
        <v>0.11940298507462686</v>
      </c>
      <c r="AI45" s="111">
        <f t="shared" si="46"/>
        <v>0.13432835820895522</v>
      </c>
      <c r="AJ45" s="111">
        <f t="shared" si="46"/>
        <v>0.20895522388059701</v>
      </c>
      <c r="AK45" s="121" t="s">
        <v>135</v>
      </c>
      <c r="AL45" s="116" t="s">
        <v>135</v>
      </c>
      <c r="AM45" s="20"/>
      <c r="AN45" s="20" t="e">
        <f t="shared" si="4"/>
        <v>#VALUE!</v>
      </c>
      <c r="AO45" s="20"/>
      <c r="AP45" s="20"/>
      <c r="AQ45" s="20"/>
      <c r="AR45" s="20"/>
      <c r="AS45" s="20"/>
      <c r="AT45" s="20"/>
      <c r="AU45" s="20"/>
      <c r="AV45" s="20"/>
      <c r="AW45" s="20"/>
    </row>
    <row r="46" spans="1:49" s="7" customFormat="1" ht="24" customHeight="1" thickTop="1" x14ac:dyDescent="0.15">
      <c r="A46" s="280"/>
      <c r="B46" s="277" t="s">
        <v>0</v>
      </c>
      <c r="C46" s="45">
        <v>580</v>
      </c>
      <c r="D46" s="42">
        <v>140</v>
      </c>
      <c r="E46" s="73">
        <v>720</v>
      </c>
      <c r="G46" s="7">
        <f t="shared" si="0"/>
        <v>0</v>
      </c>
      <c r="J46" s="20"/>
      <c r="K46" s="301"/>
      <c r="L46" s="277" t="s">
        <v>0</v>
      </c>
      <c r="M46" s="45">
        <v>88</v>
      </c>
      <c r="N46" s="42">
        <v>245</v>
      </c>
      <c r="O46" s="42">
        <v>226</v>
      </c>
      <c r="P46" s="42">
        <v>15</v>
      </c>
      <c r="Q46" s="70">
        <v>574</v>
      </c>
      <c r="R46" s="20"/>
      <c r="S46" s="20">
        <f t="shared" si="2"/>
        <v>0</v>
      </c>
      <c r="T46" s="20"/>
      <c r="U46" s="20"/>
      <c r="V46" s="20"/>
      <c r="W46" s="20"/>
      <c r="X46" s="20"/>
      <c r="Y46" s="20"/>
      <c r="Z46" s="20"/>
      <c r="AA46" s="20"/>
      <c r="AB46" s="301"/>
      <c r="AC46" s="277" t="s">
        <v>0</v>
      </c>
      <c r="AD46" s="45">
        <v>75</v>
      </c>
      <c r="AE46" s="42">
        <v>14</v>
      </c>
      <c r="AF46" s="42">
        <v>88</v>
      </c>
      <c r="AG46" s="42">
        <v>13</v>
      </c>
      <c r="AH46" s="42">
        <v>30</v>
      </c>
      <c r="AI46" s="42">
        <v>26</v>
      </c>
      <c r="AJ46" s="42">
        <v>53</v>
      </c>
      <c r="AK46" s="42">
        <v>299</v>
      </c>
      <c r="AL46" s="69">
        <v>241</v>
      </c>
      <c r="AM46" s="20"/>
      <c r="AN46" s="20">
        <f t="shared" si="4"/>
        <v>0</v>
      </c>
      <c r="AO46" s="20"/>
      <c r="AP46" s="20"/>
      <c r="AQ46" s="20"/>
      <c r="AR46" s="20"/>
      <c r="AS46" s="20"/>
      <c r="AT46" s="20"/>
      <c r="AU46" s="20"/>
      <c r="AV46" s="20"/>
      <c r="AW46" s="20"/>
    </row>
    <row r="47" spans="1:49" s="140" customFormat="1" ht="24" customHeight="1" thickBot="1" x14ac:dyDescent="0.2">
      <c r="A47" s="282"/>
      <c r="B47" s="278"/>
      <c r="C47" s="97">
        <f>C46/E46</f>
        <v>0.80555555555555558</v>
      </c>
      <c r="D47" s="81">
        <f>D46/E46</f>
        <v>0.19444444444444445</v>
      </c>
      <c r="E47" s="83">
        <v>1</v>
      </c>
      <c r="G47" s="140">
        <f t="shared" si="0"/>
        <v>0</v>
      </c>
      <c r="H47" s="144">
        <f>+C34+C36+C38+C40+C42+C44-C46</f>
        <v>0</v>
      </c>
      <c r="I47" s="144">
        <f t="shared" ref="I47" si="47">+D34+D36+D38+D40+D42+D44-D46</f>
        <v>0</v>
      </c>
      <c r="J47" s="148"/>
      <c r="K47" s="302"/>
      <c r="L47" s="278"/>
      <c r="M47" s="97">
        <f>M46/$Q$46</f>
        <v>0.15331010452961671</v>
      </c>
      <c r="N47" s="81">
        <f t="shared" ref="N47:P47" si="48">N46/$Q$46</f>
        <v>0.42682926829268292</v>
      </c>
      <c r="O47" s="81">
        <f t="shared" si="48"/>
        <v>0.39372822299651566</v>
      </c>
      <c r="P47" s="81">
        <f t="shared" si="48"/>
        <v>2.6132404181184669E-2</v>
      </c>
      <c r="Q47" s="83">
        <v>1</v>
      </c>
      <c r="R47" s="20"/>
      <c r="S47" s="20">
        <f t="shared" si="2"/>
        <v>0</v>
      </c>
      <c r="T47" s="148">
        <f>+M34+M36+M38+M40+M42+M44-M46</f>
        <v>0</v>
      </c>
      <c r="U47" s="148">
        <f t="shared" ref="U47" si="49">+N34+N36+N38+N40+N42+N44-N46</f>
        <v>0</v>
      </c>
      <c r="V47" s="148">
        <f>+O34+O36+O38+O40+O42+O44-O46</f>
        <v>0</v>
      </c>
      <c r="W47" s="148">
        <f>+P34+P36+P38+P40+P42+P44-P46</f>
        <v>0</v>
      </c>
      <c r="X47" s="148">
        <f>+Q34+Q36+Q38+Q40+Q42+Q44-Q46</f>
        <v>0</v>
      </c>
      <c r="Y47" s="20"/>
      <c r="Z47" s="20"/>
      <c r="AA47" s="20"/>
      <c r="AB47" s="302"/>
      <c r="AC47" s="278"/>
      <c r="AD47" s="104">
        <f>AD46/$AL$46</f>
        <v>0.31120331950207469</v>
      </c>
      <c r="AE47" s="105">
        <f t="shared" ref="AE47:AJ47" si="50">AE46/$AL$46</f>
        <v>5.8091286307053944E-2</v>
      </c>
      <c r="AF47" s="105">
        <f t="shared" si="50"/>
        <v>0.36514522821576761</v>
      </c>
      <c r="AG47" s="105">
        <f t="shared" si="50"/>
        <v>5.3941908713692949E-2</v>
      </c>
      <c r="AH47" s="105">
        <f t="shared" si="50"/>
        <v>0.12448132780082988</v>
      </c>
      <c r="AI47" s="105">
        <f t="shared" si="50"/>
        <v>0.1078838174273859</v>
      </c>
      <c r="AJ47" s="105">
        <f t="shared" si="50"/>
        <v>0.21991701244813278</v>
      </c>
      <c r="AK47" s="119" t="s">
        <v>135</v>
      </c>
      <c r="AL47" s="120" t="s">
        <v>135</v>
      </c>
      <c r="AM47" s="20"/>
      <c r="AN47" s="20" t="e">
        <f t="shared" si="4"/>
        <v>#VALUE!</v>
      </c>
      <c r="AO47" s="20"/>
      <c r="AP47" s="20"/>
      <c r="AQ47" s="20"/>
      <c r="AR47" s="20"/>
      <c r="AS47" s="20"/>
      <c r="AT47" s="20"/>
      <c r="AU47" s="20"/>
      <c r="AV47" s="20"/>
      <c r="AW47" s="20"/>
    </row>
    <row r="50" spans="2:38" hidden="1" x14ac:dyDescent="0.15">
      <c r="B50" s="276" t="s">
        <v>181</v>
      </c>
      <c r="C50" s="28">
        <f>+C20+C34-C6</f>
        <v>0</v>
      </c>
      <c r="D50" s="28">
        <f t="shared" ref="D50:G50" si="51">+D20+D34-D6</f>
        <v>0</v>
      </c>
      <c r="E50" s="28">
        <f t="shared" si="51"/>
        <v>0</v>
      </c>
      <c r="F50" s="28">
        <f t="shared" si="51"/>
        <v>0</v>
      </c>
      <c r="G50" s="28">
        <f t="shared" si="51"/>
        <v>0</v>
      </c>
      <c r="L50" s="276" t="s">
        <v>181</v>
      </c>
      <c r="M50" s="28">
        <f>+M20+M34-M6</f>
        <v>0</v>
      </c>
      <c r="N50" s="28">
        <f t="shared" ref="N50:Q50" si="52">+N20+N34-N6</f>
        <v>0</v>
      </c>
      <c r="O50" s="28">
        <f t="shared" si="52"/>
        <v>0</v>
      </c>
      <c r="P50" s="28">
        <f t="shared" si="52"/>
        <v>0</v>
      </c>
      <c r="Q50" s="28">
        <f t="shared" si="52"/>
        <v>0</v>
      </c>
      <c r="AD50" s="276" t="s">
        <v>181</v>
      </c>
      <c r="AE50" s="28">
        <f>+AE20+AE34-AE6</f>
        <v>0</v>
      </c>
      <c r="AF50" s="28">
        <f t="shared" ref="AF50:AI50" si="53">+AF20+AF34-AF6</f>
        <v>0</v>
      </c>
      <c r="AG50" s="28">
        <f t="shared" si="53"/>
        <v>0</v>
      </c>
      <c r="AH50" s="28">
        <f t="shared" si="53"/>
        <v>0</v>
      </c>
      <c r="AI50" s="28">
        <f t="shared" si="53"/>
        <v>0</v>
      </c>
      <c r="AJ50" s="28">
        <f t="shared" ref="AJ50:AL50" si="54">+AJ20+AJ34-AJ6</f>
        <v>0</v>
      </c>
      <c r="AK50" s="28">
        <f t="shared" si="54"/>
        <v>0</v>
      </c>
      <c r="AL50" s="28">
        <f t="shared" si="54"/>
        <v>0</v>
      </c>
    </row>
    <row r="51" spans="2:38" hidden="1" x14ac:dyDescent="0.15">
      <c r="B51" s="275"/>
      <c r="C51" s="28"/>
      <c r="D51" s="28"/>
      <c r="E51" s="28"/>
      <c r="F51" s="28"/>
      <c r="G51" s="28"/>
      <c r="L51" s="275"/>
      <c r="M51" s="28"/>
      <c r="N51" s="28"/>
      <c r="O51" s="28"/>
      <c r="P51" s="28"/>
      <c r="Q51" s="28"/>
      <c r="AD51" s="275"/>
      <c r="AE51" s="28"/>
      <c r="AF51" s="28"/>
      <c r="AG51" s="28"/>
      <c r="AH51" s="28"/>
      <c r="AI51" s="28"/>
      <c r="AJ51" s="28"/>
      <c r="AK51" s="28"/>
      <c r="AL51" s="28"/>
    </row>
    <row r="52" spans="2:38" hidden="1" x14ac:dyDescent="0.15">
      <c r="B52" s="275" t="s">
        <v>182</v>
      </c>
      <c r="C52" s="28">
        <f t="shared" ref="C52:G52" si="55">+C22+C36-C8</f>
        <v>0</v>
      </c>
      <c r="D52" s="28">
        <f t="shared" si="55"/>
        <v>0</v>
      </c>
      <c r="E52" s="28">
        <f t="shared" si="55"/>
        <v>0</v>
      </c>
      <c r="F52" s="28">
        <f t="shared" si="55"/>
        <v>0</v>
      </c>
      <c r="G52" s="28">
        <f t="shared" si="55"/>
        <v>0</v>
      </c>
      <c r="L52" s="275" t="s">
        <v>182</v>
      </c>
      <c r="M52" s="28">
        <f t="shared" ref="M52:Q52" si="56">+M22+M36-M8</f>
        <v>0</v>
      </c>
      <c r="N52" s="28">
        <f t="shared" si="56"/>
        <v>0</v>
      </c>
      <c r="O52" s="28">
        <f t="shared" si="56"/>
        <v>0</v>
      </c>
      <c r="P52" s="28">
        <f t="shared" si="56"/>
        <v>0</v>
      </c>
      <c r="Q52" s="28">
        <f t="shared" si="56"/>
        <v>0</v>
      </c>
      <c r="AD52" s="275" t="s">
        <v>182</v>
      </c>
      <c r="AE52" s="28">
        <f t="shared" ref="AE52:AI52" si="57">+AE22+AE36-AE8</f>
        <v>0</v>
      </c>
      <c r="AF52" s="28">
        <f t="shared" si="57"/>
        <v>0</v>
      </c>
      <c r="AG52" s="28">
        <f t="shared" si="57"/>
        <v>0</v>
      </c>
      <c r="AH52" s="28">
        <f t="shared" si="57"/>
        <v>0</v>
      </c>
      <c r="AI52" s="28">
        <f t="shared" si="57"/>
        <v>0</v>
      </c>
      <c r="AJ52" s="28">
        <f t="shared" ref="AJ52:AL52" si="58">+AJ22+AJ36-AJ8</f>
        <v>0</v>
      </c>
      <c r="AK52" s="28">
        <f t="shared" si="58"/>
        <v>0</v>
      </c>
      <c r="AL52" s="28">
        <f t="shared" si="58"/>
        <v>0</v>
      </c>
    </row>
    <row r="53" spans="2:38" hidden="1" x14ac:dyDescent="0.15">
      <c r="B53" s="275"/>
      <c r="C53" s="28"/>
      <c r="D53" s="28"/>
      <c r="E53" s="28"/>
      <c r="F53" s="28"/>
      <c r="G53" s="28"/>
      <c r="L53" s="275"/>
      <c r="M53" s="28"/>
      <c r="N53" s="28"/>
      <c r="O53" s="28"/>
      <c r="P53" s="28"/>
      <c r="Q53" s="28"/>
      <c r="AD53" s="275"/>
      <c r="AE53" s="28"/>
      <c r="AF53" s="28"/>
      <c r="AG53" s="28"/>
      <c r="AH53" s="28"/>
      <c r="AI53" s="28"/>
      <c r="AJ53" s="28"/>
      <c r="AK53" s="28"/>
      <c r="AL53" s="28"/>
    </row>
    <row r="54" spans="2:38" hidden="1" x14ac:dyDescent="0.15">
      <c r="B54" s="275" t="s">
        <v>183</v>
      </c>
      <c r="C54" s="28">
        <f t="shared" ref="C54:G54" si="59">+C24+C38-C10</f>
        <v>0</v>
      </c>
      <c r="D54" s="28">
        <f t="shared" si="59"/>
        <v>0</v>
      </c>
      <c r="E54" s="28">
        <f t="shared" si="59"/>
        <v>0</v>
      </c>
      <c r="F54" s="28">
        <f t="shared" si="59"/>
        <v>0</v>
      </c>
      <c r="G54" s="28">
        <f t="shared" si="59"/>
        <v>0</v>
      </c>
      <c r="L54" s="275" t="s">
        <v>183</v>
      </c>
      <c r="M54" s="28">
        <f t="shared" ref="M54:Q54" si="60">+M24+M38-M10</f>
        <v>0</v>
      </c>
      <c r="N54" s="28">
        <f t="shared" si="60"/>
        <v>0</v>
      </c>
      <c r="O54" s="28">
        <f t="shared" si="60"/>
        <v>0</v>
      </c>
      <c r="P54" s="28">
        <f t="shared" si="60"/>
        <v>0</v>
      </c>
      <c r="Q54" s="28">
        <f t="shared" si="60"/>
        <v>0</v>
      </c>
      <c r="AD54" s="275" t="s">
        <v>183</v>
      </c>
      <c r="AE54" s="28">
        <f t="shared" ref="AE54:AI54" si="61">+AE24+AE38-AE10</f>
        <v>0</v>
      </c>
      <c r="AF54" s="28">
        <f t="shared" si="61"/>
        <v>0</v>
      </c>
      <c r="AG54" s="28">
        <f t="shared" si="61"/>
        <v>0</v>
      </c>
      <c r="AH54" s="28">
        <f t="shared" si="61"/>
        <v>0</v>
      </c>
      <c r="AI54" s="28">
        <f t="shared" si="61"/>
        <v>0</v>
      </c>
      <c r="AJ54" s="28">
        <f t="shared" ref="AJ54:AL54" si="62">+AJ24+AJ38-AJ10</f>
        <v>0</v>
      </c>
      <c r="AK54" s="28">
        <f t="shared" si="62"/>
        <v>0</v>
      </c>
      <c r="AL54" s="28">
        <f t="shared" si="62"/>
        <v>0</v>
      </c>
    </row>
    <row r="55" spans="2:38" hidden="1" x14ac:dyDescent="0.15">
      <c r="B55" s="275"/>
      <c r="C55" s="28"/>
      <c r="D55" s="28"/>
      <c r="E55" s="28"/>
      <c r="F55" s="28"/>
      <c r="G55" s="28"/>
      <c r="L55" s="275"/>
      <c r="M55" s="28"/>
      <c r="N55" s="28"/>
      <c r="O55" s="28"/>
      <c r="P55" s="28"/>
      <c r="Q55" s="28"/>
      <c r="AD55" s="275"/>
      <c r="AE55" s="28"/>
      <c r="AF55" s="28"/>
      <c r="AG55" s="28"/>
      <c r="AH55" s="28"/>
      <c r="AI55" s="28"/>
      <c r="AJ55" s="28"/>
      <c r="AK55" s="28"/>
      <c r="AL55" s="28"/>
    </row>
    <row r="56" spans="2:38" hidden="1" x14ac:dyDescent="0.15">
      <c r="B56" s="275" t="s">
        <v>184</v>
      </c>
      <c r="C56" s="28">
        <f t="shared" ref="C56:G56" si="63">+C26+C40-C12</f>
        <v>0</v>
      </c>
      <c r="D56" s="28">
        <f t="shared" si="63"/>
        <v>0</v>
      </c>
      <c r="E56" s="28">
        <f t="shared" si="63"/>
        <v>0</v>
      </c>
      <c r="F56" s="28">
        <f t="shared" si="63"/>
        <v>0</v>
      </c>
      <c r="G56" s="28">
        <f t="shared" si="63"/>
        <v>0</v>
      </c>
      <c r="L56" s="275" t="s">
        <v>184</v>
      </c>
      <c r="M56" s="28">
        <f t="shared" ref="M56:Q56" si="64">+M26+M40-M12</f>
        <v>0</v>
      </c>
      <c r="N56" s="28">
        <f t="shared" si="64"/>
        <v>0</v>
      </c>
      <c r="O56" s="28">
        <f t="shared" si="64"/>
        <v>0</v>
      </c>
      <c r="P56" s="28">
        <f t="shared" si="64"/>
        <v>0</v>
      </c>
      <c r="Q56" s="28">
        <f t="shared" si="64"/>
        <v>0</v>
      </c>
      <c r="AD56" s="275" t="s">
        <v>184</v>
      </c>
      <c r="AE56" s="28">
        <f t="shared" ref="AE56:AI56" si="65">+AE26+AE40-AE12</f>
        <v>0</v>
      </c>
      <c r="AF56" s="28">
        <f t="shared" si="65"/>
        <v>0</v>
      </c>
      <c r="AG56" s="28">
        <f t="shared" si="65"/>
        <v>0</v>
      </c>
      <c r="AH56" s="28">
        <f t="shared" si="65"/>
        <v>0</v>
      </c>
      <c r="AI56" s="28">
        <f t="shared" si="65"/>
        <v>0</v>
      </c>
      <c r="AJ56" s="28">
        <f t="shared" ref="AJ56:AL56" si="66">+AJ26+AJ40-AJ12</f>
        <v>0</v>
      </c>
      <c r="AK56" s="28">
        <f t="shared" si="66"/>
        <v>0</v>
      </c>
      <c r="AL56" s="28">
        <f t="shared" si="66"/>
        <v>0</v>
      </c>
    </row>
    <row r="57" spans="2:38" hidden="1" x14ac:dyDescent="0.15">
      <c r="B57" s="275"/>
      <c r="C57" s="28"/>
      <c r="D57" s="28"/>
      <c r="E57" s="28"/>
      <c r="F57" s="28"/>
      <c r="G57" s="28"/>
      <c r="L57" s="275"/>
      <c r="M57" s="28"/>
      <c r="N57" s="28"/>
      <c r="O57" s="28"/>
      <c r="P57" s="28"/>
      <c r="Q57" s="28"/>
      <c r="AD57" s="275"/>
      <c r="AE57" s="28"/>
      <c r="AF57" s="28"/>
      <c r="AG57" s="28"/>
      <c r="AH57" s="28"/>
      <c r="AI57" s="28"/>
      <c r="AJ57" s="28"/>
      <c r="AK57" s="28"/>
      <c r="AL57" s="28"/>
    </row>
    <row r="58" spans="2:38" hidden="1" x14ac:dyDescent="0.15">
      <c r="B58" s="275" t="s">
        <v>185</v>
      </c>
      <c r="C58" s="28">
        <f t="shared" ref="C58:G58" si="67">+C28+C42-C14</f>
        <v>0</v>
      </c>
      <c r="D58" s="28">
        <f t="shared" si="67"/>
        <v>0</v>
      </c>
      <c r="E58" s="28">
        <f t="shared" si="67"/>
        <v>0</v>
      </c>
      <c r="F58" s="28">
        <f t="shared" si="67"/>
        <v>0</v>
      </c>
      <c r="G58" s="28">
        <f t="shared" si="67"/>
        <v>0</v>
      </c>
      <c r="L58" s="275" t="s">
        <v>185</v>
      </c>
      <c r="M58" s="28">
        <f t="shared" ref="M58:Q58" si="68">+M28+M42-M14</f>
        <v>0</v>
      </c>
      <c r="N58" s="28">
        <f t="shared" si="68"/>
        <v>0</v>
      </c>
      <c r="O58" s="28">
        <f t="shared" si="68"/>
        <v>0</v>
      </c>
      <c r="P58" s="28">
        <f t="shared" si="68"/>
        <v>0</v>
      </c>
      <c r="Q58" s="28">
        <f t="shared" si="68"/>
        <v>0</v>
      </c>
      <c r="AD58" s="275" t="s">
        <v>185</v>
      </c>
      <c r="AE58" s="28">
        <f t="shared" ref="AE58:AI58" si="69">+AE28+AE42-AE14</f>
        <v>0</v>
      </c>
      <c r="AF58" s="28">
        <f t="shared" si="69"/>
        <v>0</v>
      </c>
      <c r="AG58" s="28">
        <f t="shared" si="69"/>
        <v>0</v>
      </c>
      <c r="AH58" s="28">
        <f t="shared" si="69"/>
        <v>0</v>
      </c>
      <c r="AI58" s="28">
        <f t="shared" si="69"/>
        <v>0</v>
      </c>
      <c r="AJ58" s="28">
        <f t="shared" ref="AJ58:AL58" si="70">+AJ28+AJ42-AJ14</f>
        <v>0</v>
      </c>
      <c r="AK58" s="28">
        <f t="shared" si="70"/>
        <v>0</v>
      </c>
      <c r="AL58" s="28">
        <f t="shared" si="70"/>
        <v>0</v>
      </c>
    </row>
    <row r="59" spans="2:38" hidden="1" x14ac:dyDescent="0.15">
      <c r="B59" s="275"/>
      <c r="C59" s="28"/>
      <c r="D59" s="28"/>
      <c r="E59" s="28"/>
      <c r="F59" s="28"/>
      <c r="G59" s="28"/>
      <c r="L59" s="275"/>
      <c r="M59" s="28"/>
      <c r="N59" s="28"/>
      <c r="O59" s="28"/>
      <c r="P59" s="28"/>
      <c r="Q59" s="28"/>
      <c r="AD59" s="275"/>
      <c r="AE59" s="28"/>
      <c r="AF59" s="28"/>
      <c r="AG59" s="28"/>
      <c r="AH59" s="28"/>
      <c r="AI59" s="28"/>
      <c r="AJ59" s="28"/>
      <c r="AK59" s="28"/>
      <c r="AL59" s="28"/>
    </row>
    <row r="60" spans="2:38" hidden="1" x14ac:dyDescent="0.15">
      <c r="B60" s="275" t="s">
        <v>186</v>
      </c>
      <c r="C60" s="28">
        <f t="shared" ref="C60:G60" si="71">+C30+C44-C16</f>
        <v>0</v>
      </c>
      <c r="D60" s="28">
        <f t="shared" si="71"/>
        <v>0</v>
      </c>
      <c r="E60" s="28">
        <f t="shared" si="71"/>
        <v>0</v>
      </c>
      <c r="F60" s="28">
        <f t="shared" si="71"/>
        <v>0</v>
      </c>
      <c r="G60" s="28">
        <f t="shared" si="71"/>
        <v>0</v>
      </c>
      <c r="L60" s="275" t="s">
        <v>186</v>
      </c>
      <c r="M60" s="28">
        <f t="shared" ref="M60:Q60" si="72">+M30+M44-M16</f>
        <v>0</v>
      </c>
      <c r="N60" s="28">
        <f t="shared" si="72"/>
        <v>0</v>
      </c>
      <c r="O60" s="28">
        <f t="shared" si="72"/>
        <v>0</v>
      </c>
      <c r="P60" s="28">
        <f t="shared" si="72"/>
        <v>0</v>
      </c>
      <c r="Q60" s="28">
        <f t="shared" si="72"/>
        <v>0</v>
      </c>
      <c r="AD60" s="275" t="s">
        <v>186</v>
      </c>
      <c r="AE60" s="28">
        <f t="shared" ref="AE60:AI60" si="73">+AE30+AE44-AE16</f>
        <v>0</v>
      </c>
      <c r="AF60" s="28">
        <f t="shared" si="73"/>
        <v>0</v>
      </c>
      <c r="AG60" s="28">
        <f t="shared" si="73"/>
        <v>0</v>
      </c>
      <c r="AH60" s="28">
        <f t="shared" si="73"/>
        <v>0</v>
      </c>
      <c r="AI60" s="28">
        <f t="shared" si="73"/>
        <v>0</v>
      </c>
      <c r="AJ60" s="28">
        <f t="shared" ref="AJ60:AL60" si="74">+AJ30+AJ44-AJ16</f>
        <v>0</v>
      </c>
      <c r="AK60" s="28">
        <f t="shared" si="74"/>
        <v>0</v>
      </c>
      <c r="AL60" s="28">
        <f t="shared" si="74"/>
        <v>0</v>
      </c>
    </row>
    <row r="61" spans="2:38" hidden="1" x14ac:dyDescent="0.15">
      <c r="B61" s="275"/>
      <c r="C61" s="28"/>
      <c r="D61" s="28"/>
      <c r="E61" s="28"/>
      <c r="F61" s="28"/>
      <c r="G61" s="28"/>
      <c r="L61" s="275"/>
      <c r="M61" s="28"/>
      <c r="N61" s="28"/>
      <c r="O61" s="28"/>
      <c r="P61" s="28"/>
      <c r="Q61" s="28"/>
      <c r="AD61" s="275"/>
      <c r="AE61" s="28"/>
      <c r="AF61" s="28"/>
      <c r="AG61" s="28"/>
      <c r="AH61" s="28"/>
      <c r="AI61" s="28"/>
      <c r="AJ61" s="28"/>
      <c r="AK61" s="28"/>
      <c r="AL61" s="28"/>
    </row>
    <row r="62" spans="2:38" hidden="1" x14ac:dyDescent="0.15">
      <c r="B62" s="275" t="s">
        <v>187</v>
      </c>
      <c r="C62" s="28">
        <f t="shared" ref="C62:G62" si="75">+C32+C46-C18</f>
        <v>0</v>
      </c>
      <c r="D62" s="28">
        <f t="shared" si="75"/>
        <v>0</v>
      </c>
      <c r="E62" s="28">
        <f t="shared" si="75"/>
        <v>0</v>
      </c>
      <c r="F62" s="28">
        <f t="shared" si="75"/>
        <v>0</v>
      </c>
      <c r="G62" s="28">
        <f t="shared" si="75"/>
        <v>0</v>
      </c>
      <c r="L62" s="275" t="s">
        <v>187</v>
      </c>
      <c r="M62" s="28">
        <f t="shared" ref="M62:Q62" si="76">+M32+M46-M18</f>
        <v>0</v>
      </c>
      <c r="N62" s="28">
        <f t="shared" si="76"/>
        <v>0</v>
      </c>
      <c r="O62" s="28">
        <f t="shared" si="76"/>
        <v>0</v>
      </c>
      <c r="P62" s="28">
        <f t="shared" si="76"/>
        <v>0</v>
      </c>
      <c r="Q62" s="28">
        <f t="shared" si="76"/>
        <v>0</v>
      </c>
      <c r="AD62" s="275" t="s">
        <v>187</v>
      </c>
      <c r="AE62" s="28">
        <f t="shared" ref="AE62:AI62" si="77">+AE32+AE46-AE18</f>
        <v>0</v>
      </c>
      <c r="AF62" s="28">
        <f t="shared" si="77"/>
        <v>0</v>
      </c>
      <c r="AG62" s="28">
        <f t="shared" si="77"/>
        <v>0</v>
      </c>
      <c r="AH62" s="28">
        <f t="shared" si="77"/>
        <v>0</v>
      </c>
      <c r="AI62" s="28">
        <f t="shared" si="77"/>
        <v>0</v>
      </c>
      <c r="AJ62" s="28">
        <f t="shared" ref="AJ62:AL62" si="78">+AJ32+AJ46-AJ18</f>
        <v>0</v>
      </c>
      <c r="AK62" s="28">
        <f t="shared" si="78"/>
        <v>0</v>
      </c>
      <c r="AL62" s="28">
        <f t="shared" si="78"/>
        <v>0</v>
      </c>
    </row>
    <row r="63" spans="2:38" hidden="1" x14ac:dyDescent="0.15">
      <c r="B63" s="275"/>
      <c r="C63" s="28"/>
      <c r="D63" s="28"/>
      <c r="E63" s="28"/>
      <c r="F63" s="28"/>
      <c r="G63" s="28"/>
      <c r="L63" s="275"/>
      <c r="M63" s="28"/>
      <c r="N63" s="28"/>
      <c r="O63" s="28"/>
      <c r="P63" s="28"/>
      <c r="Q63" s="28"/>
      <c r="AD63" s="275"/>
      <c r="AE63" s="28"/>
      <c r="AF63" s="28"/>
      <c r="AG63" s="28"/>
      <c r="AH63" s="28"/>
      <c r="AI63" s="28"/>
    </row>
    <row r="64" spans="2:38" hidden="1" x14ac:dyDescent="0.15"/>
  </sheetData>
  <mergeCells count="116">
    <mergeCell ref="B14:B15"/>
    <mergeCell ref="B16:B17"/>
    <mergeCell ref="B46:B47"/>
    <mergeCell ref="D4:D5"/>
    <mergeCell ref="C4:C5"/>
    <mergeCell ref="B32:B33"/>
    <mergeCell ref="A34:A47"/>
    <mergeCell ref="B34:B35"/>
    <mergeCell ref="B36:B37"/>
    <mergeCell ref="B38:B39"/>
    <mergeCell ref="B40:B41"/>
    <mergeCell ref="B42:B43"/>
    <mergeCell ref="B44:B45"/>
    <mergeCell ref="B18:B19"/>
    <mergeCell ref="A20:A33"/>
    <mergeCell ref="B20:B21"/>
    <mergeCell ref="B22:B23"/>
    <mergeCell ref="B24:B25"/>
    <mergeCell ref="B26:B27"/>
    <mergeCell ref="B28:B29"/>
    <mergeCell ref="B30:B31"/>
    <mergeCell ref="A6:A19"/>
    <mergeCell ref="B6:B7"/>
    <mergeCell ref="B8:B9"/>
    <mergeCell ref="B10:B11"/>
    <mergeCell ref="L1:Q1"/>
    <mergeCell ref="N4:N5"/>
    <mergeCell ref="L46:L47"/>
    <mergeCell ref="O4:O5"/>
    <mergeCell ref="P4:P5"/>
    <mergeCell ref="L32:L33"/>
    <mergeCell ref="K34:K47"/>
    <mergeCell ref="L34:L35"/>
    <mergeCell ref="L36:L37"/>
    <mergeCell ref="L38:L39"/>
    <mergeCell ref="L40:L41"/>
    <mergeCell ref="L42:L43"/>
    <mergeCell ref="L44:L45"/>
    <mergeCell ref="L18:L19"/>
    <mergeCell ref="K20:K33"/>
    <mergeCell ref="L20:L21"/>
    <mergeCell ref="L22:L23"/>
    <mergeCell ref="L24:L25"/>
    <mergeCell ref="L26:L27"/>
    <mergeCell ref="B12:B13"/>
    <mergeCell ref="L28:L29"/>
    <mergeCell ref="L30:L31"/>
    <mergeCell ref="L2:Q2"/>
    <mergeCell ref="E4:E5"/>
    <mergeCell ref="Q4:Q5"/>
    <mergeCell ref="M4:M5"/>
    <mergeCell ref="K6:K19"/>
    <mergeCell ref="L6:L7"/>
    <mergeCell ref="L8:L9"/>
    <mergeCell ref="L10:L11"/>
    <mergeCell ref="L12:L13"/>
    <mergeCell ref="L14:L15"/>
    <mergeCell ref="L16:L17"/>
    <mergeCell ref="AC28:AC29"/>
    <mergeCell ref="AC30:AC31"/>
    <mergeCell ref="AB6:AB19"/>
    <mergeCell ref="AC6:AC7"/>
    <mergeCell ref="AC8:AC9"/>
    <mergeCell ref="AC10:AC11"/>
    <mergeCell ref="AC12:AC13"/>
    <mergeCell ref="AC14:AC15"/>
    <mergeCell ref="AC16:AC17"/>
    <mergeCell ref="AB20:AB33"/>
    <mergeCell ref="AL4:AL5"/>
    <mergeCell ref="AC1:AL1"/>
    <mergeCell ref="AJ4:AJ5"/>
    <mergeCell ref="AK4:AK5"/>
    <mergeCell ref="AC46:AC47"/>
    <mergeCell ref="AG4:AG5"/>
    <mergeCell ref="AH4:AH5"/>
    <mergeCell ref="AI4:AI5"/>
    <mergeCell ref="AC32:AC33"/>
    <mergeCell ref="AD4:AD5"/>
    <mergeCell ref="AE4:AE5"/>
    <mergeCell ref="AF4:AF5"/>
    <mergeCell ref="AC18:AC19"/>
    <mergeCell ref="AC2:AK2"/>
    <mergeCell ref="AC34:AC35"/>
    <mergeCell ref="AC36:AC37"/>
    <mergeCell ref="AC38:AC39"/>
    <mergeCell ref="AC40:AC41"/>
    <mergeCell ref="AC42:AC43"/>
    <mergeCell ref="AC44:AC45"/>
    <mergeCell ref="AC20:AC21"/>
    <mergeCell ref="AC22:AC23"/>
    <mergeCell ref="AC24:AC25"/>
    <mergeCell ref="AC26:AC27"/>
    <mergeCell ref="A1:A2"/>
    <mergeCell ref="B1:E2"/>
    <mergeCell ref="AD60:AD61"/>
    <mergeCell ref="AD62:AD63"/>
    <mergeCell ref="AD50:AD51"/>
    <mergeCell ref="AD52:AD53"/>
    <mergeCell ref="AD54:AD55"/>
    <mergeCell ref="AD56:AD57"/>
    <mergeCell ref="AD58:AD59"/>
    <mergeCell ref="B60:B61"/>
    <mergeCell ref="B62:B63"/>
    <mergeCell ref="L50:L51"/>
    <mergeCell ref="L52:L53"/>
    <mergeCell ref="L54:L55"/>
    <mergeCell ref="L56:L57"/>
    <mergeCell ref="L58:L59"/>
    <mergeCell ref="L60:L61"/>
    <mergeCell ref="L62:L63"/>
    <mergeCell ref="B50:B51"/>
    <mergeCell ref="B52:B53"/>
    <mergeCell ref="B54:B55"/>
    <mergeCell ref="B56:B57"/>
    <mergeCell ref="B58:B59"/>
    <mergeCell ref="AB34:AB47"/>
  </mergeCells>
  <phoneticPr fontId="1"/>
  <printOptions horizontalCentered="1"/>
  <pageMargins left="0.51181102362204722" right="0.47244094488188981" top="0.59055118110236227" bottom="0.74803149606299213" header="0.31496062992125984" footer="0.31496062992125984"/>
  <pageSetup paperSize="9" scale="68" orientation="portrait" horizontalDpi="4294967293" r:id="rId1"/>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H63"/>
  <sheetViews>
    <sheetView view="pageBreakPreview" topLeftCell="A19" zoomScale="60" zoomScaleNormal="100" workbookViewId="0">
      <selection activeCell="F8" sqref="F8"/>
    </sheetView>
  </sheetViews>
  <sheetFormatPr defaultRowHeight="13.5" x14ac:dyDescent="0.15"/>
  <cols>
    <col min="1" max="1" width="9" customWidth="1"/>
    <col min="2" max="2" width="17" customWidth="1"/>
    <col min="3" max="4" width="20.375" style="2" customWidth="1"/>
    <col min="5" max="5" width="20.375" customWidth="1"/>
    <col min="6" max="6" width="7.875" customWidth="1"/>
    <col min="7" max="7" width="0" hidden="1" customWidth="1"/>
    <col min="8" max="10" width="9" hidden="1" customWidth="1"/>
    <col min="11" max="13" width="5.625" hidden="1" customWidth="1"/>
    <col min="14" max="14" width="9.625" customWidth="1"/>
    <col min="15" max="15" width="12.875" customWidth="1"/>
    <col min="16" max="19" width="14.875" style="2" customWidth="1"/>
    <col min="20" max="20" width="14.875" customWidth="1"/>
    <col min="21" max="33" width="5.625" hidden="1" customWidth="1"/>
    <col min="34" max="34" width="2.125" customWidth="1"/>
    <col min="35" max="35" width="7.625" customWidth="1"/>
    <col min="36" max="36" width="9.125" customWidth="1"/>
    <col min="37" max="43" width="9.625" style="2" customWidth="1"/>
    <col min="44" max="45" width="9.625" customWidth="1"/>
    <col min="46" max="53" width="0" hidden="1" customWidth="1"/>
    <col min="54" max="55" width="9" hidden="1" customWidth="1"/>
    <col min="56" max="56" width="0" hidden="1" customWidth="1"/>
  </cols>
  <sheetData>
    <row r="1" spans="1:46" s="63" customFormat="1" ht="45" customHeight="1" x14ac:dyDescent="0.15">
      <c r="A1" s="218" t="s">
        <v>69</v>
      </c>
      <c r="B1" s="318" t="s">
        <v>281</v>
      </c>
      <c r="C1" s="318"/>
      <c r="D1" s="318"/>
      <c r="E1" s="318"/>
      <c r="F1" s="318"/>
      <c r="G1" s="51"/>
      <c r="H1" s="51"/>
      <c r="I1" s="51"/>
      <c r="J1" s="51"/>
      <c r="K1" s="52"/>
      <c r="L1" s="52"/>
      <c r="M1" s="52"/>
      <c r="N1" s="234" t="s">
        <v>70</v>
      </c>
      <c r="O1" s="318" t="s">
        <v>123</v>
      </c>
      <c r="P1" s="318"/>
      <c r="Q1" s="318"/>
      <c r="R1" s="318"/>
      <c r="S1" s="318"/>
      <c r="T1" s="318"/>
      <c r="U1" s="52"/>
      <c r="V1" s="52"/>
      <c r="W1" s="52"/>
      <c r="X1" s="52"/>
      <c r="Y1" s="52"/>
      <c r="Z1" s="52"/>
      <c r="AA1" s="52"/>
      <c r="AB1" s="52"/>
      <c r="AC1" s="52"/>
      <c r="AD1" s="52"/>
      <c r="AE1" s="52"/>
      <c r="AF1" s="52"/>
      <c r="AG1" s="52"/>
      <c r="AH1" s="52"/>
      <c r="AI1" s="235" t="s">
        <v>71</v>
      </c>
      <c r="AJ1" s="318" t="s">
        <v>180</v>
      </c>
      <c r="AK1" s="318"/>
      <c r="AL1" s="318"/>
      <c r="AM1" s="318"/>
      <c r="AN1" s="318"/>
      <c r="AO1" s="318"/>
      <c r="AP1" s="318"/>
      <c r="AQ1" s="318"/>
      <c r="AR1" s="318"/>
    </row>
    <row r="2" spans="1:46" s="53" customFormat="1" ht="29.25" customHeight="1" thickBot="1" x14ac:dyDescent="0.2">
      <c r="A2" s="399" t="s">
        <v>267</v>
      </c>
      <c r="B2" s="399"/>
      <c r="C2" s="399"/>
      <c r="D2" s="399"/>
      <c r="E2" s="399"/>
      <c r="F2" s="51"/>
      <c r="G2" s="64"/>
      <c r="H2" s="64"/>
      <c r="I2" s="64"/>
      <c r="J2" s="64"/>
      <c r="K2" s="51"/>
      <c r="L2" s="51"/>
      <c r="M2" s="51"/>
      <c r="N2" s="51"/>
      <c r="O2" s="311" t="s">
        <v>164</v>
      </c>
      <c r="P2" s="311"/>
      <c r="Q2" s="311"/>
      <c r="R2" s="311"/>
      <c r="S2" s="311"/>
      <c r="T2" s="311"/>
      <c r="U2" s="51"/>
      <c r="V2" s="51"/>
      <c r="W2" s="51"/>
      <c r="X2" s="51"/>
      <c r="Y2" s="51"/>
      <c r="Z2" s="51"/>
      <c r="AA2" s="51"/>
      <c r="AB2" s="51"/>
      <c r="AC2" s="51"/>
      <c r="AD2" s="51"/>
      <c r="AE2" s="51"/>
      <c r="AF2" s="51"/>
      <c r="AG2" s="51"/>
      <c r="AH2" s="51"/>
      <c r="AI2" s="399" t="s">
        <v>165</v>
      </c>
      <c r="AJ2" s="399"/>
      <c r="AK2" s="399"/>
      <c r="AL2" s="399"/>
      <c r="AM2" s="399"/>
      <c r="AN2" s="399"/>
      <c r="AO2" s="399"/>
      <c r="AP2" s="399"/>
      <c r="AQ2" s="399"/>
      <c r="AR2" s="399"/>
      <c r="AS2" s="399"/>
    </row>
    <row r="3" spans="1:46" s="7" customFormat="1" ht="29.25" customHeight="1" x14ac:dyDescent="0.15">
      <c r="A3" s="67"/>
      <c r="B3" s="99" t="s">
        <v>270</v>
      </c>
      <c r="C3" s="317" t="s">
        <v>150</v>
      </c>
      <c r="D3" s="305" t="s">
        <v>151</v>
      </c>
      <c r="E3" s="303" t="s">
        <v>0</v>
      </c>
      <c r="N3" s="67"/>
      <c r="O3" s="99" t="s">
        <v>270</v>
      </c>
      <c r="P3" s="309" t="s">
        <v>246</v>
      </c>
      <c r="Q3" s="305" t="s">
        <v>124</v>
      </c>
      <c r="R3" s="305" t="s">
        <v>247</v>
      </c>
      <c r="S3" s="305" t="s">
        <v>248</v>
      </c>
      <c r="T3" s="303" t="s">
        <v>0</v>
      </c>
      <c r="AI3" s="67"/>
      <c r="AJ3" s="99" t="s">
        <v>270</v>
      </c>
      <c r="AK3" s="309" t="s">
        <v>249</v>
      </c>
      <c r="AL3" s="305" t="s">
        <v>250</v>
      </c>
      <c r="AM3" s="305" t="s">
        <v>251</v>
      </c>
      <c r="AN3" s="305" t="s">
        <v>252</v>
      </c>
      <c r="AO3" s="376" t="s">
        <v>253</v>
      </c>
      <c r="AP3" s="305" t="s">
        <v>254</v>
      </c>
      <c r="AQ3" s="305" t="s">
        <v>114</v>
      </c>
      <c r="AR3" s="305" t="s">
        <v>269</v>
      </c>
      <c r="AS3" s="303" t="s">
        <v>86</v>
      </c>
    </row>
    <row r="4" spans="1:46" s="7" customFormat="1" ht="29.25" customHeight="1" thickBot="1" x14ac:dyDescent="0.2">
      <c r="A4" s="90" t="s">
        <v>271</v>
      </c>
      <c r="B4" s="100"/>
      <c r="C4" s="310"/>
      <c r="D4" s="306"/>
      <c r="E4" s="304"/>
      <c r="G4" s="7">
        <f>+SUM(C4:D4)-E4</f>
        <v>0</v>
      </c>
      <c r="N4" s="90" t="s">
        <v>271</v>
      </c>
      <c r="O4" s="100"/>
      <c r="P4" s="310"/>
      <c r="Q4" s="306"/>
      <c r="R4" s="306"/>
      <c r="S4" s="306"/>
      <c r="T4" s="304"/>
      <c r="AI4" s="90" t="s">
        <v>271</v>
      </c>
      <c r="AJ4" s="100"/>
      <c r="AK4" s="310"/>
      <c r="AL4" s="306"/>
      <c r="AM4" s="306"/>
      <c r="AN4" s="306"/>
      <c r="AO4" s="377"/>
      <c r="AP4" s="306"/>
      <c r="AQ4" s="306"/>
      <c r="AR4" s="306"/>
      <c r="AS4" s="304"/>
    </row>
    <row r="5" spans="1:46" s="7" customFormat="1" ht="23.25" customHeight="1" x14ac:dyDescent="0.15">
      <c r="A5" s="279" t="s">
        <v>0</v>
      </c>
      <c r="B5" s="287" t="s">
        <v>1</v>
      </c>
      <c r="C5" s="96">
        <v>2</v>
      </c>
      <c r="D5" s="71">
        <v>144</v>
      </c>
      <c r="E5" s="72">
        <v>146</v>
      </c>
      <c r="G5" s="7">
        <f t="shared" ref="G5:G45" si="0">+SUM(C5:D5)-E5</f>
        <v>0</v>
      </c>
      <c r="N5" s="279" t="s">
        <v>0</v>
      </c>
      <c r="O5" s="287" t="s">
        <v>1</v>
      </c>
      <c r="P5" s="96">
        <v>0</v>
      </c>
      <c r="Q5" s="71">
        <v>0</v>
      </c>
      <c r="R5" s="71">
        <v>0</v>
      </c>
      <c r="S5" s="71">
        <v>2</v>
      </c>
      <c r="T5" s="72">
        <v>2</v>
      </c>
      <c r="V5" s="7">
        <f>+SUM(P5:S5)-T5</f>
        <v>0</v>
      </c>
      <c r="W5" s="7">
        <f>+T5-C5</f>
        <v>0</v>
      </c>
      <c r="AI5" s="279" t="s">
        <v>0</v>
      </c>
      <c r="AJ5" s="287" t="s">
        <v>1</v>
      </c>
      <c r="AK5" s="96">
        <v>0</v>
      </c>
      <c r="AL5" s="71">
        <v>1</v>
      </c>
      <c r="AM5" s="71">
        <v>0</v>
      </c>
      <c r="AN5" s="71">
        <v>0</v>
      </c>
      <c r="AO5" s="71">
        <v>0</v>
      </c>
      <c r="AP5" s="71">
        <v>1</v>
      </c>
      <c r="AQ5" s="71">
        <v>0</v>
      </c>
      <c r="AR5" s="88">
        <v>2</v>
      </c>
      <c r="AS5" s="125">
        <v>2</v>
      </c>
      <c r="AT5" s="7">
        <f>+SUM(AK5:AQ5)-AR5</f>
        <v>0</v>
      </c>
    </row>
    <row r="6" spans="1:46" s="7" customFormat="1" ht="23.25" customHeight="1" x14ac:dyDescent="0.15">
      <c r="A6" s="280"/>
      <c r="B6" s="284"/>
      <c r="C6" s="101">
        <f>C5/E5</f>
        <v>1.3698630136986301E-2</v>
      </c>
      <c r="D6" s="102">
        <f>D5/E5</f>
        <v>0.98630136986301364</v>
      </c>
      <c r="E6" s="76">
        <v>1</v>
      </c>
      <c r="G6" s="7">
        <f t="shared" si="0"/>
        <v>0</v>
      </c>
      <c r="N6" s="280"/>
      <c r="O6" s="284"/>
      <c r="P6" s="101">
        <f>P5/T5</f>
        <v>0</v>
      </c>
      <c r="Q6" s="102">
        <f>Q5/T5</f>
        <v>0</v>
      </c>
      <c r="R6" s="102">
        <f>R5/T5</f>
        <v>0</v>
      </c>
      <c r="S6" s="102">
        <f>S5/T5</f>
        <v>1</v>
      </c>
      <c r="T6" s="76">
        <v>1</v>
      </c>
      <c r="V6" s="7">
        <f t="shared" ref="V6:V46" si="1">+SUM(P6:S6)-T6</f>
        <v>0</v>
      </c>
      <c r="W6" s="7">
        <f t="shared" ref="W6:W45" si="2">+T6-C6</f>
        <v>0.98630136986301364</v>
      </c>
      <c r="AI6" s="280"/>
      <c r="AJ6" s="284"/>
      <c r="AK6" s="101">
        <f>AK5/$AS$5</f>
        <v>0</v>
      </c>
      <c r="AL6" s="102">
        <f t="shared" ref="AL6:AQ6" si="3">AL5/$AS$5</f>
        <v>0.5</v>
      </c>
      <c r="AM6" s="102">
        <f t="shared" si="3"/>
        <v>0</v>
      </c>
      <c r="AN6" s="102">
        <f t="shared" si="3"/>
        <v>0</v>
      </c>
      <c r="AO6" s="102">
        <f t="shared" si="3"/>
        <v>0</v>
      </c>
      <c r="AP6" s="102">
        <f t="shared" si="3"/>
        <v>0.5</v>
      </c>
      <c r="AQ6" s="102">
        <f t="shared" si="3"/>
        <v>0</v>
      </c>
      <c r="AR6" s="115" t="s">
        <v>134</v>
      </c>
      <c r="AS6" s="116" t="s">
        <v>134</v>
      </c>
      <c r="AT6" s="7" t="e">
        <f t="shared" ref="AT6:AT46" si="4">+SUM(AK6:AQ6)-AR6</f>
        <v>#VALUE!</v>
      </c>
    </row>
    <row r="7" spans="1:46" s="7" customFormat="1" ht="23.25" customHeight="1" x14ac:dyDescent="0.15">
      <c r="A7" s="280"/>
      <c r="B7" s="284" t="s">
        <v>2</v>
      </c>
      <c r="C7" s="92">
        <v>2</v>
      </c>
      <c r="D7" s="40">
        <v>180</v>
      </c>
      <c r="E7" s="69">
        <v>182</v>
      </c>
      <c r="G7" s="7">
        <f t="shared" si="0"/>
        <v>0</v>
      </c>
      <c r="N7" s="280"/>
      <c r="O7" s="284" t="s">
        <v>2</v>
      </c>
      <c r="P7" s="92">
        <v>0</v>
      </c>
      <c r="Q7" s="40">
        <v>0</v>
      </c>
      <c r="R7" s="40">
        <v>1</v>
      </c>
      <c r="S7" s="40">
        <v>1</v>
      </c>
      <c r="T7" s="69">
        <v>2</v>
      </c>
      <c r="V7" s="7">
        <f t="shared" si="1"/>
        <v>0</v>
      </c>
      <c r="W7" s="7">
        <f t="shared" si="2"/>
        <v>0</v>
      </c>
      <c r="AI7" s="280"/>
      <c r="AJ7" s="284" t="s">
        <v>2</v>
      </c>
      <c r="AK7" s="92">
        <v>0</v>
      </c>
      <c r="AL7" s="40">
        <v>1</v>
      </c>
      <c r="AM7" s="40">
        <v>1</v>
      </c>
      <c r="AN7" s="40">
        <v>0</v>
      </c>
      <c r="AO7" s="40">
        <v>0</v>
      </c>
      <c r="AP7" s="40">
        <v>0</v>
      </c>
      <c r="AQ7" s="40">
        <v>1</v>
      </c>
      <c r="AR7" s="40">
        <v>3</v>
      </c>
      <c r="AS7" s="86">
        <v>2</v>
      </c>
      <c r="AT7" s="7">
        <f t="shared" si="4"/>
        <v>0</v>
      </c>
    </row>
    <row r="8" spans="1:46" s="7" customFormat="1" ht="23.25" customHeight="1" x14ac:dyDescent="0.15">
      <c r="A8" s="280"/>
      <c r="B8" s="284"/>
      <c r="C8" s="101">
        <f>C7/E7</f>
        <v>1.098901098901099E-2</v>
      </c>
      <c r="D8" s="102">
        <f>D7/E7</f>
        <v>0.98901098901098905</v>
      </c>
      <c r="E8" s="76">
        <v>1</v>
      </c>
      <c r="G8" s="7">
        <f t="shared" si="0"/>
        <v>0</v>
      </c>
      <c r="N8" s="280"/>
      <c r="O8" s="284"/>
      <c r="P8" s="101">
        <f>P7/T7</f>
        <v>0</v>
      </c>
      <c r="Q8" s="102">
        <f>Q7/T7</f>
        <v>0</v>
      </c>
      <c r="R8" s="102">
        <f>R7/T7</f>
        <v>0.5</v>
      </c>
      <c r="S8" s="102">
        <f>S7/T7</f>
        <v>0.5</v>
      </c>
      <c r="T8" s="76">
        <v>1</v>
      </c>
      <c r="V8" s="7">
        <f t="shared" si="1"/>
        <v>0</v>
      </c>
      <c r="W8" s="7">
        <f t="shared" si="2"/>
        <v>0.98901098901098905</v>
      </c>
      <c r="AI8" s="280"/>
      <c r="AJ8" s="284"/>
      <c r="AK8" s="101">
        <f>AK7/$AS$7</f>
        <v>0</v>
      </c>
      <c r="AL8" s="102">
        <f t="shared" ref="AL8:AQ8" si="5">AL7/$AS$7</f>
        <v>0.5</v>
      </c>
      <c r="AM8" s="102">
        <f t="shared" si="5"/>
        <v>0.5</v>
      </c>
      <c r="AN8" s="102">
        <f t="shared" si="5"/>
        <v>0</v>
      </c>
      <c r="AO8" s="102">
        <f t="shared" si="5"/>
        <v>0</v>
      </c>
      <c r="AP8" s="102">
        <f t="shared" si="5"/>
        <v>0</v>
      </c>
      <c r="AQ8" s="102">
        <f t="shared" si="5"/>
        <v>0.5</v>
      </c>
      <c r="AR8" s="115" t="s">
        <v>134</v>
      </c>
      <c r="AS8" s="116" t="s">
        <v>134</v>
      </c>
      <c r="AT8" s="7" t="e">
        <f t="shared" si="4"/>
        <v>#VALUE!</v>
      </c>
    </row>
    <row r="9" spans="1:46" s="7" customFormat="1" ht="23.25" customHeight="1" x14ac:dyDescent="0.15">
      <c r="A9" s="280"/>
      <c r="B9" s="284" t="s">
        <v>3</v>
      </c>
      <c r="C9" s="92">
        <v>10</v>
      </c>
      <c r="D9" s="40">
        <v>196</v>
      </c>
      <c r="E9" s="69">
        <v>206</v>
      </c>
      <c r="G9" s="7">
        <f t="shared" si="0"/>
        <v>0</v>
      </c>
      <c r="N9" s="280"/>
      <c r="O9" s="284" t="s">
        <v>3</v>
      </c>
      <c r="P9" s="92">
        <v>6</v>
      </c>
      <c r="Q9" s="40">
        <v>0</v>
      </c>
      <c r="R9" s="40">
        <v>1</v>
      </c>
      <c r="S9" s="40">
        <v>3</v>
      </c>
      <c r="T9" s="69">
        <v>10</v>
      </c>
      <c r="V9" s="7">
        <f t="shared" si="1"/>
        <v>0</v>
      </c>
      <c r="W9" s="7">
        <f t="shared" si="2"/>
        <v>0</v>
      </c>
      <c r="AI9" s="280"/>
      <c r="AJ9" s="284" t="s">
        <v>3</v>
      </c>
      <c r="AK9" s="92">
        <v>0</v>
      </c>
      <c r="AL9" s="40">
        <v>0</v>
      </c>
      <c r="AM9" s="40">
        <v>0</v>
      </c>
      <c r="AN9" s="40">
        <v>0</v>
      </c>
      <c r="AO9" s="40">
        <v>0</v>
      </c>
      <c r="AP9" s="40">
        <v>0</v>
      </c>
      <c r="AQ9" s="40">
        <v>4</v>
      </c>
      <c r="AR9" s="40">
        <v>4</v>
      </c>
      <c r="AS9" s="86">
        <v>4</v>
      </c>
      <c r="AT9" s="7">
        <f t="shared" si="4"/>
        <v>0</v>
      </c>
    </row>
    <row r="10" spans="1:46" s="7" customFormat="1" ht="23.25" customHeight="1" x14ac:dyDescent="0.15">
      <c r="A10" s="280"/>
      <c r="B10" s="284"/>
      <c r="C10" s="101">
        <f>C9/E9</f>
        <v>4.8543689320388349E-2</v>
      </c>
      <c r="D10" s="102">
        <f>D9/E9</f>
        <v>0.95145631067961167</v>
      </c>
      <c r="E10" s="76">
        <v>1</v>
      </c>
      <c r="G10" s="7">
        <f t="shared" si="0"/>
        <v>0</v>
      </c>
      <c r="N10" s="280"/>
      <c r="O10" s="284"/>
      <c r="P10" s="101">
        <f>P9/T9</f>
        <v>0.6</v>
      </c>
      <c r="Q10" s="102">
        <f>Q9/T9</f>
        <v>0</v>
      </c>
      <c r="R10" s="102">
        <f>R9/T9</f>
        <v>0.1</v>
      </c>
      <c r="S10" s="102">
        <f>S9/T9</f>
        <v>0.3</v>
      </c>
      <c r="T10" s="76">
        <v>1</v>
      </c>
      <c r="V10" s="7">
        <f t="shared" si="1"/>
        <v>0</v>
      </c>
      <c r="W10" s="7">
        <f t="shared" si="2"/>
        <v>0.95145631067961167</v>
      </c>
      <c r="AI10" s="280"/>
      <c r="AJ10" s="284"/>
      <c r="AK10" s="101">
        <f>AK9/$AS$9</f>
        <v>0</v>
      </c>
      <c r="AL10" s="102">
        <f t="shared" ref="AL10:AQ10" si="6">AL9/$AS$9</f>
        <v>0</v>
      </c>
      <c r="AM10" s="102">
        <f t="shared" si="6"/>
        <v>0</v>
      </c>
      <c r="AN10" s="102">
        <f t="shared" si="6"/>
        <v>0</v>
      </c>
      <c r="AO10" s="102">
        <f t="shared" si="6"/>
        <v>0</v>
      </c>
      <c r="AP10" s="102">
        <f t="shared" si="6"/>
        <v>0</v>
      </c>
      <c r="AQ10" s="102">
        <f t="shared" si="6"/>
        <v>1</v>
      </c>
      <c r="AR10" s="115" t="s">
        <v>134</v>
      </c>
      <c r="AS10" s="116" t="s">
        <v>134</v>
      </c>
      <c r="AT10" s="7" t="e">
        <f t="shared" si="4"/>
        <v>#VALUE!</v>
      </c>
    </row>
    <row r="11" spans="1:46" s="7" customFormat="1" ht="23.25" customHeight="1" x14ac:dyDescent="0.15">
      <c r="A11" s="280"/>
      <c r="B11" s="284" t="s">
        <v>4</v>
      </c>
      <c r="C11" s="92">
        <v>42</v>
      </c>
      <c r="D11" s="40">
        <v>203</v>
      </c>
      <c r="E11" s="69">
        <v>245</v>
      </c>
      <c r="G11" s="7">
        <f t="shared" si="0"/>
        <v>0</v>
      </c>
      <c r="N11" s="280"/>
      <c r="O11" s="284" t="s">
        <v>4</v>
      </c>
      <c r="P11" s="92">
        <v>22</v>
      </c>
      <c r="Q11" s="40">
        <v>2</v>
      </c>
      <c r="R11" s="40">
        <v>3</v>
      </c>
      <c r="S11" s="40">
        <v>13</v>
      </c>
      <c r="T11" s="69">
        <v>40</v>
      </c>
      <c r="V11" s="7">
        <f t="shared" si="1"/>
        <v>0</v>
      </c>
      <c r="W11" s="7">
        <f t="shared" si="2"/>
        <v>-2</v>
      </c>
      <c r="AI11" s="280"/>
      <c r="AJ11" s="284" t="s">
        <v>4</v>
      </c>
      <c r="AK11" s="92">
        <v>3</v>
      </c>
      <c r="AL11" s="40">
        <v>10</v>
      </c>
      <c r="AM11" s="40">
        <v>0</v>
      </c>
      <c r="AN11" s="40">
        <v>3</v>
      </c>
      <c r="AO11" s="40">
        <v>1</v>
      </c>
      <c r="AP11" s="40">
        <v>2</v>
      </c>
      <c r="AQ11" s="40">
        <v>5</v>
      </c>
      <c r="AR11" s="40">
        <v>24</v>
      </c>
      <c r="AS11" s="86">
        <v>16</v>
      </c>
      <c r="AT11" s="7">
        <f t="shared" si="4"/>
        <v>0</v>
      </c>
    </row>
    <row r="12" spans="1:46" s="7" customFormat="1" ht="23.25" customHeight="1" x14ac:dyDescent="0.15">
      <c r="A12" s="280"/>
      <c r="B12" s="284"/>
      <c r="C12" s="101">
        <f>C11/E11</f>
        <v>0.17142857142857143</v>
      </c>
      <c r="D12" s="102">
        <f>D11/E11</f>
        <v>0.82857142857142863</v>
      </c>
      <c r="E12" s="76">
        <v>1</v>
      </c>
      <c r="G12" s="7">
        <f t="shared" si="0"/>
        <v>0</v>
      </c>
      <c r="N12" s="280"/>
      <c r="O12" s="284"/>
      <c r="P12" s="101">
        <f>P11/T11</f>
        <v>0.55000000000000004</v>
      </c>
      <c r="Q12" s="102">
        <f>Q11/T11</f>
        <v>0.05</v>
      </c>
      <c r="R12" s="102">
        <f>R11/T11</f>
        <v>7.4999999999999997E-2</v>
      </c>
      <c r="S12" s="102">
        <f>S11/T11</f>
        <v>0.32500000000000001</v>
      </c>
      <c r="T12" s="76">
        <v>1</v>
      </c>
      <c r="V12" s="7">
        <f t="shared" si="1"/>
        <v>0</v>
      </c>
      <c r="W12" s="7">
        <f t="shared" si="2"/>
        <v>0.82857142857142851</v>
      </c>
      <c r="AI12" s="280"/>
      <c r="AJ12" s="284"/>
      <c r="AK12" s="101">
        <f>AK11/$AS$11</f>
        <v>0.1875</v>
      </c>
      <c r="AL12" s="102">
        <f t="shared" ref="AL12:AQ12" si="7">AL11/$AS$11</f>
        <v>0.625</v>
      </c>
      <c r="AM12" s="102">
        <f t="shared" si="7"/>
        <v>0</v>
      </c>
      <c r="AN12" s="102">
        <f t="shared" si="7"/>
        <v>0.1875</v>
      </c>
      <c r="AO12" s="102">
        <f t="shared" si="7"/>
        <v>6.25E-2</v>
      </c>
      <c r="AP12" s="102">
        <f t="shared" si="7"/>
        <v>0.125</v>
      </c>
      <c r="AQ12" s="102">
        <f t="shared" si="7"/>
        <v>0.3125</v>
      </c>
      <c r="AR12" s="115" t="s">
        <v>134</v>
      </c>
      <c r="AS12" s="116" t="s">
        <v>134</v>
      </c>
      <c r="AT12" s="7" t="e">
        <f t="shared" si="4"/>
        <v>#VALUE!</v>
      </c>
    </row>
    <row r="13" spans="1:46" s="7" customFormat="1" ht="23.25" customHeight="1" x14ac:dyDescent="0.15">
      <c r="A13" s="280"/>
      <c r="B13" s="284" t="s">
        <v>5</v>
      </c>
      <c r="C13" s="92">
        <v>44</v>
      </c>
      <c r="D13" s="40">
        <v>224</v>
      </c>
      <c r="E13" s="69">
        <v>268</v>
      </c>
      <c r="G13" s="7">
        <f t="shared" si="0"/>
        <v>0</v>
      </c>
      <c r="N13" s="280"/>
      <c r="O13" s="284" t="s">
        <v>5</v>
      </c>
      <c r="P13" s="92">
        <v>27</v>
      </c>
      <c r="Q13" s="40">
        <v>0</v>
      </c>
      <c r="R13" s="40">
        <v>3</v>
      </c>
      <c r="S13" s="40">
        <v>12</v>
      </c>
      <c r="T13" s="69">
        <v>42</v>
      </c>
      <c r="V13" s="7">
        <f t="shared" si="1"/>
        <v>0</v>
      </c>
      <c r="W13" s="7">
        <f t="shared" si="2"/>
        <v>-2</v>
      </c>
      <c r="AI13" s="280"/>
      <c r="AJ13" s="284" t="s">
        <v>5</v>
      </c>
      <c r="AK13" s="92">
        <v>1</v>
      </c>
      <c r="AL13" s="40">
        <v>4</v>
      </c>
      <c r="AM13" s="40">
        <v>0</v>
      </c>
      <c r="AN13" s="40">
        <v>1</v>
      </c>
      <c r="AO13" s="40">
        <v>1</v>
      </c>
      <c r="AP13" s="40">
        <v>2</v>
      </c>
      <c r="AQ13" s="40">
        <v>9</v>
      </c>
      <c r="AR13" s="40">
        <v>18</v>
      </c>
      <c r="AS13" s="86">
        <v>15</v>
      </c>
      <c r="AT13" s="7">
        <f t="shared" si="4"/>
        <v>0</v>
      </c>
    </row>
    <row r="14" spans="1:46" s="7" customFormat="1" ht="23.25" customHeight="1" x14ac:dyDescent="0.15">
      <c r="A14" s="280"/>
      <c r="B14" s="284"/>
      <c r="C14" s="101">
        <f>C13/E13</f>
        <v>0.16417910447761194</v>
      </c>
      <c r="D14" s="102">
        <f>D13/E13</f>
        <v>0.83582089552238803</v>
      </c>
      <c r="E14" s="76">
        <v>1</v>
      </c>
      <c r="G14" s="7">
        <f t="shared" si="0"/>
        <v>0</v>
      </c>
      <c r="N14" s="280"/>
      <c r="O14" s="284"/>
      <c r="P14" s="101">
        <f>P13/T13</f>
        <v>0.6428571428571429</v>
      </c>
      <c r="Q14" s="102">
        <f>Q13/T13</f>
        <v>0</v>
      </c>
      <c r="R14" s="102">
        <f>R13/T13</f>
        <v>7.1428571428571425E-2</v>
      </c>
      <c r="S14" s="102">
        <f>S13/T13</f>
        <v>0.2857142857142857</v>
      </c>
      <c r="T14" s="76">
        <v>1</v>
      </c>
      <c r="V14" s="7">
        <f t="shared" si="1"/>
        <v>0</v>
      </c>
      <c r="W14" s="7">
        <f t="shared" si="2"/>
        <v>0.83582089552238803</v>
      </c>
      <c r="AI14" s="280"/>
      <c r="AJ14" s="284"/>
      <c r="AK14" s="101">
        <f>AK13/$AS$13</f>
        <v>6.6666666666666666E-2</v>
      </c>
      <c r="AL14" s="102">
        <f t="shared" ref="AL14:AQ14" si="8">AL13/$AS$13</f>
        <v>0.26666666666666666</v>
      </c>
      <c r="AM14" s="102">
        <f t="shared" si="8"/>
        <v>0</v>
      </c>
      <c r="AN14" s="102">
        <f t="shared" si="8"/>
        <v>6.6666666666666666E-2</v>
      </c>
      <c r="AO14" s="102">
        <f t="shared" si="8"/>
        <v>6.6666666666666666E-2</v>
      </c>
      <c r="AP14" s="102">
        <f t="shared" si="8"/>
        <v>0.13333333333333333</v>
      </c>
      <c r="AQ14" s="102">
        <f t="shared" si="8"/>
        <v>0.6</v>
      </c>
      <c r="AR14" s="115" t="s">
        <v>134</v>
      </c>
      <c r="AS14" s="116" t="s">
        <v>134</v>
      </c>
      <c r="AT14" s="7" t="e">
        <f t="shared" si="4"/>
        <v>#VALUE!</v>
      </c>
    </row>
    <row r="15" spans="1:46" s="7" customFormat="1" ht="23.25" customHeight="1" x14ac:dyDescent="0.15">
      <c r="A15" s="280"/>
      <c r="B15" s="285" t="s">
        <v>85</v>
      </c>
      <c r="C15" s="92">
        <v>60</v>
      </c>
      <c r="D15" s="40">
        <v>229</v>
      </c>
      <c r="E15" s="69">
        <v>289</v>
      </c>
      <c r="G15" s="7">
        <f t="shared" si="0"/>
        <v>0</v>
      </c>
      <c r="N15" s="280"/>
      <c r="O15" s="285" t="s">
        <v>85</v>
      </c>
      <c r="P15" s="92">
        <v>45</v>
      </c>
      <c r="Q15" s="40">
        <v>3</v>
      </c>
      <c r="R15" s="40">
        <v>6</v>
      </c>
      <c r="S15" s="40">
        <v>5</v>
      </c>
      <c r="T15" s="69">
        <v>59</v>
      </c>
      <c r="V15" s="7">
        <f t="shared" si="1"/>
        <v>0</v>
      </c>
      <c r="W15" s="7">
        <f t="shared" si="2"/>
        <v>-1</v>
      </c>
      <c r="AI15" s="280"/>
      <c r="AJ15" s="327" t="s">
        <v>85</v>
      </c>
      <c r="AK15" s="92">
        <v>1</v>
      </c>
      <c r="AL15" s="40">
        <v>3</v>
      </c>
      <c r="AM15" s="40">
        <v>3</v>
      </c>
      <c r="AN15" s="40">
        <v>0</v>
      </c>
      <c r="AO15" s="40">
        <v>1</v>
      </c>
      <c r="AP15" s="40">
        <v>1</v>
      </c>
      <c r="AQ15" s="40">
        <v>5</v>
      </c>
      <c r="AR15" s="40">
        <v>14</v>
      </c>
      <c r="AS15" s="86">
        <v>11</v>
      </c>
      <c r="AT15" s="7">
        <f t="shared" si="4"/>
        <v>0</v>
      </c>
    </row>
    <row r="16" spans="1:46" s="7" customFormat="1" ht="23.25" customHeight="1" thickBot="1" x14ac:dyDescent="0.2">
      <c r="A16" s="280"/>
      <c r="B16" s="286"/>
      <c r="C16" s="109">
        <f>C15/E15</f>
        <v>0.20761245674740483</v>
      </c>
      <c r="D16" s="111">
        <f>D15/E15</f>
        <v>0.79238754325259519</v>
      </c>
      <c r="E16" s="78">
        <v>1</v>
      </c>
      <c r="G16" s="7">
        <f t="shared" si="0"/>
        <v>0</v>
      </c>
      <c r="N16" s="280"/>
      <c r="O16" s="286"/>
      <c r="P16" s="109">
        <v>0.76200000000000001</v>
      </c>
      <c r="Q16" s="111">
        <f>Q15/T15</f>
        <v>5.0847457627118647E-2</v>
      </c>
      <c r="R16" s="111">
        <f>R15/T15</f>
        <v>0.10169491525423729</v>
      </c>
      <c r="S16" s="111">
        <f>S15/T15</f>
        <v>8.4745762711864403E-2</v>
      </c>
      <c r="T16" s="78">
        <v>1</v>
      </c>
      <c r="V16" s="7">
        <f t="shared" si="1"/>
        <v>-7.1186440677961649E-4</v>
      </c>
      <c r="W16" s="7">
        <f t="shared" si="2"/>
        <v>0.79238754325259519</v>
      </c>
      <c r="AI16" s="280"/>
      <c r="AJ16" s="328"/>
      <c r="AK16" s="126">
        <f>AK15/$AS$15</f>
        <v>9.0909090909090912E-2</v>
      </c>
      <c r="AL16" s="111">
        <f t="shared" ref="AL16:AQ16" si="9">AL15/$AS$15</f>
        <v>0.27272727272727271</v>
      </c>
      <c r="AM16" s="111">
        <f t="shared" si="9"/>
        <v>0.27272727272727271</v>
      </c>
      <c r="AN16" s="111">
        <f t="shared" si="9"/>
        <v>0</v>
      </c>
      <c r="AO16" s="111">
        <f t="shared" si="9"/>
        <v>9.0909090909090912E-2</v>
      </c>
      <c r="AP16" s="111">
        <f t="shared" si="9"/>
        <v>9.0909090909090912E-2</v>
      </c>
      <c r="AQ16" s="111">
        <f t="shared" si="9"/>
        <v>0.45454545454545453</v>
      </c>
      <c r="AR16" s="121" t="s">
        <v>134</v>
      </c>
      <c r="AS16" s="122" t="s">
        <v>134</v>
      </c>
      <c r="AT16" s="7" t="e">
        <f t="shared" si="4"/>
        <v>#VALUE!</v>
      </c>
    </row>
    <row r="17" spans="1:60" s="7" customFormat="1" ht="23.25" customHeight="1" thickTop="1" x14ac:dyDescent="0.15">
      <c r="A17" s="280"/>
      <c r="B17" s="277" t="s">
        <v>0</v>
      </c>
      <c r="C17" s="45">
        <v>160</v>
      </c>
      <c r="D17" s="42">
        <v>1176</v>
      </c>
      <c r="E17" s="113">
        <v>1336</v>
      </c>
      <c r="G17" s="7">
        <f t="shared" si="0"/>
        <v>0</v>
      </c>
      <c r="H17" s="27"/>
      <c r="I17" s="27"/>
      <c r="J17" s="27"/>
      <c r="N17" s="280"/>
      <c r="O17" s="277" t="s">
        <v>0</v>
      </c>
      <c r="P17" s="45">
        <v>100</v>
      </c>
      <c r="Q17" s="42">
        <v>5</v>
      </c>
      <c r="R17" s="42">
        <v>14</v>
      </c>
      <c r="S17" s="42">
        <v>36</v>
      </c>
      <c r="T17" s="73">
        <v>155</v>
      </c>
      <c r="V17" s="7">
        <f t="shared" si="1"/>
        <v>0</v>
      </c>
      <c r="W17" s="7">
        <f t="shared" si="2"/>
        <v>-5</v>
      </c>
      <c r="AI17" s="280"/>
      <c r="AJ17" s="277" t="s">
        <v>0</v>
      </c>
      <c r="AK17" s="45">
        <v>5</v>
      </c>
      <c r="AL17" s="42">
        <v>19</v>
      </c>
      <c r="AM17" s="42">
        <v>4</v>
      </c>
      <c r="AN17" s="42">
        <v>4</v>
      </c>
      <c r="AO17" s="42">
        <v>3</v>
      </c>
      <c r="AP17" s="42">
        <v>6</v>
      </c>
      <c r="AQ17" s="42">
        <v>24</v>
      </c>
      <c r="AR17" s="42">
        <v>65</v>
      </c>
      <c r="AS17" s="123">
        <v>50</v>
      </c>
      <c r="AT17" s="7">
        <f t="shared" si="4"/>
        <v>0</v>
      </c>
    </row>
    <row r="18" spans="1:60" s="7" customFormat="1" ht="23.25" customHeight="1" thickBot="1" x14ac:dyDescent="0.2">
      <c r="A18" s="281"/>
      <c r="B18" s="285"/>
      <c r="C18" s="106">
        <f>C17/E17</f>
        <v>0.11976047904191617</v>
      </c>
      <c r="D18" s="107">
        <f>D17/E17</f>
        <v>0.88023952095808389</v>
      </c>
      <c r="E18" s="80">
        <v>1</v>
      </c>
      <c r="G18" s="7">
        <f t="shared" si="0"/>
        <v>0</v>
      </c>
      <c r="H18" s="27">
        <f>+C5+C7+C9+C11+C13+C15-C17</f>
        <v>0</v>
      </c>
      <c r="I18" s="27">
        <f t="shared" ref="I18" si="10">+D5+D7+D9+D11+D13+D15-D17</f>
        <v>0</v>
      </c>
      <c r="J18" s="27">
        <f>+E5+E7+E9+E11+E13+E15-E17</f>
        <v>0</v>
      </c>
      <c r="N18" s="281"/>
      <c r="O18" s="285"/>
      <c r="P18" s="106">
        <v>0.64600000000000002</v>
      </c>
      <c r="Q18" s="107">
        <f>Q17/T17</f>
        <v>3.2258064516129031E-2</v>
      </c>
      <c r="R18" s="107">
        <f>R17/T17</f>
        <v>9.0322580645161285E-2</v>
      </c>
      <c r="S18" s="107">
        <f>S17/T17</f>
        <v>0.23225806451612904</v>
      </c>
      <c r="T18" s="80">
        <v>1</v>
      </c>
      <c r="V18" s="7">
        <f t="shared" si="1"/>
        <v>8.387096774193914E-4</v>
      </c>
      <c r="W18" s="27">
        <f>+P5+P7+P9+P11+P13+P15-P17</f>
        <v>0</v>
      </c>
      <c r="X18" s="27">
        <f t="shared" ref="X18" si="11">+Q5+Q7+Q9+Q11+Q13+Q15-Q17</f>
        <v>0</v>
      </c>
      <c r="Y18" s="27">
        <f>+R5+R7+R9+R11+R13+R15-R17</f>
        <v>0</v>
      </c>
      <c r="Z18" s="27">
        <f>+S5+S7+S9+S11+S13+S15-S17</f>
        <v>0</v>
      </c>
      <c r="AA18" s="27">
        <f>+T5+T7+T9+T11+T13+T15-T17</f>
        <v>0</v>
      </c>
      <c r="AB18" s="27">
        <f>+U5+U7+U9+U11+U13+U15-U17</f>
        <v>0</v>
      </c>
      <c r="AC18" s="27"/>
      <c r="AI18" s="281"/>
      <c r="AJ18" s="285"/>
      <c r="AK18" s="106">
        <f>AK17/$AS$17</f>
        <v>0.1</v>
      </c>
      <c r="AL18" s="107">
        <f t="shared" ref="AL18:AQ18" si="12">AL17/$AS$17</f>
        <v>0.38</v>
      </c>
      <c r="AM18" s="107">
        <f t="shared" si="12"/>
        <v>0.08</v>
      </c>
      <c r="AN18" s="107">
        <f t="shared" si="12"/>
        <v>0.08</v>
      </c>
      <c r="AO18" s="107">
        <f t="shared" si="12"/>
        <v>0.06</v>
      </c>
      <c r="AP18" s="107">
        <f t="shared" si="12"/>
        <v>0.12</v>
      </c>
      <c r="AQ18" s="107">
        <f t="shared" si="12"/>
        <v>0.48</v>
      </c>
      <c r="AR18" s="117" t="s">
        <v>134</v>
      </c>
      <c r="AS18" s="118" t="s">
        <v>134</v>
      </c>
      <c r="AT18" s="7" t="e">
        <f t="shared" si="4"/>
        <v>#VALUE!</v>
      </c>
      <c r="AU18" s="27">
        <f t="shared" ref="AU18:BC18" si="13">+AK5+AK7+AK9+AK11+AK13+AK15-AK17</f>
        <v>0</v>
      </c>
      <c r="AV18" s="27">
        <f t="shared" si="13"/>
        <v>0</v>
      </c>
      <c r="AW18" s="27">
        <f t="shared" si="13"/>
        <v>0</v>
      </c>
      <c r="AX18" s="27">
        <f t="shared" si="13"/>
        <v>0</v>
      </c>
      <c r="AY18" s="27">
        <f t="shared" si="13"/>
        <v>0</v>
      </c>
      <c r="AZ18" s="27">
        <f t="shared" si="13"/>
        <v>0</v>
      </c>
      <c r="BA18" s="27">
        <f t="shared" si="13"/>
        <v>0</v>
      </c>
      <c r="BB18" s="27">
        <f t="shared" si="13"/>
        <v>0</v>
      </c>
      <c r="BC18" s="27">
        <f t="shared" si="13"/>
        <v>0</v>
      </c>
      <c r="BD18" s="27"/>
      <c r="BE18" s="27"/>
      <c r="BF18" s="27"/>
      <c r="BG18" s="27"/>
      <c r="BH18" s="27"/>
    </row>
    <row r="19" spans="1:60" s="7" customFormat="1" ht="23.25" customHeight="1" x14ac:dyDescent="0.15">
      <c r="A19" s="279" t="s">
        <v>6</v>
      </c>
      <c r="B19" s="287" t="s">
        <v>1</v>
      </c>
      <c r="C19" s="96">
        <v>2</v>
      </c>
      <c r="D19" s="71">
        <v>56</v>
      </c>
      <c r="E19" s="72">
        <v>58</v>
      </c>
      <c r="G19" s="7">
        <f t="shared" si="0"/>
        <v>0</v>
      </c>
      <c r="N19" s="279" t="s">
        <v>6</v>
      </c>
      <c r="O19" s="287" t="s">
        <v>1</v>
      </c>
      <c r="P19" s="96">
        <v>0</v>
      </c>
      <c r="Q19" s="71">
        <v>0</v>
      </c>
      <c r="R19" s="71">
        <v>0</v>
      </c>
      <c r="S19" s="71">
        <v>2</v>
      </c>
      <c r="T19" s="72">
        <v>2</v>
      </c>
      <c r="V19" s="7">
        <f t="shared" si="1"/>
        <v>0</v>
      </c>
      <c r="W19" s="7">
        <f t="shared" si="2"/>
        <v>0</v>
      </c>
      <c r="AI19" s="279" t="s">
        <v>6</v>
      </c>
      <c r="AJ19" s="287" t="s">
        <v>1</v>
      </c>
      <c r="AK19" s="96">
        <v>0</v>
      </c>
      <c r="AL19" s="71">
        <v>1</v>
      </c>
      <c r="AM19" s="71">
        <v>0</v>
      </c>
      <c r="AN19" s="71">
        <v>0</v>
      </c>
      <c r="AO19" s="71">
        <v>0</v>
      </c>
      <c r="AP19" s="71">
        <v>1</v>
      </c>
      <c r="AQ19" s="71">
        <v>0</v>
      </c>
      <c r="AR19" s="88">
        <v>2</v>
      </c>
      <c r="AS19" s="125">
        <v>2</v>
      </c>
      <c r="AT19" s="7">
        <f t="shared" si="4"/>
        <v>0</v>
      </c>
    </row>
    <row r="20" spans="1:60" s="7" customFormat="1" ht="23.25" customHeight="1" x14ac:dyDescent="0.15">
      <c r="A20" s="280"/>
      <c r="B20" s="284"/>
      <c r="C20" s="101">
        <f>C19/E19</f>
        <v>3.4482758620689655E-2</v>
      </c>
      <c r="D20" s="102">
        <f>D19/E19</f>
        <v>0.96551724137931039</v>
      </c>
      <c r="E20" s="76">
        <v>1</v>
      </c>
      <c r="G20" s="7">
        <f t="shared" si="0"/>
        <v>0</v>
      </c>
      <c r="N20" s="280"/>
      <c r="O20" s="284"/>
      <c r="P20" s="101">
        <f>P19/T19</f>
        <v>0</v>
      </c>
      <c r="Q20" s="102">
        <f>Q19/T19</f>
        <v>0</v>
      </c>
      <c r="R20" s="102">
        <f>R19/T19</f>
        <v>0</v>
      </c>
      <c r="S20" s="102">
        <f>S19/T19</f>
        <v>1</v>
      </c>
      <c r="T20" s="76">
        <v>1</v>
      </c>
      <c r="V20" s="7">
        <f t="shared" si="1"/>
        <v>0</v>
      </c>
      <c r="W20" s="7">
        <f t="shared" si="2"/>
        <v>0.96551724137931039</v>
      </c>
      <c r="AI20" s="280"/>
      <c r="AJ20" s="284"/>
      <c r="AK20" s="101">
        <f>AK19/$AS$19</f>
        <v>0</v>
      </c>
      <c r="AL20" s="102">
        <f t="shared" ref="AL20:AQ20" si="14">AL19/$AS$19</f>
        <v>0.5</v>
      </c>
      <c r="AM20" s="102">
        <f t="shared" si="14"/>
        <v>0</v>
      </c>
      <c r="AN20" s="102">
        <f t="shared" si="14"/>
        <v>0</v>
      </c>
      <c r="AO20" s="102">
        <f t="shared" si="14"/>
        <v>0</v>
      </c>
      <c r="AP20" s="102">
        <f t="shared" si="14"/>
        <v>0.5</v>
      </c>
      <c r="AQ20" s="102">
        <f t="shared" si="14"/>
        <v>0</v>
      </c>
      <c r="AR20" s="115" t="s">
        <v>134</v>
      </c>
      <c r="AS20" s="116" t="s">
        <v>134</v>
      </c>
      <c r="AT20" s="7" t="e">
        <f t="shared" si="4"/>
        <v>#VALUE!</v>
      </c>
    </row>
    <row r="21" spans="1:60" s="7" customFormat="1" ht="23.25" customHeight="1" x14ac:dyDescent="0.15">
      <c r="A21" s="280"/>
      <c r="B21" s="284" t="s">
        <v>2</v>
      </c>
      <c r="C21" s="92">
        <v>2</v>
      </c>
      <c r="D21" s="40">
        <v>88</v>
      </c>
      <c r="E21" s="68">
        <v>90</v>
      </c>
      <c r="G21" s="7">
        <f t="shared" si="0"/>
        <v>0</v>
      </c>
      <c r="N21" s="280"/>
      <c r="O21" s="284" t="s">
        <v>2</v>
      </c>
      <c r="P21" s="92">
        <v>0</v>
      </c>
      <c r="Q21" s="40">
        <v>0</v>
      </c>
      <c r="R21" s="40">
        <v>1</v>
      </c>
      <c r="S21" s="40">
        <v>1</v>
      </c>
      <c r="T21" s="68">
        <v>2</v>
      </c>
      <c r="V21" s="7">
        <f t="shared" si="1"/>
        <v>0</v>
      </c>
      <c r="W21" s="7">
        <f t="shared" si="2"/>
        <v>0</v>
      </c>
      <c r="AI21" s="280"/>
      <c r="AJ21" s="284" t="s">
        <v>2</v>
      </c>
      <c r="AK21" s="92">
        <v>0</v>
      </c>
      <c r="AL21" s="40">
        <v>1</v>
      </c>
      <c r="AM21" s="40">
        <v>0</v>
      </c>
      <c r="AN21" s="40">
        <v>0</v>
      </c>
      <c r="AO21" s="40">
        <v>0</v>
      </c>
      <c r="AP21" s="40">
        <v>0</v>
      </c>
      <c r="AQ21" s="40">
        <v>1</v>
      </c>
      <c r="AR21" s="40">
        <v>2</v>
      </c>
      <c r="AS21" s="86">
        <v>2</v>
      </c>
      <c r="AT21" s="7">
        <f t="shared" si="4"/>
        <v>0</v>
      </c>
    </row>
    <row r="22" spans="1:60" s="7" customFormat="1" ht="23.25" customHeight="1" x14ac:dyDescent="0.15">
      <c r="A22" s="280"/>
      <c r="B22" s="284"/>
      <c r="C22" s="101">
        <f>C21/E21</f>
        <v>2.2222222222222223E-2</v>
      </c>
      <c r="D22" s="102">
        <f>D21/E21</f>
        <v>0.97777777777777775</v>
      </c>
      <c r="E22" s="76">
        <v>1</v>
      </c>
      <c r="G22" s="7">
        <f t="shared" si="0"/>
        <v>0</v>
      </c>
      <c r="N22" s="280"/>
      <c r="O22" s="284"/>
      <c r="P22" s="101">
        <f>P21/T21</f>
        <v>0</v>
      </c>
      <c r="Q22" s="102">
        <f>Q21/T21</f>
        <v>0</v>
      </c>
      <c r="R22" s="102">
        <f>R21/T21</f>
        <v>0.5</v>
      </c>
      <c r="S22" s="102">
        <f>S21/T21</f>
        <v>0.5</v>
      </c>
      <c r="T22" s="76">
        <v>1</v>
      </c>
      <c r="V22" s="7">
        <f t="shared" si="1"/>
        <v>0</v>
      </c>
      <c r="W22" s="7">
        <f t="shared" si="2"/>
        <v>0.97777777777777775</v>
      </c>
      <c r="AI22" s="280"/>
      <c r="AJ22" s="284"/>
      <c r="AK22" s="101">
        <f>AK21/$AS$21</f>
        <v>0</v>
      </c>
      <c r="AL22" s="102">
        <f t="shared" ref="AL22:AQ22" si="15">AL21/$AS$21</f>
        <v>0.5</v>
      </c>
      <c r="AM22" s="102">
        <f t="shared" si="15"/>
        <v>0</v>
      </c>
      <c r="AN22" s="102">
        <f t="shared" si="15"/>
        <v>0</v>
      </c>
      <c r="AO22" s="102">
        <f t="shared" si="15"/>
        <v>0</v>
      </c>
      <c r="AP22" s="102">
        <f t="shared" si="15"/>
        <v>0</v>
      </c>
      <c r="AQ22" s="102">
        <f t="shared" si="15"/>
        <v>0.5</v>
      </c>
      <c r="AR22" s="115" t="s">
        <v>134</v>
      </c>
      <c r="AS22" s="116" t="s">
        <v>134</v>
      </c>
      <c r="AT22" s="7" t="e">
        <f t="shared" si="4"/>
        <v>#VALUE!</v>
      </c>
    </row>
    <row r="23" spans="1:60" s="7" customFormat="1" ht="23.25" customHeight="1" x14ac:dyDescent="0.15">
      <c r="A23" s="280"/>
      <c r="B23" s="284" t="s">
        <v>3</v>
      </c>
      <c r="C23" s="92">
        <v>7</v>
      </c>
      <c r="D23" s="40">
        <v>97</v>
      </c>
      <c r="E23" s="68">
        <v>104</v>
      </c>
      <c r="G23" s="7">
        <f t="shared" si="0"/>
        <v>0</v>
      </c>
      <c r="N23" s="280"/>
      <c r="O23" s="284" t="s">
        <v>3</v>
      </c>
      <c r="P23" s="92">
        <v>5</v>
      </c>
      <c r="Q23" s="40">
        <v>0</v>
      </c>
      <c r="R23" s="40">
        <v>0</v>
      </c>
      <c r="S23" s="40">
        <v>2</v>
      </c>
      <c r="T23" s="68">
        <v>7</v>
      </c>
      <c r="V23" s="7">
        <f t="shared" si="1"/>
        <v>0</v>
      </c>
      <c r="W23" s="7">
        <f t="shared" si="2"/>
        <v>0</v>
      </c>
      <c r="AI23" s="280"/>
      <c r="AJ23" s="284" t="s">
        <v>3</v>
      </c>
      <c r="AK23" s="92">
        <v>0</v>
      </c>
      <c r="AL23" s="40">
        <v>0</v>
      </c>
      <c r="AM23" s="40">
        <v>0</v>
      </c>
      <c r="AN23" s="40">
        <v>0</v>
      </c>
      <c r="AO23" s="40">
        <v>0</v>
      </c>
      <c r="AP23" s="40">
        <v>0</v>
      </c>
      <c r="AQ23" s="40">
        <v>2</v>
      </c>
      <c r="AR23" s="40">
        <v>2</v>
      </c>
      <c r="AS23" s="86">
        <v>2</v>
      </c>
      <c r="AT23" s="7">
        <f t="shared" si="4"/>
        <v>0</v>
      </c>
    </row>
    <row r="24" spans="1:60" s="7" customFormat="1" ht="23.25" customHeight="1" x14ac:dyDescent="0.15">
      <c r="A24" s="280"/>
      <c r="B24" s="284"/>
      <c r="C24" s="101">
        <f>C23/E23</f>
        <v>6.7307692307692304E-2</v>
      </c>
      <c r="D24" s="102">
        <f>D23/E23</f>
        <v>0.93269230769230771</v>
      </c>
      <c r="E24" s="76">
        <v>1</v>
      </c>
      <c r="G24" s="7">
        <f t="shared" si="0"/>
        <v>0</v>
      </c>
      <c r="N24" s="280"/>
      <c r="O24" s="284"/>
      <c r="P24" s="101">
        <f>P23/T23</f>
        <v>0.7142857142857143</v>
      </c>
      <c r="Q24" s="102">
        <f>Q23/T23</f>
        <v>0</v>
      </c>
      <c r="R24" s="102">
        <f>R23/T23</f>
        <v>0</v>
      </c>
      <c r="S24" s="102">
        <f>S23/T23</f>
        <v>0.2857142857142857</v>
      </c>
      <c r="T24" s="76">
        <v>1</v>
      </c>
      <c r="V24" s="7">
        <f t="shared" si="1"/>
        <v>0</v>
      </c>
      <c r="W24" s="7">
        <f t="shared" si="2"/>
        <v>0.93269230769230771</v>
      </c>
      <c r="AI24" s="280"/>
      <c r="AJ24" s="284"/>
      <c r="AK24" s="101">
        <f>AK23/$AS$23</f>
        <v>0</v>
      </c>
      <c r="AL24" s="102">
        <f t="shared" ref="AL24:AQ24" si="16">AL23/$AS$23</f>
        <v>0</v>
      </c>
      <c r="AM24" s="102">
        <f t="shared" si="16"/>
        <v>0</v>
      </c>
      <c r="AN24" s="102">
        <f t="shared" si="16"/>
        <v>0</v>
      </c>
      <c r="AO24" s="102">
        <f t="shared" si="16"/>
        <v>0</v>
      </c>
      <c r="AP24" s="102">
        <f t="shared" si="16"/>
        <v>0</v>
      </c>
      <c r="AQ24" s="102">
        <f t="shared" si="16"/>
        <v>1</v>
      </c>
      <c r="AR24" s="115" t="s">
        <v>134</v>
      </c>
      <c r="AS24" s="116" t="s">
        <v>134</v>
      </c>
      <c r="AT24" s="7" t="e">
        <f t="shared" si="4"/>
        <v>#VALUE!</v>
      </c>
    </row>
    <row r="25" spans="1:60" s="7" customFormat="1" ht="23.25" customHeight="1" x14ac:dyDescent="0.15">
      <c r="A25" s="280"/>
      <c r="B25" s="284" t="s">
        <v>4</v>
      </c>
      <c r="C25" s="92">
        <v>27</v>
      </c>
      <c r="D25" s="40">
        <v>89</v>
      </c>
      <c r="E25" s="68">
        <v>116</v>
      </c>
      <c r="G25" s="7">
        <f t="shared" si="0"/>
        <v>0</v>
      </c>
      <c r="N25" s="280"/>
      <c r="O25" s="284" t="s">
        <v>4</v>
      </c>
      <c r="P25" s="92">
        <v>12</v>
      </c>
      <c r="Q25" s="40">
        <v>2</v>
      </c>
      <c r="R25" s="40">
        <v>3</v>
      </c>
      <c r="S25" s="40">
        <v>9</v>
      </c>
      <c r="T25" s="68">
        <v>26</v>
      </c>
      <c r="V25" s="7">
        <f t="shared" si="1"/>
        <v>0</v>
      </c>
      <c r="W25" s="7">
        <f t="shared" si="2"/>
        <v>-1</v>
      </c>
      <c r="AI25" s="280"/>
      <c r="AJ25" s="284" t="s">
        <v>4</v>
      </c>
      <c r="AK25" s="92">
        <v>3</v>
      </c>
      <c r="AL25" s="40">
        <v>8</v>
      </c>
      <c r="AM25" s="40">
        <v>0</v>
      </c>
      <c r="AN25" s="40">
        <v>3</v>
      </c>
      <c r="AO25" s="40">
        <v>1</v>
      </c>
      <c r="AP25" s="40">
        <v>2</v>
      </c>
      <c r="AQ25" s="40">
        <v>3</v>
      </c>
      <c r="AR25" s="40">
        <v>20</v>
      </c>
      <c r="AS25" s="86">
        <v>12</v>
      </c>
      <c r="AT25" s="7">
        <f t="shared" si="4"/>
        <v>0</v>
      </c>
    </row>
    <row r="26" spans="1:60" s="7" customFormat="1" ht="23.25" customHeight="1" x14ac:dyDescent="0.15">
      <c r="A26" s="280"/>
      <c r="B26" s="284"/>
      <c r="C26" s="101">
        <f>C25/E25</f>
        <v>0.23275862068965517</v>
      </c>
      <c r="D26" s="102">
        <f>D25/E25</f>
        <v>0.76724137931034486</v>
      </c>
      <c r="E26" s="76">
        <v>1</v>
      </c>
      <c r="G26" s="7">
        <f t="shared" si="0"/>
        <v>0</v>
      </c>
      <c r="N26" s="280"/>
      <c r="O26" s="284"/>
      <c r="P26" s="101">
        <f>P25/T25</f>
        <v>0.46153846153846156</v>
      </c>
      <c r="Q26" s="102">
        <f>Q25/T25</f>
        <v>7.6923076923076927E-2</v>
      </c>
      <c r="R26" s="102">
        <f>R25/T25</f>
        <v>0.11538461538461539</v>
      </c>
      <c r="S26" s="102">
        <f>S25/T25</f>
        <v>0.34615384615384615</v>
      </c>
      <c r="T26" s="76">
        <v>1</v>
      </c>
      <c r="V26" s="7">
        <f t="shared" si="1"/>
        <v>0</v>
      </c>
      <c r="W26" s="7">
        <f t="shared" si="2"/>
        <v>0.76724137931034486</v>
      </c>
      <c r="AI26" s="280"/>
      <c r="AJ26" s="284"/>
      <c r="AK26" s="101">
        <f>AK25/$AS$25</f>
        <v>0.25</v>
      </c>
      <c r="AL26" s="102">
        <f t="shared" ref="AL26:AQ26" si="17">AL25/$AS$25</f>
        <v>0.66666666666666663</v>
      </c>
      <c r="AM26" s="102">
        <f t="shared" si="17"/>
        <v>0</v>
      </c>
      <c r="AN26" s="102">
        <f t="shared" si="17"/>
        <v>0.25</v>
      </c>
      <c r="AO26" s="102">
        <f t="shared" si="17"/>
        <v>8.3333333333333329E-2</v>
      </c>
      <c r="AP26" s="102">
        <f t="shared" si="17"/>
        <v>0.16666666666666666</v>
      </c>
      <c r="AQ26" s="102">
        <f t="shared" si="17"/>
        <v>0.25</v>
      </c>
      <c r="AR26" s="115" t="s">
        <v>134</v>
      </c>
      <c r="AS26" s="116" t="s">
        <v>134</v>
      </c>
      <c r="AT26" s="7" t="e">
        <f t="shared" si="4"/>
        <v>#VALUE!</v>
      </c>
    </row>
    <row r="27" spans="1:60" s="7" customFormat="1" ht="23.25" customHeight="1" x14ac:dyDescent="0.15">
      <c r="A27" s="280"/>
      <c r="B27" s="284" t="s">
        <v>5</v>
      </c>
      <c r="C27" s="92">
        <v>27</v>
      </c>
      <c r="D27" s="40">
        <v>106</v>
      </c>
      <c r="E27" s="68">
        <v>133</v>
      </c>
      <c r="G27" s="7">
        <f t="shared" si="0"/>
        <v>0</v>
      </c>
      <c r="N27" s="280"/>
      <c r="O27" s="284" t="s">
        <v>5</v>
      </c>
      <c r="P27" s="92">
        <v>19</v>
      </c>
      <c r="Q27" s="40">
        <v>0</v>
      </c>
      <c r="R27" s="40">
        <v>2</v>
      </c>
      <c r="S27" s="40">
        <v>6</v>
      </c>
      <c r="T27" s="68">
        <v>27</v>
      </c>
      <c r="V27" s="7">
        <f t="shared" si="1"/>
        <v>0</v>
      </c>
      <c r="W27" s="7">
        <f t="shared" si="2"/>
        <v>0</v>
      </c>
      <c r="AI27" s="280"/>
      <c r="AJ27" s="284" t="s">
        <v>5</v>
      </c>
      <c r="AK27" s="92">
        <v>1</v>
      </c>
      <c r="AL27" s="40">
        <v>3</v>
      </c>
      <c r="AM27" s="40">
        <v>0</v>
      </c>
      <c r="AN27" s="40">
        <v>0</v>
      </c>
      <c r="AO27" s="40">
        <v>1</v>
      </c>
      <c r="AP27" s="40">
        <v>0</v>
      </c>
      <c r="AQ27" s="40">
        <v>5</v>
      </c>
      <c r="AR27" s="40">
        <v>10</v>
      </c>
      <c r="AS27" s="86">
        <v>8</v>
      </c>
      <c r="AT27" s="7">
        <f t="shared" si="4"/>
        <v>0</v>
      </c>
    </row>
    <row r="28" spans="1:60" s="7" customFormat="1" ht="23.25" customHeight="1" x14ac:dyDescent="0.15">
      <c r="A28" s="280"/>
      <c r="B28" s="284"/>
      <c r="C28" s="101">
        <f>C27/E27</f>
        <v>0.20300751879699247</v>
      </c>
      <c r="D28" s="102">
        <f>D27/E27</f>
        <v>0.79699248120300747</v>
      </c>
      <c r="E28" s="76">
        <v>1</v>
      </c>
      <c r="G28" s="7">
        <f t="shared" si="0"/>
        <v>0</v>
      </c>
      <c r="N28" s="280"/>
      <c r="O28" s="284"/>
      <c r="P28" s="101">
        <f>P27/T27</f>
        <v>0.70370370370370372</v>
      </c>
      <c r="Q28" s="102">
        <f>Q27/T27</f>
        <v>0</v>
      </c>
      <c r="R28" s="102">
        <f>R27/T27</f>
        <v>7.407407407407407E-2</v>
      </c>
      <c r="S28" s="102">
        <f>S27/T27</f>
        <v>0.22222222222222221</v>
      </c>
      <c r="T28" s="76">
        <v>1</v>
      </c>
      <c r="V28" s="7">
        <f t="shared" si="1"/>
        <v>0</v>
      </c>
      <c r="W28" s="7">
        <f t="shared" si="2"/>
        <v>0.79699248120300759</v>
      </c>
      <c r="AI28" s="280"/>
      <c r="AJ28" s="284"/>
      <c r="AK28" s="101">
        <f>AK27/$AS$27</f>
        <v>0.125</v>
      </c>
      <c r="AL28" s="102">
        <f t="shared" ref="AL28:AQ28" si="18">AL27/$AS$27</f>
        <v>0.375</v>
      </c>
      <c r="AM28" s="102">
        <f t="shared" si="18"/>
        <v>0</v>
      </c>
      <c r="AN28" s="102">
        <f t="shared" si="18"/>
        <v>0</v>
      </c>
      <c r="AO28" s="102">
        <f t="shared" si="18"/>
        <v>0.125</v>
      </c>
      <c r="AP28" s="102">
        <f t="shared" si="18"/>
        <v>0</v>
      </c>
      <c r="AQ28" s="102">
        <f t="shared" si="18"/>
        <v>0.625</v>
      </c>
      <c r="AR28" s="115" t="s">
        <v>134</v>
      </c>
      <c r="AS28" s="116" t="s">
        <v>134</v>
      </c>
      <c r="AT28" s="7" t="e">
        <f t="shared" si="4"/>
        <v>#VALUE!</v>
      </c>
    </row>
    <row r="29" spans="1:60" s="7" customFormat="1" ht="23.25" customHeight="1" x14ac:dyDescent="0.15">
      <c r="A29" s="280"/>
      <c r="B29" s="285" t="s">
        <v>85</v>
      </c>
      <c r="C29" s="92">
        <v>36</v>
      </c>
      <c r="D29" s="40">
        <v>91</v>
      </c>
      <c r="E29" s="68">
        <v>127</v>
      </c>
      <c r="G29" s="7">
        <f t="shared" si="0"/>
        <v>0</v>
      </c>
      <c r="N29" s="280"/>
      <c r="O29" s="285" t="s">
        <v>85</v>
      </c>
      <c r="P29" s="92">
        <v>30</v>
      </c>
      <c r="Q29" s="40">
        <v>1</v>
      </c>
      <c r="R29" s="40">
        <v>3</v>
      </c>
      <c r="S29" s="40">
        <v>1</v>
      </c>
      <c r="T29" s="68">
        <v>35</v>
      </c>
      <c r="V29" s="7">
        <f t="shared" si="1"/>
        <v>0</v>
      </c>
      <c r="W29" s="7">
        <f t="shared" si="2"/>
        <v>-1</v>
      </c>
      <c r="AI29" s="280"/>
      <c r="AJ29" s="327" t="s">
        <v>85</v>
      </c>
      <c r="AK29" s="92">
        <v>0</v>
      </c>
      <c r="AL29" s="40">
        <v>2</v>
      </c>
      <c r="AM29" s="40">
        <v>1</v>
      </c>
      <c r="AN29" s="40">
        <v>0</v>
      </c>
      <c r="AO29" s="40">
        <v>0</v>
      </c>
      <c r="AP29" s="40">
        <v>0</v>
      </c>
      <c r="AQ29" s="40">
        <v>1</v>
      </c>
      <c r="AR29" s="40">
        <v>4</v>
      </c>
      <c r="AS29" s="86">
        <v>4</v>
      </c>
      <c r="AT29" s="7">
        <f t="shared" si="4"/>
        <v>0</v>
      </c>
    </row>
    <row r="30" spans="1:60" s="7" customFormat="1" ht="23.25" customHeight="1" thickBot="1" x14ac:dyDescent="0.2">
      <c r="A30" s="280"/>
      <c r="B30" s="286"/>
      <c r="C30" s="109">
        <f>C29/E29</f>
        <v>0.28346456692913385</v>
      </c>
      <c r="D30" s="111">
        <f>D29/E29</f>
        <v>0.71653543307086609</v>
      </c>
      <c r="E30" s="78">
        <v>1</v>
      </c>
      <c r="G30" s="7">
        <f t="shared" si="0"/>
        <v>0</v>
      </c>
      <c r="N30" s="280"/>
      <c r="O30" s="286"/>
      <c r="P30" s="109">
        <v>0.85599999999999998</v>
      </c>
      <c r="Q30" s="111">
        <f>Q29/T29</f>
        <v>2.8571428571428571E-2</v>
      </c>
      <c r="R30" s="111">
        <f>R29/T29</f>
        <v>8.5714285714285715E-2</v>
      </c>
      <c r="S30" s="111">
        <f>S29/T29</f>
        <v>2.8571428571428571E-2</v>
      </c>
      <c r="T30" s="78">
        <v>1</v>
      </c>
      <c r="V30" s="7">
        <f t="shared" si="1"/>
        <v>-1.1428571428571122E-3</v>
      </c>
      <c r="W30" s="7">
        <f t="shared" si="2"/>
        <v>0.7165354330708662</v>
      </c>
      <c r="AI30" s="280"/>
      <c r="AJ30" s="328"/>
      <c r="AK30" s="109">
        <f>AK29/$AS$29</f>
        <v>0</v>
      </c>
      <c r="AL30" s="111">
        <f t="shared" ref="AL30:AQ30" si="19">AL29/$AS$29</f>
        <v>0.5</v>
      </c>
      <c r="AM30" s="111">
        <f t="shared" si="19"/>
        <v>0.25</v>
      </c>
      <c r="AN30" s="111">
        <f t="shared" si="19"/>
        <v>0</v>
      </c>
      <c r="AO30" s="111">
        <f t="shared" si="19"/>
        <v>0</v>
      </c>
      <c r="AP30" s="111">
        <f t="shared" si="19"/>
        <v>0</v>
      </c>
      <c r="AQ30" s="111">
        <f t="shared" si="19"/>
        <v>0.25</v>
      </c>
      <c r="AR30" s="121" t="s">
        <v>134</v>
      </c>
      <c r="AS30" s="122" t="s">
        <v>134</v>
      </c>
      <c r="AT30" s="7" t="e">
        <f t="shared" si="4"/>
        <v>#VALUE!</v>
      </c>
    </row>
    <row r="31" spans="1:60" s="7" customFormat="1" ht="23.25" customHeight="1" thickTop="1" x14ac:dyDescent="0.15">
      <c r="A31" s="280"/>
      <c r="B31" s="277" t="s">
        <v>0</v>
      </c>
      <c r="C31" s="45">
        <v>101</v>
      </c>
      <c r="D31" s="42">
        <v>527</v>
      </c>
      <c r="E31" s="70">
        <v>628</v>
      </c>
      <c r="G31" s="7">
        <f t="shared" si="0"/>
        <v>0</v>
      </c>
      <c r="H31" s="27">
        <f>+C18+C20+C22+C24+C26+C28-C30</f>
        <v>0.39607472475003419</v>
      </c>
      <c r="I31" s="27">
        <f t="shared" ref="I31:I32" si="20">+D18+D20+D22+D24+D26+D28-D30</f>
        <v>4.6039252752499671</v>
      </c>
      <c r="J31" s="27">
        <f>+E18+E20+E22+E24+E26+E28-E30</f>
        <v>5</v>
      </c>
      <c r="N31" s="280"/>
      <c r="O31" s="277" t="s">
        <v>0</v>
      </c>
      <c r="P31" s="45">
        <v>66</v>
      </c>
      <c r="Q31" s="42">
        <v>3</v>
      </c>
      <c r="R31" s="42">
        <v>9</v>
      </c>
      <c r="S31" s="42">
        <v>21</v>
      </c>
      <c r="T31" s="70">
        <v>99</v>
      </c>
      <c r="V31" s="7">
        <f t="shared" si="1"/>
        <v>0</v>
      </c>
      <c r="W31" s="7">
        <f t="shared" si="2"/>
        <v>-2</v>
      </c>
      <c r="AI31" s="280"/>
      <c r="AJ31" s="277" t="s">
        <v>0</v>
      </c>
      <c r="AK31" s="45">
        <v>4</v>
      </c>
      <c r="AL31" s="42">
        <v>15</v>
      </c>
      <c r="AM31" s="42">
        <v>1</v>
      </c>
      <c r="AN31" s="42">
        <v>3</v>
      </c>
      <c r="AO31" s="42">
        <v>2</v>
      </c>
      <c r="AP31" s="42">
        <v>3</v>
      </c>
      <c r="AQ31" s="42">
        <v>12</v>
      </c>
      <c r="AR31" s="42">
        <v>40</v>
      </c>
      <c r="AS31" s="123">
        <v>30</v>
      </c>
      <c r="AT31" s="7">
        <f t="shared" si="4"/>
        <v>0</v>
      </c>
    </row>
    <row r="32" spans="1:60" s="7" customFormat="1" ht="23.25" customHeight="1" thickBot="1" x14ac:dyDescent="0.2">
      <c r="A32" s="282"/>
      <c r="B32" s="278"/>
      <c r="C32" s="104">
        <f>C31/E31</f>
        <v>0.160828025477707</v>
      </c>
      <c r="D32" s="105">
        <f>D31/E31</f>
        <v>0.83917197452229297</v>
      </c>
      <c r="E32" s="83">
        <v>1</v>
      </c>
      <c r="G32" s="7">
        <f t="shared" si="0"/>
        <v>0</v>
      </c>
      <c r="H32" s="27">
        <f>+C19+C21+C23+C25+C27+C29-C31</f>
        <v>0</v>
      </c>
      <c r="I32" s="27">
        <f t="shared" si="20"/>
        <v>0</v>
      </c>
      <c r="J32" s="27">
        <f>+E19+E21+E23+E25+E27+E29-E31</f>
        <v>0</v>
      </c>
      <c r="N32" s="282"/>
      <c r="O32" s="278"/>
      <c r="P32" s="104">
        <f>P31/T31</f>
        <v>0.66666666666666663</v>
      </c>
      <c r="Q32" s="105">
        <f>Q31/T31</f>
        <v>3.0303030303030304E-2</v>
      </c>
      <c r="R32" s="105">
        <f>R31/T31</f>
        <v>9.0909090909090912E-2</v>
      </c>
      <c r="S32" s="105">
        <f>S31/T31</f>
        <v>0.21212121212121213</v>
      </c>
      <c r="T32" s="83">
        <v>1</v>
      </c>
      <c r="V32" s="7">
        <f t="shared" si="1"/>
        <v>0</v>
      </c>
      <c r="W32" s="27">
        <f>+P19+P21+P23+P25+P27+P29-P31</f>
        <v>0</v>
      </c>
      <c r="X32" s="27">
        <f t="shared" ref="X32" si="21">+Q19+Q21+Q23+Q25+Q27+Q29-Q31</f>
        <v>0</v>
      </c>
      <c r="Y32" s="27">
        <f>+R19+R21+R23+R25+R27+R29-R31</f>
        <v>0</v>
      </c>
      <c r="Z32" s="27">
        <f>+S19+S21+S23+S25+S27+S29-S31</f>
        <v>0</v>
      </c>
      <c r="AA32" s="27">
        <f>+T19+T21+T23+T25+T27+T29-T31</f>
        <v>0</v>
      </c>
      <c r="AB32" s="27">
        <f>+U19+U21+U23+U25+U27+U29-U31</f>
        <v>0</v>
      </c>
      <c r="AI32" s="282"/>
      <c r="AJ32" s="278"/>
      <c r="AK32" s="104">
        <f>AK31/$AS$31</f>
        <v>0.13333333333333333</v>
      </c>
      <c r="AL32" s="105">
        <f t="shared" ref="AL32:AQ32" si="22">AL31/$AS$31</f>
        <v>0.5</v>
      </c>
      <c r="AM32" s="105">
        <f t="shared" si="22"/>
        <v>3.3333333333333333E-2</v>
      </c>
      <c r="AN32" s="105">
        <f t="shared" si="22"/>
        <v>0.1</v>
      </c>
      <c r="AO32" s="105">
        <f t="shared" si="22"/>
        <v>6.6666666666666666E-2</v>
      </c>
      <c r="AP32" s="105">
        <f t="shared" si="22"/>
        <v>0.1</v>
      </c>
      <c r="AQ32" s="105">
        <f t="shared" si="22"/>
        <v>0.4</v>
      </c>
      <c r="AR32" s="119" t="s">
        <v>134</v>
      </c>
      <c r="AS32" s="120" t="s">
        <v>134</v>
      </c>
      <c r="AT32" s="7" t="e">
        <f t="shared" si="4"/>
        <v>#VALUE!</v>
      </c>
      <c r="AU32" s="27">
        <f t="shared" ref="AU32:BC32" si="23">+AK19+AK21+AK23+AK25+AK27+AK29-AK31</f>
        <v>0</v>
      </c>
      <c r="AV32" s="27">
        <f t="shared" si="23"/>
        <v>0</v>
      </c>
      <c r="AW32" s="27">
        <f t="shared" si="23"/>
        <v>0</v>
      </c>
      <c r="AX32" s="27">
        <f t="shared" si="23"/>
        <v>0</v>
      </c>
      <c r="AY32" s="27">
        <f t="shared" si="23"/>
        <v>0</v>
      </c>
      <c r="AZ32" s="27">
        <f t="shared" si="23"/>
        <v>0</v>
      </c>
      <c r="BA32" s="27">
        <f t="shared" si="23"/>
        <v>0</v>
      </c>
      <c r="BB32" s="27">
        <f t="shared" si="23"/>
        <v>0</v>
      </c>
      <c r="BC32" s="27">
        <f t="shared" si="23"/>
        <v>0</v>
      </c>
    </row>
    <row r="33" spans="1:55" s="7" customFormat="1" ht="23.25" customHeight="1" x14ac:dyDescent="0.15">
      <c r="A33" s="283" t="s">
        <v>7</v>
      </c>
      <c r="B33" s="277" t="s">
        <v>1</v>
      </c>
      <c r="C33" s="45">
        <v>0</v>
      </c>
      <c r="D33" s="42">
        <v>88</v>
      </c>
      <c r="E33" s="70">
        <v>88</v>
      </c>
      <c r="G33" s="7">
        <f t="shared" si="0"/>
        <v>0</v>
      </c>
      <c r="N33" s="283" t="s">
        <v>7</v>
      </c>
      <c r="O33" s="277" t="s">
        <v>1</v>
      </c>
      <c r="P33" s="45">
        <v>0</v>
      </c>
      <c r="Q33" s="42">
        <v>0</v>
      </c>
      <c r="R33" s="42">
        <v>0</v>
      </c>
      <c r="S33" s="42">
        <v>0</v>
      </c>
      <c r="T33" s="70">
        <v>0</v>
      </c>
      <c r="V33" s="7">
        <f t="shared" si="1"/>
        <v>0</v>
      </c>
      <c r="W33" s="7">
        <f t="shared" si="2"/>
        <v>0</v>
      </c>
      <c r="AI33" s="283" t="s">
        <v>7</v>
      </c>
      <c r="AJ33" s="277" t="s">
        <v>1</v>
      </c>
      <c r="AK33" s="45">
        <v>0</v>
      </c>
      <c r="AL33" s="42">
        <v>0</v>
      </c>
      <c r="AM33" s="42">
        <v>0</v>
      </c>
      <c r="AN33" s="42">
        <v>0</v>
      </c>
      <c r="AO33" s="42">
        <v>0</v>
      </c>
      <c r="AP33" s="42">
        <v>0</v>
      </c>
      <c r="AQ33" s="42">
        <v>0</v>
      </c>
      <c r="AR33" s="46">
        <v>0</v>
      </c>
      <c r="AS33" s="123">
        <v>0</v>
      </c>
      <c r="AT33" s="7">
        <f t="shared" si="4"/>
        <v>0</v>
      </c>
    </row>
    <row r="34" spans="1:55" s="7" customFormat="1" ht="23.25" customHeight="1" x14ac:dyDescent="0.15">
      <c r="A34" s="280"/>
      <c r="B34" s="284"/>
      <c r="C34" s="101">
        <f>C33/E33</f>
        <v>0</v>
      </c>
      <c r="D34" s="102">
        <f>D33/E33</f>
        <v>1</v>
      </c>
      <c r="E34" s="76">
        <v>1</v>
      </c>
      <c r="G34" s="7">
        <f t="shared" si="0"/>
        <v>0</v>
      </c>
      <c r="N34" s="280"/>
      <c r="O34" s="284"/>
      <c r="P34" s="101">
        <v>0</v>
      </c>
      <c r="Q34" s="102">
        <v>0</v>
      </c>
      <c r="R34" s="102">
        <v>0</v>
      </c>
      <c r="S34" s="102">
        <v>0</v>
      </c>
      <c r="T34" s="76">
        <v>0</v>
      </c>
      <c r="V34" s="7">
        <f t="shared" si="1"/>
        <v>0</v>
      </c>
      <c r="W34" s="7">
        <f t="shared" si="2"/>
        <v>0</v>
      </c>
      <c r="AI34" s="280"/>
      <c r="AJ34" s="284"/>
      <c r="AK34" s="101">
        <v>0</v>
      </c>
      <c r="AL34" s="102">
        <v>0</v>
      </c>
      <c r="AM34" s="102">
        <v>0</v>
      </c>
      <c r="AN34" s="102">
        <v>0</v>
      </c>
      <c r="AO34" s="102">
        <v>0</v>
      </c>
      <c r="AP34" s="102">
        <v>0</v>
      </c>
      <c r="AQ34" s="102">
        <v>0</v>
      </c>
      <c r="AR34" s="115" t="s">
        <v>134</v>
      </c>
      <c r="AS34" s="116" t="s">
        <v>134</v>
      </c>
      <c r="AT34" s="7" t="e">
        <f t="shared" si="4"/>
        <v>#VALUE!</v>
      </c>
    </row>
    <row r="35" spans="1:55" s="7" customFormat="1" ht="23.25" customHeight="1" x14ac:dyDescent="0.15">
      <c r="A35" s="280"/>
      <c r="B35" s="284" t="s">
        <v>2</v>
      </c>
      <c r="C35" s="92">
        <v>0</v>
      </c>
      <c r="D35" s="40">
        <v>92</v>
      </c>
      <c r="E35" s="68">
        <v>92</v>
      </c>
      <c r="G35" s="7">
        <f t="shared" si="0"/>
        <v>0</v>
      </c>
      <c r="N35" s="280"/>
      <c r="O35" s="284" t="s">
        <v>2</v>
      </c>
      <c r="P35" s="92">
        <v>0</v>
      </c>
      <c r="Q35" s="40">
        <v>0</v>
      </c>
      <c r="R35" s="40">
        <v>0</v>
      </c>
      <c r="S35" s="40">
        <v>0</v>
      </c>
      <c r="T35" s="68">
        <v>0</v>
      </c>
      <c r="V35" s="7">
        <f t="shared" si="1"/>
        <v>0</v>
      </c>
      <c r="W35" s="7">
        <f t="shared" si="2"/>
        <v>0</v>
      </c>
      <c r="AI35" s="280"/>
      <c r="AJ35" s="284" t="s">
        <v>2</v>
      </c>
      <c r="AK35" s="92">
        <v>0</v>
      </c>
      <c r="AL35" s="40">
        <v>0</v>
      </c>
      <c r="AM35" s="43">
        <v>0</v>
      </c>
      <c r="AN35" s="40">
        <v>0</v>
      </c>
      <c r="AO35" s="40">
        <v>0</v>
      </c>
      <c r="AP35" s="40">
        <v>0</v>
      </c>
      <c r="AQ35" s="40">
        <v>0</v>
      </c>
      <c r="AR35" s="43">
        <f>+SUM(AK35:AQ35)</f>
        <v>0</v>
      </c>
      <c r="AS35" s="86">
        <v>0</v>
      </c>
      <c r="AT35" s="7">
        <f t="shared" si="4"/>
        <v>0</v>
      </c>
    </row>
    <row r="36" spans="1:55" s="7" customFormat="1" ht="23.25" customHeight="1" x14ac:dyDescent="0.15">
      <c r="A36" s="280"/>
      <c r="B36" s="284"/>
      <c r="C36" s="101">
        <f>C35/E35</f>
        <v>0</v>
      </c>
      <c r="D36" s="102">
        <f>D35/E35</f>
        <v>1</v>
      </c>
      <c r="E36" s="76">
        <v>1</v>
      </c>
      <c r="G36" s="7">
        <f t="shared" si="0"/>
        <v>0</v>
      </c>
      <c r="N36" s="280"/>
      <c r="O36" s="284"/>
      <c r="P36" s="101">
        <v>0</v>
      </c>
      <c r="Q36" s="102">
        <v>0</v>
      </c>
      <c r="R36" s="102">
        <v>0</v>
      </c>
      <c r="S36" s="102">
        <v>0</v>
      </c>
      <c r="T36" s="76">
        <v>0</v>
      </c>
      <c r="V36" s="7">
        <f t="shared" si="1"/>
        <v>0</v>
      </c>
      <c r="W36" s="7">
        <f t="shared" si="2"/>
        <v>0</v>
      </c>
      <c r="AI36" s="280"/>
      <c r="AJ36" s="284"/>
      <c r="AK36" s="101">
        <v>0</v>
      </c>
      <c r="AL36" s="102">
        <v>0</v>
      </c>
      <c r="AM36" s="102">
        <v>0</v>
      </c>
      <c r="AN36" s="102">
        <v>0</v>
      </c>
      <c r="AO36" s="102">
        <v>0</v>
      </c>
      <c r="AP36" s="102">
        <v>0</v>
      </c>
      <c r="AQ36" s="102">
        <v>0</v>
      </c>
      <c r="AR36" s="115" t="s">
        <v>134</v>
      </c>
      <c r="AS36" s="116" t="s">
        <v>134</v>
      </c>
      <c r="AT36" s="7" t="e">
        <f t="shared" si="4"/>
        <v>#VALUE!</v>
      </c>
    </row>
    <row r="37" spans="1:55" s="7" customFormat="1" ht="23.25" customHeight="1" x14ac:dyDescent="0.15">
      <c r="A37" s="280"/>
      <c r="B37" s="284" t="s">
        <v>3</v>
      </c>
      <c r="C37" s="92">
        <v>3</v>
      </c>
      <c r="D37" s="40">
        <v>99</v>
      </c>
      <c r="E37" s="68">
        <v>102</v>
      </c>
      <c r="G37" s="7">
        <f t="shared" si="0"/>
        <v>0</v>
      </c>
      <c r="N37" s="280"/>
      <c r="O37" s="284" t="s">
        <v>3</v>
      </c>
      <c r="P37" s="92">
        <v>1</v>
      </c>
      <c r="Q37" s="40">
        <v>0</v>
      </c>
      <c r="R37" s="40">
        <v>1</v>
      </c>
      <c r="S37" s="40">
        <v>1</v>
      </c>
      <c r="T37" s="68">
        <v>3</v>
      </c>
      <c r="V37" s="7">
        <f t="shared" si="1"/>
        <v>0</v>
      </c>
      <c r="W37" s="7">
        <f t="shared" si="2"/>
        <v>0</v>
      </c>
      <c r="AI37" s="280"/>
      <c r="AJ37" s="284" t="s">
        <v>3</v>
      </c>
      <c r="AK37" s="92">
        <v>0</v>
      </c>
      <c r="AL37" s="40">
        <v>0</v>
      </c>
      <c r="AM37" s="40">
        <v>0</v>
      </c>
      <c r="AN37" s="40">
        <v>0</v>
      </c>
      <c r="AO37" s="40">
        <v>0</v>
      </c>
      <c r="AP37" s="40">
        <v>0</v>
      </c>
      <c r="AQ37" s="40">
        <v>2</v>
      </c>
      <c r="AR37" s="40">
        <v>2</v>
      </c>
      <c r="AS37" s="86">
        <v>2</v>
      </c>
      <c r="AT37" s="7">
        <f t="shared" si="4"/>
        <v>0</v>
      </c>
    </row>
    <row r="38" spans="1:55" s="7" customFormat="1" ht="23.25" customHeight="1" x14ac:dyDescent="0.15">
      <c r="A38" s="280"/>
      <c r="B38" s="284"/>
      <c r="C38" s="101">
        <f>C37/E37</f>
        <v>2.9411764705882353E-2</v>
      </c>
      <c r="D38" s="102">
        <f>D37/E37</f>
        <v>0.97058823529411764</v>
      </c>
      <c r="E38" s="76">
        <v>1</v>
      </c>
      <c r="G38" s="7">
        <f t="shared" si="0"/>
        <v>0</v>
      </c>
      <c r="N38" s="280"/>
      <c r="O38" s="284"/>
      <c r="P38" s="101">
        <f>P37/$T$37</f>
        <v>0.33333333333333331</v>
      </c>
      <c r="Q38" s="102">
        <f t="shared" ref="Q38:S38" si="24">Q37/$T$37</f>
        <v>0</v>
      </c>
      <c r="R38" s="102">
        <f t="shared" si="24"/>
        <v>0.33333333333333331</v>
      </c>
      <c r="S38" s="102">
        <f t="shared" si="24"/>
        <v>0.33333333333333331</v>
      </c>
      <c r="T38" s="76">
        <v>0.999</v>
      </c>
      <c r="V38" s="7">
        <f t="shared" si="1"/>
        <v>1.0000000000000009E-3</v>
      </c>
      <c r="W38" s="7">
        <f t="shared" si="2"/>
        <v>0.96958823529411764</v>
      </c>
      <c r="AI38" s="280"/>
      <c r="AJ38" s="284"/>
      <c r="AK38" s="101">
        <f>AK37/AS37</f>
        <v>0</v>
      </c>
      <c r="AL38" s="102">
        <f>AL37/AS37</f>
        <v>0</v>
      </c>
      <c r="AM38" s="102">
        <f>AM37/AS37</f>
        <v>0</v>
      </c>
      <c r="AN38" s="102">
        <f>AN37/AS37</f>
        <v>0</v>
      </c>
      <c r="AO38" s="102">
        <f>AO37/AS37</f>
        <v>0</v>
      </c>
      <c r="AP38" s="102">
        <f>AP37/AS37</f>
        <v>0</v>
      </c>
      <c r="AQ38" s="102">
        <f>AQ37/AS37</f>
        <v>1</v>
      </c>
      <c r="AR38" s="115" t="s">
        <v>134</v>
      </c>
      <c r="AS38" s="116" t="s">
        <v>134</v>
      </c>
      <c r="AT38" s="7" t="e">
        <f t="shared" si="4"/>
        <v>#VALUE!</v>
      </c>
    </row>
    <row r="39" spans="1:55" s="7" customFormat="1" ht="23.25" customHeight="1" x14ac:dyDescent="0.15">
      <c r="A39" s="280"/>
      <c r="B39" s="284" t="s">
        <v>4</v>
      </c>
      <c r="C39" s="92">
        <v>15</v>
      </c>
      <c r="D39" s="40">
        <v>114</v>
      </c>
      <c r="E39" s="68">
        <v>129</v>
      </c>
      <c r="G39" s="7">
        <f t="shared" si="0"/>
        <v>0</v>
      </c>
      <c r="N39" s="280"/>
      <c r="O39" s="284" t="s">
        <v>4</v>
      </c>
      <c r="P39" s="92">
        <v>10</v>
      </c>
      <c r="Q39" s="40">
        <v>0</v>
      </c>
      <c r="R39" s="40">
        <v>0</v>
      </c>
      <c r="S39" s="40">
        <v>4</v>
      </c>
      <c r="T39" s="68">
        <v>14</v>
      </c>
      <c r="V39" s="7">
        <f t="shared" si="1"/>
        <v>0</v>
      </c>
      <c r="W39" s="7">
        <f t="shared" si="2"/>
        <v>-1</v>
      </c>
      <c r="AI39" s="280"/>
      <c r="AJ39" s="284" t="s">
        <v>4</v>
      </c>
      <c r="AK39" s="92">
        <v>0</v>
      </c>
      <c r="AL39" s="40">
        <v>2</v>
      </c>
      <c r="AM39" s="40">
        <v>0</v>
      </c>
      <c r="AN39" s="40">
        <v>0</v>
      </c>
      <c r="AO39" s="40">
        <v>0</v>
      </c>
      <c r="AP39" s="40">
        <v>0</v>
      </c>
      <c r="AQ39" s="40">
        <v>2</v>
      </c>
      <c r="AR39" s="40">
        <v>4</v>
      </c>
      <c r="AS39" s="86">
        <v>4</v>
      </c>
      <c r="AT39" s="7">
        <f t="shared" si="4"/>
        <v>0</v>
      </c>
    </row>
    <row r="40" spans="1:55" s="7" customFormat="1" ht="23.25" customHeight="1" x14ac:dyDescent="0.15">
      <c r="A40" s="280"/>
      <c r="B40" s="284"/>
      <c r="C40" s="101">
        <f>C39/E39</f>
        <v>0.11627906976744186</v>
      </c>
      <c r="D40" s="102">
        <f>D39/E39</f>
        <v>0.88372093023255816</v>
      </c>
      <c r="E40" s="76">
        <v>1</v>
      </c>
      <c r="G40" s="7">
        <f t="shared" si="0"/>
        <v>0</v>
      </c>
      <c r="N40" s="280"/>
      <c r="O40" s="284"/>
      <c r="P40" s="101">
        <f>P39/$T$39</f>
        <v>0.7142857142857143</v>
      </c>
      <c r="Q40" s="102">
        <f t="shared" ref="Q40:S40" si="25">Q39/$T$39</f>
        <v>0</v>
      </c>
      <c r="R40" s="102">
        <f t="shared" si="25"/>
        <v>0</v>
      </c>
      <c r="S40" s="102">
        <f t="shared" si="25"/>
        <v>0.2857142857142857</v>
      </c>
      <c r="T40" s="76">
        <v>1</v>
      </c>
      <c r="V40" s="7">
        <f t="shared" si="1"/>
        <v>0</v>
      </c>
      <c r="W40" s="7">
        <f t="shared" si="2"/>
        <v>0.88372093023255816</v>
      </c>
      <c r="AI40" s="280"/>
      <c r="AJ40" s="284"/>
      <c r="AK40" s="101">
        <f>AK39/$AS$39</f>
        <v>0</v>
      </c>
      <c r="AL40" s="102">
        <f t="shared" ref="AL40:AQ40" si="26">AL39/$AS$39</f>
        <v>0.5</v>
      </c>
      <c r="AM40" s="102">
        <f t="shared" si="26"/>
        <v>0</v>
      </c>
      <c r="AN40" s="102">
        <f t="shared" si="26"/>
        <v>0</v>
      </c>
      <c r="AO40" s="102">
        <f t="shared" si="26"/>
        <v>0</v>
      </c>
      <c r="AP40" s="102">
        <f t="shared" si="26"/>
        <v>0</v>
      </c>
      <c r="AQ40" s="102">
        <f t="shared" si="26"/>
        <v>0.5</v>
      </c>
      <c r="AR40" s="115" t="s">
        <v>134</v>
      </c>
      <c r="AS40" s="116" t="s">
        <v>134</v>
      </c>
      <c r="AT40" s="7" t="e">
        <f t="shared" si="4"/>
        <v>#VALUE!</v>
      </c>
    </row>
    <row r="41" spans="1:55" s="7" customFormat="1" ht="23.25" customHeight="1" x14ac:dyDescent="0.15">
      <c r="A41" s="280"/>
      <c r="B41" s="284" t="s">
        <v>5</v>
      </c>
      <c r="C41" s="92">
        <v>17</v>
      </c>
      <c r="D41" s="40">
        <v>118</v>
      </c>
      <c r="E41" s="68">
        <v>135</v>
      </c>
      <c r="G41" s="7">
        <f t="shared" si="0"/>
        <v>0</v>
      </c>
      <c r="N41" s="280"/>
      <c r="O41" s="284" t="s">
        <v>5</v>
      </c>
      <c r="P41" s="92">
        <v>8</v>
      </c>
      <c r="Q41" s="40">
        <v>0</v>
      </c>
      <c r="R41" s="40">
        <v>1</v>
      </c>
      <c r="S41" s="40">
        <v>6</v>
      </c>
      <c r="T41" s="68">
        <v>15</v>
      </c>
      <c r="V41" s="7">
        <f t="shared" si="1"/>
        <v>0</v>
      </c>
      <c r="W41" s="7">
        <f t="shared" si="2"/>
        <v>-2</v>
      </c>
      <c r="AI41" s="280"/>
      <c r="AJ41" s="284" t="s">
        <v>5</v>
      </c>
      <c r="AK41" s="92">
        <v>0</v>
      </c>
      <c r="AL41" s="40">
        <v>1</v>
      </c>
      <c r="AM41" s="40">
        <v>0</v>
      </c>
      <c r="AN41" s="40">
        <v>1</v>
      </c>
      <c r="AO41" s="40">
        <v>0</v>
      </c>
      <c r="AP41" s="40">
        <v>2</v>
      </c>
      <c r="AQ41" s="40">
        <v>4</v>
      </c>
      <c r="AR41" s="40">
        <v>8</v>
      </c>
      <c r="AS41" s="86">
        <v>7</v>
      </c>
      <c r="AT41" s="7">
        <f t="shared" si="4"/>
        <v>0</v>
      </c>
    </row>
    <row r="42" spans="1:55" s="7" customFormat="1" ht="23.25" customHeight="1" x14ac:dyDescent="0.15">
      <c r="A42" s="280"/>
      <c r="B42" s="284"/>
      <c r="C42" s="101">
        <f>C41/E41</f>
        <v>0.12592592592592591</v>
      </c>
      <c r="D42" s="102">
        <f>D41/E41</f>
        <v>0.87407407407407411</v>
      </c>
      <c r="E42" s="76">
        <v>1</v>
      </c>
      <c r="G42" s="7">
        <f t="shared" si="0"/>
        <v>0</v>
      </c>
      <c r="N42" s="280"/>
      <c r="O42" s="284"/>
      <c r="P42" s="101">
        <f>P41/$T$41</f>
        <v>0.53333333333333333</v>
      </c>
      <c r="Q42" s="102">
        <f t="shared" ref="Q42:S42" si="27">Q41/$T$41</f>
        <v>0</v>
      </c>
      <c r="R42" s="102">
        <f t="shared" si="27"/>
        <v>6.6666666666666666E-2</v>
      </c>
      <c r="S42" s="102">
        <f t="shared" si="27"/>
        <v>0.4</v>
      </c>
      <c r="T42" s="76">
        <v>1</v>
      </c>
      <c r="V42" s="7">
        <f t="shared" si="1"/>
        <v>0</v>
      </c>
      <c r="W42" s="7">
        <f t="shared" si="2"/>
        <v>0.87407407407407411</v>
      </c>
      <c r="AI42" s="280"/>
      <c r="AJ42" s="284"/>
      <c r="AK42" s="101">
        <f>AK41/$AS$41</f>
        <v>0</v>
      </c>
      <c r="AL42" s="102">
        <f t="shared" ref="AL42:AQ42" si="28">AL41/$AS$41</f>
        <v>0.14285714285714285</v>
      </c>
      <c r="AM42" s="102">
        <f t="shared" si="28"/>
        <v>0</v>
      </c>
      <c r="AN42" s="102">
        <f t="shared" si="28"/>
        <v>0.14285714285714285</v>
      </c>
      <c r="AO42" s="102">
        <f t="shared" si="28"/>
        <v>0</v>
      </c>
      <c r="AP42" s="102">
        <f t="shared" si="28"/>
        <v>0.2857142857142857</v>
      </c>
      <c r="AQ42" s="102">
        <f t="shared" si="28"/>
        <v>0.5714285714285714</v>
      </c>
      <c r="AR42" s="115" t="s">
        <v>134</v>
      </c>
      <c r="AS42" s="116" t="s">
        <v>134</v>
      </c>
      <c r="AT42" s="7" t="e">
        <f t="shared" si="4"/>
        <v>#VALUE!</v>
      </c>
    </row>
    <row r="43" spans="1:55" s="7" customFormat="1" ht="23.25" customHeight="1" x14ac:dyDescent="0.15">
      <c r="A43" s="280"/>
      <c r="B43" s="285" t="s">
        <v>85</v>
      </c>
      <c r="C43" s="92">
        <v>24</v>
      </c>
      <c r="D43" s="40">
        <v>138</v>
      </c>
      <c r="E43" s="68">
        <v>162</v>
      </c>
      <c r="G43" s="7">
        <f t="shared" si="0"/>
        <v>0</v>
      </c>
      <c r="N43" s="280"/>
      <c r="O43" s="285" t="s">
        <v>85</v>
      </c>
      <c r="P43" s="92">
        <v>15</v>
      </c>
      <c r="Q43" s="40">
        <v>2</v>
      </c>
      <c r="R43" s="40">
        <v>3</v>
      </c>
      <c r="S43" s="40">
        <v>4</v>
      </c>
      <c r="T43" s="68">
        <v>24</v>
      </c>
      <c r="V43" s="7">
        <f t="shared" si="1"/>
        <v>0</v>
      </c>
      <c r="W43" s="7">
        <f t="shared" si="2"/>
        <v>0</v>
      </c>
      <c r="AI43" s="280"/>
      <c r="AJ43" s="327" t="s">
        <v>85</v>
      </c>
      <c r="AK43" s="92">
        <v>1</v>
      </c>
      <c r="AL43" s="40">
        <v>1</v>
      </c>
      <c r="AM43" s="40">
        <v>2</v>
      </c>
      <c r="AN43" s="40">
        <v>0</v>
      </c>
      <c r="AO43" s="40">
        <v>1</v>
      </c>
      <c r="AP43" s="40">
        <v>1</v>
      </c>
      <c r="AQ43" s="40">
        <v>4</v>
      </c>
      <c r="AR43" s="40">
        <v>10</v>
      </c>
      <c r="AS43" s="86">
        <v>7</v>
      </c>
      <c r="AT43" s="7">
        <f t="shared" si="4"/>
        <v>0</v>
      </c>
    </row>
    <row r="44" spans="1:55" s="7" customFormat="1" ht="23.25" customHeight="1" thickBot="1" x14ac:dyDescent="0.2">
      <c r="A44" s="280"/>
      <c r="B44" s="286"/>
      <c r="C44" s="109">
        <f>C43/E43</f>
        <v>0.14814814814814814</v>
      </c>
      <c r="D44" s="111">
        <f>D43/E43</f>
        <v>0.85185185185185186</v>
      </c>
      <c r="E44" s="78">
        <v>1</v>
      </c>
      <c r="G44" s="7">
        <f t="shared" si="0"/>
        <v>0</v>
      </c>
      <c r="N44" s="280"/>
      <c r="O44" s="286"/>
      <c r="P44" s="109">
        <f>P43/$T$43</f>
        <v>0.625</v>
      </c>
      <c r="Q44" s="111">
        <f t="shared" ref="Q44:S44" si="29">Q43/$T$43</f>
        <v>8.3333333333333329E-2</v>
      </c>
      <c r="R44" s="111">
        <f t="shared" si="29"/>
        <v>0.125</v>
      </c>
      <c r="S44" s="111">
        <f t="shared" si="29"/>
        <v>0.16666666666666666</v>
      </c>
      <c r="T44" s="78">
        <v>1</v>
      </c>
      <c r="V44" s="7">
        <f t="shared" si="1"/>
        <v>0</v>
      </c>
      <c r="W44" s="7">
        <f t="shared" si="2"/>
        <v>0.85185185185185186</v>
      </c>
      <c r="AI44" s="280"/>
      <c r="AJ44" s="328"/>
      <c r="AK44" s="109">
        <f>AK43/$AS$43</f>
        <v>0.14285714285714285</v>
      </c>
      <c r="AL44" s="111">
        <f t="shared" ref="AL44:AQ44" si="30">AL43/$AS$43</f>
        <v>0.14285714285714285</v>
      </c>
      <c r="AM44" s="111">
        <f t="shared" si="30"/>
        <v>0.2857142857142857</v>
      </c>
      <c r="AN44" s="111">
        <f t="shared" si="30"/>
        <v>0</v>
      </c>
      <c r="AO44" s="111">
        <f t="shared" si="30"/>
        <v>0.14285714285714285</v>
      </c>
      <c r="AP44" s="111">
        <f t="shared" si="30"/>
        <v>0.14285714285714285</v>
      </c>
      <c r="AQ44" s="111">
        <f t="shared" si="30"/>
        <v>0.5714285714285714</v>
      </c>
      <c r="AR44" s="121" t="s">
        <v>134</v>
      </c>
      <c r="AS44" s="122" t="s">
        <v>134</v>
      </c>
      <c r="AT44" s="7" t="e">
        <f t="shared" si="4"/>
        <v>#VALUE!</v>
      </c>
    </row>
    <row r="45" spans="1:55" s="7" customFormat="1" ht="23.25" customHeight="1" thickTop="1" x14ac:dyDescent="0.15">
      <c r="A45" s="280"/>
      <c r="B45" s="277" t="s">
        <v>0</v>
      </c>
      <c r="C45" s="45">
        <v>59</v>
      </c>
      <c r="D45" s="42">
        <v>649</v>
      </c>
      <c r="E45" s="70">
        <v>708</v>
      </c>
      <c r="G45" s="7">
        <f t="shared" si="0"/>
        <v>0</v>
      </c>
      <c r="H45" s="27"/>
      <c r="I45" s="27"/>
      <c r="J45" s="27"/>
      <c r="N45" s="280"/>
      <c r="O45" s="277" t="s">
        <v>0</v>
      </c>
      <c r="P45" s="45">
        <v>34</v>
      </c>
      <c r="Q45" s="42">
        <v>2</v>
      </c>
      <c r="R45" s="42">
        <v>5</v>
      </c>
      <c r="S45" s="42">
        <v>15</v>
      </c>
      <c r="T45" s="70">
        <v>56</v>
      </c>
      <c r="V45" s="7">
        <f t="shared" si="1"/>
        <v>0</v>
      </c>
      <c r="W45" s="7">
        <f t="shared" si="2"/>
        <v>-3</v>
      </c>
      <c r="AI45" s="280"/>
      <c r="AJ45" s="277" t="s">
        <v>0</v>
      </c>
      <c r="AK45" s="45">
        <v>1</v>
      </c>
      <c r="AL45" s="42">
        <v>4</v>
      </c>
      <c r="AM45" s="44">
        <f>+AM33+AM35+AM37+AM39+AM41+AM43</f>
        <v>2</v>
      </c>
      <c r="AN45" s="42">
        <v>1</v>
      </c>
      <c r="AO45" s="42">
        <v>1</v>
      </c>
      <c r="AP45" s="42">
        <v>3</v>
      </c>
      <c r="AQ45" s="42">
        <v>12</v>
      </c>
      <c r="AR45" s="44">
        <f>+AR33+AR35+AR37+AR39+AR41+AR43</f>
        <v>24</v>
      </c>
      <c r="AS45" s="123">
        <v>20</v>
      </c>
      <c r="AT45" s="7">
        <f t="shared" si="4"/>
        <v>0</v>
      </c>
    </row>
    <row r="46" spans="1:55" s="7" customFormat="1" ht="23.25" customHeight="1" thickBot="1" x14ac:dyDescent="0.2">
      <c r="A46" s="282"/>
      <c r="B46" s="278"/>
      <c r="C46" s="104">
        <f>C45/E45</f>
        <v>8.3333333333333329E-2</v>
      </c>
      <c r="D46" s="105">
        <f>D45/E45</f>
        <v>0.91666666666666663</v>
      </c>
      <c r="E46" s="83">
        <v>1</v>
      </c>
      <c r="G46"/>
      <c r="H46" s="27">
        <f>+C33+C35+C37+C39+C41+C43-C45</f>
        <v>0</v>
      </c>
      <c r="I46" s="27">
        <f t="shared" ref="I46" si="31">+D33+D35+D37+D39+D41+D43-D45</f>
        <v>0</v>
      </c>
      <c r="J46" s="27">
        <f>+E33+E35+E37+E39+E41+E43-E45</f>
        <v>0</v>
      </c>
      <c r="N46" s="282"/>
      <c r="O46" s="278"/>
      <c r="P46" s="104">
        <f>P45/$T$45</f>
        <v>0.6071428571428571</v>
      </c>
      <c r="Q46" s="105">
        <f t="shared" ref="Q46:S46" si="32">Q45/$T$45</f>
        <v>3.5714285714285712E-2</v>
      </c>
      <c r="R46" s="105">
        <f t="shared" si="32"/>
        <v>8.9285714285714288E-2</v>
      </c>
      <c r="S46" s="105">
        <f t="shared" si="32"/>
        <v>0.26785714285714285</v>
      </c>
      <c r="T46" s="83">
        <v>1</v>
      </c>
      <c r="V46" s="7">
        <f t="shared" si="1"/>
        <v>0</v>
      </c>
      <c r="W46" s="27">
        <f>+P33+P35+P37+P39+P41+P43-P45</f>
        <v>0</v>
      </c>
      <c r="X46" s="27">
        <f t="shared" ref="X46" si="33">+Q33+Q35+Q37+Q39+Q41+Q43-Q45</f>
        <v>0</v>
      </c>
      <c r="Y46" s="27">
        <f>+R33+R35+R37+R39+R41+R43-R45</f>
        <v>0</v>
      </c>
      <c r="Z46" s="27">
        <f>+S33+S35+S37+S39+S41+S43-S45</f>
        <v>0</v>
      </c>
      <c r="AA46" s="27">
        <f>+T33+T35+T37+T39+T41+T43-T45</f>
        <v>0</v>
      </c>
      <c r="AB46" s="27">
        <f>+U33+U35+U37+U39+U41+U43-U45</f>
        <v>0</v>
      </c>
      <c r="AI46" s="282"/>
      <c r="AJ46" s="278"/>
      <c r="AK46" s="104">
        <f>AK45/$AS$45</f>
        <v>0.05</v>
      </c>
      <c r="AL46" s="105">
        <f t="shared" ref="AL46:AQ46" si="34">AL45/$AS$45</f>
        <v>0.2</v>
      </c>
      <c r="AM46" s="105">
        <f t="shared" si="34"/>
        <v>0.1</v>
      </c>
      <c r="AN46" s="105">
        <f t="shared" si="34"/>
        <v>0.05</v>
      </c>
      <c r="AO46" s="105">
        <f t="shared" si="34"/>
        <v>0.05</v>
      </c>
      <c r="AP46" s="105">
        <f t="shared" si="34"/>
        <v>0.15</v>
      </c>
      <c r="AQ46" s="105">
        <f t="shared" si="34"/>
        <v>0.6</v>
      </c>
      <c r="AR46" s="119" t="s">
        <v>134</v>
      </c>
      <c r="AS46" s="120" t="s">
        <v>134</v>
      </c>
      <c r="AT46" s="7" t="e">
        <f t="shared" si="4"/>
        <v>#VALUE!</v>
      </c>
      <c r="AU46" s="27">
        <f t="shared" ref="AU46:BC46" si="35">+AK33+AK35+AK37+AK39+AK41+AK43-AK45</f>
        <v>0</v>
      </c>
      <c r="AV46" s="27">
        <f t="shared" si="35"/>
        <v>0</v>
      </c>
      <c r="AW46" s="30">
        <f t="shared" si="35"/>
        <v>0</v>
      </c>
      <c r="AX46" s="27">
        <f t="shared" si="35"/>
        <v>0</v>
      </c>
      <c r="AY46" s="27">
        <f t="shared" si="35"/>
        <v>0</v>
      </c>
      <c r="AZ46" s="27">
        <f t="shared" si="35"/>
        <v>0</v>
      </c>
      <c r="BA46" s="27">
        <f t="shared" si="35"/>
        <v>0</v>
      </c>
      <c r="BB46" s="30">
        <f t="shared" si="35"/>
        <v>0</v>
      </c>
      <c r="BC46" s="27">
        <f t="shared" si="35"/>
        <v>0</v>
      </c>
    </row>
    <row r="48" spans="1:55" x14ac:dyDescent="0.15">
      <c r="G48" s="28">
        <f t="shared" ref="G48" si="36">+G18+G32-G4</f>
        <v>0</v>
      </c>
    </row>
    <row r="49" spans="2:45" hidden="1" x14ac:dyDescent="0.15">
      <c r="B49" s="326" t="s">
        <v>181</v>
      </c>
      <c r="C49" s="32">
        <f>+C19+C33-C5</f>
        <v>0</v>
      </c>
      <c r="D49" s="32">
        <f>+D19+D33-D5</f>
        <v>0</v>
      </c>
      <c r="E49" s="32">
        <f t="shared" ref="E49:F49" si="37">+E19+E33-E5</f>
        <v>0</v>
      </c>
      <c r="F49" s="32">
        <f t="shared" si="37"/>
        <v>0</v>
      </c>
      <c r="G49" s="28"/>
      <c r="O49" s="326" t="s">
        <v>181</v>
      </c>
      <c r="P49" s="32">
        <f>+P19+P33-P5</f>
        <v>0</v>
      </c>
      <c r="Q49" s="32">
        <f>+Q19+Q33-Q5</f>
        <v>0</v>
      </c>
      <c r="R49" s="32">
        <f t="shared" ref="R49:U49" si="38">+R19+R33-R5</f>
        <v>0</v>
      </c>
      <c r="S49" s="32">
        <f t="shared" si="38"/>
        <v>0</v>
      </c>
      <c r="T49" s="32">
        <f t="shared" si="38"/>
        <v>0</v>
      </c>
      <c r="U49" s="32">
        <f t="shared" si="38"/>
        <v>0</v>
      </c>
      <c r="AJ49" s="326" t="s">
        <v>181</v>
      </c>
      <c r="AK49" s="32">
        <f>+AK19+AK33-AK5</f>
        <v>0</v>
      </c>
      <c r="AL49" s="32">
        <f>+AL19+AL33-AL5</f>
        <v>0</v>
      </c>
      <c r="AM49" s="32">
        <f t="shared" ref="AM49:AP49" si="39">+AM19+AM33-AM5</f>
        <v>0</v>
      </c>
      <c r="AN49" s="32">
        <f t="shared" si="39"/>
        <v>0</v>
      </c>
      <c r="AO49" s="32">
        <f t="shared" si="39"/>
        <v>0</v>
      </c>
      <c r="AP49" s="32">
        <f t="shared" si="39"/>
        <v>0</v>
      </c>
      <c r="AQ49" s="32">
        <f t="shared" ref="AQ49:AS49" si="40">+AQ19+AQ33-AQ5</f>
        <v>0</v>
      </c>
      <c r="AR49" s="32">
        <f t="shared" si="40"/>
        <v>0</v>
      </c>
      <c r="AS49" s="32">
        <f t="shared" si="40"/>
        <v>0</v>
      </c>
    </row>
    <row r="50" spans="2:45" hidden="1" x14ac:dyDescent="0.15">
      <c r="B50" s="325"/>
      <c r="C50" s="32"/>
      <c r="D50" s="32"/>
      <c r="E50" s="32"/>
      <c r="F50" s="32"/>
      <c r="G50" s="28">
        <f t="shared" ref="G50" si="41">+G20+G34-G6</f>
        <v>0</v>
      </c>
      <c r="O50" s="325"/>
      <c r="P50" s="32"/>
      <c r="Q50" s="32"/>
      <c r="R50" s="32"/>
      <c r="S50" s="32"/>
      <c r="T50" s="32"/>
      <c r="U50" s="32"/>
      <c r="AJ50" s="325"/>
      <c r="AK50" s="32"/>
      <c r="AL50" s="32"/>
      <c r="AM50" s="32"/>
      <c r="AN50" s="32"/>
      <c r="AO50" s="32"/>
      <c r="AP50" s="32"/>
      <c r="AQ50" s="32"/>
      <c r="AR50" s="32"/>
      <c r="AS50" s="32"/>
    </row>
    <row r="51" spans="2:45" hidden="1" x14ac:dyDescent="0.15">
      <c r="B51" s="325" t="s">
        <v>182</v>
      </c>
      <c r="C51" s="32">
        <f t="shared" ref="C51:F51" si="42">+C21+C35-C7</f>
        <v>0</v>
      </c>
      <c r="D51" s="32">
        <f t="shared" si="42"/>
        <v>0</v>
      </c>
      <c r="E51" s="32">
        <f t="shared" si="42"/>
        <v>0</v>
      </c>
      <c r="F51" s="32">
        <f t="shared" si="42"/>
        <v>0</v>
      </c>
      <c r="G51" s="28"/>
      <c r="O51" s="325" t="s">
        <v>182</v>
      </c>
      <c r="P51" s="32">
        <f t="shared" ref="P51:U51" si="43">+P21+P35-P7</f>
        <v>0</v>
      </c>
      <c r="Q51" s="32">
        <f t="shared" si="43"/>
        <v>0</v>
      </c>
      <c r="R51" s="32">
        <f t="shared" si="43"/>
        <v>0</v>
      </c>
      <c r="S51" s="32">
        <f t="shared" si="43"/>
        <v>0</v>
      </c>
      <c r="T51" s="32">
        <f t="shared" si="43"/>
        <v>0</v>
      </c>
      <c r="U51" s="32">
        <f t="shared" si="43"/>
        <v>0</v>
      </c>
      <c r="AJ51" s="325" t="s">
        <v>182</v>
      </c>
      <c r="AK51" s="32">
        <f t="shared" ref="AK51:AP51" si="44">+AK21+AK35-AK7</f>
        <v>0</v>
      </c>
      <c r="AL51" s="32">
        <f t="shared" si="44"/>
        <v>0</v>
      </c>
      <c r="AM51" s="29">
        <f t="shared" si="44"/>
        <v>-1</v>
      </c>
      <c r="AN51" s="32">
        <f t="shared" si="44"/>
        <v>0</v>
      </c>
      <c r="AO51" s="32">
        <f t="shared" si="44"/>
        <v>0</v>
      </c>
      <c r="AP51" s="32">
        <f t="shared" si="44"/>
        <v>0</v>
      </c>
      <c r="AQ51" s="32">
        <f t="shared" ref="AQ51:AS51" si="45">+AQ21+AQ35-AQ7</f>
        <v>0</v>
      </c>
      <c r="AR51" s="29">
        <f t="shared" si="45"/>
        <v>-1</v>
      </c>
      <c r="AS51" s="32">
        <f t="shared" si="45"/>
        <v>0</v>
      </c>
    </row>
    <row r="52" spans="2:45" hidden="1" x14ac:dyDescent="0.15">
      <c r="B52" s="325"/>
      <c r="C52" s="32"/>
      <c r="D52" s="32"/>
      <c r="E52" s="32"/>
      <c r="F52" s="32"/>
      <c r="G52" s="28">
        <f t="shared" ref="G52" si="46">+G22+G36-G8</f>
        <v>0</v>
      </c>
      <c r="O52" s="325"/>
      <c r="P52" s="32"/>
      <c r="Q52" s="32"/>
      <c r="R52" s="32"/>
      <c r="S52" s="32"/>
      <c r="T52" s="32"/>
      <c r="U52" s="32"/>
      <c r="AJ52" s="325"/>
      <c r="AK52" s="32"/>
      <c r="AL52" s="32"/>
      <c r="AM52" s="32"/>
      <c r="AN52" s="32"/>
      <c r="AO52" s="32"/>
      <c r="AP52" s="32"/>
      <c r="AQ52" s="32"/>
      <c r="AR52" s="32"/>
      <c r="AS52" s="32"/>
    </row>
    <row r="53" spans="2:45" hidden="1" x14ac:dyDescent="0.15">
      <c r="B53" s="325" t="s">
        <v>183</v>
      </c>
      <c r="C53" s="32">
        <f t="shared" ref="C53:F53" si="47">+C23+C37-C9</f>
        <v>0</v>
      </c>
      <c r="D53" s="32">
        <f t="shared" si="47"/>
        <v>0</v>
      </c>
      <c r="E53" s="32">
        <f t="shared" si="47"/>
        <v>0</v>
      </c>
      <c r="F53" s="32">
        <f t="shared" si="47"/>
        <v>0</v>
      </c>
      <c r="G53" s="28"/>
      <c r="O53" s="325" t="s">
        <v>183</v>
      </c>
      <c r="P53" s="32">
        <f t="shared" ref="P53:U53" si="48">+P23+P37-P9</f>
        <v>0</v>
      </c>
      <c r="Q53" s="32">
        <f t="shared" si="48"/>
        <v>0</v>
      </c>
      <c r="R53" s="32">
        <f t="shared" si="48"/>
        <v>0</v>
      </c>
      <c r="S53" s="32">
        <f t="shared" si="48"/>
        <v>0</v>
      </c>
      <c r="T53" s="32">
        <f t="shared" si="48"/>
        <v>0</v>
      </c>
      <c r="U53" s="32">
        <f t="shared" si="48"/>
        <v>0</v>
      </c>
      <c r="AJ53" s="325" t="s">
        <v>183</v>
      </c>
      <c r="AK53" s="32">
        <f t="shared" ref="AK53:AP53" si="49">+AK23+AK37-AK9</f>
        <v>0</v>
      </c>
      <c r="AL53" s="32">
        <f t="shared" si="49"/>
        <v>0</v>
      </c>
      <c r="AM53" s="32">
        <f t="shared" si="49"/>
        <v>0</v>
      </c>
      <c r="AN53" s="32">
        <f t="shared" si="49"/>
        <v>0</v>
      </c>
      <c r="AO53" s="32">
        <f t="shared" si="49"/>
        <v>0</v>
      </c>
      <c r="AP53" s="32">
        <f t="shared" si="49"/>
        <v>0</v>
      </c>
      <c r="AQ53" s="32">
        <f t="shared" ref="AQ53:AS53" si="50">+AQ23+AQ37-AQ9</f>
        <v>0</v>
      </c>
      <c r="AR53" s="32">
        <f t="shared" si="50"/>
        <v>0</v>
      </c>
      <c r="AS53" s="32">
        <f t="shared" si="50"/>
        <v>0</v>
      </c>
    </row>
    <row r="54" spans="2:45" hidden="1" x14ac:dyDescent="0.15">
      <c r="B54" s="325"/>
      <c r="C54" s="32"/>
      <c r="D54" s="32"/>
      <c r="E54" s="32"/>
      <c r="F54" s="32"/>
      <c r="G54" s="28">
        <f t="shared" ref="G54" si="51">+G24+G38-G10</f>
        <v>0</v>
      </c>
      <c r="O54" s="325"/>
      <c r="P54" s="32"/>
      <c r="Q54" s="32"/>
      <c r="R54" s="32"/>
      <c r="S54" s="32"/>
      <c r="T54" s="32"/>
      <c r="U54" s="32"/>
      <c r="AJ54" s="325"/>
      <c r="AK54" s="32"/>
      <c r="AL54" s="32"/>
      <c r="AM54" s="32"/>
      <c r="AN54" s="32"/>
      <c r="AO54" s="32"/>
      <c r="AP54" s="32"/>
      <c r="AQ54" s="32"/>
      <c r="AR54" s="32"/>
      <c r="AS54" s="32"/>
    </row>
    <row r="55" spans="2:45" hidden="1" x14ac:dyDescent="0.15">
      <c r="B55" s="325" t="s">
        <v>184</v>
      </c>
      <c r="C55" s="32">
        <f t="shared" ref="C55:F55" si="52">+C25+C39-C11</f>
        <v>0</v>
      </c>
      <c r="D55" s="32">
        <f t="shared" si="52"/>
        <v>0</v>
      </c>
      <c r="E55" s="32">
        <f t="shared" si="52"/>
        <v>0</v>
      </c>
      <c r="F55" s="32">
        <f t="shared" si="52"/>
        <v>0</v>
      </c>
      <c r="G55" s="28"/>
      <c r="O55" s="325" t="s">
        <v>184</v>
      </c>
      <c r="P55" s="32">
        <f t="shared" ref="P55:U55" si="53">+P25+P39-P11</f>
        <v>0</v>
      </c>
      <c r="Q55" s="32">
        <f t="shared" si="53"/>
        <v>0</v>
      </c>
      <c r="R55" s="32">
        <f t="shared" si="53"/>
        <v>0</v>
      </c>
      <c r="S55" s="32">
        <f t="shared" si="53"/>
        <v>0</v>
      </c>
      <c r="T55" s="32">
        <f t="shared" si="53"/>
        <v>0</v>
      </c>
      <c r="U55" s="32">
        <f t="shared" si="53"/>
        <v>0</v>
      </c>
      <c r="AJ55" s="325" t="s">
        <v>184</v>
      </c>
      <c r="AK55" s="32">
        <f t="shared" ref="AK55:AP55" si="54">+AK25+AK39-AK11</f>
        <v>0</v>
      </c>
      <c r="AL55" s="32">
        <f t="shared" si="54"/>
        <v>0</v>
      </c>
      <c r="AM55" s="32">
        <f t="shared" si="54"/>
        <v>0</v>
      </c>
      <c r="AN55" s="32">
        <f t="shared" si="54"/>
        <v>0</v>
      </c>
      <c r="AO55" s="32">
        <f t="shared" si="54"/>
        <v>0</v>
      </c>
      <c r="AP55" s="32">
        <f t="shared" si="54"/>
        <v>0</v>
      </c>
      <c r="AQ55" s="32">
        <f t="shared" ref="AQ55:AS55" si="55">+AQ25+AQ39-AQ11</f>
        <v>0</v>
      </c>
      <c r="AR55" s="32">
        <f t="shared" si="55"/>
        <v>0</v>
      </c>
      <c r="AS55" s="32">
        <f t="shared" si="55"/>
        <v>0</v>
      </c>
    </row>
    <row r="56" spans="2:45" hidden="1" x14ac:dyDescent="0.15">
      <c r="B56" s="325"/>
      <c r="C56" s="32"/>
      <c r="D56" s="32"/>
      <c r="E56" s="32"/>
      <c r="F56" s="32"/>
      <c r="G56" s="28">
        <f t="shared" ref="G56" si="56">+G26+G40-G12</f>
        <v>0</v>
      </c>
      <c r="O56" s="325"/>
      <c r="P56" s="32"/>
      <c r="Q56" s="32"/>
      <c r="R56" s="32"/>
      <c r="S56" s="32"/>
      <c r="T56" s="32"/>
      <c r="U56" s="32"/>
      <c r="AJ56" s="325"/>
      <c r="AK56" s="32"/>
      <c r="AL56" s="32"/>
      <c r="AM56" s="32"/>
      <c r="AN56" s="32"/>
      <c r="AO56" s="32"/>
      <c r="AP56" s="32"/>
      <c r="AQ56" s="32"/>
      <c r="AR56" s="32"/>
      <c r="AS56" s="32"/>
    </row>
    <row r="57" spans="2:45" hidden="1" x14ac:dyDescent="0.15">
      <c r="B57" s="325" t="s">
        <v>185</v>
      </c>
      <c r="C57" s="32">
        <f t="shared" ref="C57:F57" si="57">+C27+C41-C13</f>
        <v>0</v>
      </c>
      <c r="D57" s="32">
        <f t="shared" si="57"/>
        <v>0</v>
      </c>
      <c r="E57" s="32">
        <f t="shared" si="57"/>
        <v>0</v>
      </c>
      <c r="F57" s="32">
        <f t="shared" si="57"/>
        <v>0</v>
      </c>
      <c r="G57" s="28"/>
      <c r="O57" s="325" t="s">
        <v>185</v>
      </c>
      <c r="P57" s="32">
        <f t="shared" ref="P57:U57" si="58">+P27+P41-P13</f>
        <v>0</v>
      </c>
      <c r="Q57" s="32">
        <f t="shared" si="58"/>
        <v>0</v>
      </c>
      <c r="R57" s="32">
        <f t="shared" si="58"/>
        <v>0</v>
      </c>
      <c r="S57" s="32">
        <f t="shared" si="58"/>
        <v>0</v>
      </c>
      <c r="T57" s="32">
        <f t="shared" si="58"/>
        <v>0</v>
      </c>
      <c r="U57" s="32">
        <f t="shared" si="58"/>
        <v>0</v>
      </c>
      <c r="AJ57" s="325" t="s">
        <v>185</v>
      </c>
      <c r="AK57" s="32">
        <f t="shared" ref="AK57:AP57" si="59">+AK27+AK41-AK13</f>
        <v>0</v>
      </c>
      <c r="AL57" s="32">
        <f t="shared" si="59"/>
        <v>0</v>
      </c>
      <c r="AM57" s="32">
        <f t="shared" si="59"/>
        <v>0</v>
      </c>
      <c r="AN57" s="32">
        <f t="shared" si="59"/>
        <v>0</v>
      </c>
      <c r="AO57" s="32">
        <f t="shared" si="59"/>
        <v>0</v>
      </c>
      <c r="AP57" s="32">
        <f t="shared" si="59"/>
        <v>0</v>
      </c>
      <c r="AQ57" s="32">
        <f t="shared" ref="AQ57:AS57" si="60">+AQ27+AQ41-AQ13</f>
        <v>0</v>
      </c>
      <c r="AR57" s="32">
        <f t="shared" si="60"/>
        <v>0</v>
      </c>
      <c r="AS57" s="32">
        <f t="shared" si="60"/>
        <v>0</v>
      </c>
    </row>
    <row r="58" spans="2:45" hidden="1" x14ac:dyDescent="0.15">
      <c r="B58" s="325"/>
      <c r="C58" s="32"/>
      <c r="D58" s="32"/>
      <c r="E58" s="32"/>
      <c r="F58" s="32"/>
      <c r="G58" s="28">
        <f t="shared" ref="G58" si="61">+G28+G42-G14</f>
        <v>0</v>
      </c>
      <c r="O58" s="325"/>
      <c r="P58" s="32"/>
      <c r="Q58" s="32"/>
      <c r="R58" s="32"/>
      <c r="S58" s="32"/>
      <c r="T58" s="32"/>
      <c r="U58" s="32"/>
      <c r="AJ58" s="325"/>
      <c r="AK58" s="32"/>
      <c r="AL58" s="32"/>
      <c r="AM58" s="32"/>
      <c r="AN58" s="32"/>
      <c r="AO58" s="32"/>
      <c r="AP58" s="32"/>
      <c r="AQ58" s="32"/>
      <c r="AR58" s="32"/>
      <c r="AS58" s="32"/>
    </row>
    <row r="59" spans="2:45" hidden="1" x14ac:dyDescent="0.15">
      <c r="B59" s="325" t="s">
        <v>186</v>
      </c>
      <c r="C59" s="32">
        <f t="shared" ref="C59:F59" si="62">+C29+C43-C15</f>
        <v>0</v>
      </c>
      <c r="D59" s="32">
        <f t="shared" si="62"/>
        <v>0</v>
      </c>
      <c r="E59" s="32">
        <f t="shared" si="62"/>
        <v>0</v>
      </c>
      <c r="F59" s="32">
        <f t="shared" si="62"/>
        <v>0</v>
      </c>
      <c r="G59" s="28"/>
      <c r="O59" s="325" t="s">
        <v>186</v>
      </c>
      <c r="P59" s="32">
        <f t="shared" ref="P59:U59" si="63">+P29+P43-P15</f>
        <v>0</v>
      </c>
      <c r="Q59" s="32">
        <f t="shared" si="63"/>
        <v>0</v>
      </c>
      <c r="R59" s="32">
        <f t="shared" si="63"/>
        <v>0</v>
      </c>
      <c r="S59" s="32">
        <f t="shared" si="63"/>
        <v>0</v>
      </c>
      <c r="T59" s="32">
        <f t="shared" si="63"/>
        <v>0</v>
      </c>
      <c r="U59" s="32">
        <f t="shared" si="63"/>
        <v>0</v>
      </c>
      <c r="AJ59" s="325" t="s">
        <v>186</v>
      </c>
      <c r="AK59" s="32">
        <f t="shared" ref="AK59:AP59" si="64">+AK29+AK43-AK15</f>
        <v>0</v>
      </c>
      <c r="AL59" s="32">
        <f t="shared" si="64"/>
        <v>0</v>
      </c>
      <c r="AM59" s="32">
        <f t="shared" si="64"/>
        <v>0</v>
      </c>
      <c r="AN59" s="32">
        <f t="shared" si="64"/>
        <v>0</v>
      </c>
      <c r="AO59" s="32">
        <f t="shared" si="64"/>
        <v>0</v>
      </c>
      <c r="AP59" s="32">
        <f t="shared" si="64"/>
        <v>0</v>
      </c>
      <c r="AQ59" s="32">
        <f t="shared" ref="AQ59:AS59" si="65">+AQ29+AQ43-AQ15</f>
        <v>0</v>
      </c>
      <c r="AR59" s="32">
        <f t="shared" si="65"/>
        <v>0</v>
      </c>
      <c r="AS59" s="32">
        <f t="shared" si="65"/>
        <v>0</v>
      </c>
    </row>
    <row r="60" spans="2:45" hidden="1" x14ac:dyDescent="0.15">
      <c r="B60" s="325"/>
      <c r="C60" s="32"/>
      <c r="D60" s="32"/>
      <c r="E60" s="32"/>
      <c r="F60" s="32"/>
      <c r="G60" s="28">
        <f t="shared" ref="G60" si="66">+G30+G44-G16</f>
        <v>0</v>
      </c>
      <c r="O60" s="325"/>
      <c r="P60" s="32"/>
      <c r="Q60" s="32"/>
      <c r="R60" s="32"/>
      <c r="S60" s="32"/>
      <c r="T60" s="32"/>
      <c r="U60" s="32"/>
      <c r="AJ60" s="325"/>
      <c r="AK60" s="32"/>
      <c r="AL60" s="32"/>
      <c r="AM60" s="32"/>
      <c r="AN60" s="32"/>
      <c r="AO60" s="32"/>
      <c r="AP60" s="32"/>
      <c r="AQ60" s="32"/>
      <c r="AR60" s="32"/>
      <c r="AS60" s="32"/>
    </row>
    <row r="61" spans="2:45" hidden="1" x14ac:dyDescent="0.15">
      <c r="B61" s="325" t="s">
        <v>187</v>
      </c>
      <c r="C61" s="32">
        <f t="shared" ref="C61:F61" si="67">+C31+C45-C17</f>
        <v>0</v>
      </c>
      <c r="D61" s="32">
        <f t="shared" si="67"/>
        <v>0</v>
      </c>
      <c r="E61" s="32">
        <f t="shared" si="67"/>
        <v>0</v>
      </c>
      <c r="F61" s="32">
        <f t="shared" si="67"/>
        <v>0</v>
      </c>
      <c r="G61" s="28"/>
      <c r="O61" s="325" t="s">
        <v>187</v>
      </c>
      <c r="P61" s="32">
        <f t="shared" ref="P61:U61" si="68">+P31+P45-P17</f>
        <v>0</v>
      </c>
      <c r="Q61" s="32">
        <f t="shared" si="68"/>
        <v>0</v>
      </c>
      <c r="R61" s="32">
        <f t="shared" si="68"/>
        <v>0</v>
      </c>
      <c r="S61" s="32">
        <f t="shared" si="68"/>
        <v>0</v>
      </c>
      <c r="T61" s="32">
        <f t="shared" si="68"/>
        <v>0</v>
      </c>
      <c r="U61" s="32">
        <f t="shared" si="68"/>
        <v>0</v>
      </c>
      <c r="AJ61" s="325" t="s">
        <v>187</v>
      </c>
      <c r="AK61" s="32">
        <f t="shared" ref="AK61:AP61" si="69">+AK31+AK45-AK17</f>
        <v>0</v>
      </c>
      <c r="AL61" s="32">
        <f t="shared" si="69"/>
        <v>0</v>
      </c>
      <c r="AM61" s="32">
        <f t="shared" si="69"/>
        <v>-1</v>
      </c>
      <c r="AN61" s="32">
        <f t="shared" si="69"/>
        <v>0</v>
      </c>
      <c r="AO61" s="32">
        <f t="shared" si="69"/>
        <v>0</v>
      </c>
      <c r="AP61" s="32">
        <f t="shared" si="69"/>
        <v>0</v>
      </c>
      <c r="AQ61" s="32">
        <f t="shared" ref="AQ61:AS61" si="70">+AQ31+AQ45-AQ17</f>
        <v>0</v>
      </c>
      <c r="AR61" s="32">
        <f t="shared" si="70"/>
        <v>-1</v>
      </c>
      <c r="AS61" s="32">
        <f t="shared" si="70"/>
        <v>0</v>
      </c>
    </row>
    <row r="62" spans="2:45" hidden="1" x14ac:dyDescent="0.15">
      <c r="B62" s="325"/>
      <c r="C62" s="32"/>
      <c r="D62" s="32"/>
      <c r="E62" s="32"/>
      <c r="F62" s="2"/>
      <c r="O62" s="325"/>
      <c r="P62" s="32"/>
      <c r="Q62" s="32"/>
      <c r="R62" s="32"/>
      <c r="T62" s="2"/>
      <c r="AJ62" s="325"/>
      <c r="AK62" s="32"/>
      <c r="AL62" s="32"/>
      <c r="AM62" s="32"/>
      <c r="AP62"/>
      <c r="AQ62"/>
    </row>
    <row r="63" spans="2:45" hidden="1" x14ac:dyDescent="0.15"/>
  </sheetData>
  <mergeCells count="116">
    <mergeCell ref="O1:T1"/>
    <mergeCell ref="AJ1:AR1"/>
    <mergeCell ref="C3:C4"/>
    <mergeCell ref="D3:D4"/>
    <mergeCell ref="E3:E4"/>
    <mergeCell ref="P3:P4"/>
    <mergeCell ref="Q3:Q4"/>
    <mergeCell ref="AM3:AM4"/>
    <mergeCell ref="AN3:AN4"/>
    <mergeCell ref="AO3:AO4"/>
    <mergeCell ref="AP3:AP4"/>
    <mergeCell ref="AQ3:AQ4"/>
    <mergeCell ref="O2:T2"/>
    <mergeCell ref="A2:E2"/>
    <mergeCell ref="AI2:AS2"/>
    <mergeCell ref="AR3:AR4"/>
    <mergeCell ref="R3:R4"/>
    <mergeCell ref="S3:S4"/>
    <mergeCell ref="T3:T4"/>
    <mergeCell ref="AK3:AK4"/>
    <mergeCell ref="AL3:AL4"/>
    <mergeCell ref="AS3:AS4"/>
    <mergeCell ref="B1:F1"/>
    <mergeCell ref="B13:B14"/>
    <mergeCell ref="O13:O14"/>
    <mergeCell ref="AJ13:AJ14"/>
    <mergeCell ref="A5:A18"/>
    <mergeCell ref="B5:B6"/>
    <mergeCell ref="N5:N18"/>
    <mergeCell ref="O5:O6"/>
    <mergeCell ref="AI5:AI18"/>
    <mergeCell ref="AJ5:AJ6"/>
    <mergeCell ref="B7:B8"/>
    <mergeCell ref="O7:O8"/>
    <mergeCell ref="AJ7:AJ8"/>
    <mergeCell ref="B9:B10"/>
    <mergeCell ref="B17:B18"/>
    <mergeCell ref="O17:O18"/>
    <mergeCell ref="AJ17:AJ18"/>
    <mergeCell ref="O9:O10"/>
    <mergeCell ref="AJ9:AJ10"/>
    <mergeCell ref="B11:B12"/>
    <mergeCell ref="O11:O12"/>
    <mergeCell ref="AJ11:AJ12"/>
    <mergeCell ref="AJ25:AJ26"/>
    <mergeCell ref="B27:B28"/>
    <mergeCell ref="O27:O28"/>
    <mergeCell ref="AJ27:AJ28"/>
    <mergeCell ref="B15:B16"/>
    <mergeCell ref="O15:O16"/>
    <mergeCell ref="AJ15:AJ16"/>
    <mergeCell ref="O23:O24"/>
    <mergeCell ref="AJ23:AJ24"/>
    <mergeCell ref="AJ19:AJ20"/>
    <mergeCell ref="AJ21:AJ22"/>
    <mergeCell ref="A19:A32"/>
    <mergeCell ref="B19:B20"/>
    <mergeCell ref="N19:N32"/>
    <mergeCell ref="O19:O20"/>
    <mergeCell ref="AI19:AI32"/>
    <mergeCell ref="B21:B22"/>
    <mergeCell ref="O21:O22"/>
    <mergeCell ref="B23:B24"/>
    <mergeCell ref="B31:B32"/>
    <mergeCell ref="O31:O32"/>
    <mergeCell ref="B25:B26"/>
    <mergeCell ref="O25:O26"/>
    <mergeCell ref="AJ45:AJ46"/>
    <mergeCell ref="AJ31:AJ32"/>
    <mergeCell ref="B29:B30"/>
    <mergeCell ref="O29:O30"/>
    <mergeCell ref="AJ29:AJ30"/>
    <mergeCell ref="B39:B40"/>
    <mergeCell ref="O39:O40"/>
    <mergeCell ref="AJ39:AJ40"/>
    <mergeCell ref="AJ33:AJ34"/>
    <mergeCell ref="B35:B36"/>
    <mergeCell ref="O35:O36"/>
    <mergeCell ref="AJ35:AJ36"/>
    <mergeCell ref="B37:B38"/>
    <mergeCell ref="AJ43:AJ44"/>
    <mergeCell ref="AJ37:AJ38"/>
    <mergeCell ref="AJ41:AJ42"/>
    <mergeCell ref="A33:A46"/>
    <mergeCell ref="B33:B34"/>
    <mergeCell ref="N33:N46"/>
    <mergeCell ref="O33:O34"/>
    <mergeCell ref="AI33:AI46"/>
    <mergeCell ref="B45:B46"/>
    <mergeCell ref="O45:O46"/>
    <mergeCell ref="B43:B44"/>
    <mergeCell ref="O43:O44"/>
    <mergeCell ref="O37:O38"/>
    <mergeCell ref="B41:B42"/>
    <mergeCell ref="O41:O42"/>
    <mergeCell ref="B49:B50"/>
    <mergeCell ref="B51:B52"/>
    <mergeCell ref="B53:B54"/>
    <mergeCell ref="B55:B56"/>
    <mergeCell ref="B57:B58"/>
    <mergeCell ref="B59:B60"/>
    <mergeCell ref="B61:B62"/>
    <mergeCell ref="O49:O50"/>
    <mergeCell ref="O51:O52"/>
    <mergeCell ref="O53:O54"/>
    <mergeCell ref="O55:O56"/>
    <mergeCell ref="O57:O58"/>
    <mergeCell ref="AJ59:AJ60"/>
    <mergeCell ref="AJ61:AJ62"/>
    <mergeCell ref="AJ49:AJ50"/>
    <mergeCell ref="AJ51:AJ52"/>
    <mergeCell ref="AJ53:AJ54"/>
    <mergeCell ref="AJ55:AJ56"/>
    <mergeCell ref="AJ57:AJ58"/>
    <mergeCell ref="O59:O60"/>
    <mergeCell ref="O61:O62"/>
  </mergeCells>
  <phoneticPr fontId="1"/>
  <printOptions horizontalCentered="1"/>
  <pageMargins left="0.62992125984251968" right="0.59055118110236227" top="0.59055118110236227" bottom="0.51181102362204722" header="0.31496062992125984" footer="0.31496062992125984"/>
  <pageSetup paperSize="9" scale="75" orientation="portrait" r:id="rId1"/>
  <colBreaks count="2" manualBreakCount="2">
    <brk id="6" max="1048575" man="1"/>
    <brk id="3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61"/>
  <sheetViews>
    <sheetView view="pageBreakPreview" topLeftCell="A2" zoomScale="60" zoomScaleNormal="100" workbookViewId="0">
      <selection activeCell="S7" sqref="S7"/>
    </sheetView>
  </sheetViews>
  <sheetFormatPr defaultRowHeight="13.5" x14ac:dyDescent="0.15"/>
  <cols>
    <col min="1" max="1" width="7.625" customWidth="1"/>
    <col min="2" max="2" width="12.625" customWidth="1"/>
    <col min="3" max="5" width="16.5" style="2" customWidth="1"/>
    <col min="6" max="6" width="16.5" customWidth="1"/>
    <col min="7" max="7" width="0" hidden="1" customWidth="1"/>
    <col min="8" max="10" width="9" hidden="1" customWidth="1"/>
    <col min="11" max="11" width="0" hidden="1" customWidth="1"/>
  </cols>
  <sheetData>
    <row r="1" spans="1:7" s="53" customFormat="1" ht="52.5" customHeight="1" thickBot="1" x14ac:dyDescent="0.2">
      <c r="A1" s="236" t="s">
        <v>72</v>
      </c>
      <c r="B1" s="400" t="s">
        <v>125</v>
      </c>
      <c r="C1" s="400"/>
      <c r="D1" s="400"/>
      <c r="E1" s="400"/>
      <c r="F1" s="400"/>
    </row>
    <row r="2" spans="1:7" s="7" customFormat="1" ht="30.75" customHeight="1" x14ac:dyDescent="0.15">
      <c r="A2" s="67"/>
      <c r="B2" s="99" t="s">
        <v>270</v>
      </c>
      <c r="C2" s="317" t="s">
        <v>166</v>
      </c>
      <c r="D2" s="305" t="s">
        <v>255</v>
      </c>
      <c r="E2" s="305" t="s">
        <v>167</v>
      </c>
      <c r="F2" s="303" t="s">
        <v>0</v>
      </c>
    </row>
    <row r="3" spans="1:7" s="7" customFormat="1" ht="30.75" customHeight="1" thickBot="1" x14ac:dyDescent="0.2">
      <c r="A3" s="90" t="s">
        <v>271</v>
      </c>
      <c r="B3" s="100"/>
      <c r="C3" s="310"/>
      <c r="D3" s="306"/>
      <c r="E3" s="306"/>
      <c r="F3" s="304"/>
    </row>
    <row r="4" spans="1:7" s="7" customFormat="1" ht="17.25" customHeight="1" x14ac:dyDescent="0.15">
      <c r="A4" s="279" t="s">
        <v>0</v>
      </c>
      <c r="B4" s="287" t="s">
        <v>1</v>
      </c>
      <c r="C4" s="96">
        <v>33</v>
      </c>
      <c r="D4" s="71">
        <v>65</v>
      </c>
      <c r="E4" s="71">
        <v>47</v>
      </c>
      <c r="F4" s="72">
        <v>145</v>
      </c>
      <c r="G4" s="7">
        <f>+SUM(C4:E4)-F4</f>
        <v>0</v>
      </c>
    </row>
    <row r="5" spans="1:7" s="7" customFormat="1" ht="17.25" customHeight="1" x14ac:dyDescent="0.15">
      <c r="A5" s="280"/>
      <c r="B5" s="284"/>
      <c r="C5" s="101">
        <f>C4/$F$4</f>
        <v>0.22758620689655173</v>
      </c>
      <c r="D5" s="102">
        <f t="shared" ref="D5:E5" si="0">D4/$F$4</f>
        <v>0.44827586206896552</v>
      </c>
      <c r="E5" s="102">
        <f t="shared" si="0"/>
        <v>0.32413793103448274</v>
      </c>
      <c r="F5" s="76">
        <v>1</v>
      </c>
      <c r="G5" s="7">
        <f t="shared" ref="G5:G45" si="1">+SUM(C5:E5)-F5</f>
        <v>0</v>
      </c>
    </row>
    <row r="6" spans="1:7" s="7" customFormat="1" ht="17.25" customHeight="1" x14ac:dyDescent="0.15">
      <c r="A6" s="280"/>
      <c r="B6" s="284" t="s">
        <v>2</v>
      </c>
      <c r="C6" s="92">
        <v>53</v>
      </c>
      <c r="D6" s="40">
        <v>91</v>
      </c>
      <c r="E6" s="40">
        <v>41</v>
      </c>
      <c r="F6" s="69">
        <v>185</v>
      </c>
      <c r="G6" s="7">
        <f t="shared" si="1"/>
        <v>0</v>
      </c>
    </row>
    <row r="7" spans="1:7" s="7" customFormat="1" ht="17.25" customHeight="1" x14ac:dyDescent="0.15">
      <c r="A7" s="280"/>
      <c r="B7" s="284"/>
      <c r="C7" s="101">
        <f>C6/$F$6</f>
        <v>0.2864864864864865</v>
      </c>
      <c r="D7" s="102">
        <f t="shared" ref="D7:E7" si="2">D6/$F$6</f>
        <v>0.49189189189189192</v>
      </c>
      <c r="E7" s="102">
        <f t="shared" si="2"/>
        <v>0.22162162162162163</v>
      </c>
      <c r="F7" s="76">
        <v>1</v>
      </c>
      <c r="G7" s="7">
        <f t="shared" si="1"/>
        <v>0</v>
      </c>
    </row>
    <row r="8" spans="1:7" s="7" customFormat="1" ht="17.25" customHeight="1" x14ac:dyDescent="0.15">
      <c r="A8" s="280"/>
      <c r="B8" s="284" t="s">
        <v>3</v>
      </c>
      <c r="C8" s="92">
        <v>54</v>
      </c>
      <c r="D8" s="40">
        <v>88</v>
      </c>
      <c r="E8" s="40">
        <v>69</v>
      </c>
      <c r="F8" s="69">
        <v>211</v>
      </c>
      <c r="G8" s="7">
        <f t="shared" si="1"/>
        <v>0</v>
      </c>
    </row>
    <row r="9" spans="1:7" s="7" customFormat="1" ht="17.25" customHeight="1" x14ac:dyDescent="0.15">
      <c r="A9" s="280"/>
      <c r="B9" s="284"/>
      <c r="C9" s="101">
        <f>C8/$F$8</f>
        <v>0.25592417061611372</v>
      </c>
      <c r="D9" s="102">
        <f t="shared" ref="D9:E9" si="3">D8/$F$8</f>
        <v>0.41706161137440756</v>
      </c>
      <c r="E9" s="102">
        <f t="shared" si="3"/>
        <v>0.32701421800947866</v>
      </c>
      <c r="F9" s="76">
        <v>1</v>
      </c>
      <c r="G9" s="7">
        <f t="shared" si="1"/>
        <v>0</v>
      </c>
    </row>
    <row r="10" spans="1:7" s="7" customFormat="1" ht="17.25" customHeight="1" x14ac:dyDescent="0.15">
      <c r="A10" s="280"/>
      <c r="B10" s="284" t="s">
        <v>4</v>
      </c>
      <c r="C10" s="92">
        <v>92</v>
      </c>
      <c r="D10" s="40">
        <v>97</v>
      </c>
      <c r="E10" s="40">
        <v>56</v>
      </c>
      <c r="F10" s="69">
        <v>245</v>
      </c>
      <c r="G10" s="7">
        <f t="shared" si="1"/>
        <v>0</v>
      </c>
    </row>
    <row r="11" spans="1:7" s="7" customFormat="1" ht="17.25" customHeight="1" x14ac:dyDescent="0.15">
      <c r="A11" s="280"/>
      <c r="B11" s="284"/>
      <c r="C11" s="101">
        <f>C10/$F$10</f>
        <v>0.37551020408163266</v>
      </c>
      <c r="D11" s="103">
        <f>D10/$F$10-0.001</f>
        <v>0.39491836734693875</v>
      </c>
      <c r="E11" s="102">
        <f t="shared" ref="E11" si="4">E10/$F$10</f>
        <v>0.22857142857142856</v>
      </c>
      <c r="F11" s="76">
        <v>1</v>
      </c>
      <c r="G11" s="7">
        <f t="shared" si="1"/>
        <v>-1.0000000000000009E-3</v>
      </c>
    </row>
    <row r="12" spans="1:7" s="7" customFormat="1" ht="17.25" customHeight="1" x14ac:dyDescent="0.15">
      <c r="A12" s="280"/>
      <c r="B12" s="284" t="s">
        <v>5</v>
      </c>
      <c r="C12" s="92">
        <v>139</v>
      </c>
      <c r="D12" s="40">
        <v>94</v>
      </c>
      <c r="E12" s="40">
        <v>40</v>
      </c>
      <c r="F12" s="69">
        <v>273</v>
      </c>
      <c r="G12" s="7">
        <f t="shared" si="1"/>
        <v>0</v>
      </c>
    </row>
    <row r="13" spans="1:7" s="7" customFormat="1" ht="17.25" customHeight="1" x14ac:dyDescent="0.15">
      <c r="A13" s="280"/>
      <c r="B13" s="284"/>
      <c r="C13" s="101">
        <f>C12/$F$12</f>
        <v>0.50915750915750912</v>
      </c>
      <c r="D13" s="102">
        <f t="shared" ref="D13:E13" si="5">D12/$F$12</f>
        <v>0.34432234432234432</v>
      </c>
      <c r="E13" s="102">
        <f t="shared" si="5"/>
        <v>0.14652014652014653</v>
      </c>
      <c r="F13" s="76">
        <v>1</v>
      </c>
      <c r="G13" s="7">
        <f t="shared" si="1"/>
        <v>0</v>
      </c>
    </row>
    <row r="14" spans="1:7" s="7" customFormat="1" ht="17.25" customHeight="1" x14ac:dyDescent="0.15">
      <c r="A14" s="280"/>
      <c r="B14" s="285" t="s">
        <v>85</v>
      </c>
      <c r="C14" s="92">
        <v>153</v>
      </c>
      <c r="D14" s="40">
        <v>71</v>
      </c>
      <c r="E14" s="40">
        <v>64</v>
      </c>
      <c r="F14" s="69">
        <v>288</v>
      </c>
      <c r="G14" s="7">
        <f t="shared" si="1"/>
        <v>0</v>
      </c>
    </row>
    <row r="15" spans="1:7" s="7" customFormat="1" ht="17.25" customHeight="1" thickBot="1" x14ac:dyDescent="0.2">
      <c r="A15" s="280"/>
      <c r="B15" s="286"/>
      <c r="C15" s="109">
        <f>C14/$F$14</f>
        <v>0.53125</v>
      </c>
      <c r="D15" s="111">
        <f t="shared" ref="D15:E15" si="6">D14/$F$14</f>
        <v>0.24652777777777779</v>
      </c>
      <c r="E15" s="111">
        <f t="shared" si="6"/>
        <v>0.22222222222222221</v>
      </c>
      <c r="F15" s="78">
        <v>1</v>
      </c>
      <c r="G15" s="7">
        <f t="shared" si="1"/>
        <v>0</v>
      </c>
    </row>
    <row r="16" spans="1:7" s="7" customFormat="1" ht="17.25" customHeight="1" thickTop="1" x14ac:dyDescent="0.15">
      <c r="A16" s="280"/>
      <c r="B16" s="277" t="s">
        <v>0</v>
      </c>
      <c r="C16" s="45">
        <v>524</v>
      </c>
      <c r="D16" s="42">
        <v>506</v>
      </c>
      <c r="E16" s="42">
        <v>317</v>
      </c>
      <c r="F16" s="113">
        <v>1347</v>
      </c>
      <c r="G16" s="7">
        <f t="shared" si="1"/>
        <v>0</v>
      </c>
    </row>
    <row r="17" spans="1:12" s="7" customFormat="1" ht="17.25" customHeight="1" thickBot="1" x14ac:dyDescent="0.2">
      <c r="A17" s="282"/>
      <c r="B17" s="278"/>
      <c r="C17" s="104">
        <f>C16/$F$16</f>
        <v>0.38901262063845582</v>
      </c>
      <c r="D17" s="105">
        <f t="shared" ref="D17:E17" si="7">D16/$F$16</f>
        <v>0.37564959168522644</v>
      </c>
      <c r="E17" s="105">
        <f t="shared" si="7"/>
        <v>0.23533778767631774</v>
      </c>
      <c r="F17" s="83">
        <v>1</v>
      </c>
      <c r="G17" s="7">
        <f t="shared" si="1"/>
        <v>0</v>
      </c>
      <c r="H17" s="27">
        <f>+C4+C6+C8+C10+C12+C14-C16</f>
        <v>0</v>
      </c>
      <c r="I17" s="27">
        <f t="shared" ref="I17:K17" si="8">+D4+D6+D8+D10+D12+D14-D16</f>
        <v>0</v>
      </c>
      <c r="J17" s="27">
        <f t="shared" si="8"/>
        <v>0</v>
      </c>
      <c r="K17" s="27">
        <f t="shared" si="8"/>
        <v>0</v>
      </c>
      <c r="L17" s="27"/>
    </row>
    <row r="18" spans="1:12" s="7" customFormat="1" ht="17.25" customHeight="1" x14ac:dyDescent="0.15">
      <c r="A18" s="279" t="s">
        <v>6</v>
      </c>
      <c r="B18" s="287" t="s">
        <v>1</v>
      </c>
      <c r="C18" s="96">
        <v>4</v>
      </c>
      <c r="D18" s="71">
        <v>25</v>
      </c>
      <c r="E18" s="71">
        <v>28</v>
      </c>
      <c r="F18" s="72">
        <v>57</v>
      </c>
      <c r="G18" s="7">
        <f t="shared" si="1"/>
        <v>0</v>
      </c>
    </row>
    <row r="19" spans="1:12" s="7" customFormat="1" ht="17.25" customHeight="1" x14ac:dyDescent="0.15">
      <c r="A19" s="280"/>
      <c r="B19" s="284"/>
      <c r="C19" s="101">
        <f>C18/$F$18</f>
        <v>7.0175438596491224E-2</v>
      </c>
      <c r="D19" s="102">
        <f t="shared" ref="D19:E19" si="9">D18/$F$18</f>
        <v>0.43859649122807015</v>
      </c>
      <c r="E19" s="102">
        <f t="shared" si="9"/>
        <v>0.49122807017543857</v>
      </c>
      <c r="F19" s="76">
        <v>1</v>
      </c>
      <c r="G19" s="7">
        <f t="shared" si="1"/>
        <v>0</v>
      </c>
    </row>
    <row r="20" spans="1:12" s="7" customFormat="1" ht="17.25" customHeight="1" x14ac:dyDescent="0.15">
      <c r="A20" s="280"/>
      <c r="B20" s="284" t="s">
        <v>2</v>
      </c>
      <c r="C20" s="92">
        <v>26</v>
      </c>
      <c r="D20" s="40">
        <v>56</v>
      </c>
      <c r="E20" s="40">
        <v>11</v>
      </c>
      <c r="F20" s="68">
        <v>93</v>
      </c>
      <c r="G20" s="7">
        <f t="shared" si="1"/>
        <v>0</v>
      </c>
    </row>
    <row r="21" spans="1:12" s="7" customFormat="1" ht="17.25" customHeight="1" x14ac:dyDescent="0.15">
      <c r="A21" s="280"/>
      <c r="B21" s="284"/>
      <c r="C21" s="101">
        <f>C20/$F$20</f>
        <v>0.27956989247311825</v>
      </c>
      <c r="D21" s="102">
        <f t="shared" ref="D21:E21" si="10">D20/$F$20</f>
        <v>0.60215053763440862</v>
      </c>
      <c r="E21" s="102">
        <f t="shared" si="10"/>
        <v>0.11827956989247312</v>
      </c>
      <c r="F21" s="76">
        <v>1</v>
      </c>
      <c r="G21" s="7">
        <f t="shared" si="1"/>
        <v>0</v>
      </c>
    </row>
    <row r="22" spans="1:12" s="7" customFormat="1" ht="17.25" customHeight="1" x14ac:dyDescent="0.15">
      <c r="A22" s="280"/>
      <c r="B22" s="284" t="s">
        <v>3</v>
      </c>
      <c r="C22" s="92">
        <v>22</v>
      </c>
      <c r="D22" s="40">
        <v>45</v>
      </c>
      <c r="E22" s="40">
        <v>37</v>
      </c>
      <c r="F22" s="68">
        <v>104</v>
      </c>
      <c r="G22" s="7">
        <f t="shared" si="1"/>
        <v>0</v>
      </c>
    </row>
    <row r="23" spans="1:12" s="7" customFormat="1" ht="17.25" customHeight="1" x14ac:dyDescent="0.15">
      <c r="A23" s="280"/>
      <c r="B23" s="284"/>
      <c r="C23" s="101">
        <f>C22/$F$22</f>
        <v>0.21153846153846154</v>
      </c>
      <c r="D23" s="103">
        <f>D22/$F$22-0.001</f>
        <v>0.43169230769230771</v>
      </c>
      <c r="E23" s="102">
        <f t="shared" ref="E23" si="11">E22/$F$22</f>
        <v>0.35576923076923078</v>
      </c>
      <c r="F23" s="76">
        <v>1</v>
      </c>
      <c r="G23" s="7">
        <f t="shared" si="1"/>
        <v>-9.9999999999988987E-4</v>
      </c>
    </row>
    <row r="24" spans="1:12" s="7" customFormat="1" ht="17.25" customHeight="1" x14ac:dyDescent="0.15">
      <c r="A24" s="280"/>
      <c r="B24" s="284" t="s">
        <v>4</v>
      </c>
      <c r="C24" s="92">
        <v>32</v>
      </c>
      <c r="D24" s="40">
        <v>53</v>
      </c>
      <c r="E24" s="40">
        <v>33</v>
      </c>
      <c r="F24" s="68">
        <v>118</v>
      </c>
      <c r="G24" s="7">
        <f t="shared" si="1"/>
        <v>0</v>
      </c>
    </row>
    <row r="25" spans="1:12" s="7" customFormat="1" ht="17.25" customHeight="1" x14ac:dyDescent="0.15">
      <c r="A25" s="280"/>
      <c r="B25" s="284"/>
      <c r="C25" s="101">
        <f>C24/$F$24</f>
        <v>0.2711864406779661</v>
      </c>
      <c r="D25" s="102">
        <f t="shared" ref="D25:E25" si="12">D24/$F$24</f>
        <v>0.44915254237288138</v>
      </c>
      <c r="E25" s="102">
        <f t="shared" si="12"/>
        <v>0.27966101694915252</v>
      </c>
      <c r="F25" s="76">
        <v>1</v>
      </c>
      <c r="G25" s="7">
        <f t="shared" si="1"/>
        <v>0</v>
      </c>
    </row>
    <row r="26" spans="1:12" s="7" customFormat="1" ht="17.25" customHeight="1" x14ac:dyDescent="0.15">
      <c r="A26" s="280"/>
      <c r="B26" s="284" t="s">
        <v>5</v>
      </c>
      <c r="C26" s="92">
        <v>65</v>
      </c>
      <c r="D26" s="40">
        <v>53</v>
      </c>
      <c r="E26" s="40">
        <v>15</v>
      </c>
      <c r="F26" s="68">
        <v>133</v>
      </c>
      <c r="G26" s="7">
        <f t="shared" si="1"/>
        <v>0</v>
      </c>
    </row>
    <row r="27" spans="1:12" s="7" customFormat="1" ht="17.25" customHeight="1" x14ac:dyDescent="0.15">
      <c r="A27" s="280"/>
      <c r="B27" s="284"/>
      <c r="C27" s="101">
        <f>C26/$F$26</f>
        <v>0.48872180451127817</v>
      </c>
      <c r="D27" s="102">
        <f t="shared" ref="D27:E27" si="13">D26/$F$26</f>
        <v>0.39849624060150374</v>
      </c>
      <c r="E27" s="102">
        <f t="shared" si="13"/>
        <v>0.11278195488721804</v>
      </c>
      <c r="F27" s="76">
        <v>1</v>
      </c>
      <c r="G27" s="7">
        <f t="shared" si="1"/>
        <v>0</v>
      </c>
    </row>
    <row r="28" spans="1:12" s="7" customFormat="1" ht="17.25" customHeight="1" x14ac:dyDescent="0.15">
      <c r="A28" s="280"/>
      <c r="B28" s="285" t="s">
        <v>85</v>
      </c>
      <c r="C28" s="92">
        <v>67</v>
      </c>
      <c r="D28" s="40">
        <v>31</v>
      </c>
      <c r="E28" s="40">
        <v>29</v>
      </c>
      <c r="F28" s="68">
        <v>127</v>
      </c>
      <c r="G28" s="7">
        <f t="shared" si="1"/>
        <v>0</v>
      </c>
    </row>
    <row r="29" spans="1:12" s="7" customFormat="1" ht="17.25" customHeight="1" thickBot="1" x14ac:dyDescent="0.2">
      <c r="A29" s="280"/>
      <c r="B29" s="286"/>
      <c r="C29" s="109">
        <f>C28/$F$28</f>
        <v>0.52755905511811019</v>
      </c>
      <c r="D29" s="111">
        <f t="shared" ref="D29:E29" si="14">D28/$F$28</f>
        <v>0.24409448818897639</v>
      </c>
      <c r="E29" s="111">
        <f t="shared" si="14"/>
        <v>0.2283464566929134</v>
      </c>
      <c r="F29" s="78">
        <v>1</v>
      </c>
      <c r="G29" s="7">
        <f t="shared" si="1"/>
        <v>0</v>
      </c>
    </row>
    <row r="30" spans="1:12" s="7" customFormat="1" ht="17.25" customHeight="1" thickTop="1" x14ac:dyDescent="0.15">
      <c r="A30" s="280"/>
      <c r="B30" s="277" t="s">
        <v>0</v>
      </c>
      <c r="C30" s="45">
        <v>216</v>
      </c>
      <c r="D30" s="42">
        <v>263</v>
      </c>
      <c r="E30" s="42">
        <v>153</v>
      </c>
      <c r="F30" s="70">
        <v>632</v>
      </c>
      <c r="G30" s="7">
        <f t="shared" si="1"/>
        <v>0</v>
      </c>
    </row>
    <row r="31" spans="1:12" s="7" customFormat="1" ht="17.25" customHeight="1" thickBot="1" x14ac:dyDescent="0.2">
      <c r="A31" s="282"/>
      <c r="B31" s="278"/>
      <c r="C31" s="104">
        <f>C30/$F$30</f>
        <v>0.34177215189873417</v>
      </c>
      <c r="D31" s="105">
        <f t="shared" ref="D31:E31" si="15">D30/$F$30</f>
        <v>0.41613924050632911</v>
      </c>
      <c r="E31" s="105">
        <f t="shared" si="15"/>
        <v>0.24208860759493672</v>
      </c>
      <c r="F31" s="83">
        <v>1</v>
      </c>
      <c r="G31" s="7">
        <f t="shared" si="1"/>
        <v>0</v>
      </c>
      <c r="H31" s="27">
        <f>+C18+C20+C22+C24+C26+C28-C30</f>
        <v>0</v>
      </c>
      <c r="I31" s="27">
        <f t="shared" ref="I31" si="16">+D18+D20+D22+D24+D26+D28-D30</f>
        <v>0</v>
      </c>
      <c r="J31" s="27">
        <f t="shared" ref="J31" si="17">+E18+E20+E22+E24+E26+E28-E30</f>
        <v>0</v>
      </c>
      <c r="K31" s="27">
        <f t="shared" ref="K31" si="18">+F18+F20+F22+F24+F26+F28-F30</f>
        <v>0</v>
      </c>
      <c r="L31" s="27"/>
    </row>
    <row r="32" spans="1:12" s="7" customFormat="1" ht="17.25" customHeight="1" x14ac:dyDescent="0.15">
      <c r="A32" s="279" t="s">
        <v>7</v>
      </c>
      <c r="B32" s="287" t="s">
        <v>1</v>
      </c>
      <c r="C32" s="96">
        <v>29</v>
      </c>
      <c r="D32" s="71">
        <v>40</v>
      </c>
      <c r="E32" s="71">
        <v>19</v>
      </c>
      <c r="F32" s="72">
        <v>88</v>
      </c>
      <c r="G32" s="7">
        <f t="shared" si="1"/>
        <v>0</v>
      </c>
    </row>
    <row r="33" spans="1:12" s="7" customFormat="1" ht="17.25" customHeight="1" x14ac:dyDescent="0.15">
      <c r="A33" s="280"/>
      <c r="B33" s="284"/>
      <c r="C33" s="101">
        <f>C32/$F$32</f>
        <v>0.32954545454545453</v>
      </c>
      <c r="D33" s="103">
        <f>D32/$F$32-0.001</f>
        <v>0.45354545454545453</v>
      </c>
      <c r="E33" s="102">
        <f t="shared" ref="E33" si="19">E32/$F$32</f>
        <v>0.21590909090909091</v>
      </c>
      <c r="F33" s="76">
        <v>1</v>
      </c>
      <c r="G33" s="7">
        <f t="shared" si="1"/>
        <v>-1.0000000000000009E-3</v>
      </c>
    </row>
    <row r="34" spans="1:12" s="7" customFormat="1" ht="17.25" customHeight="1" x14ac:dyDescent="0.15">
      <c r="A34" s="280"/>
      <c r="B34" s="284" t="s">
        <v>2</v>
      </c>
      <c r="C34" s="92">
        <v>27</v>
      </c>
      <c r="D34" s="40">
        <v>35</v>
      </c>
      <c r="E34" s="40">
        <v>30</v>
      </c>
      <c r="F34" s="68">
        <v>92</v>
      </c>
      <c r="G34" s="7">
        <f t="shared" si="1"/>
        <v>0</v>
      </c>
    </row>
    <row r="35" spans="1:12" s="7" customFormat="1" ht="17.25" customHeight="1" x14ac:dyDescent="0.15">
      <c r="A35" s="280"/>
      <c r="B35" s="284"/>
      <c r="C35" s="101">
        <f>C34/$F$34</f>
        <v>0.29347826086956524</v>
      </c>
      <c r="D35" s="103">
        <f>D34/$F$34+0.001</f>
        <v>0.38143478260869568</v>
      </c>
      <c r="E35" s="102">
        <f t="shared" ref="E35" si="20">E34/$F$34</f>
        <v>0.32608695652173914</v>
      </c>
      <c r="F35" s="76">
        <v>1</v>
      </c>
      <c r="G35" s="7">
        <f t="shared" si="1"/>
        <v>9.9999999999988987E-4</v>
      </c>
    </row>
    <row r="36" spans="1:12" s="7" customFormat="1" ht="17.25" customHeight="1" x14ac:dyDescent="0.15">
      <c r="A36" s="280"/>
      <c r="B36" s="284" t="s">
        <v>3</v>
      </c>
      <c r="C36" s="92">
        <v>32</v>
      </c>
      <c r="D36" s="40">
        <v>43</v>
      </c>
      <c r="E36" s="40">
        <v>32</v>
      </c>
      <c r="F36" s="68">
        <v>107</v>
      </c>
      <c r="G36" s="7">
        <f t="shared" si="1"/>
        <v>0</v>
      </c>
    </row>
    <row r="37" spans="1:12" s="7" customFormat="1" ht="17.25" customHeight="1" x14ac:dyDescent="0.15">
      <c r="A37" s="280"/>
      <c r="B37" s="284"/>
      <c r="C37" s="101">
        <f>C36/$F$36</f>
        <v>0.29906542056074764</v>
      </c>
      <c r="D37" s="102">
        <f t="shared" ref="D37:E37" si="21">D36/$F$36</f>
        <v>0.40186915887850466</v>
      </c>
      <c r="E37" s="102">
        <f t="shared" si="21"/>
        <v>0.29906542056074764</v>
      </c>
      <c r="F37" s="76">
        <v>1</v>
      </c>
      <c r="G37" s="7">
        <f t="shared" si="1"/>
        <v>0</v>
      </c>
    </row>
    <row r="38" spans="1:12" s="7" customFormat="1" ht="17.25" customHeight="1" x14ac:dyDescent="0.15">
      <c r="A38" s="280"/>
      <c r="B38" s="284" t="s">
        <v>4</v>
      </c>
      <c r="C38" s="92">
        <v>60</v>
      </c>
      <c r="D38" s="40">
        <v>44</v>
      </c>
      <c r="E38" s="40">
        <v>23</v>
      </c>
      <c r="F38" s="68">
        <v>127</v>
      </c>
      <c r="G38" s="7">
        <f t="shared" si="1"/>
        <v>0</v>
      </c>
    </row>
    <row r="39" spans="1:12" s="7" customFormat="1" ht="17.25" customHeight="1" x14ac:dyDescent="0.15">
      <c r="A39" s="280"/>
      <c r="B39" s="284"/>
      <c r="C39" s="124">
        <f>C38/$F$38+0.001</f>
        <v>0.47344094488188976</v>
      </c>
      <c r="D39" s="102">
        <f>D38/$F$38</f>
        <v>0.34645669291338582</v>
      </c>
      <c r="E39" s="102">
        <f>E38/$F$38</f>
        <v>0.18110236220472442</v>
      </c>
      <c r="F39" s="76">
        <v>1</v>
      </c>
      <c r="G39" s="7">
        <f t="shared" si="1"/>
        <v>9.9999999999988987E-4</v>
      </c>
    </row>
    <row r="40" spans="1:12" s="7" customFormat="1" ht="17.25" customHeight="1" x14ac:dyDescent="0.15">
      <c r="A40" s="280"/>
      <c r="B40" s="284" t="s">
        <v>5</v>
      </c>
      <c r="C40" s="92">
        <v>74</v>
      </c>
      <c r="D40" s="40">
        <v>41</v>
      </c>
      <c r="E40" s="40">
        <v>25</v>
      </c>
      <c r="F40" s="68">
        <v>140</v>
      </c>
      <c r="G40" s="7">
        <f t="shared" si="1"/>
        <v>0</v>
      </c>
    </row>
    <row r="41" spans="1:12" s="7" customFormat="1" ht="17.25" customHeight="1" x14ac:dyDescent="0.15">
      <c r="A41" s="280"/>
      <c r="B41" s="284"/>
      <c r="C41" s="124">
        <f>C40/$F$40-0.001</f>
        <v>0.52757142857142858</v>
      </c>
      <c r="D41" s="102">
        <f>D40/$F$40</f>
        <v>0.29285714285714287</v>
      </c>
      <c r="E41" s="102">
        <f>E40/$F$40</f>
        <v>0.17857142857142858</v>
      </c>
      <c r="F41" s="76">
        <v>1</v>
      </c>
      <c r="G41" s="7">
        <f t="shared" si="1"/>
        <v>-9.9999999999988987E-4</v>
      </c>
    </row>
    <row r="42" spans="1:12" s="7" customFormat="1" ht="17.25" customHeight="1" x14ac:dyDescent="0.15">
      <c r="A42" s="280"/>
      <c r="B42" s="285" t="s">
        <v>85</v>
      </c>
      <c r="C42" s="92">
        <v>86</v>
      </c>
      <c r="D42" s="40">
        <v>40</v>
      </c>
      <c r="E42" s="40">
        <v>35</v>
      </c>
      <c r="F42" s="68">
        <v>161</v>
      </c>
      <c r="G42" s="7">
        <f t="shared" si="1"/>
        <v>0</v>
      </c>
    </row>
    <row r="43" spans="1:12" s="7" customFormat="1" ht="17.25" customHeight="1" thickBot="1" x14ac:dyDescent="0.2">
      <c r="A43" s="280"/>
      <c r="B43" s="286"/>
      <c r="C43" s="114">
        <f>C42/$F$42+0.001</f>
        <v>0.53516149068322982</v>
      </c>
      <c r="D43" s="111">
        <f>D42/$F$42</f>
        <v>0.2484472049689441</v>
      </c>
      <c r="E43" s="111">
        <f>E42/$F$42</f>
        <v>0.21739130434782608</v>
      </c>
      <c r="F43" s="78">
        <v>1</v>
      </c>
      <c r="G43" s="7">
        <f t="shared" si="1"/>
        <v>1.0000000000001119E-3</v>
      </c>
    </row>
    <row r="44" spans="1:12" s="7" customFormat="1" ht="17.25" customHeight="1" thickTop="1" x14ac:dyDescent="0.15">
      <c r="A44" s="280"/>
      <c r="B44" s="277" t="s">
        <v>0</v>
      </c>
      <c r="C44" s="45">
        <v>308</v>
      </c>
      <c r="D44" s="42">
        <v>243</v>
      </c>
      <c r="E44" s="42">
        <v>164</v>
      </c>
      <c r="F44" s="70">
        <v>715</v>
      </c>
      <c r="G44" s="7">
        <f t="shared" si="1"/>
        <v>0</v>
      </c>
    </row>
    <row r="45" spans="1:12" s="7" customFormat="1" ht="17.25" customHeight="1" thickBot="1" x14ac:dyDescent="0.2">
      <c r="A45" s="282"/>
      <c r="B45" s="278"/>
      <c r="C45" s="104">
        <f>C44/$F$44</f>
        <v>0.43076923076923079</v>
      </c>
      <c r="D45" s="105">
        <f t="shared" ref="D45:E45" si="22">D44/$F$44</f>
        <v>0.33986013986013985</v>
      </c>
      <c r="E45" s="105">
        <f t="shared" si="22"/>
        <v>0.22937062937062938</v>
      </c>
      <c r="F45" s="83">
        <v>1</v>
      </c>
      <c r="G45" s="7">
        <f t="shared" si="1"/>
        <v>0</v>
      </c>
      <c r="H45" s="27">
        <f>+C32+C34+C36+C38+C40+C42-C44</f>
        <v>0</v>
      </c>
      <c r="I45" s="27">
        <f t="shared" ref="I45" si="23">+D32+D34+D36+D38+D40+D42-D44</f>
        <v>0</v>
      </c>
      <c r="J45" s="27">
        <f t="shared" ref="J45" si="24">+E32+E34+E36+E38+E40+E42-E44</f>
        <v>0</v>
      </c>
      <c r="K45" s="27">
        <f t="shared" ref="K45" si="25">+F32+F34+F36+F38+F40+F42-F44</f>
        <v>0</v>
      </c>
      <c r="L45" s="27"/>
    </row>
    <row r="48" spans="1:12" hidden="1" x14ac:dyDescent="0.15">
      <c r="B48" s="326" t="s">
        <v>181</v>
      </c>
      <c r="C48" s="32">
        <f>+C18+C32-C4</f>
        <v>0</v>
      </c>
      <c r="D48" s="32">
        <f>+D18+D32-D4</f>
        <v>0</v>
      </c>
      <c r="E48" s="32">
        <f t="shared" ref="E48:H48" si="26">+E18+E32-E4</f>
        <v>0</v>
      </c>
      <c r="F48" s="32">
        <f t="shared" si="26"/>
        <v>0</v>
      </c>
      <c r="G48" s="32">
        <f t="shared" si="26"/>
        <v>0</v>
      </c>
      <c r="H48" s="32">
        <f t="shared" si="26"/>
        <v>0</v>
      </c>
    </row>
    <row r="49" spans="2:8" hidden="1" x14ac:dyDescent="0.15">
      <c r="B49" s="325"/>
      <c r="C49" s="32"/>
      <c r="D49" s="32"/>
      <c r="E49" s="32"/>
      <c r="F49" s="32"/>
      <c r="G49" s="32"/>
      <c r="H49" s="32"/>
    </row>
    <row r="50" spans="2:8" hidden="1" x14ac:dyDescent="0.15">
      <c r="B50" s="325" t="s">
        <v>182</v>
      </c>
      <c r="C50" s="32">
        <f t="shared" ref="C50:H50" si="27">+C20+C34-C6</f>
        <v>0</v>
      </c>
      <c r="D50" s="32">
        <f t="shared" si="27"/>
        <v>0</v>
      </c>
      <c r="E50" s="32">
        <f t="shared" si="27"/>
        <v>0</v>
      </c>
      <c r="F50" s="32">
        <f t="shared" si="27"/>
        <v>0</v>
      </c>
      <c r="G50" s="32">
        <f t="shared" si="27"/>
        <v>0</v>
      </c>
      <c r="H50" s="32">
        <f t="shared" si="27"/>
        <v>0</v>
      </c>
    </row>
    <row r="51" spans="2:8" hidden="1" x14ac:dyDescent="0.15">
      <c r="B51" s="325"/>
      <c r="C51" s="32"/>
      <c r="D51" s="32"/>
      <c r="E51" s="32"/>
      <c r="F51" s="32"/>
      <c r="G51" s="32"/>
      <c r="H51" s="32"/>
    </row>
    <row r="52" spans="2:8" hidden="1" x14ac:dyDescent="0.15">
      <c r="B52" s="325" t="s">
        <v>183</v>
      </c>
      <c r="C52" s="32">
        <f t="shared" ref="C52:H52" si="28">+C22+C36-C8</f>
        <v>0</v>
      </c>
      <c r="D52" s="32">
        <f t="shared" si="28"/>
        <v>0</v>
      </c>
      <c r="E52" s="32">
        <f t="shared" si="28"/>
        <v>0</v>
      </c>
      <c r="F52" s="32">
        <f t="shared" si="28"/>
        <v>0</v>
      </c>
      <c r="G52" s="32">
        <f t="shared" si="28"/>
        <v>0</v>
      </c>
      <c r="H52" s="32">
        <f t="shared" si="28"/>
        <v>0</v>
      </c>
    </row>
    <row r="53" spans="2:8" hidden="1" x14ac:dyDescent="0.15">
      <c r="B53" s="325"/>
      <c r="C53" s="32"/>
      <c r="D53" s="32"/>
      <c r="E53" s="32"/>
      <c r="F53" s="32"/>
      <c r="G53" s="32"/>
      <c r="H53" s="32"/>
    </row>
    <row r="54" spans="2:8" hidden="1" x14ac:dyDescent="0.15">
      <c r="B54" s="325" t="s">
        <v>184</v>
      </c>
      <c r="C54" s="32">
        <f t="shared" ref="C54:H54" si="29">+C24+C38-C10</f>
        <v>0</v>
      </c>
      <c r="D54" s="32">
        <f t="shared" si="29"/>
        <v>0</v>
      </c>
      <c r="E54" s="32">
        <f t="shared" si="29"/>
        <v>0</v>
      </c>
      <c r="F54" s="32">
        <f t="shared" si="29"/>
        <v>0</v>
      </c>
      <c r="G54" s="32">
        <f t="shared" si="29"/>
        <v>0</v>
      </c>
      <c r="H54" s="32">
        <f t="shared" si="29"/>
        <v>0</v>
      </c>
    </row>
    <row r="55" spans="2:8" hidden="1" x14ac:dyDescent="0.15">
      <c r="B55" s="325"/>
      <c r="C55" s="32"/>
      <c r="D55" s="32"/>
      <c r="E55" s="32"/>
      <c r="F55" s="32"/>
      <c r="G55" s="32"/>
      <c r="H55" s="32"/>
    </row>
    <row r="56" spans="2:8" hidden="1" x14ac:dyDescent="0.15">
      <c r="B56" s="325" t="s">
        <v>185</v>
      </c>
      <c r="C56" s="32">
        <f t="shared" ref="C56:H56" si="30">+C26+C40-C12</f>
        <v>0</v>
      </c>
      <c r="D56" s="32">
        <f t="shared" si="30"/>
        <v>0</v>
      </c>
      <c r="E56" s="32">
        <f t="shared" si="30"/>
        <v>0</v>
      </c>
      <c r="F56" s="32">
        <f t="shared" si="30"/>
        <v>0</v>
      </c>
      <c r="G56" s="32">
        <f t="shared" si="30"/>
        <v>0</v>
      </c>
      <c r="H56" s="32">
        <f t="shared" si="30"/>
        <v>0</v>
      </c>
    </row>
    <row r="57" spans="2:8" hidden="1" x14ac:dyDescent="0.15">
      <c r="B57" s="325"/>
      <c r="C57" s="32"/>
      <c r="D57" s="32"/>
      <c r="E57" s="32"/>
      <c r="F57" s="32"/>
      <c r="G57" s="32"/>
      <c r="H57" s="32"/>
    </row>
    <row r="58" spans="2:8" hidden="1" x14ac:dyDescent="0.15">
      <c r="B58" s="325" t="s">
        <v>186</v>
      </c>
      <c r="C58" s="32">
        <f t="shared" ref="C58:H58" si="31">+C28+C42-C14</f>
        <v>0</v>
      </c>
      <c r="D58" s="32">
        <f t="shared" si="31"/>
        <v>0</v>
      </c>
      <c r="E58" s="32">
        <f t="shared" si="31"/>
        <v>0</v>
      </c>
      <c r="F58" s="32">
        <f t="shared" si="31"/>
        <v>0</v>
      </c>
      <c r="G58" s="32">
        <f t="shared" si="31"/>
        <v>0</v>
      </c>
      <c r="H58" s="32">
        <f t="shared" si="31"/>
        <v>0</v>
      </c>
    </row>
    <row r="59" spans="2:8" hidden="1" x14ac:dyDescent="0.15">
      <c r="B59" s="325"/>
      <c r="C59" s="32"/>
      <c r="D59" s="32"/>
      <c r="E59" s="32"/>
      <c r="F59" s="32"/>
      <c r="G59" s="32"/>
      <c r="H59" s="32"/>
    </row>
    <row r="60" spans="2:8" hidden="1" x14ac:dyDescent="0.15">
      <c r="B60" s="325" t="s">
        <v>187</v>
      </c>
      <c r="C60" s="32">
        <f t="shared" ref="C60:H60" si="32">+C30+C44-C16</f>
        <v>0</v>
      </c>
      <c r="D60" s="32">
        <f t="shared" si="32"/>
        <v>0</v>
      </c>
      <c r="E60" s="32">
        <f t="shared" si="32"/>
        <v>0</v>
      </c>
      <c r="F60" s="32">
        <f t="shared" si="32"/>
        <v>0</v>
      </c>
      <c r="G60" s="32">
        <f t="shared" si="32"/>
        <v>0</v>
      </c>
      <c r="H60" s="32">
        <f t="shared" si="32"/>
        <v>0</v>
      </c>
    </row>
    <row r="61" spans="2:8" hidden="1" x14ac:dyDescent="0.15">
      <c r="B61" s="325"/>
      <c r="C61" s="32"/>
      <c r="D61" s="32"/>
      <c r="E61" s="32"/>
      <c r="F61" s="2"/>
      <c r="G61" s="2"/>
    </row>
  </sheetData>
  <mergeCells count="36">
    <mergeCell ref="B1:F1"/>
    <mergeCell ref="C2:C3"/>
    <mergeCell ref="D2:D3"/>
    <mergeCell ref="E2:E3"/>
    <mergeCell ref="F2:F3"/>
    <mergeCell ref="A4:A17"/>
    <mergeCell ref="B4:B5"/>
    <mergeCell ref="B6:B7"/>
    <mergeCell ref="B8:B9"/>
    <mergeCell ref="B10:B11"/>
    <mergeCell ref="B12:B13"/>
    <mergeCell ref="B14:B15"/>
    <mergeCell ref="B16:B17"/>
    <mergeCell ref="A18:A31"/>
    <mergeCell ref="B18:B19"/>
    <mergeCell ref="B20:B21"/>
    <mergeCell ref="B22:B23"/>
    <mergeCell ref="B24:B25"/>
    <mergeCell ref="B26:B27"/>
    <mergeCell ref="B28:B29"/>
    <mergeCell ref="B30:B31"/>
    <mergeCell ref="A32:A45"/>
    <mergeCell ref="B32:B33"/>
    <mergeCell ref="B34:B35"/>
    <mergeCell ref="B36:B37"/>
    <mergeCell ref="B38:B39"/>
    <mergeCell ref="B40:B41"/>
    <mergeCell ref="B42:B43"/>
    <mergeCell ref="B44:B45"/>
    <mergeCell ref="B58:B59"/>
    <mergeCell ref="B60:B61"/>
    <mergeCell ref="B48:B49"/>
    <mergeCell ref="B50:B51"/>
    <mergeCell ref="B52:B53"/>
    <mergeCell ref="B54:B55"/>
    <mergeCell ref="B56:B57"/>
  </mergeCells>
  <phoneticPr fontId="1"/>
  <printOptions horizontalCentered="1"/>
  <pageMargins left="0.62992125984251968" right="0.62992125984251968" top="0.42" bottom="0.23622047244094491"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62"/>
  <sheetViews>
    <sheetView view="pageBreakPreview" topLeftCell="A12" zoomScale="60" zoomScaleNormal="100" workbookViewId="0">
      <selection activeCell="B1" sqref="B1:F2"/>
    </sheetView>
  </sheetViews>
  <sheetFormatPr defaultRowHeight="13.5" x14ac:dyDescent="0.15"/>
  <cols>
    <col min="1" max="1" width="7.875" customWidth="1"/>
    <col min="2" max="2" width="13.875" customWidth="1"/>
    <col min="3" max="5" width="17.875" style="2" customWidth="1"/>
    <col min="6" max="6" width="17.875" customWidth="1"/>
    <col min="7" max="17" width="5.625" hidden="1" customWidth="1"/>
    <col min="18" max="18" width="2.875" customWidth="1"/>
    <col min="19" max="19" width="8.625" customWidth="1"/>
    <col min="20" max="20" width="12.625" customWidth="1"/>
    <col min="21" max="23" width="18.5" style="2" customWidth="1"/>
    <col min="24" max="24" width="18.5" customWidth="1"/>
    <col min="25" max="25" width="9" customWidth="1"/>
    <col min="26" max="32" width="5.625" hidden="1" customWidth="1"/>
    <col min="33" max="33" width="5.625" customWidth="1"/>
  </cols>
  <sheetData>
    <row r="1" spans="1:26" s="53" customFormat="1" ht="55.5" customHeight="1" x14ac:dyDescent="0.15">
      <c r="A1" s="403" t="s">
        <v>74</v>
      </c>
      <c r="B1" s="324" t="s">
        <v>126</v>
      </c>
      <c r="C1" s="324"/>
      <c r="D1" s="324"/>
      <c r="E1" s="324"/>
      <c r="F1" s="324"/>
      <c r="S1" s="401" t="s">
        <v>75</v>
      </c>
      <c r="T1" s="324" t="s">
        <v>279</v>
      </c>
      <c r="U1" s="324"/>
      <c r="V1" s="324"/>
      <c r="W1" s="324"/>
      <c r="X1" s="324"/>
    </row>
    <row r="2" spans="1:26" s="53" customFormat="1" ht="30.75" customHeight="1" thickBot="1" x14ac:dyDescent="0.2">
      <c r="A2" s="403"/>
      <c r="B2" s="324"/>
      <c r="C2" s="324"/>
      <c r="D2" s="324"/>
      <c r="E2" s="324"/>
      <c r="F2" s="324"/>
      <c r="S2" s="402"/>
      <c r="T2" s="358"/>
      <c r="U2" s="358"/>
      <c r="V2" s="358"/>
      <c r="W2" s="358"/>
      <c r="X2" s="358"/>
    </row>
    <row r="3" spans="1:26" s="7" customFormat="1" ht="15" customHeight="1" x14ac:dyDescent="0.15">
      <c r="A3" s="67"/>
      <c r="B3" s="99" t="s">
        <v>270</v>
      </c>
      <c r="C3" s="317" t="s">
        <v>73</v>
      </c>
      <c r="D3" s="305" t="s">
        <v>68</v>
      </c>
      <c r="E3" s="305" t="s">
        <v>152</v>
      </c>
      <c r="F3" s="303" t="s">
        <v>0</v>
      </c>
      <c r="S3" s="67"/>
      <c r="T3" s="99" t="s">
        <v>270</v>
      </c>
      <c r="U3" s="309" t="s">
        <v>127</v>
      </c>
      <c r="V3" s="305" t="s">
        <v>173</v>
      </c>
      <c r="W3" s="305" t="s">
        <v>174</v>
      </c>
      <c r="X3" s="303" t="s">
        <v>0</v>
      </c>
    </row>
    <row r="4" spans="1:26" s="7" customFormat="1" ht="15" customHeight="1" thickBot="1" x14ac:dyDescent="0.2">
      <c r="A4" s="90" t="s">
        <v>271</v>
      </c>
      <c r="B4" s="100"/>
      <c r="C4" s="310"/>
      <c r="D4" s="306"/>
      <c r="E4" s="306"/>
      <c r="F4" s="304"/>
      <c r="S4" s="90" t="s">
        <v>271</v>
      </c>
      <c r="T4" s="100"/>
      <c r="U4" s="310"/>
      <c r="V4" s="306"/>
      <c r="W4" s="306"/>
      <c r="X4" s="304"/>
    </row>
    <row r="5" spans="1:26" s="7" customFormat="1" ht="18.75" customHeight="1" x14ac:dyDescent="0.15">
      <c r="A5" s="279" t="s">
        <v>0</v>
      </c>
      <c r="B5" s="287" t="s">
        <v>1</v>
      </c>
      <c r="C5" s="96">
        <v>33</v>
      </c>
      <c r="D5" s="71">
        <v>65</v>
      </c>
      <c r="E5" s="71">
        <v>47</v>
      </c>
      <c r="F5" s="72">
        <v>145</v>
      </c>
      <c r="H5" s="7">
        <f>+SUM(C5:E5)-F5</f>
        <v>0</v>
      </c>
      <c r="S5" s="279" t="s">
        <v>0</v>
      </c>
      <c r="T5" s="287" t="s">
        <v>1</v>
      </c>
      <c r="U5" s="96">
        <v>14</v>
      </c>
      <c r="V5" s="71">
        <v>45</v>
      </c>
      <c r="W5" s="71">
        <v>6</v>
      </c>
      <c r="X5" s="72">
        <v>65</v>
      </c>
      <c r="Z5" s="7">
        <f>+SUM(U5:W5)-X5</f>
        <v>0</v>
      </c>
    </row>
    <row r="6" spans="1:26" s="7" customFormat="1" ht="18.75" customHeight="1" x14ac:dyDescent="0.15">
      <c r="A6" s="280"/>
      <c r="B6" s="284"/>
      <c r="C6" s="101">
        <f>C5/$F$5</f>
        <v>0.22758620689655173</v>
      </c>
      <c r="D6" s="102">
        <f t="shared" ref="D6:E6" si="0">D5/$F$5</f>
        <v>0.44827586206896552</v>
      </c>
      <c r="E6" s="102">
        <f t="shared" si="0"/>
        <v>0.32413793103448274</v>
      </c>
      <c r="F6" s="76">
        <v>1</v>
      </c>
      <c r="H6" s="7">
        <f t="shared" ref="H6:H46" si="1">+SUM(C6:E6)-F6</f>
        <v>0</v>
      </c>
      <c r="S6" s="280"/>
      <c r="T6" s="284"/>
      <c r="U6" s="101">
        <f>U5/$X$5</f>
        <v>0.2153846153846154</v>
      </c>
      <c r="V6" s="103">
        <f>V5/$X$5+0.001</f>
        <v>0.69330769230769229</v>
      </c>
      <c r="W6" s="102">
        <f t="shared" ref="W6" si="2">W5/$X$5</f>
        <v>9.2307692307692313E-2</v>
      </c>
      <c r="X6" s="76">
        <v>1</v>
      </c>
      <c r="Z6" s="7">
        <f t="shared" ref="Z6:Z46" si="3">+SUM(U6:W6)-X6</f>
        <v>9.9999999999988987E-4</v>
      </c>
    </row>
    <row r="7" spans="1:26" s="7" customFormat="1" ht="18.75" customHeight="1" x14ac:dyDescent="0.15">
      <c r="A7" s="280"/>
      <c r="B7" s="284" t="s">
        <v>2</v>
      </c>
      <c r="C7" s="92">
        <v>53</v>
      </c>
      <c r="D7" s="40">
        <v>91</v>
      </c>
      <c r="E7" s="40">
        <v>41</v>
      </c>
      <c r="F7" s="69">
        <v>185</v>
      </c>
      <c r="H7" s="7">
        <f t="shared" si="1"/>
        <v>0</v>
      </c>
      <c r="S7" s="280"/>
      <c r="T7" s="284" t="s">
        <v>2</v>
      </c>
      <c r="U7" s="190">
        <f>+U21+U35</f>
        <v>21</v>
      </c>
      <c r="V7" s="43">
        <v>58</v>
      </c>
      <c r="W7" s="43">
        <v>14</v>
      </c>
      <c r="X7" s="86">
        <f>+SUM(U7:W7)</f>
        <v>93</v>
      </c>
      <c r="Z7" s="7">
        <f t="shared" si="3"/>
        <v>0</v>
      </c>
    </row>
    <row r="8" spans="1:26" s="7" customFormat="1" ht="18.75" customHeight="1" x14ac:dyDescent="0.15">
      <c r="A8" s="280"/>
      <c r="B8" s="284"/>
      <c r="C8" s="101">
        <f>C7/$F$7</f>
        <v>0.2864864864864865</v>
      </c>
      <c r="D8" s="102">
        <f t="shared" ref="D8:E8" si="4">D7/$F$7</f>
        <v>0.49189189189189192</v>
      </c>
      <c r="E8" s="102">
        <f t="shared" si="4"/>
        <v>0.22162162162162163</v>
      </c>
      <c r="F8" s="76">
        <v>1</v>
      </c>
      <c r="H8" s="7">
        <f t="shared" si="1"/>
        <v>0</v>
      </c>
      <c r="S8" s="280"/>
      <c r="T8" s="284"/>
      <c r="U8" s="101">
        <f>U7/$X$7</f>
        <v>0.22580645161290322</v>
      </c>
      <c r="V8" s="103">
        <f>V7/$X$7-0.001</f>
        <v>0.62265591397849462</v>
      </c>
      <c r="W8" s="102">
        <f t="shared" ref="W8" si="5">W7/$X$7</f>
        <v>0.15053763440860216</v>
      </c>
      <c r="X8" s="76">
        <v>1</v>
      </c>
      <c r="Z8" s="7">
        <f t="shared" si="3"/>
        <v>-1.0000000000000009E-3</v>
      </c>
    </row>
    <row r="9" spans="1:26" s="7" customFormat="1" ht="18.75" customHeight="1" x14ac:dyDescent="0.15">
      <c r="A9" s="280"/>
      <c r="B9" s="284" t="s">
        <v>3</v>
      </c>
      <c r="C9" s="92">
        <v>54</v>
      </c>
      <c r="D9" s="40">
        <v>88</v>
      </c>
      <c r="E9" s="40">
        <v>69</v>
      </c>
      <c r="F9" s="69">
        <v>211</v>
      </c>
      <c r="H9" s="7">
        <f t="shared" si="1"/>
        <v>0</v>
      </c>
      <c r="S9" s="280"/>
      <c r="T9" s="284" t="s">
        <v>3</v>
      </c>
      <c r="U9" s="92">
        <v>25</v>
      </c>
      <c r="V9" s="40">
        <v>58</v>
      </c>
      <c r="W9" s="40">
        <v>6</v>
      </c>
      <c r="X9" s="69">
        <v>89</v>
      </c>
      <c r="Z9" s="7">
        <f t="shared" si="3"/>
        <v>0</v>
      </c>
    </row>
    <row r="10" spans="1:26" s="7" customFormat="1" ht="18.75" customHeight="1" x14ac:dyDescent="0.15">
      <c r="A10" s="280"/>
      <c r="B10" s="284"/>
      <c r="C10" s="101">
        <f>C9/$F$9</f>
        <v>0.25592417061611372</v>
      </c>
      <c r="D10" s="102">
        <f t="shared" ref="D10:E10" si="6">D9/$F$9</f>
        <v>0.41706161137440756</v>
      </c>
      <c r="E10" s="102">
        <f t="shared" si="6"/>
        <v>0.32701421800947866</v>
      </c>
      <c r="F10" s="76">
        <v>1</v>
      </c>
      <c r="H10" s="7">
        <f t="shared" si="1"/>
        <v>0</v>
      </c>
      <c r="S10" s="280"/>
      <c r="T10" s="284"/>
      <c r="U10" s="101">
        <f>U9/$X$9</f>
        <v>0.2808988764044944</v>
      </c>
      <c r="V10" s="102">
        <f t="shared" ref="V10:W10" si="7">V9/$X$9</f>
        <v>0.651685393258427</v>
      </c>
      <c r="W10" s="102">
        <f t="shared" si="7"/>
        <v>6.741573033707865E-2</v>
      </c>
      <c r="X10" s="76">
        <v>1</v>
      </c>
      <c r="Z10" s="7">
        <f t="shared" si="3"/>
        <v>0</v>
      </c>
    </row>
    <row r="11" spans="1:26" s="7" customFormat="1" ht="18.75" customHeight="1" x14ac:dyDescent="0.15">
      <c r="A11" s="280"/>
      <c r="B11" s="284" t="s">
        <v>4</v>
      </c>
      <c r="C11" s="92">
        <v>92</v>
      </c>
      <c r="D11" s="40">
        <v>97</v>
      </c>
      <c r="E11" s="40">
        <v>56</v>
      </c>
      <c r="F11" s="69">
        <v>245</v>
      </c>
      <c r="H11" s="7">
        <f t="shared" si="1"/>
        <v>0</v>
      </c>
      <c r="S11" s="280"/>
      <c r="T11" s="284" t="s">
        <v>4</v>
      </c>
      <c r="U11" s="92">
        <v>30</v>
      </c>
      <c r="V11" s="40">
        <v>55</v>
      </c>
      <c r="W11" s="40">
        <v>13</v>
      </c>
      <c r="X11" s="69">
        <v>98</v>
      </c>
      <c r="Z11" s="7">
        <f t="shared" si="3"/>
        <v>0</v>
      </c>
    </row>
    <row r="12" spans="1:26" s="7" customFormat="1" ht="18.75" customHeight="1" x14ac:dyDescent="0.15">
      <c r="A12" s="280"/>
      <c r="B12" s="284"/>
      <c r="C12" s="124">
        <f>C11/$F$11-0.001</f>
        <v>0.37451020408163266</v>
      </c>
      <c r="D12" s="102">
        <f>D11/$F$11</f>
        <v>0.39591836734693875</v>
      </c>
      <c r="E12" s="102">
        <f>E11/$F$11</f>
        <v>0.22857142857142856</v>
      </c>
      <c r="F12" s="76">
        <v>1</v>
      </c>
      <c r="H12" s="7">
        <f t="shared" si="1"/>
        <v>-1.0000000000000009E-3</v>
      </c>
      <c r="S12" s="280"/>
      <c r="T12" s="284"/>
      <c r="U12" s="101">
        <f>U11/$X$11</f>
        <v>0.30612244897959184</v>
      </c>
      <c r="V12" s="102">
        <f t="shared" ref="V12:W12" si="8">V11/$X$11</f>
        <v>0.56122448979591832</v>
      </c>
      <c r="W12" s="102">
        <f t="shared" si="8"/>
        <v>0.1326530612244898</v>
      </c>
      <c r="X12" s="76">
        <v>1</v>
      </c>
      <c r="Z12" s="7">
        <f t="shared" si="3"/>
        <v>0</v>
      </c>
    </row>
    <row r="13" spans="1:26" s="7" customFormat="1" ht="18.75" customHeight="1" x14ac:dyDescent="0.15">
      <c r="A13" s="280"/>
      <c r="B13" s="284" t="s">
        <v>5</v>
      </c>
      <c r="C13" s="92">
        <v>139</v>
      </c>
      <c r="D13" s="40">
        <v>94</v>
      </c>
      <c r="E13" s="40">
        <v>40</v>
      </c>
      <c r="F13" s="69">
        <v>273</v>
      </c>
      <c r="H13" s="7">
        <f t="shared" si="1"/>
        <v>0</v>
      </c>
      <c r="S13" s="280"/>
      <c r="T13" s="284" t="s">
        <v>5</v>
      </c>
      <c r="U13" s="92">
        <v>28</v>
      </c>
      <c r="V13" s="40">
        <v>52</v>
      </c>
      <c r="W13" s="40">
        <v>16</v>
      </c>
      <c r="X13" s="69">
        <v>96</v>
      </c>
      <c r="Z13" s="7">
        <f t="shared" si="3"/>
        <v>0</v>
      </c>
    </row>
    <row r="14" spans="1:26" s="7" customFormat="1" ht="18.75" customHeight="1" x14ac:dyDescent="0.15">
      <c r="A14" s="280"/>
      <c r="B14" s="284"/>
      <c r="C14" s="101">
        <f>C13/$F$13</f>
        <v>0.50915750915750912</v>
      </c>
      <c r="D14" s="102">
        <f t="shared" ref="D14:E14" si="9">D13/$F$13</f>
        <v>0.34432234432234432</v>
      </c>
      <c r="E14" s="102">
        <f t="shared" si="9"/>
        <v>0.14652014652014653</v>
      </c>
      <c r="F14" s="76">
        <v>1</v>
      </c>
      <c r="H14" s="7">
        <f t="shared" si="1"/>
        <v>0</v>
      </c>
      <c r="S14" s="280"/>
      <c r="T14" s="284"/>
      <c r="U14" s="101">
        <f>U13/$X$13</f>
        <v>0.29166666666666669</v>
      </c>
      <c r="V14" s="103">
        <f>V13/$X$13-0.001</f>
        <v>0.54066666666666663</v>
      </c>
      <c r="W14" s="102">
        <f t="shared" ref="W14" si="10">W13/$X$13</f>
        <v>0.16666666666666666</v>
      </c>
      <c r="X14" s="76">
        <v>1</v>
      </c>
      <c r="Z14" s="7">
        <f t="shared" si="3"/>
        <v>-1.0000000000000009E-3</v>
      </c>
    </row>
    <row r="15" spans="1:26" s="7" customFormat="1" ht="18.75" customHeight="1" x14ac:dyDescent="0.15">
      <c r="A15" s="280"/>
      <c r="B15" s="285" t="s">
        <v>85</v>
      </c>
      <c r="C15" s="92">
        <v>153</v>
      </c>
      <c r="D15" s="40">
        <v>71</v>
      </c>
      <c r="E15" s="40">
        <v>64</v>
      </c>
      <c r="F15" s="69">
        <v>288</v>
      </c>
      <c r="H15" s="7">
        <f t="shared" si="1"/>
        <v>0</v>
      </c>
      <c r="S15" s="280"/>
      <c r="T15" s="285" t="s">
        <v>85</v>
      </c>
      <c r="U15" s="92">
        <v>17</v>
      </c>
      <c r="V15" s="40">
        <v>23</v>
      </c>
      <c r="W15" s="40">
        <v>34</v>
      </c>
      <c r="X15" s="69">
        <v>74</v>
      </c>
      <c r="Z15" s="7">
        <f t="shared" si="3"/>
        <v>0</v>
      </c>
    </row>
    <row r="16" spans="1:26" s="7" customFormat="1" ht="18.75" customHeight="1" thickBot="1" x14ac:dyDescent="0.2">
      <c r="A16" s="280"/>
      <c r="B16" s="286"/>
      <c r="C16" s="109">
        <f>C15/$F$15</f>
        <v>0.53125</v>
      </c>
      <c r="D16" s="111">
        <f t="shared" ref="D16:E16" si="11">D15/$F$15</f>
        <v>0.24652777777777779</v>
      </c>
      <c r="E16" s="111">
        <f t="shared" si="11"/>
        <v>0.22222222222222221</v>
      </c>
      <c r="F16" s="78">
        <v>1</v>
      </c>
      <c r="H16" s="7">
        <f t="shared" si="1"/>
        <v>0</v>
      </c>
      <c r="S16" s="280"/>
      <c r="T16" s="286"/>
      <c r="U16" s="109">
        <f>U15/$X$15</f>
        <v>0.22972972972972974</v>
      </c>
      <c r="V16" s="111">
        <f t="shared" ref="V16:W16" si="12">V15/$X$15</f>
        <v>0.3108108108108108</v>
      </c>
      <c r="W16" s="111">
        <f t="shared" si="12"/>
        <v>0.45945945945945948</v>
      </c>
      <c r="X16" s="78">
        <v>1</v>
      </c>
      <c r="Z16" s="7">
        <f t="shared" si="3"/>
        <v>0</v>
      </c>
    </row>
    <row r="17" spans="1:32" s="7" customFormat="1" ht="18.75" customHeight="1" thickTop="1" x14ac:dyDescent="0.15">
      <c r="A17" s="280"/>
      <c r="B17" s="277" t="s">
        <v>0</v>
      </c>
      <c r="C17" s="45">
        <v>524</v>
      </c>
      <c r="D17" s="42">
        <v>506</v>
      </c>
      <c r="E17" s="42">
        <v>317</v>
      </c>
      <c r="F17" s="113">
        <v>1347</v>
      </c>
      <c r="H17" s="7">
        <f t="shared" si="1"/>
        <v>0</v>
      </c>
      <c r="S17" s="280"/>
      <c r="T17" s="277" t="s">
        <v>0</v>
      </c>
      <c r="U17" s="191">
        <f>+U31+U45</f>
        <v>135</v>
      </c>
      <c r="V17" s="44">
        <v>291</v>
      </c>
      <c r="W17" s="44">
        <v>89</v>
      </c>
      <c r="X17" s="123">
        <f>+SUM(U17:W17)</f>
        <v>515</v>
      </c>
      <c r="Z17" s="7">
        <f t="shared" si="3"/>
        <v>0</v>
      </c>
    </row>
    <row r="18" spans="1:32" s="7" customFormat="1" ht="18.75" customHeight="1" thickBot="1" x14ac:dyDescent="0.2">
      <c r="A18" s="281"/>
      <c r="B18" s="285"/>
      <c r="C18" s="106">
        <f>C17/$F$17</f>
        <v>0.38901262063845582</v>
      </c>
      <c r="D18" s="107">
        <f t="shared" ref="D18:E18" si="13">D17/$F$17</f>
        <v>0.37564959168522644</v>
      </c>
      <c r="E18" s="107">
        <f t="shared" si="13"/>
        <v>0.23533778767631774</v>
      </c>
      <c r="F18" s="80">
        <v>1</v>
      </c>
      <c r="H18" s="7">
        <f t="shared" si="1"/>
        <v>0</v>
      </c>
      <c r="I18" s="27">
        <f>+C5+C7+C9+C11+C13+C15-C17</f>
        <v>0</v>
      </c>
      <c r="J18" s="27">
        <f>+D5+D7+D9+D11+D13+D15-D17</f>
        <v>0</v>
      </c>
      <c r="K18" s="27">
        <f>+E5+E7+E9+E11+E13+E15-E17</f>
        <v>0</v>
      </c>
      <c r="L18" s="27">
        <f>+F5+F7+F9+F11+F13+F15-F17</f>
        <v>0</v>
      </c>
      <c r="M18" s="27">
        <f>+G5+G7+G9+G11+G13+G15-G17</f>
        <v>0</v>
      </c>
      <c r="N18" s="27"/>
      <c r="S18" s="282"/>
      <c r="T18" s="278"/>
      <c r="U18" s="104">
        <f>U17/$X$17</f>
        <v>0.26213592233009708</v>
      </c>
      <c r="V18" s="105">
        <f t="shared" ref="V18:W18" si="14">V17/$X$17</f>
        <v>0.56504854368932034</v>
      </c>
      <c r="W18" s="105">
        <f t="shared" si="14"/>
        <v>0.17281553398058253</v>
      </c>
      <c r="X18" s="83">
        <v>1</v>
      </c>
      <c r="Z18" s="7">
        <f t="shared" si="3"/>
        <v>0</v>
      </c>
      <c r="AA18" s="27">
        <f>+U5+U7+U9+U11+U13+U15-U17</f>
        <v>0</v>
      </c>
      <c r="AB18" s="27">
        <f>+V5+V7+V9+V11+V13+V15-V17</f>
        <v>0</v>
      </c>
      <c r="AC18" s="27">
        <f>+W5+W7+W9+W11+W13+W15-W17</f>
        <v>0</v>
      </c>
      <c r="AD18" s="27">
        <f>+X5+X7+X9+X11+X13+X15-X17</f>
        <v>0</v>
      </c>
      <c r="AE18" s="27">
        <f>+Y5+Y7+Y9+Y11+Y13+Y15-Y17</f>
        <v>0</v>
      </c>
      <c r="AF18" s="27"/>
    </row>
    <row r="19" spans="1:32" s="7" customFormat="1" ht="18.75" customHeight="1" x14ac:dyDescent="0.15">
      <c r="A19" s="279" t="s">
        <v>6</v>
      </c>
      <c r="B19" s="287" t="s">
        <v>1</v>
      </c>
      <c r="C19" s="96">
        <v>4</v>
      </c>
      <c r="D19" s="71">
        <v>25</v>
      </c>
      <c r="E19" s="71">
        <v>28</v>
      </c>
      <c r="F19" s="72">
        <v>57</v>
      </c>
      <c r="H19" s="7">
        <f t="shared" si="1"/>
        <v>0</v>
      </c>
      <c r="S19" s="279" t="s">
        <v>6</v>
      </c>
      <c r="T19" s="287" t="s">
        <v>1</v>
      </c>
      <c r="U19" s="96">
        <v>4</v>
      </c>
      <c r="V19" s="71">
        <v>17</v>
      </c>
      <c r="W19" s="71">
        <v>4</v>
      </c>
      <c r="X19" s="72">
        <v>25</v>
      </c>
      <c r="Z19" s="7">
        <f t="shared" si="3"/>
        <v>0</v>
      </c>
    </row>
    <row r="20" spans="1:32" s="7" customFormat="1" ht="18.75" customHeight="1" x14ac:dyDescent="0.15">
      <c r="A20" s="280"/>
      <c r="B20" s="284"/>
      <c r="C20" s="101">
        <f>C19/$F$19</f>
        <v>7.0175438596491224E-2</v>
      </c>
      <c r="D20" s="102">
        <f t="shared" ref="D20:E20" si="15">D19/$F$19</f>
        <v>0.43859649122807015</v>
      </c>
      <c r="E20" s="102">
        <f t="shared" si="15"/>
        <v>0.49122807017543857</v>
      </c>
      <c r="F20" s="76">
        <v>1</v>
      </c>
      <c r="H20" s="7">
        <f t="shared" si="1"/>
        <v>0</v>
      </c>
      <c r="S20" s="280"/>
      <c r="T20" s="284"/>
      <c r="U20" s="101">
        <f>U19/$X$19</f>
        <v>0.16</v>
      </c>
      <c r="V20" s="102">
        <f t="shared" ref="V20:W20" si="16">V19/$X$19</f>
        <v>0.68</v>
      </c>
      <c r="W20" s="102">
        <f t="shared" si="16"/>
        <v>0.16</v>
      </c>
      <c r="X20" s="76">
        <v>1</v>
      </c>
      <c r="Z20" s="7">
        <f t="shared" si="3"/>
        <v>0</v>
      </c>
    </row>
    <row r="21" spans="1:32" s="7" customFormat="1" ht="18.75" customHeight="1" x14ac:dyDescent="0.15">
      <c r="A21" s="280"/>
      <c r="B21" s="284" t="s">
        <v>2</v>
      </c>
      <c r="C21" s="92">
        <v>26</v>
      </c>
      <c r="D21" s="40">
        <v>56</v>
      </c>
      <c r="E21" s="40">
        <v>11</v>
      </c>
      <c r="F21" s="68">
        <v>93</v>
      </c>
      <c r="H21" s="7">
        <f t="shared" si="1"/>
        <v>0</v>
      </c>
      <c r="S21" s="280"/>
      <c r="T21" s="284" t="s">
        <v>2</v>
      </c>
      <c r="U21" s="92">
        <v>8</v>
      </c>
      <c r="V21" s="40">
        <v>37</v>
      </c>
      <c r="W21" s="40">
        <v>11</v>
      </c>
      <c r="X21" s="68">
        <v>56</v>
      </c>
      <c r="Z21" s="7">
        <f t="shared" si="3"/>
        <v>0</v>
      </c>
    </row>
    <row r="22" spans="1:32" s="7" customFormat="1" ht="18.75" customHeight="1" x14ac:dyDescent="0.15">
      <c r="A22" s="280"/>
      <c r="B22" s="284"/>
      <c r="C22" s="101">
        <f>C21/$F$21</f>
        <v>0.27956989247311825</v>
      </c>
      <c r="D22" s="102">
        <f t="shared" ref="D22:E22" si="17">D21/$F$21</f>
        <v>0.60215053763440862</v>
      </c>
      <c r="E22" s="102">
        <f t="shared" si="17"/>
        <v>0.11827956989247312</v>
      </c>
      <c r="F22" s="76">
        <v>1</v>
      </c>
      <c r="H22" s="7">
        <f t="shared" si="1"/>
        <v>0</v>
      </c>
      <c r="S22" s="280"/>
      <c r="T22" s="284"/>
      <c r="U22" s="101">
        <f>U21/$X$21</f>
        <v>0.14285714285714285</v>
      </c>
      <c r="V22" s="102">
        <f t="shared" ref="V22:W22" si="18">V21/$X$21</f>
        <v>0.6607142857142857</v>
      </c>
      <c r="W22" s="102">
        <f t="shared" si="18"/>
        <v>0.19642857142857142</v>
      </c>
      <c r="X22" s="76">
        <v>1</v>
      </c>
      <c r="Z22" s="7">
        <f t="shared" si="3"/>
        <v>0</v>
      </c>
    </row>
    <row r="23" spans="1:32" s="7" customFormat="1" ht="18.75" customHeight="1" x14ac:dyDescent="0.15">
      <c r="A23" s="280"/>
      <c r="B23" s="284" t="s">
        <v>3</v>
      </c>
      <c r="C23" s="92">
        <v>22</v>
      </c>
      <c r="D23" s="40">
        <v>45</v>
      </c>
      <c r="E23" s="40">
        <v>37</v>
      </c>
      <c r="F23" s="68">
        <v>104</v>
      </c>
      <c r="H23" s="7">
        <f t="shared" si="1"/>
        <v>0</v>
      </c>
      <c r="S23" s="280"/>
      <c r="T23" s="284" t="s">
        <v>3</v>
      </c>
      <c r="U23" s="92">
        <v>9</v>
      </c>
      <c r="V23" s="40">
        <v>34</v>
      </c>
      <c r="W23" s="40">
        <v>2</v>
      </c>
      <c r="X23" s="68">
        <v>45</v>
      </c>
      <c r="Z23" s="7">
        <f t="shared" si="3"/>
        <v>0</v>
      </c>
    </row>
    <row r="24" spans="1:32" s="7" customFormat="1" ht="18.75" customHeight="1" x14ac:dyDescent="0.15">
      <c r="A24" s="280"/>
      <c r="B24" s="284"/>
      <c r="C24" s="101">
        <f>C23/$F$23</f>
        <v>0.21153846153846154</v>
      </c>
      <c r="D24" s="103">
        <f>D23/$F$23-0.001</f>
        <v>0.43169230769230771</v>
      </c>
      <c r="E24" s="102">
        <f t="shared" ref="E24" si="19">E23/$F$23</f>
        <v>0.35576923076923078</v>
      </c>
      <c r="F24" s="76">
        <v>1</v>
      </c>
      <c r="H24" s="7">
        <f t="shared" si="1"/>
        <v>-9.9999999999988987E-4</v>
      </c>
      <c r="S24" s="280"/>
      <c r="T24" s="284"/>
      <c r="U24" s="101">
        <f>U23/$X$23</f>
        <v>0.2</v>
      </c>
      <c r="V24" s="102">
        <f t="shared" ref="V24:W24" si="20">V23/$X$23</f>
        <v>0.75555555555555554</v>
      </c>
      <c r="W24" s="102">
        <f t="shared" si="20"/>
        <v>4.4444444444444446E-2</v>
      </c>
      <c r="X24" s="76">
        <v>1</v>
      </c>
      <c r="Z24" s="7">
        <f t="shared" si="3"/>
        <v>0</v>
      </c>
    </row>
    <row r="25" spans="1:32" s="7" customFormat="1" ht="18.75" customHeight="1" x14ac:dyDescent="0.15">
      <c r="A25" s="280"/>
      <c r="B25" s="284" t="s">
        <v>4</v>
      </c>
      <c r="C25" s="92">
        <v>32</v>
      </c>
      <c r="D25" s="40">
        <v>53</v>
      </c>
      <c r="E25" s="40">
        <v>33</v>
      </c>
      <c r="F25" s="68">
        <v>118</v>
      </c>
      <c r="H25" s="7">
        <f t="shared" si="1"/>
        <v>0</v>
      </c>
      <c r="S25" s="280"/>
      <c r="T25" s="284" t="s">
        <v>4</v>
      </c>
      <c r="U25" s="92">
        <v>14</v>
      </c>
      <c r="V25" s="40">
        <v>28</v>
      </c>
      <c r="W25" s="40">
        <v>11</v>
      </c>
      <c r="X25" s="68">
        <v>53</v>
      </c>
      <c r="Z25" s="7">
        <f t="shared" si="3"/>
        <v>0</v>
      </c>
    </row>
    <row r="26" spans="1:32" s="7" customFormat="1" ht="18.75" customHeight="1" x14ac:dyDescent="0.15">
      <c r="A26" s="280"/>
      <c r="B26" s="284"/>
      <c r="C26" s="101">
        <f>C25/$F$25</f>
        <v>0.2711864406779661</v>
      </c>
      <c r="D26" s="102">
        <f t="shared" ref="D26:E26" si="21">D25/$F$25</f>
        <v>0.44915254237288138</v>
      </c>
      <c r="E26" s="102">
        <f t="shared" si="21"/>
        <v>0.27966101694915252</v>
      </c>
      <c r="F26" s="76">
        <v>1</v>
      </c>
      <c r="H26" s="7">
        <f t="shared" si="1"/>
        <v>0</v>
      </c>
      <c r="S26" s="280"/>
      <c r="T26" s="284"/>
      <c r="U26" s="101">
        <f>U25/$X$25</f>
        <v>0.26415094339622641</v>
      </c>
      <c r="V26" s="102">
        <f t="shared" ref="V26:W26" si="22">V25/$X$25</f>
        <v>0.52830188679245282</v>
      </c>
      <c r="W26" s="102">
        <f t="shared" si="22"/>
        <v>0.20754716981132076</v>
      </c>
      <c r="X26" s="76">
        <v>1</v>
      </c>
      <c r="Z26" s="7">
        <f t="shared" si="3"/>
        <v>0</v>
      </c>
    </row>
    <row r="27" spans="1:32" s="7" customFormat="1" ht="18.75" customHeight="1" x14ac:dyDescent="0.15">
      <c r="A27" s="280"/>
      <c r="B27" s="284" t="s">
        <v>5</v>
      </c>
      <c r="C27" s="92">
        <v>65</v>
      </c>
      <c r="D27" s="40">
        <v>53</v>
      </c>
      <c r="E27" s="40">
        <v>15</v>
      </c>
      <c r="F27" s="68">
        <v>133</v>
      </c>
      <c r="H27" s="7">
        <f t="shared" si="1"/>
        <v>0</v>
      </c>
      <c r="S27" s="280"/>
      <c r="T27" s="284" t="s">
        <v>5</v>
      </c>
      <c r="U27" s="92">
        <v>10</v>
      </c>
      <c r="V27" s="40">
        <v>35</v>
      </c>
      <c r="W27" s="40">
        <v>9</v>
      </c>
      <c r="X27" s="68">
        <v>54</v>
      </c>
      <c r="Z27" s="7">
        <f t="shared" si="3"/>
        <v>0</v>
      </c>
    </row>
    <row r="28" spans="1:32" s="7" customFormat="1" ht="18.75" customHeight="1" x14ac:dyDescent="0.15">
      <c r="A28" s="280"/>
      <c r="B28" s="284"/>
      <c r="C28" s="101">
        <f>C27/$F$27</f>
        <v>0.48872180451127817</v>
      </c>
      <c r="D28" s="102">
        <f t="shared" ref="D28:E28" si="23">D27/$F$27</f>
        <v>0.39849624060150374</v>
      </c>
      <c r="E28" s="102">
        <f t="shared" si="23"/>
        <v>0.11278195488721804</v>
      </c>
      <c r="F28" s="76">
        <v>1</v>
      </c>
      <c r="H28" s="7">
        <f t="shared" si="1"/>
        <v>0</v>
      </c>
      <c r="S28" s="280"/>
      <c r="T28" s="284"/>
      <c r="U28" s="101">
        <f>U27/$X$27</f>
        <v>0.18518518518518517</v>
      </c>
      <c r="V28" s="102">
        <f t="shared" ref="V28:W28" si="24">V27/$X$27</f>
        <v>0.64814814814814814</v>
      </c>
      <c r="W28" s="102">
        <f t="shared" si="24"/>
        <v>0.16666666666666666</v>
      </c>
      <c r="X28" s="76">
        <v>1</v>
      </c>
      <c r="Z28" s="7">
        <f t="shared" si="3"/>
        <v>0</v>
      </c>
    </row>
    <row r="29" spans="1:32" s="7" customFormat="1" ht="18.75" customHeight="1" x14ac:dyDescent="0.15">
      <c r="A29" s="280"/>
      <c r="B29" s="285" t="s">
        <v>85</v>
      </c>
      <c r="C29" s="92">
        <v>67</v>
      </c>
      <c r="D29" s="40">
        <v>31</v>
      </c>
      <c r="E29" s="40">
        <v>29</v>
      </c>
      <c r="F29" s="68">
        <v>127</v>
      </c>
      <c r="H29" s="7">
        <f t="shared" si="1"/>
        <v>0</v>
      </c>
      <c r="S29" s="280"/>
      <c r="T29" s="285" t="s">
        <v>85</v>
      </c>
      <c r="U29" s="92">
        <v>8</v>
      </c>
      <c r="V29" s="40">
        <v>13</v>
      </c>
      <c r="W29" s="40">
        <v>13</v>
      </c>
      <c r="X29" s="68">
        <v>34</v>
      </c>
      <c r="Z29" s="7">
        <f t="shared" si="3"/>
        <v>0</v>
      </c>
    </row>
    <row r="30" spans="1:32" s="7" customFormat="1" ht="18.75" customHeight="1" thickBot="1" x14ac:dyDescent="0.2">
      <c r="A30" s="280"/>
      <c r="B30" s="286"/>
      <c r="C30" s="109">
        <f>C29/$F$29</f>
        <v>0.52755905511811019</v>
      </c>
      <c r="D30" s="111">
        <f t="shared" ref="D30:E30" si="25">D29/$F$29</f>
        <v>0.24409448818897639</v>
      </c>
      <c r="E30" s="111">
        <f t="shared" si="25"/>
        <v>0.2283464566929134</v>
      </c>
      <c r="F30" s="78">
        <v>1</v>
      </c>
      <c r="H30" s="7">
        <f t="shared" si="1"/>
        <v>0</v>
      </c>
      <c r="S30" s="280"/>
      <c r="T30" s="286"/>
      <c r="U30" s="114">
        <f>U29/$X$29+0.001</f>
        <v>0.23629411764705882</v>
      </c>
      <c r="V30" s="111">
        <f t="shared" ref="V30:W30" si="26">V29/$X$29</f>
        <v>0.38235294117647056</v>
      </c>
      <c r="W30" s="111">
        <f t="shared" si="26"/>
        <v>0.38235294117647056</v>
      </c>
      <c r="X30" s="78">
        <v>1</v>
      </c>
      <c r="Z30" s="7">
        <f t="shared" si="3"/>
        <v>9.9999999999988987E-4</v>
      </c>
    </row>
    <row r="31" spans="1:32" s="7" customFormat="1" ht="18.75" customHeight="1" thickTop="1" x14ac:dyDescent="0.15">
      <c r="A31" s="280"/>
      <c r="B31" s="277" t="s">
        <v>0</v>
      </c>
      <c r="C31" s="45">
        <v>216</v>
      </c>
      <c r="D31" s="42">
        <v>263</v>
      </c>
      <c r="E31" s="42">
        <v>153</v>
      </c>
      <c r="F31" s="70">
        <v>632</v>
      </c>
      <c r="H31" s="7">
        <f t="shared" si="1"/>
        <v>0</v>
      </c>
      <c r="S31" s="280"/>
      <c r="T31" s="277" t="s">
        <v>0</v>
      </c>
      <c r="U31" s="45">
        <v>53</v>
      </c>
      <c r="V31" s="42">
        <v>164</v>
      </c>
      <c r="W31" s="42">
        <v>50</v>
      </c>
      <c r="X31" s="70">
        <v>267</v>
      </c>
      <c r="Z31" s="7">
        <f t="shared" si="3"/>
        <v>0</v>
      </c>
    </row>
    <row r="32" spans="1:32" s="7" customFormat="1" ht="18.75" customHeight="1" thickBot="1" x14ac:dyDescent="0.2">
      <c r="A32" s="282"/>
      <c r="B32" s="278"/>
      <c r="C32" s="104">
        <f>C31/$F$31</f>
        <v>0.34177215189873417</v>
      </c>
      <c r="D32" s="105">
        <f t="shared" ref="D32:E32" si="27">D31/$F$31</f>
        <v>0.41613924050632911</v>
      </c>
      <c r="E32" s="105">
        <f t="shared" si="27"/>
        <v>0.24208860759493672</v>
      </c>
      <c r="F32" s="83">
        <v>1</v>
      </c>
      <c r="H32" s="7">
        <f t="shared" si="1"/>
        <v>0</v>
      </c>
      <c r="I32" s="27">
        <f>+C19+C21+C23+C25+C27+C29-C31</f>
        <v>0</v>
      </c>
      <c r="J32" s="27">
        <f>+D19+D21+D23+D25+D27+D29-D31</f>
        <v>0</v>
      </c>
      <c r="K32" s="27">
        <f>+E19+E21+E23+E25+E27+E29-E31</f>
        <v>0</v>
      </c>
      <c r="L32" s="27">
        <f>+F19+F21+F23+F25+F27+F29-F31</f>
        <v>0</v>
      </c>
      <c r="M32" s="27">
        <f>+G19+G21+G23+G25+G27+G29-G31</f>
        <v>0</v>
      </c>
      <c r="S32" s="282"/>
      <c r="T32" s="278"/>
      <c r="U32" s="104">
        <f>U31/$X$31</f>
        <v>0.19850187265917604</v>
      </c>
      <c r="V32" s="105">
        <f t="shared" ref="V32:W32" si="28">V31/$X$31</f>
        <v>0.61423220973782766</v>
      </c>
      <c r="W32" s="105">
        <f t="shared" si="28"/>
        <v>0.18726591760299627</v>
      </c>
      <c r="X32" s="83">
        <v>1</v>
      </c>
      <c r="Z32" s="7">
        <f t="shared" si="3"/>
        <v>0</v>
      </c>
      <c r="AA32" s="27">
        <f>+U19+U21+U23+U25+U27+U29-U31</f>
        <v>0</v>
      </c>
      <c r="AB32" s="27">
        <f>+V19+V21+V23+V25+V27+V29-V31</f>
        <v>0</v>
      </c>
      <c r="AC32" s="27">
        <f>+W19+W21+W23+W25+W27+W29-W31</f>
        <v>0</v>
      </c>
      <c r="AD32" s="27">
        <f>+X19+X21+X23+X25+X27+X29-X31</f>
        <v>0</v>
      </c>
      <c r="AE32" s="27">
        <f>+Y19+Y21+Y23+Y25+Y27+Y29-Y31</f>
        <v>0</v>
      </c>
    </row>
    <row r="33" spans="1:31" s="7" customFormat="1" ht="18.75" customHeight="1" x14ac:dyDescent="0.15">
      <c r="A33" s="283" t="s">
        <v>7</v>
      </c>
      <c r="B33" s="277" t="s">
        <v>1</v>
      </c>
      <c r="C33" s="45">
        <v>29</v>
      </c>
      <c r="D33" s="42">
        <v>40</v>
      </c>
      <c r="E33" s="42">
        <v>19</v>
      </c>
      <c r="F33" s="70">
        <v>88</v>
      </c>
      <c r="H33" s="7">
        <f t="shared" si="1"/>
        <v>0</v>
      </c>
      <c r="S33" s="279" t="s">
        <v>7</v>
      </c>
      <c r="T33" s="287" t="s">
        <v>1</v>
      </c>
      <c r="U33" s="96">
        <v>10</v>
      </c>
      <c r="V33" s="71">
        <v>28</v>
      </c>
      <c r="W33" s="71">
        <v>2</v>
      </c>
      <c r="X33" s="72">
        <v>40</v>
      </c>
      <c r="Z33" s="7">
        <f t="shared" si="3"/>
        <v>0</v>
      </c>
    </row>
    <row r="34" spans="1:31" s="7" customFormat="1" ht="18.75" customHeight="1" x14ac:dyDescent="0.15">
      <c r="A34" s="280"/>
      <c r="B34" s="284"/>
      <c r="C34" s="101">
        <f>C33/$F$33</f>
        <v>0.32954545454545453</v>
      </c>
      <c r="D34" s="103">
        <f>D33/$F$33-0.001</f>
        <v>0.45354545454545453</v>
      </c>
      <c r="E34" s="102">
        <f t="shared" ref="E34" si="29">E33/$F$33</f>
        <v>0.21590909090909091</v>
      </c>
      <c r="F34" s="76">
        <v>1</v>
      </c>
      <c r="H34" s="7">
        <f t="shared" si="1"/>
        <v>-1.0000000000000009E-3</v>
      </c>
      <c r="S34" s="280"/>
      <c r="T34" s="284"/>
      <c r="U34" s="101">
        <f>U33/$X$33</f>
        <v>0.25</v>
      </c>
      <c r="V34" s="102">
        <f t="shared" ref="V34:W34" si="30">V33/$X$33</f>
        <v>0.7</v>
      </c>
      <c r="W34" s="102">
        <f t="shared" si="30"/>
        <v>0.05</v>
      </c>
      <c r="X34" s="76">
        <v>1</v>
      </c>
      <c r="Z34" s="7">
        <f t="shared" si="3"/>
        <v>0</v>
      </c>
    </row>
    <row r="35" spans="1:31" s="7" customFormat="1" ht="18.75" customHeight="1" x14ac:dyDescent="0.15">
      <c r="A35" s="280"/>
      <c r="B35" s="284" t="s">
        <v>2</v>
      </c>
      <c r="C35" s="92">
        <v>27</v>
      </c>
      <c r="D35" s="40">
        <v>35</v>
      </c>
      <c r="E35" s="40">
        <v>30</v>
      </c>
      <c r="F35" s="68">
        <v>92</v>
      </c>
      <c r="H35" s="7">
        <f t="shared" si="1"/>
        <v>0</v>
      </c>
      <c r="S35" s="280"/>
      <c r="T35" s="284" t="s">
        <v>2</v>
      </c>
      <c r="U35" s="92">
        <v>13</v>
      </c>
      <c r="V35" s="40">
        <v>21</v>
      </c>
      <c r="W35" s="40">
        <v>3</v>
      </c>
      <c r="X35" s="68">
        <v>37</v>
      </c>
      <c r="Z35" s="7">
        <f t="shared" si="3"/>
        <v>0</v>
      </c>
    </row>
    <row r="36" spans="1:31" s="7" customFormat="1" ht="18.75" customHeight="1" x14ac:dyDescent="0.15">
      <c r="A36" s="280"/>
      <c r="B36" s="284"/>
      <c r="C36" s="101">
        <f>C35/$F$35</f>
        <v>0.29347826086956524</v>
      </c>
      <c r="D36" s="103">
        <f>D35/$F$35+0.001</f>
        <v>0.38143478260869568</v>
      </c>
      <c r="E36" s="102">
        <f t="shared" ref="E36" si="31">E35/$F$35</f>
        <v>0.32608695652173914</v>
      </c>
      <c r="F36" s="76">
        <v>1</v>
      </c>
      <c r="H36" s="7">
        <f t="shared" si="1"/>
        <v>9.9999999999988987E-4</v>
      </c>
      <c r="S36" s="280"/>
      <c r="T36" s="284"/>
      <c r="U36" s="101">
        <f>U35/$X$35</f>
        <v>0.35135135135135137</v>
      </c>
      <c r="V36" s="102">
        <f t="shared" ref="V36:W36" si="32">V35/$X$35</f>
        <v>0.56756756756756754</v>
      </c>
      <c r="W36" s="102">
        <f t="shared" si="32"/>
        <v>8.1081081081081086E-2</v>
      </c>
      <c r="X36" s="76">
        <v>1</v>
      </c>
      <c r="Z36" s="7">
        <f t="shared" si="3"/>
        <v>0</v>
      </c>
    </row>
    <row r="37" spans="1:31" s="7" customFormat="1" ht="18.75" customHeight="1" x14ac:dyDescent="0.15">
      <c r="A37" s="280"/>
      <c r="B37" s="284" t="s">
        <v>3</v>
      </c>
      <c r="C37" s="92">
        <v>32</v>
      </c>
      <c r="D37" s="40">
        <v>43</v>
      </c>
      <c r="E37" s="40">
        <v>32</v>
      </c>
      <c r="F37" s="68">
        <v>107</v>
      </c>
      <c r="H37" s="7">
        <f t="shared" si="1"/>
        <v>0</v>
      </c>
      <c r="S37" s="280"/>
      <c r="T37" s="284" t="s">
        <v>3</v>
      </c>
      <c r="U37" s="92">
        <v>16</v>
      </c>
      <c r="V37" s="40">
        <v>24</v>
      </c>
      <c r="W37" s="40">
        <v>4</v>
      </c>
      <c r="X37" s="68">
        <v>44</v>
      </c>
      <c r="Z37" s="7">
        <f t="shared" si="3"/>
        <v>0</v>
      </c>
    </row>
    <row r="38" spans="1:31" s="7" customFormat="1" ht="18.75" customHeight="1" x14ac:dyDescent="0.15">
      <c r="A38" s="280"/>
      <c r="B38" s="284"/>
      <c r="C38" s="101">
        <f>C37/$F$37</f>
        <v>0.29906542056074764</v>
      </c>
      <c r="D38" s="102">
        <f t="shared" ref="D38:E38" si="33">D37/$F$37</f>
        <v>0.40186915887850466</v>
      </c>
      <c r="E38" s="102">
        <f t="shared" si="33"/>
        <v>0.29906542056074764</v>
      </c>
      <c r="F38" s="76">
        <v>1</v>
      </c>
      <c r="H38" s="7">
        <f t="shared" si="1"/>
        <v>0</v>
      </c>
      <c r="S38" s="280"/>
      <c r="T38" s="284"/>
      <c r="U38" s="101">
        <f>U37/$X$37</f>
        <v>0.36363636363636365</v>
      </c>
      <c r="V38" s="102">
        <f t="shared" ref="V38:W38" si="34">V37/$X$37</f>
        <v>0.54545454545454541</v>
      </c>
      <c r="W38" s="102">
        <f t="shared" si="34"/>
        <v>9.0909090909090912E-2</v>
      </c>
      <c r="X38" s="76">
        <v>1</v>
      </c>
      <c r="Z38" s="7">
        <f t="shared" si="3"/>
        <v>0</v>
      </c>
    </row>
    <row r="39" spans="1:31" s="7" customFormat="1" ht="18.75" customHeight="1" x14ac:dyDescent="0.15">
      <c r="A39" s="280"/>
      <c r="B39" s="284" t="s">
        <v>4</v>
      </c>
      <c r="C39" s="92">
        <v>60</v>
      </c>
      <c r="D39" s="40">
        <v>44</v>
      </c>
      <c r="E39" s="40">
        <v>23</v>
      </c>
      <c r="F39" s="68">
        <v>127</v>
      </c>
      <c r="H39" s="7">
        <f t="shared" si="1"/>
        <v>0</v>
      </c>
      <c r="S39" s="280"/>
      <c r="T39" s="284" t="s">
        <v>4</v>
      </c>
      <c r="U39" s="92">
        <v>16</v>
      </c>
      <c r="V39" s="40">
        <v>27</v>
      </c>
      <c r="W39" s="40">
        <v>2</v>
      </c>
      <c r="X39" s="68">
        <v>45</v>
      </c>
      <c r="Z39" s="7">
        <f t="shared" si="3"/>
        <v>0</v>
      </c>
    </row>
    <row r="40" spans="1:31" s="7" customFormat="1" ht="18.75" customHeight="1" x14ac:dyDescent="0.15">
      <c r="A40" s="280"/>
      <c r="B40" s="284"/>
      <c r="C40" s="124">
        <f>C39/$F$39+0.001</f>
        <v>0.47344094488188976</v>
      </c>
      <c r="D40" s="102">
        <f>D39/$F$39</f>
        <v>0.34645669291338582</v>
      </c>
      <c r="E40" s="102">
        <f>E39/$F$39</f>
        <v>0.18110236220472442</v>
      </c>
      <c r="F40" s="76">
        <v>1</v>
      </c>
      <c r="H40" s="7">
        <f t="shared" si="1"/>
        <v>9.9999999999988987E-4</v>
      </c>
      <c r="S40" s="280"/>
      <c r="T40" s="284"/>
      <c r="U40" s="101">
        <f>U39/$X$39</f>
        <v>0.35555555555555557</v>
      </c>
      <c r="V40" s="102">
        <f t="shared" ref="V40:W40" si="35">V39/$X$39</f>
        <v>0.6</v>
      </c>
      <c r="W40" s="102">
        <f t="shared" si="35"/>
        <v>4.4444444444444446E-2</v>
      </c>
      <c r="X40" s="76">
        <v>1</v>
      </c>
      <c r="Z40" s="7">
        <f t="shared" si="3"/>
        <v>0</v>
      </c>
    </row>
    <row r="41" spans="1:31" s="7" customFormat="1" ht="18.75" customHeight="1" x14ac:dyDescent="0.15">
      <c r="A41" s="280"/>
      <c r="B41" s="284" t="s">
        <v>5</v>
      </c>
      <c r="C41" s="92">
        <v>74</v>
      </c>
      <c r="D41" s="40">
        <v>41</v>
      </c>
      <c r="E41" s="40">
        <v>25</v>
      </c>
      <c r="F41" s="68">
        <v>140</v>
      </c>
      <c r="H41" s="7">
        <f t="shared" si="1"/>
        <v>0</v>
      </c>
      <c r="S41" s="280"/>
      <c r="T41" s="284" t="s">
        <v>5</v>
      </c>
      <c r="U41" s="92">
        <v>18</v>
      </c>
      <c r="V41" s="40">
        <v>17</v>
      </c>
      <c r="W41" s="40">
        <v>7</v>
      </c>
      <c r="X41" s="68">
        <v>42</v>
      </c>
      <c r="Z41" s="7">
        <f t="shared" si="3"/>
        <v>0</v>
      </c>
    </row>
    <row r="42" spans="1:31" s="7" customFormat="1" ht="18.75" customHeight="1" x14ac:dyDescent="0.15">
      <c r="A42" s="280"/>
      <c r="B42" s="284"/>
      <c r="C42" s="124">
        <f>C41/$F$41-0.001</f>
        <v>0.52757142857142858</v>
      </c>
      <c r="D42" s="102">
        <f>D41/$F$41</f>
        <v>0.29285714285714287</v>
      </c>
      <c r="E42" s="102">
        <f>E41/$F$41</f>
        <v>0.17857142857142858</v>
      </c>
      <c r="F42" s="76">
        <v>1</v>
      </c>
      <c r="H42" s="7">
        <f t="shared" si="1"/>
        <v>-9.9999999999988987E-4</v>
      </c>
      <c r="S42" s="280"/>
      <c r="T42" s="284"/>
      <c r="U42" s="124">
        <f>U41/$X$41-0.001</f>
        <v>0.42757142857142855</v>
      </c>
      <c r="V42" s="102">
        <f>V41/$X$41</f>
        <v>0.40476190476190477</v>
      </c>
      <c r="W42" s="102">
        <f>W41/$X$41</f>
        <v>0.16666666666666666</v>
      </c>
      <c r="X42" s="76">
        <v>1</v>
      </c>
      <c r="Z42" s="7">
        <f t="shared" si="3"/>
        <v>-1.0000000000000009E-3</v>
      </c>
    </row>
    <row r="43" spans="1:31" s="7" customFormat="1" ht="18.75" customHeight="1" x14ac:dyDescent="0.15">
      <c r="A43" s="280"/>
      <c r="B43" s="285" t="s">
        <v>85</v>
      </c>
      <c r="C43" s="92">
        <v>86</v>
      </c>
      <c r="D43" s="40">
        <v>40</v>
      </c>
      <c r="E43" s="40">
        <v>35</v>
      </c>
      <c r="F43" s="68">
        <v>161</v>
      </c>
      <c r="H43" s="7">
        <f t="shared" si="1"/>
        <v>0</v>
      </c>
      <c r="S43" s="280"/>
      <c r="T43" s="285" t="s">
        <v>85</v>
      </c>
      <c r="U43" s="92">
        <v>9</v>
      </c>
      <c r="V43" s="40">
        <v>10</v>
      </c>
      <c r="W43" s="40">
        <v>21</v>
      </c>
      <c r="X43" s="68">
        <v>40</v>
      </c>
      <c r="Z43" s="7">
        <f t="shared" si="3"/>
        <v>0</v>
      </c>
    </row>
    <row r="44" spans="1:31" s="7" customFormat="1" ht="18.75" customHeight="1" thickBot="1" x14ac:dyDescent="0.2">
      <c r="A44" s="280"/>
      <c r="B44" s="286"/>
      <c r="C44" s="114">
        <f>C43/$F$43+0.001</f>
        <v>0.53516149068322982</v>
      </c>
      <c r="D44" s="111">
        <f>D43/$F$43</f>
        <v>0.2484472049689441</v>
      </c>
      <c r="E44" s="111">
        <f>E43/$F$43</f>
        <v>0.21739130434782608</v>
      </c>
      <c r="F44" s="78">
        <v>1</v>
      </c>
      <c r="H44" s="7">
        <f t="shared" si="1"/>
        <v>1.0000000000001119E-3</v>
      </c>
      <c r="S44" s="280"/>
      <c r="T44" s="286"/>
      <c r="U44" s="109">
        <f>U43/$X$43</f>
        <v>0.22500000000000001</v>
      </c>
      <c r="V44" s="111">
        <f t="shared" ref="V44:W44" si="36">V43/$X$43</f>
        <v>0.25</v>
      </c>
      <c r="W44" s="111">
        <f t="shared" si="36"/>
        <v>0.52500000000000002</v>
      </c>
      <c r="X44" s="78">
        <v>1</v>
      </c>
      <c r="Z44" s="7">
        <f t="shared" si="3"/>
        <v>0</v>
      </c>
    </row>
    <row r="45" spans="1:31" s="7" customFormat="1" ht="18.75" customHeight="1" thickTop="1" x14ac:dyDescent="0.15">
      <c r="A45" s="280"/>
      <c r="B45" s="277" t="s">
        <v>0</v>
      </c>
      <c r="C45" s="45">
        <v>308</v>
      </c>
      <c r="D45" s="42">
        <v>243</v>
      </c>
      <c r="E45" s="42">
        <v>164</v>
      </c>
      <c r="F45" s="70">
        <v>715</v>
      </c>
      <c r="H45" s="7">
        <f t="shared" si="1"/>
        <v>0</v>
      </c>
      <c r="S45" s="280"/>
      <c r="T45" s="277" t="s">
        <v>0</v>
      </c>
      <c r="U45" s="45">
        <v>82</v>
      </c>
      <c r="V45" s="42">
        <v>127</v>
      </c>
      <c r="W45" s="42">
        <v>39</v>
      </c>
      <c r="X45" s="70">
        <v>248</v>
      </c>
      <c r="Z45" s="7">
        <f t="shared" si="3"/>
        <v>0</v>
      </c>
    </row>
    <row r="46" spans="1:31" s="7" customFormat="1" ht="18.75" customHeight="1" thickBot="1" x14ac:dyDescent="0.2">
      <c r="A46" s="282"/>
      <c r="B46" s="278"/>
      <c r="C46" s="104">
        <f>C45/$F$45</f>
        <v>0.43076923076923079</v>
      </c>
      <c r="D46" s="105">
        <f t="shared" ref="D46:E46" si="37">D45/$F$45</f>
        <v>0.33986013986013985</v>
      </c>
      <c r="E46" s="105">
        <f t="shared" si="37"/>
        <v>0.22937062937062938</v>
      </c>
      <c r="F46" s="83">
        <v>1</v>
      </c>
      <c r="H46" s="7">
        <f t="shared" si="1"/>
        <v>0</v>
      </c>
      <c r="I46" s="27">
        <f>+C33+C35+C37+C39+C41+C43-C45</f>
        <v>0</v>
      </c>
      <c r="J46" s="27">
        <f>+D33+D35+D37+D39+D41+D43-D45</f>
        <v>0</v>
      </c>
      <c r="K46" s="27">
        <f>+E33+E35+E37+E39+E41+E43-E45</f>
        <v>0</v>
      </c>
      <c r="L46" s="27">
        <f>+F33+F35+F37+F39+F41+F43-F45</f>
        <v>0</v>
      </c>
      <c r="M46" s="27">
        <f>+G33+G35+G37+G39+G41+G43-G45</f>
        <v>0</v>
      </c>
      <c r="S46" s="282"/>
      <c r="T46" s="278"/>
      <c r="U46" s="104">
        <f>U45/$X$45</f>
        <v>0.33064516129032256</v>
      </c>
      <c r="V46" s="105">
        <f t="shared" ref="V46:W46" si="38">V45/$X$45</f>
        <v>0.51209677419354838</v>
      </c>
      <c r="W46" s="105">
        <f t="shared" si="38"/>
        <v>0.15725806451612903</v>
      </c>
      <c r="X46" s="83">
        <v>1</v>
      </c>
      <c r="Z46" s="7">
        <f t="shared" si="3"/>
        <v>0</v>
      </c>
      <c r="AA46" s="27">
        <f>+U33+U35+U37+U39+U41+U43-U45</f>
        <v>0</v>
      </c>
      <c r="AB46" s="27">
        <f>+V33+V35+V37+V39+V41+V43-V45</f>
        <v>0</v>
      </c>
      <c r="AC46" s="27">
        <f>+W33+W35+W37+W39+W41+W43-W45</f>
        <v>0</v>
      </c>
      <c r="AD46" s="27">
        <f>+X33+X35+X37+X39+X41+X43-X45</f>
        <v>0</v>
      </c>
      <c r="AE46" s="27">
        <f>+Y33+Y35+Y37+Y39+Y41+Y43-Y45</f>
        <v>0</v>
      </c>
    </row>
    <row r="49" spans="2:25" hidden="1" x14ac:dyDescent="0.15">
      <c r="B49" s="326" t="s">
        <v>181</v>
      </c>
      <c r="C49" s="32">
        <f>+C19+C33-C5</f>
        <v>0</v>
      </c>
      <c r="D49" s="32">
        <f>+D19+D33-D5</f>
        <v>0</v>
      </c>
      <c r="E49" s="32">
        <f t="shared" ref="E49:G49" si="39">+E19+E33-E5</f>
        <v>0</v>
      </c>
      <c r="F49" s="32">
        <f t="shared" si="39"/>
        <v>0</v>
      </c>
      <c r="G49" s="32">
        <f t="shared" si="39"/>
        <v>0</v>
      </c>
      <c r="T49" s="326" t="s">
        <v>181</v>
      </c>
      <c r="U49" s="32">
        <f>+U19+U33-U5</f>
        <v>0</v>
      </c>
      <c r="V49" s="32">
        <f>+V19+V33-V5</f>
        <v>0</v>
      </c>
      <c r="W49" s="32">
        <f t="shared" ref="W49:Y49" si="40">+W19+W33-W5</f>
        <v>0</v>
      </c>
      <c r="X49" s="32">
        <f t="shared" si="40"/>
        <v>0</v>
      </c>
      <c r="Y49" s="32">
        <f t="shared" si="40"/>
        <v>0</v>
      </c>
    </row>
    <row r="50" spans="2:25" hidden="1" x14ac:dyDescent="0.15">
      <c r="B50" s="325"/>
      <c r="C50" s="32"/>
      <c r="D50" s="32"/>
      <c r="E50" s="32"/>
      <c r="F50" s="32"/>
      <c r="G50" s="32"/>
      <c r="T50" s="325"/>
      <c r="U50" s="32"/>
      <c r="V50" s="32"/>
      <c r="W50" s="32"/>
      <c r="X50" s="32"/>
      <c r="Y50" s="32"/>
    </row>
    <row r="51" spans="2:25" hidden="1" x14ac:dyDescent="0.15">
      <c r="B51" s="325" t="s">
        <v>182</v>
      </c>
      <c r="C51" s="32">
        <f t="shared" ref="C51:G51" si="41">+C21+C35-C7</f>
        <v>0</v>
      </c>
      <c r="D51" s="32">
        <f t="shared" si="41"/>
        <v>0</v>
      </c>
      <c r="E51" s="32">
        <f t="shared" si="41"/>
        <v>0</v>
      </c>
      <c r="F51" s="32">
        <f t="shared" si="41"/>
        <v>0</v>
      </c>
      <c r="G51" s="32">
        <f t="shared" si="41"/>
        <v>0</v>
      </c>
      <c r="T51" s="325" t="s">
        <v>182</v>
      </c>
      <c r="U51" s="29">
        <f>+U21+U35-U7</f>
        <v>0</v>
      </c>
      <c r="V51" s="32">
        <f t="shared" ref="V51:Y51" si="42">+V21+V35-V7</f>
        <v>0</v>
      </c>
      <c r="W51" s="32">
        <f t="shared" si="42"/>
        <v>0</v>
      </c>
      <c r="X51" s="32">
        <f t="shared" si="42"/>
        <v>0</v>
      </c>
      <c r="Y51" s="29">
        <f t="shared" si="42"/>
        <v>0</v>
      </c>
    </row>
    <row r="52" spans="2:25" hidden="1" x14ac:dyDescent="0.15">
      <c r="B52" s="325"/>
      <c r="C52" s="32"/>
      <c r="D52" s="32"/>
      <c r="E52" s="32"/>
      <c r="F52" s="32"/>
      <c r="G52" s="32"/>
      <c r="T52" s="325"/>
      <c r="U52" s="32"/>
      <c r="V52" s="32"/>
      <c r="W52" s="32"/>
      <c r="X52" s="32"/>
      <c r="Y52" s="32"/>
    </row>
    <row r="53" spans="2:25" hidden="1" x14ac:dyDescent="0.15">
      <c r="B53" s="325" t="s">
        <v>183</v>
      </c>
      <c r="C53" s="32">
        <f t="shared" ref="C53:G53" si="43">+C23+C37-C9</f>
        <v>0</v>
      </c>
      <c r="D53" s="32">
        <f t="shared" si="43"/>
        <v>0</v>
      </c>
      <c r="E53" s="32">
        <f t="shared" si="43"/>
        <v>0</v>
      </c>
      <c r="F53" s="32">
        <f t="shared" si="43"/>
        <v>0</v>
      </c>
      <c r="G53" s="32">
        <f t="shared" si="43"/>
        <v>0</v>
      </c>
      <c r="T53" s="325" t="s">
        <v>183</v>
      </c>
      <c r="U53" s="32">
        <f t="shared" ref="U53:Y53" si="44">+U23+U37-U9</f>
        <v>0</v>
      </c>
      <c r="V53" s="32">
        <f t="shared" si="44"/>
        <v>0</v>
      </c>
      <c r="W53" s="32">
        <f t="shared" si="44"/>
        <v>0</v>
      </c>
      <c r="X53" s="32">
        <f t="shared" si="44"/>
        <v>0</v>
      </c>
      <c r="Y53" s="32">
        <f t="shared" si="44"/>
        <v>0</v>
      </c>
    </row>
    <row r="54" spans="2:25" hidden="1" x14ac:dyDescent="0.15">
      <c r="B54" s="325"/>
      <c r="C54" s="32"/>
      <c r="D54" s="32"/>
      <c r="E54" s="32"/>
      <c r="F54" s="32"/>
      <c r="G54" s="32"/>
      <c r="T54" s="325"/>
      <c r="U54" s="32"/>
      <c r="V54" s="32"/>
      <c r="W54" s="32"/>
      <c r="X54" s="32"/>
      <c r="Y54" s="32"/>
    </row>
    <row r="55" spans="2:25" hidden="1" x14ac:dyDescent="0.15">
      <c r="B55" s="325" t="s">
        <v>184</v>
      </c>
      <c r="C55" s="32">
        <f t="shared" ref="C55:G55" si="45">+C25+C39-C11</f>
        <v>0</v>
      </c>
      <c r="D55" s="32">
        <f t="shared" si="45"/>
        <v>0</v>
      </c>
      <c r="E55" s="32">
        <f t="shared" si="45"/>
        <v>0</v>
      </c>
      <c r="F55" s="32">
        <f t="shared" si="45"/>
        <v>0</v>
      </c>
      <c r="G55" s="32">
        <f t="shared" si="45"/>
        <v>0</v>
      </c>
      <c r="T55" s="325" t="s">
        <v>184</v>
      </c>
      <c r="U55" s="32">
        <f t="shared" ref="U55:Y55" si="46">+U25+U39-U11</f>
        <v>0</v>
      </c>
      <c r="V55" s="32">
        <f t="shared" si="46"/>
        <v>0</v>
      </c>
      <c r="W55" s="32">
        <f t="shared" si="46"/>
        <v>0</v>
      </c>
      <c r="X55" s="32">
        <f t="shared" si="46"/>
        <v>0</v>
      </c>
      <c r="Y55" s="32">
        <f t="shared" si="46"/>
        <v>0</v>
      </c>
    </row>
    <row r="56" spans="2:25" hidden="1" x14ac:dyDescent="0.15">
      <c r="B56" s="325"/>
      <c r="C56" s="32"/>
      <c r="D56" s="32"/>
      <c r="E56" s="32"/>
      <c r="F56" s="32"/>
      <c r="G56" s="32"/>
      <c r="T56" s="325"/>
      <c r="U56" s="32"/>
      <c r="V56" s="32"/>
      <c r="W56" s="32"/>
      <c r="X56" s="32"/>
      <c r="Y56" s="32"/>
    </row>
    <row r="57" spans="2:25" hidden="1" x14ac:dyDescent="0.15">
      <c r="B57" s="325" t="s">
        <v>185</v>
      </c>
      <c r="C57" s="32">
        <f t="shared" ref="C57:G57" si="47">+C27+C41-C13</f>
        <v>0</v>
      </c>
      <c r="D57" s="32">
        <f t="shared" si="47"/>
        <v>0</v>
      </c>
      <c r="E57" s="32">
        <f t="shared" si="47"/>
        <v>0</v>
      </c>
      <c r="F57" s="32">
        <f t="shared" si="47"/>
        <v>0</v>
      </c>
      <c r="G57" s="32">
        <f t="shared" si="47"/>
        <v>0</v>
      </c>
      <c r="T57" s="325" t="s">
        <v>185</v>
      </c>
      <c r="U57" s="32">
        <f t="shared" ref="U57:Y57" si="48">+U27+U41-U13</f>
        <v>0</v>
      </c>
      <c r="V57" s="32">
        <f t="shared" si="48"/>
        <v>0</v>
      </c>
      <c r="W57" s="32">
        <f t="shared" si="48"/>
        <v>0</v>
      </c>
      <c r="X57" s="32">
        <f t="shared" si="48"/>
        <v>0</v>
      </c>
      <c r="Y57" s="32">
        <f t="shared" si="48"/>
        <v>0</v>
      </c>
    </row>
    <row r="58" spans="2:25" hidden="1" x14ac:dyDescent="0.15">
      <c r="B58" s="325"/>
      <c r="C58" s="32"/>
      <c r="D58" s="32"/>
      <c r="E58" s="32"/>
      <c r="F58" s="32"/>
      <c r="G58" s="32"/>
      <c r="T58" s="325"/>
      <c r="U58" s="32"/>
      <c r="V58" s="32"/>
      <c r="W58" s="32"/>
      <c r="X58" s="32"/>
      <c r="Y58" s="32"/>
    </row>
    <row r="59" spans="2:25" hidden="1" x14ac:dyDescent="0.15">
      <c r="B59" s="325" t="s">
        <v>186</v>
      </c>
      <c r="C59" s="32">
        <f t="shared" ref="C59:G59" si="49">+C29+C43-C15</f>
        <v>0</v>
      </c>
      <c r="D59" s="32">
        <f t="shared" si="49"/>
        <v>0</v>
      </c>
      <c r="E59" s="32">
        <f t="shared" si="49"/>
        <v>0</v>
      </c>
      <c r="F59" s="32">
        <f t="shared" si="49"/>
        <v>0</v>
      </c>
      <c r="G59" s="32">
        <f t="shared" si="49"/>
        <v>0</v>
      </c>
      <c r="T59" s="325" t="s">
        <v>186</v>
      </c>
      <c r="U59" s="32">
        <f t="shared" ref="U59:Y59" si="50">+U29+U43-U15</f>
        <v>0</v>
      </c>
      <c r="V59" s="32">
        <f t="shared" si="50"/>
        <v>0</v>
      </c>
      <c r="W59" s="32">
        <f t="shared" si="50"/>
        <v>0</v>
      </c>
      <c r="X59" s="32">
        <f t="shared" si="50"/>
        <v>0</v>
      </c>
      <c r="Y59" s="32">
        <f t="shared" si="50"/>
        <v>0</v>
      </c>
    </row>
    <row r="60" spans="2:25" hidden="1" x14ac:dyDescent="0.15">
      <c r="B60" s="325"/>
      <c r="C60" s="32"/>
      <c r="D60" s="32"/>
      <c r="E60" s="32"/>
      <c r="F60" s="32"/>
      <c r="G60" s="32"/>
      <c r="T60" s="325"/>
      <c r="U60" s="32"/>
      <c r="V60" s="32"/>
      <c r="W60" s="32"/>
      <c r="X60" s="32"/>
      <c r="Y60" s="32"/>
    </row>
    <row r="61" spans="2:25" hidden="1" x14ac:dyDescent="0.15">
      <c r="B61" s="325" t="s">
        <v>187</v>
      </c>
      <c r="C61" s="32">
        <f t="shared" ref="C61:G61" si="51">+C31+C45-C17</f>
        <v>0</v>
      </c>
      <c r="D61" s="32">
        <f t="shared" si="51"/>
        <v>0</v>
      </c>
      <c r="E61" s="32">
        <f t="shared" si="51"/>
        <v>0</v>
      </c>
      <c r="F61" s="32">
        <f t="shared" si="51"/>
        <v>0</v>
      </c>
      <c r="G61" s="32">
        <f t="shared" si="51"/>
        <v>0</v>
      </c>
      <c r="T61" s="325" t="s">
        <v>187</v>
      </c>
      <c r="U61" s="29">
        <f>+U31+U45-U17</f>
        <v>0</v>
      </c>
      <c r="V61" s="32">
        <f t="shared" ref="V61:Y61" si="52">+V31+V45-V17</f>
        <v>0</v>
      </c>
      <c r="W61" s="32">
        <f t="shared" si="52"/>
        <v>0</v>
      </c>
      <c r="X61" s="32">
        <f t="shared" si="52"/>
        <v>0</v>
      </c>
      <c r="Y61" s="29">
        <f t="shared" si="52"/>
        <v>0</v>
      </c>
    </row>
    <row r="62" spans="2:25" hidden="1" x14ac:dyDescent="0.15">
      <c r="B62" s="325"/>
      <c r="C62" s="32"/>
      <c r="D62" s="32"/>
      <c r="E62" s="32"/>
      <c r="F62" s="2"/>
      <c r="G62" s="2"/>
      <c r="T62" s="325"/>
      <c r="U62" s="32"/>
      <c r="V62" s="32"/>
      <c r="W62" s="32"/>
      <c r="X62" s="2"/>
      <c r="Y62" s="2"/>
    </row>
  </sheetData>
  <mergeCells count="74">
    <mergeCell ref="B31:B32"/>
    <mergeCell ref="B21:B22"/>
    <mergeCell ref="B5:B6"/>
    <mergeCell ref="B7:B8"/>
    <mergeCell ref="B9:B10"/>
    <mergeCell ref="B11:B12"/>
    <mergeCell ref="B13:B14"/>
    <mergeCell ref="T31:T32"/>
    <mergeCell ref="S19:S32"/>
    <mergeCell ref="B15:B16"/>
    <mergeCell ref="B17:B18"/>
    <mergeCell ref="A33:A46"/>
    <mergeCell ref="B33:B34"/>
    <mergeCell ref="B35:B36"/>
    <mergeCell ref="B37:B38"/>
    <mergeCell ref="B39:B40"/>
    <mergeCell ref="B41:B42"/>
    <mergeCell ref="B43:B44"/>
    <mergeCell ref="B45:B46"/>
    <mergeCell ref="A19:A32"/>
    <mergeCell ref="B19:B20"/>
    <mergeCell ref="B27:B28"/>
    <mergeCell ref="B29:B30"/>
    <mergeCell ref="T23:T24"/>
    <mergeCell ref="T25:T26"/>
    <mergeCell ref="T29:T30"/>
    <mergeCell ref="U3:U4"/>
    <mergeCell ref="S33:S46"/>
    <mergeCell ref="T33:T34"/>
    <mergeCell ref="T35:T36"/>
    <mergeCell ref="T37:T38"/>
    <mergeCell ref="T39:T40"/>
    <mergeCell ref="T41:T42"/>
    <mergeCell ref="T43:T44"/>
    <mergeCell ref="T45:T46"/>
    <mergeCell ref="S5:S18"/>
    <mergeCell ref="T5:T6"/>
    <mergeCell ref="T7:T8"/>
    <mergeCell ref="T9:T10"/>
    <mergeCell ref="T15:T16"/>
    <mergeCell ref="T17:T18"/>
    <mergeCell ref="V3:V4"/>
    <mergeCell ref="T19:T20"/>
    <mergeCell ref="T21:T22"/>
    <mergeCell ref="T11:T12"/>
    <mergeCell ref="T61:T62"/>
    <mergeCell ref="B49:B50"/>
    <mergeCell ref="B51:B52"/>
    <mergeCell ref="B53:B54"/>
    <mergeCell ref="B55:B56"/>
    <mergeCell ref="B57:B58"/>
    <mergeCell ref="B59:B60"/>
    <mergeCell ref="B61:B62"/>
    <mergeCell ref="T49:T50"/>
    <mergeCell ref="T51:T52"/>
    <mergeCell ref="T53:T54"/>
    <mergeCell ref="T55:T56"/>
    <mergeCell ref="T57:T58"/>
    <mergeCell ref="T1:X2"/>
    <mergeCell ref="S1:S2"/>
    <mergeCell ref="B1:F2"/>
    <mergeCell ref="A1:A2"/>
    <mergeCell ref="T59:T60"/>
    <mergeCell ref="B23:B24"/>
    <mergeCell ref="B25:B26"/>
    <mergeCell ref="A5:A18"/>
    <mergeCell ref="T27:T28"/>
    <mergeCell ref="W3:W4"/>
    <mergeCell ref="X3:X4"/>
    <mergeCell ref="C3:C4"/>
    <mergeCell ref="D3:D4"/>
    <mergeCell ref="E3:E4"/>
    <mergeCell ref="F3:F4"/>
    <mergeCell ref="T13:T14"/>
  </mergeCells>
  <phoneticPr fontId="1"/>
  <printOptions horizontalCentered="1"/>
  <pageMargins left="0.62992125984251968" right="0.55118110236220474" top="0.62992125984251968" bottom="0.31496062992125984" header="0.31496062992125984" footer="0.31496062992125984"/>
  <pageSetup paperSize="9" scale="92" orientation="portrait" r:id="rId1"/>
  <colBreaks count="1" manualBreakCount="1">
    <brk id="18"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P63"/>
  <sheetViews>
    <sheetView view="pageBreakPreview" topLeftCell="A16" zoomScale="60" zoomScaleNormal="100" workbookViewId="0">
      <selection activeCell="A5" sqref="A5:A18"/>
    </sheetView>
  </sheetViews>
  <sheetFormatPr defaultRowHeight="13.5" x14ac:dyDescent="0.15"/>
  <cols>
    <col min="1" max="1" width="6.625" customWidth="1"/>
    <col min="2" max="2" width="11.625" customWidth="1"/>
    <col min="3" max="8" width="15.625" style="2" customWidth="1"/>
    <col min="9" max="15" width="5" style="2" hidden="1" customWidth="1"/>
    <col min="16" max="16" width="2.25" customWidth="1"/>
    <col min="17" max="17" width="6.625" customWidth="1"/>
    <col min="18" max="18" width="11.625" customWidth="1"/>
    <col min="19" max="23" width="15.625" style="2" customWidth="1"/>
    <col min="24" max="24" width="15.625" customWidth="1"/>
    <col min="25" max="31" width="5" style="2" hidden="1" customWidth="1"/>
    <col min="32" max="33" width="5.625" hidden="1" customWidth="1"/>
    <col min="34" max="34" width="2.25" customWidth="1"/>
    <col min="35" max="35" width="6.625" customWidth="1"/>
    <col min="36" max="36" width="10.625" customWidth="1"/>
    <col min="37" max="42" width="15.625" style="2" customWidth="1"/>
    <col min="43" max="49" width="5" style="2" hidden="1" customWidth="1"/>
    <col min="50" max="52" width="5.625" hidden="1" customWidth="1"/>
    <col min="53" max="53" width="2.125" customWidth="1"/>
    <col min="54" max="54" width="6.625" customWidth="1"/>
    <col min="55" max="55" width="11.625" customWidth="1"/>
    <col min="56" max="60" width="15.625" style="2" customWidth="1"/>
    <col min="61" max="61" width="15.625" customWidth="1"/>
    <col min="62" max="68" width="5" style="2" hidden="1" customWidth="1"/>
  </cols>
  <sheetData>
    <row r="1" spans="1:68" s="53" customFormat="1" ht="28.5" customHeight="1" x14ac:dyDescent="0.15">
      <c r="A1" s="52" t="s">
        <v>76</v>
      </c>
      <c r="B1" s="324" t="s">
        <v>168</v>
      </c>
      <c r="C1" s="324"/>
      <c r="D1" s="324"/>
      <c r="E1" s="324"/>
      <c r="F1" s="324"/>
      <c r="G1" s="324"/>
      <c r="H1" s="324"/>
      <c r="I1" s="56"/>
      <c r="J1" s="56"/>
      <c r="K1" s="56"/>
      <c r="L1" s="56"/>
      <c r="M1" s="56"/>
      <c r="N1" s="56"/>
      <c r="O1" s="56"/>
      <c r="Q1" s="52"/>
      <c r="R1" s="324"/>
      <c r="S1" s="324"/>
      <c r="T1" s="324"/>
      <c r="U1" s="324"/>
      <c r="V1" s="324"/>
      <c r="W1" s="324"/>
      <c r="X1" s="324"/>
      <c r="Y1" s="56"/>
      <c r="Z1" s="56"/>
      <c r="AA1" s="56"/>
      <c r="AB1" s="56"/>
      <c r="AC1" s="56"/>
      <c r="AD1" s="56"/>
      <c r="AE1" s="56"/>
      <c r="AI1" s="52"/>
      <c r="AJ1" s="324"/>
      <c r="AK1" s="324"/>
      <c r="AL1" s="324"/>
      <c r="AM1" s="324"/>
      <c r="AN1" s="324"/>
      <c r="AO1" s="324"/>
      <c r="AP1" s="324"/>
      <c r="AQ1" s="56"/>
      <c r="AR1" s="56"/>
      <c r="AS1" s="56"/>
      <c r="AT1" s="56"/>
      <c r="AU1" s="56"/>
      <c r="AV1" s="56"/>
      <c r="AW1" s="56"/>
      <c r="BB1" s="52"/>
      <c r="BC1" s="324"/>
      <c r="BD1" s="324"/>
      <c r="BE1" s="324"/>
      <c r="BF1" s="324"/>
      <c r="BG1" s="324"/>
      <c r="BH1" s="324"/>
      <c r="BI1" s="324"/>
      <c r="BJ1" s="56"/>
      <c r="BK1" s="56"/>
      <c r="BL1" s="56"/>
      <c r="BM1" s="56"/>
      <c r="BN1" s="56"/>
      <c r="BO1" s="56"/>
      <c r="BP1" s="56"/>
    </row>
    <row r="2" spans="1:68" s="232" customFormat="1" ht="48" customHeight="1" thickBot="1" x14ac:dyDescent="0.2">
      <c r="A2" s="213" t="s">
        <v>256</v>
      </c>
      <c r="B2" s="374" t="s">
        <v>257</v>
      </c>
      <c r="C2" s="374"/>
      <c r="D2" s="374"/>
      <c r="E2" s="374"/>
      <c r="F2" s="374"/>
      <c r="G2" s="374"/>
      <c r="H2" s="374"/>
      <c r="I2" s="237"/>
      <c r="J2" s="237"/>
      <c r="K2" s="237"/>
      <c r="L2" s="237"/>
      <c r="M2" s="237"/>
      <c r="N2" s="237"/>
      <c r="O2" s="237"/>
      <c r="Q2" s="213" t="s">
        <v>222</v>
      </c>
      <c r="R2" s="374" t="s">
        <v>258</v>
      </c>
      <c r="S2" s="374"/>
      <c r="T2" s="374"/>
      <c r="U2" s="374"/>
      <c r="V2" s="374"/>
      <c r="W2" s="374"/>
      <c r="X2" s="374"/>
      <c r="Y2" s="237"/>
      <c r="Z2" s="237"/>
      <c r="AA2" s="237"/>
      <c r="AB2" s="237"/>
      <c r="AC2" s="237"/>
      <c r="AD2" s="237"/>
      <c r="AE2" s="237"/>
      <c r="AI2" s="213" t="s">
        <v>223</v>
      </c>
      <c r="AJ2" s="374" t="s">
        <v>259</v>
      </c>
      <c r="AK2" s="374"/>
      <c r="AL2" s="374"/>
      <c r="AM2" s="374"/>
      <c r="AN2" s="374"/>
      <c r="AO2" s="374"/>
      <c r="AP2" s="374"/>
      <c r="AQ2" s="237"/>
      <c r="AR2" s="237"/>
      <c r="AS2" s="237"/>
      <c r="AT2" s="237"/>
      <c r="AU2" s="237"/>
      <c r="AV2" s="237"/>
      <c r="AW2" s="237"/>
      <c r="BB2" s="213" t="s">
        <v>224</v>
      </c>
      <c r="BC2" s="321" t="s">
        <v>260</v>
      </c>
      <c r="BD2" s="321"/>
      <c r="BE2" s="321"/>
      <c r="BF2" s="321"/>
      <c r="BG2" s="321"/>
      <c r="BH2" s="321"/>
      <c r="BI2" s="321"/>
      <c r="BJ2" s="237"/>
      <c r="BK2" s="237"/>
      <c r="BL2" s="237"/>
      <c r="BM2" s="237"/>
      <c r="BN2" s="237"/>
      <c r="BO2" s="237"/>
      <c r="BP2" s="237"/>
    </row>
    <row r="3" spans="1:68" s="7" customFormat="1" ht="21" customHeight="1" x14ac:dyDescent="0.15">
      <c r="A3" s="67"/>
      <c r="B3" s="99" t="s">
        <v>270</v>
      </c>
      <c r="C3" s="317" t="s">
        <v>128</v>
      </c>
      <c r="D3" s="376" t="s">
        <v>261</v>
      </c>
      <c r="E3" s="305" t="s">
        <v>262</v>
      </c>
      <c r="F3" s="376" t="s">
        <v>263</v>
      </c>
      <c r="G3" s="305" t="s">
        <v>264</v>
      </c>
      <c r="H3" s="303" t="s">
        <v>0</v>
      </c>
      <c r="I3" s="25"/>
      <c r="J3" s="25"/>
      <c r="K3" s="25"/>
      <c r="L3" s="25"/>
      <c r="M3" s="25"/>
      <c r="N3" s="25"/>
      <c r="O3" s="25"/>
      <c r="Q3" s="67"/>
      <c r="R3" s="99" t="s">
        <v>270</v>
      </c>
      <c r="S3" s="317" t="s">
        <v>128</v>
      </c>
      <c r="T3" s="376" t="s">
        <v>261</v>
      </c>
      <c r="U3" s="305" t="s">
        <v>262</v>
      </c>
      <c r="V3" s="376" t="s">
        <v>263</v>
      </c>
      <c r="W3" s="305" t="s">
        <v>264</v>
      </c>
      <c r="X3" s="303" t="s">
        <v>0</v>
      </c>
      <c r="Y3" s="25"/>
      <c r="Z3" s="25"/>
      <c r="AA3" s="25"/>
      <c r="AB3" s="25"/>
      <c r="AC3" s="25"/>
      <c r="AD3" s="25"/>
      <c r="AE3" s="25"/>
      <c r="AI3" s="67"/>
      <c r="AJ3" s="99" t="s">
        <v>270</v>
      </c>
      <c r="AK3" s="317" t="s">
        <v>128</v>
      </c>
      <c r="AL3" s="376" t="s">
        <v>261</v>
      </c>
      <c r="AM3" s="305" t="s">
        <v>262</v>
      </c>
      <c r="AN3" s="376" t="s">
        <v>263</v>
      </c>
      <c r="AO3" s="305" t="s">
        <v>264</v>
      </c>
      <c r="AP3" s="303" t="s">
        <v>0</v>
      </c>
      <c r="AQ3" s="25"/>
      <c r="AR3" s="25"/>
      <c r="AS3" s="25"/>
      <c r="AT3" s="25"/>
      <c r="AU3" s="25"/>
      <c r="AV3" s="25"/>
      <c r="AW3" s="25"/>
      <c r="BB3" s="67"/>
      <c r="BC3" s="99" t="s">
        <v>270</v>
      </c>
      <c r="BD3" s="317" t="s">
        <v>128</v>
      </c>
      <c r="BE3" s="376" t="s">
        <v>261</v>
      </c>
      <c r="BF3" s="305" t="s">
        <v>262</v>
      </c>
      <c r="BG3" s="376" t="s">
        <v>263</v>
      </c>
      <c r="BH3" s="305" t="s">
        <v>264</v>
      </c>
      <c r="BI3" s="303" t="s">
        <v>0</v>
      </c>
      <c r="BJ3" s="25"/>
      <c r="BK3" s="25"/>
      <c r="BL3" s="25"/>
      <c r="BM3" s="25"/>
      <c r="BN3" s="25"/>
      <c r="BO3" s="25"/>
      <c r="BP3" s="25"/>
    </row>
    <row r="4" spans="1:68" s="7" customFormat="1" ht="21" customHeight="1" thickBot="1" x14ac:dyDescent="0.2">
      <c r="A4" s="90" t="s">
        <v>271</v>
      </c>
      <c r="B4" s="100"/>
      <c r="C4" s="310"/>
      <c r="D4" s="377"/>
      <c r="E4" s="306"/>
      <c r="F4" s="377"/>
      <c r="G4" s="306"/>
      <c r="H4" s="304"/>
      <c r="I4" s="25"/>
      <c r="J4" s="25"/>
      <c r="K4" s="25"/>
      <c r="L4" s="25"/>
      <c r="M4" s="25"/>
      <c r="N4" s="25"/>
      <c r="O4" s="25"/>
      <c r="Q4" s="90" t="s">
        <v>271</v>
      </c>
      <c r="R4" s="100"/>
      <c r="S4" s="310"/>
      <c r="T4" s="377"/>
      <c r="U4" s="306"/>
      <c r="V4" s="377"/>
      <c r="W4" s="306"/>
      <c r="X4" s="304"/>
      <c r="Y4" s="25"/>
      <c r="Z4" s="25"/>
      <c r="AA4" s="25"/>
      <c r="AB4" s="25"/>
      <c r="AC4" s="25"/>
      <c r="AD4" s="25"/>
      <c r="AE4" s="25"/>
      <c r="AI4" s="90" t="s">
        <v>271</v>
      </c>
      <c r="AJ4" s="100"/>
      <c r="AK4" s="310"/>
      <c r="AL4" s="377"/>
      <c r="AM4" s="306"/>
      <c r="AN4" s="377"/>
      <c r="AO4" s="306"/>
      <c r="AP4" s="304"/>
      <c r="AQ4" s="25"/>
      <c r="AR4" s="25"/>
      <c r="AS4" s="25"/>
      <c r="AT4" s="25"/>
      <c r="AU4" s="25"/>
      <c r="AV4" s="25"/>
      <c r="AW4" s="25"/>
      <c r="BB4" s="90" t="s">
        <v>271</v>
      </c>
      <c r="BC4" s="100"/>
      <c r="BD4" s="310"/>
      <c r="BE4" s="377"/>
      <c r="BF4" s="306"/>
      <c r="BG4" s="377"/>
      <c r="BH4" s="306"/>
      <c r="BI4" s="304"/>
      <c r="BJ4" s="25"/>
      <c r="BK4" s="25"/>
      <c r="BL4" s="25"/>
      <c r="BM4" s="25"/>
      <c r="BN4" s="25"/>
      <c r="BO4" s="25"/>
      <c r="BP4" s="25"/>
    </row>
    <row r="5" spans="1:68" s="7" customFormat="1" ht="21.75" customHeight="1" x14ac:dyDescent="0.15">
      <c r="A5" s="279" t="s">
        <v>0</v>
      </c>
      <c r="B5" s="287" t="s">
        <v>1</v>
      </c>
      <c r="C5" s="96">
        <v>15</v>
      </c>
      <c r="D5" s="71">
        <v>51</v>
      </c>
      <c r="E5" s="71">
        <v>59</v>
      </c>
      <c r="F5" s="71">
        <v>14</v>
      </c>
      <c r="G5" s="71">
        <v>7</v>
      </c>
      <c r="H5" s="72">
        <v>146</v>
      </c>
      <c r="I5" s="35">
        <f>+SUM(C5:G5)-H5</f>
        <v>0</v>
      </c>
      <c r="J5" s="35"/>
      <c r="K5" s="35"/>
      <c r="L5" s="35"/>
      <c r="M5" s="35"/>
      <c r="N5" s="35"/>
      <c r="O5" s="35"/>
      <c r="Q5" s="279" t="s">
        <v>0</v>
      </c>
      <c r="R5" s="287" t="s">
        <v>1</v>
      </c>
      <c r="S5" s="96">
        <v>11</v>
      </c>
      <c r="T5" s="71">
        <v>56</v>
      </c>
      <c r="U5" s="71">
        <v>61</v>
      </c>
      <c r="V5" s="71">
        <v>10</v>
      </c>
      <c r="W5" s="71">
        <v>8</v>
      </c>
      <c r="X5" s="72">
        <v>146</v>
      </c>
      <c r="Y5" s="35">
        <f>+SUM(S5:W5)-X5</f>
        <v>0</v>
      </c>
      <c r="Z5" s="35"/>
      <c r="AA5" s="35"/>
      <c r="AB5" s="35"/>
      <c r="AC5" s="35"/>
      <c r="AD5" s="35"/>
      <c r="AE5" s="35"/>
      <c r="AI5" s="404" t="s">
        <v>0</v>
      </c>
      <c r="AJ5" s="407" t="s">
        <v>1</v>
      </c>
      <c r="AK5" s="96">
        <v>32</v>
      </c>
      <c r="AL5" s="179">
        <f>+AL19+AL33</f>
        <v>75</v>
      </c>
      <c r="AM5" s="71">
        <v>25</v>
      </c>
      <c r="AN5" s="71">
        <v>10</v>
      </c>
      <c r="AO5" s="71">
        <v>4</v>
      </c>
      <c r="AP5" s="72">
        <v>146</v>
      </c>
      <c r="AQ5" s="35">
        <f>+SUM(AK5:AO5)-AP5</f>
        <v>0</v>
      </c>
      <c r="AR5" s="35"/>
      <c r="AS5" s="35"/>
      <c r="AT5" s="35"/>
      <c r="AU5" s="35"/>
      <c r="AV5" s="35"/>
      <c r="AW5" s="35"/>
      <c r="BB5" s="283" t="s">
        <v>0</v>
      </c>
      <c r="BC5" s="277" t="s">
        <v>1</v>
      </c>
      <c r="BD5" s="45">
        <v>11</v>
      </c>
      <c r="BE5" s="42">
        <v>51</v>
      </c>
      <c r="BF5" s="42">
        <v>67</v>
      </c>
      <c r="BG5" s="42">
        <v>10</v>
      </c>
      <c r="BH5" s="42">
        <v>7</v>
      </c>
      <c r="BI5" s="70">
        <v>146</v>
      </c>
      <c r="BJ5" s="35">
        <f>+SUM(BD5:BH5)-BI5</f>
        <v>0</v>
      </c>
      <c r="BK5" s="35"/>
      <c r="BL5" s="35"/>
      <c r="BM5" s="35"/>
      <c r="BN5" s="35"/>
      <c r="BO5" s="35"/>
      <c r="BP5" s="35"/>
    </row>
    <row r="6" spans="1:68" s="7" customFormat="1" ht="21.75" customHeight="1" x14ac:dyDescent="0.15">
      <c r="A6" s="280"/>
      <c r="B6" s="284"/>
      <c r="C6" s="93">
        <f>C5/$H$5</f>
        <v>0.10273972602739725</v>
      </c>
      <c r="D6" s="75">
        <f t="shared" ref="D6:G6" si="0">D5/$H$5</f>
        <v>0.34931506849315069</v>
      </c>
      <c r="E6" s="75">
        <f t="shared" si="0"/>
        <v>0.4041095890410959</v>
      </c>
      <c r="F6" s="75">
        <f t="shared" si="0"/>
        <v>9.5890410958904104E-2</v>
      </c>
      <c r="G6" s="75">
        <f t="shared" si="0"/>
        <v>4.7945205479452052E-2</v>
      </c>
      <c r="H6" s="76">
        <v>1</v>
      </c>
      <c r="I6" s="35">
        <f t="shared" ref="I6:I46" si="1">+SUM(C6:G6)-H6</f>
        <v>0</v>
      </c>
      <c r="J6" s="35"/>
      <c r="K6" s="35"/>
      <c r="L6" s="36"/>
      <c r="M6" s="36"/>
      <c r="N6" s="36"/>
      <c r="O6" s="36"/>
      <c r="Q6" s="280"/>
      <c r="R6" s="284"/>
      <c r="S6" s="101">
        <f>S5/$X$5</f>
        <v>7.5342465753424653E-2</v>
      </c>
      <c r="T6" s="102">
        <f t="shared" ref="T6:W6" si="2">T5/$X$5</f>
        <v>0.38356164383561642</v>
      </c>
      <c r="U6" s="102">
        <f t="shared" si="2"/>
        <v>0.4178082191780822</v>
      </c>
      <c r="V6" s="102">
        <f t="shared" si="2"/>
        <v>6.8493150684931503E-2</v>
      </c>
      <c r="W6" s="102">
        <f t="shared" si="2"/>
        <v>5.4794520547945202E-2</v>
      </c>
      <c r="X6" s="76">
        <v>1</v>
      </c>
      <c r="Y6" s="35">
        <f t="shared" ref="Y6:Y46" si="3">+SUM(S6:W6)-X6</f>
        <v>0</v>
      </c>
      <c r="Z6" s="35"/>
      <c r="AA6" s="35"/>
      <c r="AB6" s="36"/>
      <c r="AC6" s="36"/>
      <c r="AD6" s="36"/>
      <c r="AE6" s="36"/>
      <c r="AI6" s="405"/>
      <c r="AJ6" s="277"/>
      <c r="AK6" s="101">
        <f>AK5/$AP$5</f>
        <v>0.21917808219178081</v>
      </c>
      <c r="AL6" s="103">
        <f>AL5/$AP$5+0.001</f>
        <v>0.51469863013698636</v>
      </c>
      <c r="AM6" s="102">
        <f t="shared" ref="AM6:AO6" si="4">AM5/$AP$5</f>
        <v>0.17123287671232876</v>
      </c>
      <c r="AN6" s="102">
        <f t="shared" si="4"/>
        <v>6.8493150684931503E-2</v>
      </c>
      <c r="AO6" s="102">
        <f t="shared" si="4"/>
        <v>2.7397260273972601E-2</v>
      </c>
      <c r="AP6" s="76">
        <v>1</v>
      </c>
      <c r="AQ6" s="35">
        <f t="shared" ref="AQ6:AQ46" si="5">+SUM(AK6:AO6)-AP6</f>
        <v>9.9999999999988987E-4</v>
      </c>
      <c r="AR6" s="35"/>
      <c r="AS6" s="35"/>
      <c r="AT6" s="36"/>
      <c r="AU6" s="36"/>
      <c r="AV6" s="36"/>
      <c r="AW6" s="36"/>
      <c r="BB6" s="280"/>
      <c r="BC6" s="284"/>
      <c r="BD6" s="101">
        <f>BD5/$BI$5</f>
        <v>7.5342465753424653E-2</v>
      </c>
      <c r="BE6" s="102">
        <f t="shared" ref="BE6:BH6" si="6">BE5/$BI$5</f>
        <v>0.34931506849315069</v>
      </c>
      <c r="BF6" s="103">
        <f>BF5/$BI$5+0.001</f>
        <v>0.4599041095890411</v>
      </c>
      <c r="BG6" s="102">
        <f t="shared" si="6"/>
        <v>6.8493150684931503E-2</v>
      </c>
      <c r="BH6" s="102">
        <f t="shared" si="6"/>
        <v>4.7945205479452052E-2</v>
      </c>
      <c r="BI6" s="76">
        <v>1</v>
      </c>
      <c r="BJ6" s="35">
        <f t="shared" ref="BJ6:BJ46" si="7">+SUM(BD6:BH6)-BI6</f>
        <v>1.0000000000001119E-3</v>
      </c>
      <c r="BK6" s="35"/>
      <c r="BL6" s="35"/>
      <c r="BM6" s="36"/>
      <c r="BN6" s="36"/>
      <c r="BO6" s="36"/>
      <c r="BP6" s="36"/>
    </row>
    <row r="7" spans="1:68" s="7" customFormat="1" ht="21.75" customHeight="1" x14ac:dyDescent="0.15">
      <c r="A7" s="280"/>
      <c r="B7" s="284" t="s">
        <v>2</v>
      </c>
      <c r="C7" s="92">
        <v>20</v>
      </c>
      <c r="D7" s="40">
        <v>75</v>
      </c>
      <c r="E7" s="40">
        <v>60</v>
      </c>
      <c r="F7" s="40">
        <v>13</v>
      </c>
      <c r="G7" s="40">
        <v>16</v>
      </c>
      <c r="H7" s="69">
        <v>184</v>
      </c>
      <c r="I7" s="35">
        <f t="shared" si="1"/>
        <v>0</v>
      </c>
      <c r="J7" s="35"/>
      <c r="K7" s="35"/>
      <c r="L7" s="35"/>
      <c r="M7" s="35"/>
      <c r="N7" s="35"/>
      <c r="O7" s="35"/>
      <c r="Q7" s="280"/>
      <c r="R7" s="284" t="s">
        <v>2</v>
      </c>
      <c r="S7" s="92">
        <v>17</v>
      </c>
      <c r="T7" s="40">
        <v>69</v>
      </c>
      <c r="U7" s="40">
        <v>76</v>
      </c>
      <c r="V7" s="40">
        <v>8</v>
      </c>
      <c r="W7" s="40">
        <v>14</v>
      </c>
      <c r="X7" s="69">
        <v>184</v>
      </c>
      <c r="Y7" s="35">
        <f t="shared" si="3"/>
        <v>0</v>
      </c>
      <c r="Z7" s="35"/>
      <c r="AA7" s="35"/>
      <c r="AB7" s="35"/>
      <c r="AC7" s="35"/>
      <c r="AD7" s="35"/>
      <c r="AE7" s="35"/>
      <c r="AI7" s="405"/>
      <c r="AJ7" s="285" t="s">
        <v>2</v>
      </c>
      <c r="AK7" s="92">
        <v>46</v>
      </c>
      <c r="AL7" s="40">
        <v>96</v>
      </c>
      <c r="AM7" s="40">
        <v>35</v>
      </c>
      <c r="AN7" s="40">
        <v>4</v>
      </c>
      <c r="AO7" s="40">
        <v>3</v>
      </c>
      <c r="AP7" s="69">
        <v>184</v>
      </c>
      <c r="AQ7" s="35">
        <f t="shared" si="5"/>
        <v>0</v>
      </c>
      <c r="AR7" s="35"/>
      <c r="AS7" s="35"/>
      <c r="AT7" s="35"/>
      <c r="AU7" s="35"/>
      <c r="AV7" s="35"/>
      <c r="AW7" s="35"/>
      <c r="BB7" s="280"/>
      <c r="BC7" s="284" t="s">
        <v>2</v>
      </c>
      <c r="BD7" s="92">
        <v>18</v>
      </c>
      <c r="BE7" s="40">
        <v>70</v>
      </c>
      <c r="BF7" s="40">
        <v>75</v>
      </c>
      <c r="BG7" s="40">
        <v>8</v>
      </c>
      <c r="BH7" s="40">
        <v>13</v>
      </c>
      <c r="BI7" s="68">
        <v>184</v>
      </c>
      <c r="BJ7" s="35">
        <f t="shared" si="7"/>
        <v>0</v>
      </c>
      <c r="BK7" s="35"/>
      <c r="BL7" s="35"/>
      <c r="BM7" s="35"/>
      <c r="BN7" s="35"/>
      <c r="BO7" s="35"/>
      <c r="BP7" s="35"/>
    </row>
    <row r="8" spans="1:68" s="7" customFormat="1" ht="21.75" customHeight="1" x14ac:dyDescent="0.15">
      <c r="A8" s="280"/>
      <c r="B8" s="284"/>
      <c r="C8" s="93">
        <f>C7/$H$7</f>
        <v>0.10869565217391304</v>
      </c>
      <c r="D8" s="74">
        <f>D7/$H$7-0.001</f>
        <v>0.40660869565217389</v>
      </c>
      <c r="E8" s="75">
        <f t="shared" ref="E8:G8" si="8">E7/$H$7</f>
        <v>0.32608695652173914</v>
      </c>
      <c r="F8" s="75">
        <f t="shared" si="8"/>
        <v>7.0652173913043473E-2</v>
      </c>
      <c r="G8" s="75">
        <f t="shared" si="8"/>
        <v>8.6956521739130432E-2</v>
      </c>
      <c r="H8" s="76">
        <v>1</v>
      </c>
      <c r="I8" s="35">
        <f t="shared" si="1"/>
        <v>-1.0000000000001119E-3</v>
      </c>
      <c r="J8" s="35"/>
      <c r="K8" s="35"/>
      <c r="L8" s="36"/>
      <c r="M8" s="36"/>
      <c r="N8" s="36"/>
      <c r="O8" s="36"/>
      <c r="Q8" s="280"/>
      <c r="R8" s="284"/>
      <c r="S8" s="101">
        <f>S7/$X$7</f>
        <v>9.2391304347826081E-2</v>
      </c>
      <c r="T8" s="102">
        <f t="shared" ref="T8:W8" si="9">T7/$X$7</f>
        <v>0.375</v>
      </c>
      <c r="U8" s="103">
        <f>U7/$X$7+0.001</f>
        <v>0.41404347826086957</v>
      </c>
      <c r="V8" s="102">
        <f t="shared" si="9"/>
        <v>4.3478260869565216E-2</v>
      </c>
      <c r="W8" s="102">
        <f t="shared" si="9"/>
        <v>7.6086956521739135E-2</v>
      </c>
      <c r="X8" s="76">
        <v>1</v>
      </c>
      <c r="Y8" s="35">
        <f t="shared" si="3"/>
        <v>9.9999999999988987E-4</v>
      </c>
      <c r="Z8" s="35"/>
      <c r="AA8" s="35"/>
      <c r="AB8" s="36"/>
      <c r="AC8" s="36"/>
      <c r="AD8" s="36"/>
      <c r="AE8" s="36"/>
      <c r="AI8" s="405"/>
      <c r="AJ8" s="277"/>
      <c r="AK8" s="101">
        <f>AK7/$AP$7</f>
        <v>0.25</v>
      </c>
      <c r="AL8" s="102">
        <f t="shared" ref="AL8:AO8" si="10">AL7/$AP$7</f>
        <v>0.52173913043478259</v>
      </c>
      <c r="AM8" s="102">
        <f t="shared" si="10"/>
        <v>0.19021739130434784</v>
      </c>
      <c r="AN8" s="102">
        <f t="shared" si="10"/>
        <v>2.1739130434782608E-2</v>
      </c>
      <c r="AO8" s="102">
        <f t="shared" si="10"/>
        <v>1.6304347826086956E-2</v>
      </c>
      <c r="AP8" s="76">
        <v>1</v>
      </c>
      <c r="AQ8" s="35">
        <f t="shared" si="5"/>
        <v>0</v>
      </c>
      <c r="AR8" s="35"/>
      <c r="AS8" s="35"/>
      <c r="AT8" s="36"/>
      <c r="AU8" s="36"/>
      <c r="AV8" s="36"/>
      <c r="AW8" s="36"/>
      <c r="BB8" s="280"/>
      <c r="BC8" s="284"/>
      <c r="BD8" s="101">
        <f>BD7/$BI$7</f>
        <v>9.7826086956521743E-2</v>
      </c>
      <c r="BE8" s="102">
        <f t="shared" ref="BE8:BH8" si="11">BE7/$BI$7</f>
        <v>0.38043478260869568</v>
      </c>
      <c r="BF8" s="102">
        <f t="shared" si="11"/>
        <v>0.40760869565217389</v>
      </c>
      <c r="BG8" s="102">
        <f t="shared" si="11"/>
        <v>4.3478260869565216E-2</v>
      </c>
      <c r="BH8" s="102">
        <f t="shared" si="11"/>
        <v>7.0652173913043473E-2</v>
      </c>
      <c r="BI8" s="76">
        <v>1</v>
      </c>
      <c r="BJ8" s="35">
        <f t="shared" si="7"/>
        <v>0</v>
      </c>
      <c r="BK8" s="35"/>
      <c r="BL8" s="35"/>
      <c r="BM8" s="36"/>
      <c r="BN8" s="36"/>
      <c r="BO8" s="36"/>
      <c r="BP8" s="36"/>
    </row>
    <row r="9" spans="1:68" s="7" customFormat="1" ht="21.75" customHeight="1" x14ac:dyDescent="0.15">
      <c r="A9" s="280"/>
      <c r="B9" s="284" t="s">
        <v>3</v>
      </c>
      <c r="C9" s="92">
        <v>25</v>
      </c>
      <c r="D9" s="40">
        <v>94</v>
      </c>
      <c r="E9" s="40">
        <v>74</v>
      </c>
      <c r="F9" s="40">
        <v>9</v>
      </c>
      <c r="G9" s="40">
        <v>9</v>
      </c>
      <c r="H9" s="69">
        <v>211</v>
      </c>
      <c r="I9" s="35">
        <f t="shared" si="1"/>
        <v>0</v>
      </c>
      <c r="J9" s="35"/>
      <c r="K9" s="35"/>
      <c r="L9" s="35"/>
      <c r="M9" s="35"/>
      <c r="N9" s="35"/>
      <c r="O9" s="35"/>
      <c r="Q9" s="280"/>
      <c r="R9" s="284" t="s">
        <v>3</v>
      </c>
      <c r="S9" s="92">
        <v>25</v>
      </c>
      <c r="T9" s="40">
        <v>106</v>
      </c>
      <c r="U9" s="40">
        <v>68</v>
      </c>
      <c r="V9" s="40">
        <v>7</v>
      </c>
      <c r="W9" s="40">
        <v>5</v>
      </c>
      <c r="X9" s="69">
        <v>211</v>
      </c>
      <c r="Y9" s="35">
        <f t="shared" si="3"/>
        <v>0</v>
      </c>
      <c r="Z9" s="35"/>
      <c r="AA9" s="35"/>
      <c r="AB9" s="35"/>
      <c r="AC9" s="35"/>
      <c r="AD9" s="35"/>
      <c r="AE9" s="35"/>
      <c r="AI9" s="405"/>
      <c r="AJ9" s="285" t="s">
        <v>3</v>
      </c>
      <c r="AK9" s="92">
        <v>72</v>
      </c>
      <c r="AL9" s="40">
        <v>112</v>
      </c>
      <c r="AM9" s="40">
        <v>23</v>
      </c>
      <c r="AN9" s="40">
        <v>3</v>
      </c>
      <c r="AO9" s="40">
        <v>1</v>
      </c>
      <c r="AP9" s="69">
        <v>211</v>
      </c>
      <c r="AQ9" s="35">
        <f t="shared" si="5"/>
        <v>0</v>
      </c>
      <c r="AR9" s="35"/>
      <c r="AS9" s="35"/>
      <c r="AT9" s="35"/>
      <c r="AU9" s="35"/>
      <c r="AV9" s="35"/>
      <c r="AW9" s="35"/>
      <c r="BB9" s="280"/>
      <c r="BC9" s="284" t="s">
        <v>3</v>
      </c>
      <c r="BD9" s="92">
        <v>25</v>
      </c>
      <c r="BE9" s="40">
        <v>108</v>
      </c>
      <c r="BF9" s="40">
        <v>61</v>
      </c>
      <c r="BG9" s="40">
        <v>13</v>
      </c>
      <c r="BH9" s="40">
        <v>4</v>
      </c>
      <c r="BI9" s="68">
        <v>211</v>
      </c>
      <c r="BJ9" s="35">
        <f t="shared" si="7"/>
        <v>0</v>
      </c>
      <c r="BK9" s="35"/>
      <c r="BL9" s="35"/>
      <c r="BM9" s="35"/>
      <c r="BN9" s="35"/>
      <c r="BO9" s="35"/>
      <c r="BP9" s="35"/>
    </row>
    <row r="10" spans="1:68" s="7" customFormat="1" ht="21.75" customHeight="1" x14ac:dyDescent="0.15">
      <c r="A10" s="280"/>
      <c r="B10" s="284"/>
      <c r="C10" s="93">
        <f>C9/$H$9</f>
        <v>0.11848341232227488</v>
      </c>
      <c r="D10" s="75">
        <f t="shared" ref="D10:G10" si="12">D9/$H$9</f>
        <v>0.44549763033175355</v>
      </c>
      <c r="E10" s="75">
        <f t="shared" si="12"/>
        <v>0.35071090047393366</v>
      </c>
      <c r="F10" s="75">
        <f t="shared" si="12"/>
        <v>4.2654028436018961E-2</v>
      </c>
      <c r="G10" s="75">
        <f t="shared" si="12"/>
        <v>4.2654028436018961E-2</v>
      </c>
      <c r="H10" s="76">
        <v>1</v>
      </c>
      <c r="I10" s="35">
        <f t="shared" si="1"/>
        <v>0</v>
      </c>
      <c r="J10" s="35"/>
      <c r="K10" s="35"/>
      <c r="L10" s="36"/>
      <c r="M10" s="36"/>
      <c r="N10" s="36"/>
      <c r="O10" s="36"/>
      <c r="Q10" s="280"/>
      <c r="R10" s="284"/>
      <c r="S10" s="101">
        <f>S9/$X$9</f>
        <v>0.11848341232227488</v>
      </c>
      <c r="T10" s="103">
        <f>T9/$X$9+0.001</f>
        <v>0.50336966824644547</v>
      </c>
      <c r="U10" s="102">
        <f t="shared" ref="U10:W10" si="13">U9/$X$9</f>
        <v>0.32227488151658767</v>
      </c>
      <c r="V10" s="102">
        <f t="shared" si="13"/>
        <v>3.3175355450236969E-2</v>
      </c>
      <c r="W10" s="102">
        <f t="shared" si="13"/>
        <v>2.3696682464454975E-2</v>
      </c>
      <c r="X10" s="76">
        <v>1</v>
      </c>
      <c r="Y10" s="35">
        <f t="shared" si="3"/>
        <v>9.9999999999988987E-4</v>
      </c>
      <c r="Z10" s="35"/>
      <c r="AA10" s="35"/>
      <c r="AB10" s="36"/>
      <c r="AC10" s="36"/>
      <c r="AD10" s="36"/>
      <c r="AE10" s="36"/>
      <c r="AI10" s="405"/>
      <c r="AJ10" s="277"/>
      <c r="AK10" s="101">
        <f>AK9/$AP$9</f>
        <v>0.34123222748815168</v>
      </c>
      <c r="AL10" s="102">
        <f t="shared" ref="AL10:AO10" si="14">AL9/$AP$9</f>
        <v>0.53080568720379151</v>
      </c>
      <c r="AM10" s="102">
        <f t="shared" si="14"/>
        <v>0.10900473933649289</v>
      </c>
      <c r="AN10" s="102">
        <f t="shared" si="14"/>
        <v>1.4218009478672985E-2</v>
      </c>
      <c r="AO10" s="102">
        <f t="shared" si="14"/>
        <v>4.7393364928909956E-3</v>
      </c>
      <c r="AP10" s="76">
        <v>1</v>
      </c>
      <c r="AQ10" s="35">
        <f t="shared" si="5"/>
        <v>0</v>
      </c>
      <c r="AR10" s="35"/>
      <c r="AS10" s="35"/>
      <c r="AT10" s="36"/>
      <c r="AU10" s="36"/>
      <c r="AV10" s="36"/>
      <c r="AW10" s="36"/>
      <c r="BB10" s="280"/>
      <c r="BC10" s="284"/>
      <c r="BD10" s="101">
        <f>BD9/$BI$9</f>
        <v>0.11848341232227488</v>
      </c>
      <c r="BE10" s="102">
        <f t="shared" ref="BE10:BH10" si="15">BE9/$BI$9</f>
        <v>0.51184834123222744</v>
      </c>
      <c r="BF10" s="102">
        <f t="shared" si="15"/>
        <v>0.2890995260663507</v>
      </c>
      <c r="BG10" s="102">
        <f t="shared" si="15"/>
        <v>6.1611374407582936E-2</v>
      </c>
      <c r="BH10" s="102">
        <f t="shared" si="15"/>
        <v>1.8957345971563982E-2</v>
      </c>
      <c r="BI10" s="76">
        <v>1</v>
      </c>
      <c r="BJ10" s="35">
        <f t="shared" si="7"/>
        <v>0</v>
      </c>
      <c r="BK10" s="35"/>
      <c r="BL10" s="35"/>
      <c r="BM10" s="36"/>
      <c r="BN10" s="36"/>
      <c r="BO10" s="36"/>
      <c r="BP10" s="36"/>
    </row>
    <row r="11" spans="1:68" s="7" customFormat="1" ht="21.75" customHeight="1" x14ac:dyDescent="0.15">
      <c r="A11" s="280"/>
      <c r="B11" s="284" t="s">
        <v>4</v>
      </c>
      <c r="C11" s="92">
        <v>18</v>
      </c>
      <c r="D11" s="40">
        <v>111</v>
      </c>
      <c r="E11" s="40">
        <v>90</v>
      </c>
      <c r="F11" s="40">
        <v>20</v>
      </c>
      <c r="G11" s="40">
        <v>8</v>
      </c>
      <c r="H11" s="69">
        <v>247</v>
      </c>
      <c r="I11" s="35">
        <f t="shared" si="1"/>
        <v>0</v>
      </c>
      <c r="J11" s="35"/>
      <c r="K11" s="35"/>
      <c r="L11" s="35"/>
      <c r="M11" s="35"/>
      <c r="N11" s="35"/>
      <c r="O11" s="35"/>
      <c r="Q11" s="280"/>
      <c r="R11" s="284" t="s">
        <v>4</v>
      </c>
      <c r="S11" s="92">
        <v>17</v>
      </c>
      <c r="T11" s="40">
        <v>120</v>
      </c>
      <c r="U11" s="40">
        <v>92</v>
      </c>
      <c r="V11" s="40">
        <v>15</v>
      </c>
      <c r="W11" s="40">
        <v>3</v>
      </c>
      <c r="X11" s="69">
        <v>247</v>
      </c>
      <c r="Y11" s="35">
        <f t="shared" si="3"/>
        <v>0</v>
      </c>
      <c r="Z11" s="35"/>
      <c r="AA11" s="35"/>
      <c r="AB11" s="35"/>
      <c r="AC11" s="35"/>
      <c r="AD11" s="35"/>
      <c r="AE11" s="35"/>
      <c r="AI11" s="405"/>
      <c r="AJ11" s="285" t="s">
        <v>4</v>
      </c>
      <c r="AK11" s="92">
        <v>68</v>
      </c>
      <c r="AL11" s="40">
        <v>147</v>
      </c>
      <c r="AM11" s="40">
        <v>23</v>
      </c>
      <c r="AN11" s="40">
        <v>5</v>
      </c>
      <c r="AO11" s="40">
        <v>4</v>
      </c>
      <c r="AP11" s="69">
        <v>247</v>
      </c>
      <c r="AQ11" s="35">
        <f t="shared" si="5"/>
        <v>0</v>
      </c>
      <c r="AR11" s="35"/>
      <c r="AS11" s="35"/>
      <c r="AT11" s="35"/>
      <c r="AU11" s="35"/>
      <c r="AV11" s="35"/>
      <c r="AW11" s="35"/>
      <c r="BB11" s="280"/>
      <c r="BC11" s="284" t="s">
        <v>4</v>
      </c>
      <c r="BD11" s="92">
        <v>15</v>
      </c>
      <c r="BE11" s="40">
        <v>122</v>
      </c>
      <c r="BF11" s="40">
        <v>90</v>
      </c>
      <c r="BG11" s="40">
        <v>16</v>
      </c>
      <c r="BH11" s="40">
        <v>3</v>
      </c>
      <c r="BI11" s="68">
        <v>246</v>
      </c>
      <c r="BJ11" s="35">
        <f t="shared" si="7"/>
        <v>0</v>
      </c>
      <c r="BK11" s="35"/>
      <c r="BL11" s="35"/>
      <c r="BM11" s="35"/>
      <c r="BN11" s="35"/>
      <c r="BO11" s="35"/>
      <c r="BP11" s="35"/>
    </row>
    <row r="12" spans="1:68" s="7" customFormat="1" ht="21.75" customHeight="1" x14ac:dyDescent="0.15">
      <c r="A12" s="280"/>
      <c r="B12" s="284"/>
      <c r="C12" s="93">
        <f>C11/$H$11</f>
        <v>7.28744939271255E-2</v>
      </c>
      <c r="D12" s="74">
        <f>D11/$H$11+0.001</f>
        <v>0.45039271255060731</v>
      </c>
      <c r="E12" s="75">
        <f t="shared" ref="E12:G12" si="16">E11/$H$11</f>
        <v>0.36437246963562753</v>
      </c>
      <c r="F12" s="75">
        <f t="shared" si="16"/>
        <v>8.0971659919028341E-2</v>
      </c>
      <c r="G12" s="75">
        <f t="shared" si="16"/>
        <v>3.2388663967611336E-2</v>
      </c>
      <c r="H12" s="76">
        <v>1</v>
      </c>
      <c r="I12" s="35">
        <f t="shared" si="1"/>
        <v>1.0000000000001119E-3</v>
      </c>
      <c r="J12" s="35"/>
      <c r="K12" s="35"/>
      <c r="L12" s="36"/>
      <c r="M12" s="36"/>
      <c r="N12" s="36"/>
      <c r="O12" s="36"/>
      <c r="Q12" s="280"/>
      <c r="R12" s="284"/>
      <c r="S12" s="101">
        <f>S11/$X$11</f>
        <v>6.8825910931174086E-2</v>
      </c>
      <c r="T12" s="102">
        <f t="shared" ref="T12:W12" si="17">T11/$X$11</f>
        <v>0.48582995951417002</v>
      </c>
      <c r="U12" s="102">
        <f t="shared" si="17"/>
        <v>0.37246963562753038</v>
      </c>
      <c r="V12" s="102">
        <f t="shared" si="17"/>
        <v>6.0728744939271252E-2</v>
      </c>
      <c r="W12" s="102">
        <f t="shared" si="17"/>
        <v>1.2145748987854251E-2</v>
      </c>
      <c r="X12" s="76">
        <v>1</v>
      </c>
      <c r="Y12" s="35">
        <f t="shared" si="3"/>
        <v>0</v>
      </c>
      <c r="Z12" s="35"/>
      <c r="AA12" s="35"/>
      <c r="AB12" s="36"/>
      <c r="AC12" s="36"/>
      <c r="AD12" s="36"/>
      <c r="AE12" s="36"/>
      <c r="AI12" s="405"/>
      <c r="AJ12" s="277"/>
      <c r="AK12" s="101">
        <f>AK11/$AP$11</f>
        <v>0.27530364372469635</v>
      </c>
      <c r="AL12" s="103">
        <f>AL11/$AP$11+0.001</f>
        <v>0.59614170040485825</v>
      </c>
      <c r="AM12" s="102">
        <f t="shared" ref="AM12:AO12" si="18">AM11/$AP$11</f>
        <v>9.3117408906882596E-2</v>
      </c>
      <c r="AN12" s="102">
        <f t="shared" si="18"/>
        <v>2.0242914979757085E-2</v>
      </c>
      <c r="AO12" s="102">
        <f t="shared" si="18"/>
        <v>1.6194331983805668E-2</v>
      </c>
      <c r="AP12" s="76">
        <v>1</v>
      </c>
      <c r="AQ12" s="35">
        <f t="shared" si="5"/>
        <v>9.9999999999988987E-4</v>
      </c>
      <c r="AR12" s="35"/>
      <c r="AS12" s="35"/>
      <c r="AT12" s="36"/>
      <c r="AU12" s="36"/>
      <c r="AV12" s="36"/>
      <c r="AW12" s="36"/>
      <c r="BB12" s="280"/>
      <c r="BC12" s="284"/>
      <c r="BD12" s="101">
        <f>BD11/$BI$11</f>
        <v>6.097560975609756E-2</v>
      </c>
      <c r="BE12" s="102">
        <f t="shared" ref="BE12:BH12" si="19">BE11/$BI$11</f>
        <v>0.49593495934959347</v>
      </c>
      <c r="BF12" s="102">
        <f t="shared" si="19"/>
        <v>0.36585365853658536</v>
      </c>
      <c r="BG12" s="102">
        <f t="shared" si="19"/>
        <v>6.5040650406504072E-2</v>
      </c>
      <c r="BH12" s="102">
        <f t="shared" si="19"/>
        <v>1.2195121951219513E-2</v>
      </c>
      <c r="BI12" s="76">
        <v>1</v>
      </c>
      <c r="BJ12" s="35">
        <f t="shared" si="7"/>
        <v>0</v>
      </c>
      <c r="BK12" s="35"/>
      <c r="BL12" s="35"/>
      <c r="BM12" s="36"/>
      <c r="BN12" s="36"/>
      <c r="BO12" s="36"/>
      <c r="BP12" s="36"/>
    </row>
    <row r="13" spans="1:68" s="7" customFormat="1" ht="21.75" customHeight="1" x14ac:dyDescent="0.15">
      <c r="A13" s="280"/>
      <c r="B13" s="284" t="s">
        <v>5</v>
      </c>
      <c r="C13" s="92">
        <v>28</v>
      </c>
      <c r="D13" s="40">
        <v>125</v>
      </c>
      <c r="E13" s="40">
        <v>88</v>
      </c>
      <c r="F13" s="40">
        <v>20</v>
      </c>
      <c r="G13" s="40">
        <v>11</v>
      </c>
      <c r="H13" s="69">
        <v>272</v>
      </c>
      <c r="I13" s="35">
        <f t="shared" si="1"/>
        <v>0</v>
      </c>
      <c r="J13" s="35"/>
      <c r="K13" s="35"/>
      <c r="L13" s="35"/>
      <c r="M13" s="35"/>
      <c r="N13" s="35"/>
      <c r="O13" s="35"/>
      <c r="Q13" s="280"/>
      <c r="R13" s="284" t="s">
        <v>5</v>
      </c>
      <c r="S13" s="92">
        <v>22</v>
      </c>
      <c r="T13" s="40">
        <v>126</v>
      </c>
      <c r="U13" s="40">
        <v>101</v>
      </c>
      <c r="V13" s="40">
        <v>16</v>
      </c>
      <c r="W13" s="40">
        <v>7</v>
      </c>
      <c r="X13" s="69">
        <v>272</v>
      </c>
      <c r="Y13" s="35">
        <f t="shared" si="3"/>
        <v>0</v>
      </c>
      <c r="Z13" s="35"/>
      <c r="AA13" s="35"/>
      <c r="AB13" s="35"/>
      <c r="AC13" s="35"/>
      <c r="AD13" s="35"/>
      <c r="AE13" s="35"/>
      <c r="AI13" s="405"/>
      <c r="AJ13" s="285" t="s">
        <v>5</v>
      </c>
      <c r="AK13" s="92">
        <v>103</v>
      </c>
      <c r="AL13" s="40">
        <v>151</v>
      </c>
      <c r="AM13" s="40">
        <v>13</v>
      </c>
      <c r="AN13" s="40">
        <v>4</v>
      </c>
      <c r="AO13" s="40">
        <v>1</v>
      </c>
      <c r="AP13" s="69">
        <v>272</v>
      </c>
      <c r="AQ13" s="35">
        <f t="shared" si="5"/>
        <v>0</v>
      </c>
      <c r="AR13" s="35"/>
      <c r="AS13" s="35"/>
      <c r="AT13" s="35"/>
      <c r="AU13" s="35"/>
      <c r="AV13" s="35"/>
      <c r="AW13" s="35"/>
      <c r="BB13" s="280"/>
      <c r="BC13" s="284" t="s">
        <v>5</v>
      </c>
      <c r="BD13" s="92">
        <v>35</v>
      </c>
      <c r="BE13" s="40">
        <v>126</v>
      </c>
      <c r="BF13" s="40">
        <v>89</v>
      </c>
      <c r="BG13" s="40">
        <v>11</v>
      </c>
      <c r="BH13" s="40">
        <v>11</v>
      </c>
      <c r="BI13" s="68">
        <v>272</v>
      </c>
      <c r="BJ13" s="35">
        <f t="shared" si="7"/>
        <v>0</v>
      </c>
      <c r="BK13" s="35"/>
      <c r="BL13" s="35"/>
      <c r="BM13" s="35"/>
      <c r="BN13" s="35"/>
      <c r="BO13" s="35"/>
      <c r="BP13" s="35"/>
    </row>
    <row r="14" spans="1:68" s="7" customFormat="1" ht="21.75" customHeight="1" x14ac:dyDescent="0.15">
      <c r="A14" s="280"/>
      <c r="B14" s="284"/>
      <c r="C14" s="93">
        <f>C13/$H$13</f>
        <v>0.10294117647058823</v>
      </c>
      <c r="D14" s="74">
        <f>D13/$H$13-0.001</f>
        <v>0.45855882352941174</v>
      </c>
      <c r="E14" s="75">
        <f t="shared" ref="E14:G14" si="20">E13/$H$13</f>
        <v>0.3235294117647059</v>
      </c>
      <c r="F14" s="75">
        <f t="shared" si="20"/>
        <v>7.3529411764705885E-2</v>
      </c>
      <c r="G14" s="75">
        <f t="shared" si="20"/>
        <v>4.0441176470588237E-2</v>
      </c>
      <c r="H14" s="76">
        <v>1</v>
      </c>
      <c r="I14" s="35">
        <f t="shared" si="1"/>
        <v>-1.0000000000000009E-3</v>
      </c>
      <c r="J14" s="35"/>
      <c r="K14" s="35"/>
      <c r="L14" s="36"/>
      <c r="M14" s="36"/>
      <c r="N14" s="36"/>
      <c r="O14" s="36"/>
      <c r="Q14" s="280"/>
      <c r="R14" s="284"/>
      <c r="S14" s="101">
        <f>S13/$X$13</f>
        <v>8.0882352941176475E-2</v>
      </c>
      <c r="T14" s="102">
        <f t="shared" ref="T14:W14" si="21">T13/$X$13</f>
        <v>0.46323529411764708</v>
      </c>
      <c r="U14" s="102">
        <f t="shared" si="21"/>
        <v>0.37132352941176472</v>
      </c>
      <c r="V14" s="102">
        <f t="shared" si="21"/>
        <v>5.8823529411764705E-2</v>
      </c>
      <c r="W14" s="102">
        <f t="shared" si="21"/>
        <v>2.5735294117647058E-2</v>
      </c>
      <c r="X14" s="76">
        <v>1</v>
      </c>
      <c r="Y14" s="35">
        <f t="shared" si="3"/>
        <v>0</v>
      </c>
      <c r="Z14" s="35"/>
      <c r="AA14" s="35"/>
      <c r="AB14" s="36"/>
      <c r="AC14" s="36"/>
      <c r="AD14" s="36"/>
      <c r="AE14" s="36"/>
      <c r="AI14" s="405"/>
      <c r="AJ14" s="277"/>
      <c r="AK14" s="101">
        <f>AK13/$AP$13</f>
        <v>0.37867647058823528</v>
      </c>
      <c r="AL14" s="103">
        <f>AL13/$AP$13-0.001</f>
        <v>0.55414705882352944</v>
      </c>
      <c r="AM14" s="102">
        <f t="shared" ref="AM14:AO14" si="22">AM13/$AP$13</f>
        <v>4.779411764705882E-2</v>
      </c>
      <c r="AN14" s="102">
        <f t="shared" si="22"/>
        <v>1.4705882352941176E-2</v>
      </c>
      <c r="AO14" s="102">
        <f t="shared" si="22"/>
        <v>3.6764705882352941E-3</v>
      </c>
      <c r="AP14" s="76">
        <v>1</v>
      </c>
      <c r="AQ14" s="35">
        <f t="shared" si="5"/>
        <v>-1.0000000000001119E-3</v>
      </c>
      <c r="AR14" s="35"/>
      <c r="AS14" s="35"/>
      <c r="AT14" s="36"/>
      <c r="AU14" s="36"/>
      <c r="AV14" s="36"/>
      <c r="AW14" s="36"/>
      <c r="BB14" s="280"/>
      <c r="BC14" s="284"/>
      <c r="BD14" s="101">
        <f>BD13/$BI$13</f>
        <v>0.12867647058823528</v>
      </c>
      <c r="BE14" s="103">
        <f>BE13/$BI$13+0.001</f>
        <v>0.46423529411764708</v>
      </c>
      <c r="BF14" s="102">
        <f t="shared" ref="BF14:BH14" si="23">BF13/$BI$13</f>
        <v>0.32720588235294118</v>
      </c>
      <c r="BG14" s="102">
        <f t="shared" si="23"/>
        <v>4.0441176470588237E-2</v>
      </c>
      <c r="BH14" s="102">
        <f t="shared" si="23"/>
        <v>4.0441176470588237E-2</v>
      </c>
      <c r="BI14" s="76">
        <v>1</v>
      </c>
      <c r="BJ14" s="35">
        <f t="shared" si="7"/>
        <v>9.9999999999988987E-4</v>
      </c>
      <c r="BK14" s="35"/>
      <c r="BL14" s="35"/>
      <c r="BM14" s="36"/>
      <c r="BN14" s="36"/>
      <c r="BO14" s="36"/>
      <c r="BP14" s="36"/>
    </row>
    <row r="15" spans="1:68" s="7" customFormat="1" ht="21.75" customHeight="1" x14ac:dyDescent="0.15">
      <c r="A15" s="280"/>
      <c r="B15" s="285" t="s">
        <v>85</v>
      </c>
      <c r="C15" s="92">
        <v>77</v>
      </c>
      <c r="D15" s="40">
        <v>122</v>
      </c>
      <c r="E15" s="40">
        <v>66</v>
      </c>
      <c r="F15" s="40">
        <v>12</v>
      </c>
      <c r="G15" s="40">
        <v>13</v>
      </c>
      <c r="H15" s="69">
        <v>290</v>
      </c>
      <c r="I15" s="35">
        <f t="shared" si="1"/>
        <v>0</v>
      </c>
      <c r="J15" s="35"/>
      <c r="K15" s="35"/>
      <c r="L15" s="35"/>
      <c r="M15" s="35"/>
      <c r="N15" s="35"/>
      <c r="O15" s="35"/>
      <c r="Q15" s="280"/>
      <c r="R15" s="285" t="s">
        <v>85</v>
      </c>
      <c r="S15" s="92">
        <v>73</v>
      </c>
      <c r="T15" s="40">
        <v>119</v>
      </c>
      <c r="U15" s="40">
        <v>78</v>
      </c>
      <c r="V15" s="40">
        <v>10</v>
      </c>
      <c r="W15" s="40">
        <v>11</v>
      </c>
      <c r="X15" s="69">
        <v>291</v>
      </c>
      <c r="Y15" s="35">
        <f t="shared" si="3"/>
        <v>0</v>
      </c>
      <c r="Z15" s="35"/>
      <c r="AA15" s="35"/>
      <c r="AB15" s="35"/>
      <c r="AC15" s="35"/>
      <c r="AD15" s="35"/>
      <c r="AE15" s="35"/>
      <c r="AI15" s="405"/>
      <c r="AJ15" s="285" t="s">
        <v>85</v>
      </c>
      <c r="AK15" s="92">
        <v>167</v>
      </c>
      <c r="AL15" s="40">
        <v>93</v>
      </c>
      <c r="AM15" s="40">
        <v>23</v>
      </c>
      <c r="AN15" s="40">
        <v>5</v>
      </c>
      <c r="AO15" s="40">
        <v>3</v>
      </c>
      <c r="AP15" s="69">
        <v>291</v>
      </c>
      <c r="AQ15" s="35">
        <f t="shared" si="5"/>
        <v>0</v>
      </c>
      <c r="AR15" s="35"/>
      <c r="AS15" s="35"/>
      <c r="AT15" s="35"/>
      <c r="AU15" s="35"/>
      <c r="AV15" s="35"/>
      <c r="AW15" s="35"/>
      <c r="BB15" s="280"/>
      <c r="BC15" s="285" t="s">
        <v>85</v>
      </c>
      <c r="BD15" s="92">
        <v>73</v>
      </c>
      <c r="BE15" s="40">
        <v>118</v>
      </c>
      <c r="BF15" s="40">
        <v>78</v>
      </c>
      <c r="BG15" s="40">
        <v>10</v>
      </c>
      <c r="BH15" s="40">
        <v>12</v>
      </c>
      <c r="BI15" s="68">
        <v>291</v>
      </c>
      <c r="BJ15" s="35">
        <f t="shared" si="7"/>
        <v>0</v>
      </c>
      <c r="BK15" s="35"/>
      <c r="BL15" s="35"/>
      <c r="BM15" s="35"/>
      <c r="BN15" s="35"/>
      <c r="BO15" s="35"/>
      <c r="BP15" s="35"/>
    </row>
    <row r="16" spans="1:68" s="7" customFormat="1" ht="21.75" customHeight="1" thickBot="1" x14ac:dyDescent="0.2">
      <c r="A16" s="280"/>
      <c r="B16" s="286"/>
      <c r="C16" s="94">
        <f>C15/$H$15</f>
        <v>0.26551724137931032</v>
      </c>
      <c r="D16" s="84">
        <f>D15/$H$15-0.001</f>
        <v>0.4196896551724138</v>
      </c>
      <c r="E16" s="77">
        <f t="shared" ref="E16:G16" si="24">E15/$H$15</f>
        <v>0.22758620689655173</v>
      </c>
      <c r="F16" s="77">
        <f t="shared" si="24"/>
        <v>4.1379310344827586E-2</v>
      </c>
      <c r="G16" s="77">
        <f t="shared" si="24"/>
        <v>4.4827586206896551E-2</v>
      </c>
      <c r="H16" s="78">
        <v>1</v>
      </c>
      <c r="I16" s="35">
        <f t="shared" si="1"/>
        <v>-1.0000000000000009E-3</v>
      </c>
      <c r="J16" s="35"/>
      <c r="K16" s="35"/>
      <c r="L16" s="36"/>
      <c r="M16" s="36"/>
      <c r="N16" s="36"/>
      <c r="O16" s="36"/>
      <c r="Q16" s="280"/>
      <c r="R16" s="286"/>
      <c r="S16" s="109">
        <f>S15/$X$15</f>
        <v>0.25085910652920962</v>
      </c>
      <c r="T16" s="111">
        <f t="shared" ref="T16:W16" si="25">T15/$X$15</f>
        <v>0.40893470790378006</v>
      </c>
      <c r="U16" s="111">
        <f t="shared" si="25"/>
        <v>0.26804123711340205</v>
      </c>
      <c r="V16" s="111">
        <f t="shared" si="25"/>
        <v>3.4364261168384883E-2</v>
      </c>
      <c r="W16" s="111">
        <f t="shared" si="25"/>
        <v>3.7800687285223365E-2</v>
      </c>
      <c r="X16" s="78">
        <v>1</v>
      </c>
      <c r="Y16" s="35">
        <f t="shared" si="3"/>
        <v>0</v>
      </c>
      <c r="Z16" s="35"/>
      <c r="AA16" s="35"/>
      <c r="AB16" s="36"/>
      <c r="AC16" s="36"/>
      <c r="AD16" s="36"/>
      <c r="AE16" s="36"/>
      <c r="AI16" s="405"/>
      <c r="AJ16" s="286"/>
      <c r="AK16" s="109">
        <f>AK15/$AP$15</f>
        <v>0.57388316151202745</v>
      </c>
      <c r="AL16" s="111">
        <f t="shared" ref="AL16:AO16" si="26">AL15/$AP$15</f>
        <v>0.31958762886597936</v>
      </c>
      <c r="AM16" s="111">
        <f t="shared" si="26"/>
        <v>7.903780068728522E-2</v>
      </c>
      <c r="AN16" s="111">
        <f t="shared" si="26"/>
        <v>1.7182130584192441E-2</v>
      </c>
      <c r="AO16" s="111">
        <f t="shared" si="26"/>
        <v>1.0309278350515464E-2</v>
      </c>
      <c r="AP16" s="78">
        <v>1</v>
      </c>
      <c r="AQ16" s="35">
        <f t="shared" si="5"/>
        <v>0</v>
      </c>
      <c r="AR16" s="35"/>
      <c r="AS16" s="35"/>
      <c r="AT16" s="36"/>
      <c r="AU16" s="36"/>
      <c r="AV16" s="36"/>
      <c r="AW16" s="36"/>
      <c r="BB16" s="280"/>
      <c r="BC16" s="286"/>
      <c r="BD16" s="109">
        <f>BD15/$BI$15</f>
        <v>0.25085910652920962</v>
      </c>
      <c r="BE16" s="110">
        <f>BE15/$BI$15+0.001</f>
        <v>0.40649828178694158</v>
      </c>
      <c r="BF16" s="111">
        <f t="shared" ref="BF16:BH16" si="27">BF15/$BI$15</f>
        <v>0.26804123711340205</v>
      </c>
      <c r="BG16" s="111">
        <f t="shared" si="27"/>
        <v>3.4364261168384883E-2</v>
      </c>
      <c r="BH16" s="111">
        <f t="shared" si="27"/>
        <v>4.1237113402061855E-2</v>
      </c>
      <c r="BI16" s="78">
        <v>1</v>
      </c>
      <c r="BJ16" s="35">
        <f t="shared" si="7"/>
        <v>9.9999999999988987E-4</v>
      </c>
      <c r="BK16" s="35"/>
      <c r="BL16" s="35"/>
      <c r="BM16" s="36"/>
      <c r="BN16" s="36"/>
      <c r="BO16" s="36"/>
      <c r="BP16" s="36"/>
    </row>
    <row r="17" spans="1:68" s="7" customFormat="1" ht="21.75" customHeight="1" thickTop="1" x14ac:dyDescent="0.15">
      <c r="A17" s="280"/>
      <c r="B17" s="277" t="s">
        <v>0</v>
      </c>
      <c r="C17" s="45">
        <v>183</v>
      </c>
      <c r="D17" s="42">
        <v>578</v>
      </c>
      <c r="E17" s="42">
        <v>437</v>
      </c>
      <c r="F17" s="42">
        <v>88</v>
      </c>
      <c r="G17" s="42">
        <v>64</v>
      </c>
      <c r="H17" s="113">
        <v>1350</v>
      </c>
      <c r="I17" s="35">
        <f t="shared" si="1"/>
        <v>0</v>
      </c>
      <c r="J17" s="35"/>
      <c r="K17" s="35"/>
      <c r="L17" s="37"/>
      <c r="M17" s="37"/>
      <c r="N17" s="37"/>
      <c r="O17" s="37"/>
      <c r="Q17" s="280"/>
      <c r="R17" s="277" t="s">
        <v>0</v>
      </c>
      <c r="S17" s="45">
        <v>165</v>
      </c>
      <c r="T17" s="42">
        <v>596</v>
      </c>
      <c r="U17" s="42">
        <v>476</v>
      </c>
      <c r="V17" s="42">
        <v>66</v>
      </c>
      <c r="W17" s="42">
        <v>48</v>
      </c>
      <c r="X17" s="113">
        <v>1351</v>
      </c>
      <c r="Y17" s="35">
        <f t="shared" si="3"/>
        <v>0</v>
      </c>
      <c r="Z17" s="35"/>
      <c r="AA17" s="35"/>
      <c r="AB17" s="37"/>
      <c r="AC17" s="37"/>
      <c r="AD17" s="37"/>
      <c r="AE17" s="37"/>
      <c r="AI17" s="405"/>
      <c r="AJ17" s="315" t="s">
        <v>0</v>
      </c>
      <c r="AK17" s="45">
        <v>488</v>
      </c>
      <c r="AL17" s="42">
        <v>674</v>
      </c>
      <c r="AM17" s="42">
        <v>142</v>
      </c>
      <c r="AN17" s="42">
        <v>31</v>
      </c>
      <c r="AO17" s="42">
        <v>16</v>
      </c>
      <c r="AP17" s="113">
        <v>1351</v>
      </c>
      <c r="AQ17" s="35">
        <f t="shared" si="5"/>
        <v>0</v>
      </c>
      <c r="AR17" s="35"/>
      <c r="AS17" s="35"/>
      <c r="AT17" s="37"/>
      <c r="AU17" s="37"/>
      <c r="AV17" s="37"/>
      <c r="AW17" s="37"/>
      <c r="BB17" s="280"/>
      <c r="BC17" s="277" t="s">
        <v>0</v>
      </c>
      <c r="BD17" s="45">
        <v>177</v>
      </c>
      <c r="BE17" s="42">
        <v>595</v>
      </c>
      <c r="BF17" s="42">
        <v>460</v>
      </c>
      <c r="BG17" s="42">
        <v>68</v>
      </c>
      <c r="BH17" s="42">
        <v>50</v>
      </c>
      <c r="BI17" s="112">
        <v>1350</v>
      </c>
      <c r="BJ17" s="35">
        <f t="shared" si="7"/>
        <v>0</v>
      </c>
      <c r="BK17" s="35"/>
      <c r="BL17" s="35"/>
      <c r="BM17" s="37"/>
      <c r="BN17" s="37"/>
      <c r="BO17" s="37"/>
      <c r="BP17" s="37"/>
    </row>
    <row r="18" spans="1:68" s="7" customFormat="1" ht="21.75" customHeight="1" thickBot="1" x14ac:dyDescent="0.2">
      <c r="A18" s="282"/>
      <c r="B18" s="278"/>
      <c r="C18" s="97">
        <f>C17/$H$17</f>
        <v>0.13555555555555557</v>
      </c>
      <c r="D18" s="81">
        <f t="shared" ref="D18:G18" si="28">D17/$H$17</f>
        <v>0.42814814814814817</v>
      </c>
      <c r="E18" s="81">
        <f t="shared" si="28"/>
        <v>0.32370370370370372</v>
      </c>
      <c r="F18" s="81">
        <f t="shared" si="28"/>
        <v>6.5185185185185179E-2</v>
      </c>
      <c r="G18" s="81">
        <f t="shared" si="28"/>
        <v>4.7407407407407405E-2</v>
      </c>
      <c r="H18" s="83">
        <v>1</v>
      </c>
      <c r="I18" s="35">
        <f t="shared" si="1"/>
        <v>0</v>
      </c>
      <c r="J18" s="27">
        <f>+C5+C7+C9+C11+C13+C15-C17</f>
        <v>0</v>
      </c>
      <c r="K18" s="27">
        <f t="shared" ref="K18" si="29">+D5+D7+D9+D11+D13+D15-D17</f>
        <v>0</v>
      </c>
      <c r="L18" s="27">
        <f>+E5+E7+E9+E11+E13+E15-E17</f>
        <v>0</v>
      </c>
      <c r="M18" s="27">
        <f>+F5+F7+F9+F11+F13+F15-F17</f>
        <v>0</v>
      </c>
      <c r="N18" s="27">
        <f>+G5+G7+G9+G11+G13+G15-G17</f>
        <v>0</v>
      </c>
      <c r="O18" s="27">
        <f>+H5+H7+H9+H11+H13+H15-H17</f>
        <v>0</v>
      </c>
      <c r="Q18" s="282"/>
      <c r="R18" s="278"/>
      <c r="S18" s="104">
        <f>S17/$X$17</f>
        <v>0.12213175425610659</v>
      </c>
      <c r="T18" s="105">
        <f t="shared" ref="T18:W18" si="30">T17/$X$17</f>
        <v>0.44115470022205772</v>
      </c>
      <c r="U18" s="105">
        <f t="shared" si="30"/>
        <v>0.35233160621761656</v>
      </c>
      <c r="V18" s="105">
        <f t="shared" si="30"/>
        <v>4.8852701702442637E-2</v>
      </c>
      <c r="W18" s="105">
        <f t="shared" si="30"/>
        <v>3.552923760177646E-2</v>
      </c>
      <c r="X18" s="83">
        <v>1</v>
      </c>
      <c r="Y18" s="35">
        <f t="shared" si="3"/>
        <v>0</v>
      </c>
      <c r="Z18" s="27">
        <f>+S5+S7+S9+S11+S13+S15-S17</f>
        <v>0</v>
      </c>
      <c r="AA18" s="27">
        <f t="shared" ref="AA18" si="31">+T5+T7+T9+T11+T13+T15-T17</f>
        <v>0</v>
      </c>
      <c r="AB18" s="27">
        <f>+U5+U7+U9+U11+U13+U15-U17</f>
        <v>0</v>
      </c>
      <c r="AC18" s="27">
        <f>+V5+V7+V9+V11+V13+V15-V17</f>
        <v>0</v>
      </c>
      <c r="AD18" s="27">
        <f>+W5+W7+W9+W11+W13+W15-W17</f>
        <v>0</v>
      </c>
      <c r="AE18" s="27">
        <f>+X5+X7+X9+X11+X13+X15-X17</f>
        <v>0</v>
      </c>
      <c r="AI18" s="406"/>
      <c r="AJ18" s="316"/>
      <c r="AK18" s="104">
        <f>AK17/$AP$17</f>
        <v>0.36121391561806071</v>
      </c>
      <c r="AL18" s="105">
        <f t="shared" ref="AL18:AO18" si="32">AL17/$AP$17</f>
        <v>0.49888971132494447</v>
      </c>
      <c r="AM18" s="105">
        <f t="shared" si="32"/>
        <v>0.10510732790525537</v>
      </c>
      <c r="AN18" s="105">
        <f t="shared" si="32"/>
        <v>2.2945965951147299E-2</v>
      </c>
      <c r="AO18" s="105">
        <f t="shared" si="32"/>
        <v>1.1843079200592153E-2</v>
      </c>
      <c r="AP18" s="83">
        <v>1</v>
      </c>
      <c r="AQ18" s="35">
        <f t="shared" si="5"/>
        <v>0</v>
      </c>
      <c r="AR18" s="27">
        <f>+AK5+AK7+AK9+AK11+AK13+AK15-AK17</f>
        <v>0</v>
      </c>
      <c r="AS18" s="27">
        <f t="shared" ref="AS18" si="33">+AL5+AL7+AL9+AL11+AL13+AL15-AL17</f>
        <v>0</v>
      </c>
      <c r="AT18" s="27">
        <f>+AM5+AM7+AM9+AM11+AM13+AM15-AM17</f>
        <v>0</v>
      </c>
      <c r="AU18" s="27">
        <f>+AN5+AN7+AN9+AN11+AN13+AN15-AN17</f>
        <v>0</v>
      </c>
      <c r="AV18" s="27">
        <f>+AO5+AO7+AO9+AO11+AO13+AO15-AO17</f>
        <v>0</v>
      </c>
      <c r="AW18" s="27">
        <f>+AP5+AP7+AP9+AP11+AP13+AP15-AP17</f>
        <v>0</v>
      </c>
      <c r="BB18" s="281"/>
      <c r="BC18" s="285"/>
      <c r="BD18" s="106">
        <f>BD17/$BI$17</f>
        <v>0.13111111111111112</v>
      </c>
      <c r="BE18" s="107">
        <f t="shared" ref="BE18:BH18" si="34">BE17/$BI$17</f>
        <v>0.44074074074074077</v>
      </c>
      <c r="BF18" s="107">
        <f t="shared" si="34"/>
        <v>0.34074074074074073</v>
      </c>
      <c r="BG18" s="107">
        <f t="shared" si="34"/>
        <v>5.0370370370370371E-2</v>
      </c>
      <c r="BH18" s="107">
        <f t="shared" si="34"/>
        <v>3.7037037037037035E-2</v>
      </c>
      <c r="BI18" s="80">
        <v>1</v>
      </c>
      <c r="BJ18" s="35">
        <f t="shared" si="7"/>
        <v>0</v>
      </c>
      <c r="BK18" s="27">
        <f>+BD5+BD7+BD9+BD11+BD13+BD15-BD17</f>
        <v>0</v>
      </c>
      <c r="BL18" s="27">
        <f t="shared" ref="BL18" si="35">+BE5+BE7+BE9+BE11+BE13+BE15-BE17</f>
        <v>0</v>
      </c>
      <c r="BM18" s="27">
        <f>+BF5+BF7+BF9+BF11+BF13+BF15-BF17</f>
        <v>0</v>
      </c>
      <c r="BN18" s="27">
        <f>+BG5+BG7+BG9+BG11+BG13+BG15-BG17</f>
        <v>0</v>
      </c>
      <c r="BO18" s="27">
        <f>+BH5+BH7+BH9+BH11+BH13+BH15-BH17</f>
        <v>0</v>
      </c>
      <c r="BP18" s="27">
        <f>+BI5+BI7+BI9+BI11+BI13+BI15-BI17</f>
        <v>0</v>
      </c>
    </row>
    <row r="19" spans="1:68" s="7" customFormat="1" ht="21.75" customHeight="1" x14ac:dyDescent="0.15">
      <c r="A19" s="279" t="s">
        <v>6</v>
      </c>
      <c r="B19" s="287" t="s">
        <v>1</v>
      </c>
      <c r="C19" s="96">
        <v>2</v>
      </c>
      <c r="D19" s="71">
        <v>19</v>
      </c>
      <c r="E19" s="71">
        <v>25</v>
      </c>
      <c r="F19" s="71">
        <v>7</v>
      </c>
      <c r="G19" s="71">
        <v>5</v>
      </c>
      <c r="H19" s="72">
        <v>58</v>
      </c>
      <c r="I19" s="35">
        <f t="shared" si="1"/>
        <v>0</v>
      </c>
      <c r="J19" s="35"/>
      <c r="K19" s="35"/>
      <c r="L19" s="35"/>
      <c r="M19" s="35"/>
      <c r="N19" s="35"/>
      <c r="O19" s="35"/>
      <c r="Q19" s="279" t="s">
        <v>6</v>
      </c>
      <c r="R19" s="287" t="s">
        <v>1</v>
      </c>
      <c r="S19" s="96">
        <v>3</v>
      </c>
      <c r="T19" s="71">
        <v>22</v>
      </c>
      <c r="U19" s="71">
        <v>23</v>
      </c>
      <c r="V19" s="71">
        <v>6</v>
      </c>
      <c r="W19" s="71">
        <v>4</v>
      </c>
      <c r="X19" s="72">
        <v>58</v>
      </c>
      <c r="Y19" s="35">
        <f t="shared" si="3"/>
        <v>0</v>
      </c>
      <c r="Z19" s="35"/>
      <c r="AA19" s="35"/>
      <c r="AB19" s="35"/>
      <c r="AC19" s="35"/>
      <c r="AD19" s="35"/>
      <c r="AE19" s="35"/>
      <c r="AI19" s="404" t="s">
        <v>6</v>
      </c>
      <c r="AJ19" s="407" t="s">
        <v>1</v>
      </c>
      <c r="AK19" s="96">
        <v>5</v>
      </c>
      <c r="AL19" s="71">
        <v>31</v>
      </c>
      <c r="AM19" s="71">
        <v>14</v>
      </c>
      <c r="AN19" s="71">
        <v>6</v>
      </c>
      <c r="AO19" s="71">
        <v>2</v>
      </c>
      <c r="AP19" s="72">
        <v>58</v>
      </c>
      <c r="AQ19" s="35">
        <f t="shared" si="5"/>
        <v>0</v>
      </c>
      <c r="AR19" s="35"/>
      <c r="AS19" s="35"/>
      <c r="AT19" s="35"/>
      <c r="AU19" s="35"/>
      <c r="AV19" s="35"/>
      <c r="AW19" s="35"/>
      <c r="BB19" s="279" t="s">
        <v>6</v>
      </c>
      <c r="BC19" s="287" t="s">
        <v>1</v>
      </c>
      <c r="BD19" s="96">
        <v>2</v>
      </c>
      <c r="BE19" s="71">
        <v>17</v>
      </c>
      <c r="BF19" s="71">
        <v>30</v>
      </c>
      <c r="BG19" s="71">
        <v>4</v>
      </c>
      <c r="BH19" s="71">
        <v>5</v>
      </c>
      <c r="BI19" s="72">
        <v>58</v>
      </c>
      <c r="BJ19" s="35">
        <f t="shared" si="7"/>
        <v>0</v>
      </c>
      <c r="BK19" s="35"/>
      <c r="BL19" s="35"/>
      <c r="BM19" s="35"/>
      <c r="BN19" s="35"/>
      <c r="BO19" s="35"/>
      <c r="BP19" s="35"/>
    </row>
    <row r="20" spans="1:68" s="7" customFormat="1" ht="21.75" customHeight="1" x14ac:dyDescent="0.15">
      <c r="A20" s="280"/>
      <c r="B20" s="284"/>
      <c r="C20" s="93">
        <f>C19/$H$19</f>
        <v>3.4482758620689655E-2</v>
      </c>
      <c r="D20" s="75">
        <f t="shared" ref="D20:G20" si="36">D19/$H$19</f>
        <v>0.32758620689655171</v>
      </c>
      <c r="E20" s="75">
        <f t="shared" si="36"/>
        <v>0.43103448275862066</v>
      </c>
      <c r="F20" s="75">
        <f t="shared" si="36"/>
        <v>0.1206896551724138</v>
      </c>
      <c r="G20" s="75">
        <f t="shared" si="36"/>
        <v>8.6206896551724144E-2</v>
      </c>
      <c r="H20" s="76">
        <v>1</v>
      </c>
      <c r="I20" s="35">
        <f t="shared" si="1"/>
        <v>0</v>
      </c>
      <c r="J20" s="35"/>
      <c r="K20" s="35"/>
      <c r="L20" s="36"/>
      <c r="M20" s="36"/>
      <c r="N20" s="36"/>
      <c r="O20" s="36"/>
      <c r="Q20" s="280"/>
      <c r="R20" s="284"/>
      <c r="S20" s="101">
        <f>S19/$X$19</f>
        <v>5.1724137931034482E-2</v>
      </c>
      <c r="T20" s="102">
        <f t="shared" ref="T20:W20" si="37">T19/$X$19</f>
        <v>0.37931034482758619</v>
      </c>
      <c r="U20" s="102">
        <f t="shared" si="37"/>
        <v>0.39655172413793105</v>
      </c>
      <c r="V20" s="102">
        <f t="shared" si="37"/>
        <v>0.10344827586206896</v>
      </c>
      <c r="W20" s="102">
        <f t="shared" si="37"/>
        <v>6.8965517241379309E-2</v>
      </c>
      <c r="X20" s="76">
        <v>1</v>
      </c>
      <c r="Y20" s="35">
        <f t="shared" si="3"/>
        <v>0</v>
      </c>
      <c r="Z20" s="35"/>
      <c r="AA20" s="35"/>
      <c r="AB20" s="36"/>
      <c r="AC20" s="36"/>
      <c r="AD20" s="36"/>
      <c r="AE20" s="36"/>
      <c r="AI20" s="405"/>
      <c r="AJ20" s="277"/>
      <c r="AK20" s="101">
        <f>AK19/$AP$19</f>
        <v>8.6206896551724144E-2</v>
      </c>
      <c r="AL20" s="103">
        <f>AL19/$AP$19+0.002</f>
        <v>0.53648275862068961</v>
      </c>
      <c r="AM20" s="102">
        <f t="shared" ref="AM20:AO20" si="38">AM19/$AP$19</f>
        <v>0.2413793103448276</v>
      </c>
      <c r="AN20" s="102">
        <f t="shared" si="38"/>
        <v>0.10344827586206896</v>
      </c>
      <c r="AO20" s="102">
        <f t="shared" si="38"/>
        <v>3.4482758620689655E-2</v>
      </c>
      <c r="AP20" s="76">
        <v>1</v>
      </c>
      <c r="AQ20" s="35">
        <f t="shared" si="5"/>
        <v>2.0000000000000018E-3</v>
      </c>
      <c r="AR20" s="35"/>
      <c r="AS20" s="35"/>
      <c r="AT20" s="36"/>
      <c r="AU20" s="36"/>
      <c r="AV20" s="36"/>
      <c r="AW20" s="36"/>
      <c r="BB20" s="280"/>
      <c r="BC20" s="284"/>
      <c r="BD20" s="101">
        <f>BD19/$BI$19</f>
        <v>3.4482758620689655E-2</v>
      </c>
      <c r="BE20" s="102">
        <f t="shared" ref="BE20:BH20" si="39">BE19/$BI$19</f>
        <v>0.29310344827586204</v>
      </c>
      <c r="BF20" s="103">
        <f>BF19/$BI$19+0.001</f>
        <v>0.51824137931034486</v>
      </c>
      <c r="BG20" s="102">
        <f t="shared" si="39"/>
        <v>6.8965517241379309E-2</v>
      </c>
      <c r="BH20" s="102">
        <f t="shared" si="39"/>
        <v>8.6206896551724144E-2</v>
      </c>
      <c r="BI20" s="76">
        <v>1</v>
      </c>
      <c r="BJ20" s="35">
        <f t="shared" si="7"/>
        <v>1.0000000000001119E-3</v>
      </c>
      <c r="BK20" s="35"/>
      <c r="BL20" s="35"/>
      <c r="BM20" s="36"/>
      <c r="BN20" s="36"/>
      <c r="BO20" s="36"/>
      <c r="BP20" s="36"/>
    </row>
    <row r="21" spans="1:68" s="7" customFormat="1" ht="21.75" customHeight="1" x14ac:dyDescent="0.15">
      <c r="A21" s="280"/>
      <c r="B21" s="284" t="s">
        <v>2</v>
      </c>
      <c r="C21" s="92">
        <v>9</v>
      </c>
      <c r="D21" s="40">
        <v>35</v>
      </c>
      <c r="E21" s="40">
        <v>33</v>
      </c>
      <c r="F21" s="40">
        <v>6</v>
      </c>
      <c r="G21" s="40">
        <v>10</v>
      </c>
      <c r="H21" s="68">
        <v>93</v>
      </c>
      <c r="I21" s="35">
        <f t="shared" si="1"/>
        <v>0</v>
      </c>
      <c r="J21" s="35"/>
      <c r="K21" s="35"/>
      <c r="L21" s="35"/>
      <c r="M21" s="35"/>
      <c r="N21" s="35"/>
      <c r="O21" s="35"/>
      <c r="Q21" s="280"/>
      <c r="R21" s="284" t="s">
        <v>2</v>
      </c>
      <c r="S21" s="92">
        <v>9</v>
      </c>
      <c r="T21" s="40">
        <v>34</v>
      </c>
      <c r="U21" s="40">
        <v>40</v>
      </c>
      <c r="V21" s="40">
        <v>3</v>
      </c>
      <c r="W21" s="40">
        <v>7</v>
      </c>
      <c r="X21" s="68">
        <v>93</v>
      </c>
      <c r="Y21" s="35">
        <f t="shared" si="3"/>
        <v>0</v>
      </c>
      <c r="Z21" s="35"/>
      <c r="AA21" s="35"/>
      <c r="AB21" s="35"/>
      <c r="AC21" s="35"/>
      <c r="AD21" s="35"/>
      <c r="AE21" s="35"/>
      <c r="AI21" s="405"/>
      <c r="AJ21" s="285" t="s">
        <v>2</v>
      </c>
      <c r="AK21" s="92">
        <v>22</v>
      </c>
      <c r="AL21" s="40">
        <v>47</v>
      </c>
      <c r="AM21" s="40">
        <v>19</v>
      </c>
      <c r="AN21" s="40">
        <v>3</v>
      </c>
      <c r="AO21" s="40">
        <v>2</v>
      </c>
      <c r="AP21" s="68">
        <v>93</v>
      </c>
      <c r="AQ21" s="35">
        <f t="shared" si="5"/>
        <v>0</v>
      </c>
      <c r="AR21" s="35"/>
      <c r="AS21" s="35"/>
      <c r="AT21" s="35"/>
      <c r="AU21" s="35"/>
      <c r="AV21" s="35"/>
      <c r="AW21" s="35"/>
      <c r="BB21" s="280"/>
      <c r="BC21" s="284" t="s">
        <v>2</v>
      </c>
      <c r="BD21" s="92">
        <v>11</v>
      </c>
      <c r="BE21" s="40">
        <v>35</v>
      </c>
      <c r="BF21" s="40">
        <v>38</v>
      </c>
      <c r="BG21" s="40">
        <v>3</v>
      </c>
      <c r="BH21" s="40">
        <v>6</v>
      </c>
      <c r="BI21" s="68">
        <v>93</v>
      </c>
      <c r="BJ21" s="35">
        <f t="shared" si="7"/>
        <v>0</v>
      </c>
      <c r="BK21" s="35"/>
      <c r="BL21" s="35"/>
      <c r="BM21" s="35"/>
      <c r="BN21" s="35"/>
      <c r="BO21" s="35"/>
      <c r="BP21" s="35"/>
    </row>
    <row r="22" spans="1:68" s="7" customFormat="1" ht="21.75" customHeight="1" x14ac:dyDescent="0.15">
      <c r="A22" s="280"/>
      <c r="B22" s="284"/>
      <c r="C22" s="93">
        <f>C21/$H$21</f>
        <v>9.6774193548387094E-2</v>
      </c>
      <c r="D22" s="74">
        <f>D21/$H$21-0.001</f>
        <v>0.37534408602150537</v>
      </c>
      <c r="E22" s="75">
        <f t="shared" ref="E22:G22" si="40">E21/$H$21</f>
        <v>0.35483870967741937</v>
      </c>
      <c r="F22" s="75">
        <f t="shared" si="40"/>
        <v>6.4516129032258063E-2</v>
      </c>
      <c r="G22" s="75">
        <f t="shared" si="40"/>
        <v>0.10752688172043011</v>
      </c>
      <c r="H22" s="76">
        <v>1</v>
      </c>
      <c r="I22" s="35">
        <f t="shared" si="1"/>
        <v>-1.0000000000000009E-3</v>
      </c>
      <c r="J22" s="35"/>
      <c r="K22" s="35"/>
      <c r="L22" s="36"/>
      <c r="M22" s="36"/>
      <c r="N22" s="36"/>
      <c r="O22" s="36"/>
      <c r="Q22" s="280"/>
      <c r="R22" s="284"/>
      <c r="S22" s="101">
        <f>S21/$X$21</f>
        <v>9.6774193548387094E-2</v>
      </c>
      <c r="T22" s="102">
        <f t="shared" ref="T22:W22" si="41">T21/$X$21</f>
        <v>0.36559139784946237</v>
      </c>
      <c r="U22" s="102">
        <f t="shared" si="41"/>
        <v>0.43010752688172044</v>
      </c>
      <c r="V22" s="102">
        <f t="shared" si="41"/>
        <v>3.2258064516129031E-2</v>
      </c>
      <c r="W22" s="102">
        <f t="shared" si="41"/>
        <v>7.5268817204301078E-2</v>
      </c>
      <c r="X22" s="76">
        <v>1</v>
      </c>
      <c r="Y22" s="35">
        <f t="shared" si="3"/>
        <v>0</v>
      </c>
      <c r="Z22" s="35"/>
      <c r="AA22" s="35"/>
      <c r="AB22" s="36"/>
      <c r="AC22" s="36"/>
      <c r="AD22" s="36"/>
      <c r="AE22" s="36"/>
      <c r="AI22" s="405"/>
      <c r="AJ22" s="277"/>
      <c r="AK22" s="101">
        <f t="shared" ref="AK22:AL22" si="42">AK21/$AP$21</f>
        <v>0.23655913978494625</v>
      </c>
      <c r="AL22" s="102">
        <f t="shared" si="42"/>
        <v>0.5053763440860215</v>
      </c>
      <c r="AM22" s="102">
        <f>AM21/$AP$21</f>
        <v>0.20430107526881722</v>
      </c>
      <c r="AN22" s="102">
        <f t="shared" ref="AN22:AO22" si="43">AN21/$AP$21</f>
        <v>3.2258064516129031E-2</v>
      </c>
      <c r="AO22" s="102">
        <f t="shared" si="43"/>
        <v>2.1505376344086023E-2</v>
      </c>
      <c r="AP22" s="76">
        <v>1</v>
      </c>
      <c r="AQ22" s="35">
        <f t="shared" si="5"/>
        <v>0</v>
      </c>
      <c r="AR22" s="35"/>
      <c r="AS22" s="35"/>
      <c r="AT22" s="36"/>
      <c r="AU22" s="36"/>
      <c r="AV22" s="36"/>
      <c r="AW22" s="36"/>
      <c r="BB22" s="280"/>
      <c r="BC22" s="284"/>
      <c r="BD22" s="101">
        <f>BD21/$BI$21</f>
        <v>0.11827956989247312</v>
      </c>
      <c r="BE22" s="102">
        <f t="shared" ref="BE22:BH22" si="44">BE21/$BI$21</f>
        <v>0.37634408602150538</v>
      </c>
      <c r="BF22" s="102">
        <f t="shared" si="44"/>
        <v>0.40860215053763443</v>
      </c>
      <c r="BG22" s="102">
        <f t="shared" si="44"/>
        <v>3.2258064516129031E-2</v>
      </c>
      <c r="BH22" s="102">
        <f t="shared" si="44"/>
        <v>6.4516129032258063E-2</v>
      </c>
      <c r="BI22" s="76">
        <v>1</v>
      </c>
      <c r="BJ22" s="35">
        <f t="shared" si="7"/>
        <v>0</v>
      </c>
      <c r="BK22" s="35"/>
      <c r="BL22" s="35"/>
      <c r="BM22" s="36"/>
      <c r="BN22" s="36"/>
      <c r="BO22" s="36"/>
      <c r="BP22" s="36"/>
    </row>
    <row r="23" spans="1:68" s="7" customFormat="1" ht="21.75" customHeight="1" x14ac:dyDescent="0.15">
      <c r="A23" s="280"/>
      <c r="B23" s="284" t="s">
        <v>3</v>
      </c>
      <c r="C23" s="92">
        <v>9</v>
      </c>
      <c r="D23" s="40">
        <v>41</v>
      </c>
      <c r="E23" s="40">
        <v>41</v>
      </c>
      <c r="F23" s="40">
        <v>5</v>
      </c>
      <c r="G23" s="40">
        <v>8</v>
      </c>
      <c r="H23" s="68">
        <v>104</v>
      </c>
      <c r="I23" s="35">
        <f t="shared" si="1"/>
        <v>0</v>
      </c>
      <c r="J23" s="35"/>
      <c r="K23" s="35"/>
      <c r="L23" s="35"/>
      <c r="M23" s="35"/>
      <c r="N23" s="35"/>
      <c r="O23" s="35"/>
      <c r="Q23" s="280"/>
      <c r="R23" s="284" t="s">
        <v>3</v>
      </c>
      <c r="S23" s="92">
        <v>9</v>
      </c>
      <c r="T23" s="40">
        <v>51</v>
      </c>
      <c r="U23" s="40">
        <v>38</v>
      </c>
      <c r="V23" s="40">
        <v>3</v>
      </c>
      <c r="W23" s="40">
        <v>3</v>
      </c>
      <c r="X23" s="68">
        <v>104</v>
      </c>
      <c r="Y23" s="35">
        <f t="shared" si="3"/>
        <v>0</v>
      </c>
      <c r="Z23" s="35"/>
      <c r="AA23" s="35"/>
      <c r="AB23" s="35"/>
      <c r="AC23" s="35"/>
      <c r="AD23" s="35"/>
      <c r="AE23" s="35"/>
      <c r="AI23" s="405"/>
      <c r="AJ23" s="285" t="s">
        <v>3</v>
      </c>
      <c r="AK23" s="92">
        <v>31</v>
      </c>
      <c r="AL23" s="40">
        <v>54</v>
      </c>
      <c r="AM23" s="40">
        <v>16</v>
      </c>
      <c r="AN23" s="40">
        <v>2</v>
      </c>
      <c r="AO23" s="40">
        <v>1</v>
      </c>
      <c r="AP23" s="68">
        <v>104</v>
      </c>
      <c r="AQ23" s="35">
        <f t="shared" si="5"/>
        <v>0</v>
      </c>
      <c r="AR23" s="35"/>
      <c r="AS23" s="35"/>
      <c r="AT23" s="35"/>
      <c r="AU23" s="35"/>
      <c r="AV23" s="35"/>
      <c r="AW23" s="35"/>
      <c r="BB23" s="280"/>
      <c r="BC23" s="284" t="s">
        <v>3</v>
      </c>
      <c r="BD23" s="92">
        <v>10</v>
      </c>
      <c r="BE23" s="40">
        <v>47</v>
      </c>
      <c r="BF23" s="40">
        <v>37</v>
      </c>
      <c r="BG23" s="40">
        <v>7</v>
      </c>
      <c r="BH23" s="40">
        <v>3</v>
      </c>
      <c r="BI23" s="68">
        <v>104</v>
      </c>
      <c r="BJ23" s="35">
        <f t="shared" si="7"/>
        <v>0</v>
      </c>
      <c r="BK23" s="35"/>
      <c r="BL23" s="35"/>
      <c r="BM23" s="35"/>
      <c r="BN23" s="35"/>
      <c r="BO23" s="35"/>
      <c r="BP23" s="35"/>
    </row>
    <row r="24" spans="1:68" s="7" customFormat="1" ht="21.75" customHeight="1" x14ac:dyDescent="0.15">
      <c r="A24" s="280"/>
      <c r="B24" s="284"/>
      <c r="C24" s="93">
        <f>C23/$H$23</f>
        <v>8.6538461538461536E-2</v>
      </c>
      <c r="D24" s="75">
        <f t="shared" ref="D24:G24" si="45">D23/$H$23</f>
        <v>0.39423076923076922</v>
      </c>
      <c r="E24" s="75">
        <f t="shared" si="45"/>
        <v>0.39423076923076922</v>
      </c>
      <c r="F24" s="75">
        <f t="shared" si="45"/>
        <v>4.807692307692308E-2</v>
      </c>
      <c r="G24" s="75">
        <f t="shared" si="45"/>
        <v>7.6923076923076927E-2</v>
      </c>
      <c r="H24" s="76">
        <v>1</v>
      </c>
      <c r="I24" s="35">
        <f t="shared" si="1"/>
        <v>0</v>
      </c>
      <c r="J24" s="35"/>
      <c r="K24" s="35"/>
      <c r="L24" s="36"/>
      <c r="M24" s="36"/>
      <c r="N24" s="36"/>
      <c r="O24" s="36"/>
      <c r="Q24" s="280"/>
      <c r="R24" s="284"/>
      <c r="S24" s="101">
        <f>S23/$X$23</f>
        <v>8.6538461538461536E-2</v>
      </c>
      <c r="T24" s="102">
        <f t="shared" ref="T24:W24" si="46">T23/$X$23</f>
        <v>0.49038461538461536</v>
      </c>
      <c r="U24" s="102">
        <f t="shared" si="46"/>
        <v>0.36538461538461536</v>
      </c>
      <c r="V24" s="102">
        <f t="shared" si="46"/>
        <v>2.8846153846153848E-2</v>
      </c>
      <c r="W24" s="102">
        <f t="shared" si="46"/>
        <v>2.8846153846153848E-2</v>
      </c>
      <c r="X24" s="76">
        <v>1</v>
      </c>
      <c r="Y24" s="35">
        <f t="shared" si="3"/>
        <v>0</v>
      </c>
      <c r="Z24" s="35"/>
      <c r="AA24" s="35"/>
      <c r="AB24" s="36"/>
      <c r="AC24" s="36"/>
      <c r="AD24" s="36"/>
      <c r="AE24" s="36"/>
      <c r="AI24" s="405"/>
      <c r="AJ24" s="277"/>
      <c r="AK24" s="101">
        <f>AK23/$AP$23</f>
        <v>0.29807692307692307</v>
      </c>
      <c r="AL24" s="102">
        <f t="shared" ref="AL24:AO24" si="47">AL23/$AP$23</f>
        <v>0.51923076923076927</v>
      </c>
      <c r="AM24" s="102">
        <f t="shared" si="47"/>
        <v>0.15384615384615385</v>
      </c>
      <c r="AN24" s="102">
        <f t="shared" si="47"/>
        <v>1.9230769230769232E-2</v>
      </c>
      <c r="AO24" s="102">
        <f t="shared" si="47"/>
        <v>9.6153846153846159E-3</v>
      </c>
      <c r="AP24" s="76">
        <v>1</v>
      </c>
      <c r="AQ24" s="35">
        <f t="shared" si="5"/>
        <v>0</v>
      </c>
      <c r="AR24" s="35"/>
      <c r="AS24" s="35"/>
      <c r="AT24" s="36"/>
      <c r="AU24" s="36"/>
      <c r="AV24" s="36"/>
      <c r="AW24" s="36"/>
      <c r="BB24" s="280"/>
      <c r="BC24" s="284"/>
      <c r="BD24" s="101">
        <f>BD23/$BI$23</f>
        <v>9.6153846153846159E-2</v>
      </c>
      <c r="BE24" s="102">
        <f t="shared" ref="BE24:BH24" si="48">BE23/$BI$23</f>
        <v>0.45192307692307693</v>
      </c>
      <c r="BF24" s="102">
        <f t="shared" si="48"/>
        <v>0.35576923076923078</v>
      </c>
      <c r="BG24" s="102">
        <f t="shared" si="48"/>
        <v>6.7307692307692304E-2</v>
      </c>
      <c r="BH24" s="102">
        <f t="shared" si="48"/>
        <v>2.8846153846153848E-2</v>
      </c>
      <c r="BI24" s="76">
        <v>1</v>
      </c>
      <c r="BJ24" s="35">
        <f t="shared" si="7"/>
        <v>0</v>
      </c>
      <c r="BK24" s="35"/>
      <c r="BL24" s="35"/>
      <c r="BM24" s="36"/>
      <c r="BN24" s="36"/>
      <c r="BO24" s="36"/>
      <c r="BP24" s="36"/>
    </row>
    <row r="25" spans="1:68" s="7" customFormat="1" ht="21.75" customHeight="1" x14ac:dyDescent="0.15">
      <c r="A25" s="280"/>
      <c r="B25" s="284" t="s">
        <v>4</v>
      </c>
      <c r="C25" s="92">
        <v>8</v>
      </c>
      <c r="D25" s="40">
        <v>47</v>
      </c>
      <c r="E25" s="40">
        <v>48</v>
      </c>
      <c r="F25" s="40">
        <v>8</v>
      </c>
      <c r="G25" s="40">
        <v>7</v>
      </c>
      <c r="H25" s="68">
        <v>118</v>
      </c>
      <c r="I25" s="35">
        <f t="shared" si="1"/>
        <v>0</v>
      </c>
      <c r="J25" s="35"/>
      <c r="K25" s="35"/>
      <c r="L25" s="35"/>
      <c r="M25" s="35"/>
      <c r="N25" s="35"/>
      <c r="O25" s="35"/>
      <c r="Q25" s="280"/>
      <c r="R25" s="284" t="s">
        <v>4</v>
      </c>
      <c r="S25" s="92">
        <v>6</v>
      </c>
      <c r="T25" s="40">
        <v>57</v>
      </c>
      <c r="U25" s="40">
        <v>44</v>
      </c>
      <c r="V25" s="40">
        <v>9</v>
      </c>
      <c r="W25" s="40">
        <v>2</v>
      </c>
      <c r="X25" s="68">
        <v>118</v>
      </c>
      <c r="Y25" s="35">
        <f t="shared" si="3"/>
        <v>0</v>
      </c>
      <c r="Z25" s="35"/>
      <c r="AA25" s="35"/>
      <c r="AB25" s="35"/>
      <c r="AC25" s="35"/>
      <c r="AD25" s="35"/>
      <c r="AE25" s="35"/>
      <c r="AI25" s="405"/>
      <c r="AJ25" s="285" t="s">
        <v>4</v>
      </c>
      <c r="AK25" s="92">
        <v>25</v>
      </c>
      <c r="AL25" s="40">
        <v>71</v>
      </c>
      <c r="AM25" s="40">
        <v>15</v>
      </c>
      <c r="AN25" s="40">
        <v>4</v>
      </c>
      <c r="AO25" s="40">
        <v>3</v>
      </c>
      <c r="AP25" s="68">
        <v>118</v>
      </c>
      <c r="AQ25" s="35">
        <f t="shared" si="5"/>
        <v>0</v>
      </c>
      <c r="AR25" s="35"/>
      <c r="AS25" s="35"/>
      <c r="AT25" s="35"/>
      <c r="AU25" s="35"/>
      <c r="AV25" s="35"/>
      <c r="AW25" s="35"/>
      <c r="BB25" s="280"/>
      <c r="BC25" s="284" t="s">
        <v>4</v>
      </c>
      <c r="BD25" s="92">
        <v>5</v>
      </c>
      <c r="BE25" s="40">
        <v>56</v>
      </c>
      <c r="BF25" s="40">
        <v>46</v>
      </c>
      <c r="BG25" s="40">
        <v>9</v>
      </c>
      <c r="BH25" s="40">
        <v>2</v>
      </c>
      <c r="BI25" s="68">
        <v>118</v>
      </c>
      <c r="BJ25" s="35">
        <f t="shared" si="7"/>
        <v>0</v>
      </c>
      <c r="BK25" s="35"/>
      <c r="BL25" s="35"/>
      <c r="BM25" s="35"/>
      <c r="BN25" s="35"/>
      <c r="BO25" s="35"/>
      <c r="BP25" s="35"/>
    </row>
    <row r="26" spans="1:68" s="7" customFormat="1" ht="21.75" customHeight="1" x14ac:dyDescent="0.15">
      <c r="A26" s="280"/>
      <c r="B26" s="284"/>
      <c r="C26" s="93">
        <f>C25/$H$25</f>
        <v>6.7796610169491525E-2</v>
      </c>
      <c r="D26" s="75">
        <f t="shared" ref="D26:G26" si="49">D25/$H$25</f>
        <v>0.39830508474576271</v>
      </c>
      <c r="E26" s="75">
        <f t="shared" si="49"/>
        <v>0.40677966101694918</v>
      </c>
      <c r="F26" s="75">
        <f t="shared" si="49"/>
        <v>6.7796610169491525E-2</v>
      </c>
      <c r="G26" s="75">
        <f t="shared" si="49"/>
        <v>5.9322033898305086E-2</v>
      </c>
      <c r="H26" s="76">
        <v>1</v>
      </c>
      <c r="I26" s="35">
        <f t="shared" si="1"/>
        <v>0</v>
      </c>
      <c r="J26" s="35"/>
      <c r="K26" s="35"/>
      <c r="L26" s="36"/>
      <c r="M26" s="36"/>
      <c r="N26" s="36"/>
      <c r="O26" s="36"/>
      <c r="Q26" s="280"/>
      <c r="R26" s="284"/>
      <c r="S26" s="101">
        <f>S25/$X$25</f>
        <v>5.0847457627118647E-2</v>
      </c>
      <c r="T26" s="102">
        <f t="shared" ref="T26:W26" si="50">T25/$X$25</f>
        <v>0.48305084745762711</v>
      </c>
      <c r="U26" s="102">
        <f t="shared" si="50"/>
        <v>0.3728813559322034</v>
      </c>
      <c r="V26" s="102">
        <f t="shared" si="50"/>
        <v>7.6271186440677971E-2</v>
      </c>
      <c r="W26" s="102">
        <f t="shared" si="50"/>
        <v>1.6949152542372881E-2</v>
      </c>
      <c r="X26" s="76">
        <v>1</v>
      </c>
      <c r="Y26" s="35">
        <f t="shared" si="3"/>
        <v>0</v>
      </c>
      <c r="Z26" s="35"/>
      <c r="AA26" s="35"/>
      <c r="AB26" s="36"/>
      <c r="AC26" s="36"/>
      <c r="AD26" s="36"/>
      <c r="AE26" s="36"/>
      <c r="AI26" s="405"/>
      <c r="AJ26" s="277"/>
      <c r="AK26" s="101">
        <f>AK25/$AP$25</f>
        <v>0.21186440677966101</v>
      </c>
      <c r="AL26" s="102">
        <f t="shared" ref="AL26:AO26" si="51">AL25/$AP$25</f>
        <v>0.60169491525423724</v>
      </c>
      <c r="AM26" s="102">
        <f t="shared" si="51"/>
        <v>0.1271186440677966</v>
      </c>
      <c r="AN26" s="102">
        <f t="shared" si="51"/>
        <v>3.3898305084745763E-2</v>
      </c>
      <c r="AO26" s="102">
        <f t="shared" si="51"/>
        <v>2.5423728813559324E-2</v>
      </c>
      <c r="AP26" s="76">
        <v>1</v>
      </c>
      <c r="AQ26" s="35">
        <f t="shared" si="5"/>
        <v>0</v>
      </c>
      <c r="AR26" s="35"/>
      <c r="AS26" s="35"/>
      <c r="AT26" s="36"/>
      <c r="AU26" s="36"/>
      <c r="AV26" s="36"/>
      <c r="AW26" s="36"/>
      <c r="BB26" s="280"/>
      <c r="BC26" s="284"/>
      <c r="BD26" s="101">
        <f>BD25/$BI$25</f>
        <v>4.2372881355932202E-2</v>
      </c>
      <c r="BE26" s="102">
        <f t="shared" ref="BE26:BH26" si="52">BE25/$BI$25</f>
        <v>0.47457627118644069</v>
      </c>
      <c r="BF26" s="102">
        <f t="shared" si="52"/>
        <v>0.38983050847457629</v>
      </c>
      <c r="BG26" s="102">
        <f t="shared" si="52"/>
        <v>7.6271186440677971E-2</v>
      </c>
      <c r="BH26" s="102">
        <f t="shared" si="52"/>
        <v>1.6949152542372881E-2</v>
      </c>
      <c r="BI26" s="76">
        <v>1</v>
      </c>
      <c r="BJ26" s="35">
        <f t="shared" si="7"/>
        <v>0</v>
      </c>
      <c r="BK26" s="35"/>
      <c r="BL26" s="35"/>
      <c r="BM26" s="36"/>
      <c r="BN26" s="36"/>
      <c r="BO26" s="36"/>
      <c r="BP26" s="36"/>
    </row>
    <row r="27" spans="1:68" s="7" customFormat="1" ht="21.75" customHeight="1" x14ac:dyDescent="0.15">
      <c r="A27" s="280"/>
      <c r="B27" s="284" t="s">
        <v>5</v>
      </c>
      <c r="C27" s="92">
        <v>11</v>
      </c>
      <c r="D27" s="40">
        <v>59</v>
      </c>
      <c r="E27" s="40">
        <v>49</v>
      </c>
      <c r="F27" s="40">
        <v>9</v>
      </c>
      <c r="G27" s="40">
        <v>5</v>
      </c>
      <c r="H27" s="68">
        <v>133</v>
      </c>
      <c r="I27" s="35">
        <f t="shared" si="1"/>
        <v>0</v>
      </c>
      <c r="J27" s="35"/>
      <c r="K27" s="35"/>
      <c r="L27" s="35"/>
      <c r="M27" s="35"/>
      <c r="N27" s="35"/>
      <c r="O27" s="35"/>
      <c r="Q27" s="280"/>
      <c r="R27" s="284" t="s">
        <v>5</v>
      </c>
      <c r="S27" s="92">
        <v>8</v>
      </c>
      <c r="T27" s="40">
        <v>72</v>
      </c>
      <c r="U27" s="40">
        <v>46</v>
      </c>
      <c r="V27" s="40">
        <v>5</v>
      </c>
      <c r="W27" s="40">
        <v>2</v>
      </c>
      <c r="X27" s="68">
        <v>133</v>
      </c>
      <c r="Y27" s="35">
        <f t="shared" si="3"/>
        <v>0</v>
      </c>
      <c r="Z27" s="35"/>
      <c r="AA27" s="35"/>
      <c r="AB27" s="35"/>
      <c r="AC27" s="35"/>
      <c r="AD27" s="35"/>
      <c r="AE27" s="35"/>
      <c r="AI27" s="405"/>
      <c r="AJ27" s="285" t="s">
        <v>5</v>
      </c>
      <c r="AK27" s="92">
        <v>42</v>
      </c>
      <c r="AL27" s="40">
        <v>82</v>
      </c>
      <c r="AM27" s="40">
        <v>8</v>
      </c>
      <c r="AN27" s="40">
        <v>1</v>
      </c>
      <c r="AO27" s="40">
        <v>0</v>
      </c>
      <c r="AP27" s="68">
        <v>133</v>
      </c>
      <c r="AQ27" s="35">
        <f t="shared" si="5"/>
        <v>0</v>
      </c>
      <c r="AR27" s="35"/>
      <c r="AS27" s="35"/>
      <c r="AT27" s="35"/>
      <c r="AU27" s="35"/>
      <c r="AV27" s="35"/>
      <c r="AW27" s="35"/>
      <c r="BB27" s="280"/>
      <c r="BC27" s="284" t="s">
        <v>5</v>
      </c>
      <c r="BD27" s="92">
        <v>16</v>
      </c>
      <c r="BE27" s="40">
        <v>61</v>
      </c>
      <c r="BF27" s="40">
        <v>46</v>
      </c>
      <c r="BG27" s="40">
        <v>7</v>
      </c>
      <c r="BH27" s="40">
        <v>3</v>
      </c>
      <c r="BI27" s="68">
        <v>133</v>
      </c>
      <c r="BJ27" s="35">
        <f t="shared" si="7"/>
        <v>0</v>
      </c>
      <c r="BK27" s="35"/>
      <c r="BL27" s="35"/>
      <c r="BM27" s="35"/>
      <c r="BN27" s="35"/>
      <c r="BO27" s="35"/>
      <c r="BP27" s="35"/>
    </row>
    <row r="28" spans="1:68" s="7" customFormat="1" ht="21.75" customHeight="1" x14ac:dyDescent="0.15">
      <c r="A28" s="280"/>
      <c r="B28" s="284"/>
      <c r="C28" s="93">
        <f>C27/$H$27</f>
        <v>8.2706766917293228E-2</v>
      </c>
      <c r="D28" s="74">
        <f>D27/$H$27-0.001</f>
        <v>0.44260902255639095</v>
      </c>
      <c r="E28" s="75">
        <f t="shared" ref="E28:G28" si="53">E27/$H$27</f>
        <v>0.36842105263157893</v>
      </c>
      <c r="F28" s="75">
        <f t="shared" si="53"/>
        <v>6.7669172932330823E-2</v>
      </c>
      <c r="G28" s="75">
        <f t="shared" si="53"/>
        <v>3.7593984962406013E-2</v>
      </c>
      <c r="H28" s="76">
        <v>1</v>
      </c>
      <c r="I28" s="35">
        <f t="shared" si="1"/>
        <v>-9.9999999999988987E-4</v>
      </c>
      <c r="J28" s="35"/>
      <c r="K28" s="35"/>
      <c r="L28" s="36"/>
      <c r="M28" s="36"/>
      <c r="N28" s="36"/>
      <c r="O28" s="36"/>
      <c r="Q28" s="280"/>
      <c r="R28" s="284"/>
      <c r="S28" s="101">
        <f>S27/$X$27</f>
        <v>6.0150375939849621E-2</v>
      </c>
      <c r="T28" s="102">
        <f t="shared" ref="T28:W28" si="54">T27/$X$27</f>
        <v>0.54135338345864659</v>
      </c>
      <c r="U28" s="102">
        <f t="shared" si="54"/>
        <v>0.34586466165413532</v>
      </c>
      <c r="V28" s="102">
        <f t="shared" si="54"/>
        <v>3.7593984962406013E-2</v>
      </c>
      <c r="W28" s="102">
        <f t="shared" si="54"/>
        <v>1.5037593984962405E-2</v>
      </c>
      <c r="X28" s="76">
        <v>1</v>
      </c>
      <c r="Y28" s="35">
        <f t="shared" si="3"/>
        <v>0</v>
      </c>
      <c r="Z28" s="35"/>
      <c r="AA28" s="35"/>
      <c r="AB28" s="36"/>
      <c r="AC28" s="36"/>
      <c r="AD28" s="36"/>
      <c r="AE28" s="36"/>
      <c r="AI28" s="405"/>
      <c r="AJ28" s="277"/>
      <c r="AK28" s="101">
        <f>AK27/$AP$27</f>
        <v>0.31578947368421051</v>
      </c>
      <c r="AL28" s="103">
        <f>AL27/$AP$27-0.001</f>
        <v>0.61554135338345861</v>
      </c>
      <c r="AM28" s="102">
        <f t="shared" ref="AM28:AO28" si="55">AM27/$AP$27</f>
        <v>6.0150375939849621E-2</v>
      </c>
      <c r="AN28" s="102">
        <f t="shared" si="55"/>
        <v>7.5187969924812026E-3</v>
      </c>
      <c r="AO28" s="102">
        <f t="shared" si="55"/>
        <v>0</v>
      </c>
      <c r="AP28" s="76">
        <v>1</v>
      </c>
      <c r="AQ28" s="35">
        <f t="shared" si="5"/>
        <v>-1.0000000000001119E-3</v>
      </c>
      <c r="AR28" s="35"/>
      <c r="AS28" s="35"/>
      <c r="AT28" s="36"/>
      <c r="AU28" s="36"/>
      <c r="AV28" s="36"/>
      <c r="AW28" s="36"/>
      <c r="BB28" s="280"/>
      <c r="BC28" s="284"/>
      <c r="BD28" s="101">
        <f>BD27/$BI$27</f>
        <v>0.12030075187969924</v>
      </c>
      <c r="BE28" s="103">
        <f>BE27/$BI$27-0.001</f>
        <v>0.45764661654135336</v>
      </c>
      <c r="BF28" s="102">
        <f t="shared" ref="BF28:BH28" si="56">BF27/$BI$27</f>
        <v>0.34586466165413532</v>
      </c>
      <c r="BG28" s="102">
        <f t="shared" si="56"/>
        <v>5.2631578947368418E-2</v>
      </c>
      <c r="BH28" s="102">
        <f t="shared" si="56"/>
        <v>2.2556390977443608E-2</v>
      </c>
      <c r="BI28" s="76">
        <v>1</v>
      </c>
      <c r="BJ28" s="35">
        <f t="shared" si="7"/>
        <v>-1.0000000000001119E-3</v>
      </c>
      <c r="BK28" s="35"/>
      <c r="BL28" s="35"/>
      <c r="BM28" s="36"/>
      <c r="BN28" s="36"/>
      <c r="BO28" s="36"/>
      <c r="BP28" s="36"/>
    </row>
    <row r="29" spans="1:68" s="7" customFormat="1" ht="21.75" customHeight="1" x14ac:dyDescent="0.15">
      <c r="A29" s="280"/>
      <c r="B29" s="285" t="s">
        <v>85</v>
      </c>
      <c r="C29" s="92">
        <v>29</v>
      </c>
      <c r="D29" s="40">
        <v>50</v>
      </c>
      <c r="E29" s="40">
        <v>33</v>
      </c>
      <c r="F29" s="40">
        <v>9</v>
      </c>
      <c r="G29" s="40">
        <v>8</v>
      </c>
      <c r="H29" s="68">
        <v>129</v>
      </c>
      <c r="I29" s="35">
        <f t="shared" si="1"/>
        <v>0</v>
      </c>
      <c r="J29" s="35"/>
      <c r="K29" s="35"/>
      <c r="L29" s="35"/>
      <c r="M29" s="35"/>
      <c r="N29" s="35"/>
      <c r="O29" s="35"/>
      <c r="Q29" s="280"/>
      <c r="R29" s="285" t="s">
        <v>85</v>
      </c>
      <c r="S29" s="92">
        <v>27</v>
      </c>
      <c r="T29" s="40">
        <v>51</v>
      </c>
      <c r="U29" s="40">
        <v>40</v>
      </c>
      <c r="V29" s="40">
        <v>4</v>
      </c>
      <c r="W29" s="40">
        <v>7</v>
      </c>
      <c r="X29" s="68">
        <v>129</v>
      </c>
      <c r="Y29" s="35">
        <f t="shared" si="3"/>
        <v>0</v>
      </c>
      <c r="Z29" s="35"/>
      <c r="AA29" s="35"/>
      <c r="AB29" s="35"/>
      <c r="AC29" s="35"/>
      <c r="AD29" s="35"/>
      <c r="AE29" s="35"/>
      <c r="AI29" s="405"/>
      <c r="AJ29" s="285" t="s">
        <v>85</v>
      </c>
      <c r="AK29" s="92">
        <v>68</v>
      </c>
      <c r="AL29" s="40">
        <v>39</v>
      </c>
      <c r="AM29" s="40">
        <v>17</v>
      </c>
      <c r="AN29" s="40">
        <v>3</v>
      </c>
      <c r="AO29" s="40">
        <v>2</v>
      </c>
      <c r="AP29" s="68">
        <v>129</v>
      </c>
      <c r="AQ29" s="35">
        <f t="shared" si="5"/>
        <v>0</v>
      </c>
      <c r="AR29" s="35"/>
      <c r="AS29" s="35"/>
      <c r="AT29" s="35"/>
      <c r="AU29" s="35"/>
      <c r="AV29" s="35"/>
      <c r="AW29" s="35"/>
      <c r="BB29" s="280"/>
      <c r="BC29" s="285" t="s">
        <v>85</v>
      </c>
      <c r="BD29" s="92">
        <v>30</v>
      </c>
      <c r="BE29" s="40">
        <v>52</v>
      </c>
      <c r="BF29" s="40">
        <v>36</v>
      </c>
      <c r="BG29" s="40">
        <v>4</v>
      </c>
      <c r="BH29" s="40">
        <v>7</v>
      </c>
      <c r="BI29" s="68">
        <v>129</v>
      </c>
      <c r="BJ29" s="35">
        <f t="shared" si="7"/>
        <v>0</v>
      </c>
      <c r="BK29" s="35"/>
      <c r="BL29" s="35"/>
      <c r="BM29" s="35"/>
      <c r="BN29" s="35"/>
      <c r="BO29" s="35"/>
      <c r="BP29" s="35"/>
    </row>
    <row r="30" spans="1:68" s="7" customFormat="1" ht="21.75" customHeight="1" thickBot="1" x14ac:dyDescent="0.2">
      <c r="A30" s="280"/>
      <c r="B30" s="286"/>
      <c r="C30" s="94">
        <f>C29/$H$29</f>
        <v>0.22480620155038761</v>
      </c>
      <c r="D30" s="84">
        <f>D29/$H$29-0.001</f>
        <v>0.38659689922480622</v>
      </c>
      <c r="E30" s="77">
        <f t="shared" ref="E30:G30" si="57">E29/$H$29</f>
        <v>0.2558139534883721</v>
      </c>
      <c r="F30" s="77">
        <f t="shared" si="57"/>
        <v>6.9767441860465115E-2</v>
      </c>
      <c r="G30" s="77">
        <f t="shared" si="57"/>
        <v>6.2015503875968991E-2</v>
      </c>
      <c r="H30" s="78">
        <v>1</v>
      </c>
      <c r="I30" s="35">
        <f t="shared" si="1"/>
        <v>-9.9999999999988987E-4</v>
      </c>
      <c r="J30" s="35"/>
      <c r="K30" s="35"/>
      <c r="L30" s="36"/>
      <c r="M30" s="36"/>
      <c r="N30" s="36"/>
      <c r="O30" s="36"/>
      <c r="Q30" s="280"/>
      <c r="R30" s="286"/>
      <c r="S30" s="109">
        <f>S29/$X$29</f>
        <v>0.20930232558139536</v>
      </c>
      <c r="T30" s="110">
        <f>T29/$X$29+0.001</f>
        <v>0.39634883720930231</v>
      </c>
      <c r="U30" s="111">
        <f t="shared" ref="U30:W30" si="58">U29/$X$29</f>
        <v>0.31007751937984496</v>
      </c>
      <c r="V30" s="111">
        <f t="shared" si="58"/>
        <v>3.1007751937984496E-2</v>
      </c>
      <c r="W30" s="111">
        <f t="shared" si="58"/>
        <v>5.4263565891472867E-2</v>
      </c>
      <c r="X30" s="78">
        <v>1</v>
      </c>
      <c r="Y30" s="35">
        <f t="shared" si="3"/>
        <v>1.0000000000001119E-3</v>
      </c>
      <c r="Z30" s="35"/>
      <c r="AA30" s="35"/>
      <c r="AB30" s="36"/>
      <c r="AC30" s="36"/>
      <c r="AD30" s="36"/>
      <c r="AE30" s="36"/>
      <c r="AI30" s="405"/>
      <c r="AJ30" s="286"/>
      <c r="AK30" s="109">
        <f>AK29/$AP$29</f>
        <v>0.52713178294573648</v>
      </c>
      <c r="AL30" s="111">
        <f t="shared" ref="AL30:AO30" si="59">AL29/$AP$29</f>
        <v>0.30232558139534882</v>
      </c>
      <c r="AM30" s="111">
        <f t="shared" si="59"/>
        <v>0.13178294573643412</v>
      </c>
      <c r="AN30" s="111">
        <f t="shared" si="59"/>
        <v>2.3255813953488372E-2</v>
      </c>
      <c r="AO30" s="111">
        <f t="shared" si="59"/>
        <v>1.5503875968992248E-2</v>
      </c>
      <c r="AP30" s="78">
        <v>1</v>
      </c>
      <c r="AQ30" s="35">
        <f t="shared" si="5"/>
        <v>0</v>
      </c>
      <c r="AR30" s="35"/>
      <c r="AS30" s="35"/>
      <c r="AT30" s="36"/>
      <c r="AU30" s="36"/>
      <c r="AV30" s="36"/>
      <c r="AW30" s="36"/>
      <c r="BB30" s="280"/>
      <c r="BC30" s="286"/>
      <c r="BD30" s="109">
        <f>BD29/$BI$29</f>
        <v>0.23255813953488372</v>
      </c>
      <c r="BE30" s="111">
        <f t="shared" ref="BE30:BH30" si="60">BE29/$BI$29</f>
        <v>0.40310077519379844</v>
      </c>
      <c r="BF30" s="111">
        <f t="shared" si="60"/>
        <v>0.27906976744186046</v>
      </c>
      <c r="BG30" s="111">
        <f t="shared" si="60"/>
        <v>3.1007751937984496E-2</v>
      </c>
      <c r="BH30" s="111">
        <f t="shared" si="60"/>
        <v>5.4263565891472867E-2</v>
      </c>
      <c r="BI30" s="78">
        <v>1</v>
      </c>
      <c r="BJ30" s="35">
        <f t="shared" si="7"/>
        <v>0</v>
      </c>
      <c r="BK30" s="35"/>
      <c r="BL30" s="35"/>
      <c r="BM30" s="36"/>
      <c r="BN30" s="36"/>
      <c r="BO30" s="36"/>
      <c r="BP30" s="36"/>
    </row>
    <row r="31" spans="1:68" s="7" customFormat="1" ht="21.75" customHeight="1" thickTop="1" x14ac:dyDescent="0.15">
      <c r="A31" s="280"/>
      <c r="B31" s="277" t="s">
        <v>0</v>
      </c>
      <c r="C31" s="45">
        <v>68</v>
      </c>
      <c r="D31" s="42">
        <v>251</v>
      </c>
      <c r="E31" s="42">
        <v>229</v>
      </c>
      <c r="F31" s="42">
        <v>44</v>
      </c>
      <c r="G31" s="42">
        <v>43</v>
      </c>
      <c r="H31" s="70">
        <v>635</v>
      </c>
      <c r="I31" s="35">
        <f t="shared" si="1"/>
        <v>0</v>
      </c>
      <c r="J31" s="35"/>
      <c r="K31" s="35"/>
      <c r="L31" s="35"/>
      <c r="M31" s="35"/>
      <c r="N31" s="35"/>
      <c r="O31" s="35"/>
      <c r="Q31" s="280"/>
      <c r="R31" s="277" t="s">
        <v>0</v>
      </c>
      <c r="S31" s="45">
        <v>62</v>
      </c>
      <c r="T31" s="42">
        <v>287</v>
      </c>
      <c r="U31" s="42">
        <v>231</v>
      </c>
      <c r="V31" s="42">
        <v>30</v>
      </c>
      <c r="W31" s="42">
        <v>25</v>
      </c>
      <c r="X31" s="70">
        <v>635</v>
      </c>
      <c r="Y31" s="35">
        <f t="shared" si="3"/>
        <v>0</v>
      </c>
      <c r="Z31" s="35"/>
      <c r="AA31" s="35"/>
      <c r="AB31" s="35"/>
      <c r="AC31" s="35"/>
      <c r="AD31" s="35"/>
      <c r="AE31" s="35"/>
      <c r="AI31" s="405"/>
      <c r="AJ31" s="315" t="s">
        <v>0</v>
      </c>
      <c r="AK31" s="45">
        <v>193</v>
      </c>
      <c r="AL31" s="42">
        <v>324</v>
      </c>
      <c r="AM31" s="42">
        <v>89</v>
      </c>
      <c r="AN31" s="42">
        <v>19</v>
      </c>
      <c r="AO31" s="42">
        <v>10</v>
      </c>
      <c r="AP31" s="70">
        <v>635</v>
      </c>
      <c r="AQ31" s="35">
        <f t="shared" si="5"/>
        <v>0</v>
      </c>
      <c r="AR31" s="35"/>
      <c r="AS31" s="35"/>
      <c r="AT31" s="35"/>
      <c r="AU31" s="35"/>
      <c r="AV31" s="35"/>
      <c r="AW31" s="35"/>
      <c r="BB31" s="280"/>
      <c r="BC31" s="277" t="s">
        <v>0</v>
      </c>
      <c r="BD31" s="45">
        <v>74</v>
      </c>
      <c r="BE31" s="42">
        <v>268</v>
      </c>
      <c r="BF31" s="42">
        <v>233</v>
      </c>
      <c r="BG31" s="42">
        <v>34</v>
      </c>
      <c r="BH31" s="42">
        <v>26</v>
      </c>
      <c r="BI31" s="70">
        <v>635</v>
      </c>
      <c r="BJ31" s="35">
        <f t="shared" si="7"/>
        <v>0</v>
      </c>
      <c r="BK31" s="35"/>
      <c r="BL31" s="35"/>
      <c r="BM31" s="35"/>
      <c r="BN31" s="35"/>
      <c r="BO31" s="35"/>
      <c r="BP31" s="35"/>
    </row>
    <row r="32" spans="1:68" s="7" customFormat="1" ht="21.75" customHeight="1" thickBot="1" x14ac:dyDescent="0.2">
      <c r="A32" s="282"/>
      <c r="B32" s="278"/>
      <c r="C32" s="97">
        <f>C31/$H$31</f>
        <v>0.10708661417322834</v>
      </c>
      <c r="D32" s="81">
        <f t="shared" ref="D32:G32" si="61">D31/$H$31</f>
        <v>0.39527559055118111</v>
      </c>
      <c r="E32" s="81">
        <f t="shared" si="61"/>
        <v>0.3606299212598425</v>
      </c>
      <c r="F32" s="81">
        <f t="shared" si="61"/>
        <v>6.9291338582677164E-2</v>
      </c>
      <c r="G32" s="81">
        <f t="shared" si="61"/>
        <v>6.7716535433070865E-2</v>
      </c>
      <c r="H32" s="83">
        <v>1</v>
      </c>
      <c r="I32" s="35">
        <f t="shared" si="1"/>
        <v>0</v>
      </c>
      <c r="J32" s="27">
        <f>+C19+C21+C23+C25+C27+C29-C31</f>
        <v>0</v>
      </c>
      <c r="K32" s="27">
        <f t="shared" ref="K32" si="62">+D19+D21+D23+D25+D27+D29-D31</f>
        <v>0</v>
      </c>
      <c r="L32" s="27">
        <f>+E19+E21+E23+E25+E27+E29-E31</f>
        <v>0</v>
      </c>
      <c r="M32" s="27">
        <f>+F19+F21+F23+F25+F27+F29-F31</f>
        <v>0</v>
      </c>
      <c r="N32" s="27">
        <f>+G19+G21+G23+G25+G27+G29-G31</f>
        <v>0</v>
      </c>
      <c r="O32" s="27">
        <f>+H19+H21+H23+H25+H27+H29-H31</f>
        <v>0</v>
      </c>
      <c r="Q32" s="282"/>
      <c r="R32" s="278"/>
      <c r="S32" s="104">
        <f>S31/$X$31</f>
        <v>9.763779527559055E-2</v>
      </c>
      <c r="T32" s="105">
        <f t="shared" ref="T32:W32" si="63">T31/$X$31</f>
        <v>0.45196850393700788</v>
      </c>
      <c r="U32" s="105">
        <f t="shared" si="63"/>
        <v>0.36377952755905513</v>
      </c>
      <c r="V32" s="105">
        <f t="shared" si="63"/>
        <v>4.7244094488188976E-2</v>
      </c>
      <c r="W32" s="105">
        <f t="shared" si="63"/>
        <v>3.937007874015748E-2</v>
      </c>
      <c r="X32" s="83">
        <v>1</v>
      </c>
      <c r="Y32" s="35">
        <f t="shared" si="3"/>
        <v>0</v>
      </c>
      <c r="Z32" s="27">
        <f>+S19+S21+S23+S25+S27+S29-S31</f>
        <v>0</v>
      </c>
      <c r="AA32" s="27">
        <f t="shared" ref="AA32" si="64">+T19+T21+T23+T25+T27+T29-T31</f>
        <v>0</v>
      </c>
      <c r="AB32" s="27">
        <f>+U19+U21+U23+U25+U27+U29-U31</f>
        <v>0</v>
      </c>
      <c r="AC32" s="27">
        <f>+V19+V21+V23+V25+V27+V29-V31</f>
        <v>0</v>
      </c>
      <c r="AD32" s="27">
        <f>+W19+W21+W23+W25+W27+W29-W31</f>
        <v>0</v>
      </c>
      <c r="AE32" s="27">
        <f>+X19+X21+X23+X25+X27+X29-X31</f>
        <v>0</v>
      </c>
      <c r="AI32" s="406"/>
      <c r="AJ32" s="316"/>
      <c r="AK32" s="104">
        <f>AK31/$AP$31</f>
        <v>0.30393700787401573</v>
      </c>
      <c r="AL32" s="105">
        <f t="shared" ref="AL32:AO32" si="65">AL31/$AP$31</f>
        <v>0.51023622047244099</v>
      </c>
      <c r="AM32" s="105">
        <f t="shared" si="65"/>
        <v>0.14015748031496064</v>
      </c>
      <c r="AN32" s="105">
        <f t="shared" si="65"/>
        <v>2.9921259842519685E-2</v>
      </c>
      <c r="AO32" s="105">
        <f t="shared" si="65"/>
        <v>1.5748031496062992E-2</v>
      </c>
      <c r="AP32" s="83">
        <v>1</v>
      </c>
      <c r="AQ32" s="35">
        <f t="shared" si="5"/>
        <v>0</v>
      </c>
      <c r="AR32" s="27">
        <f>+AK19+AK21+AK23+AK25+AK27+AK29-AK31</f>
        <v>0</v>
      </c>
      <c r="AS32" s="27">
        <f t="shared" ref="AS32" si="66">+AL19+AL21+AL23+AL25+AL27+AL29-AL31</f>
        <v>0</v>
      </c>
      <c r="AT32" s="27">
        <f>+AM19+AM21+AM23+AM25+AM27+AM29-AM31</f>
        <v>0</v>
      </c>
      <c r="AU32" s="27">
        <f>+AN19+AN21+AN23+AN25+AN27+AN29-AN31</f>
        <v>0</v>
      </c>
      <c r="AV32" s="27">
        <f>+AO19+AO21+AO23+AO25+AO27+AO29-AO31</f>
        <v>0</v>
      </c>
      <c r="AW32" s="27">
        <f>+AP19+AP21+AP23+AP25+AP27+AP29-AP31</f>
        <v>0</v>
      </c>
      <c r="BB32" s="282"/>
      <c r="BC32" s="278"/>
      <c r="BD32" s="104">
        <f>BD31/$BI$31</f>
        <v>0.11653543307086614</v>
      </c>
      <c r="BE32" s="108">
        <f>BE31/$BI$31-0.001</f>
        <v>0.42104724409448818</v>
      </c>
      <c r="BF32" s="105">
        <f t="shared" ref="BF32:BH32" si="67">BF31/$BI$31</f>
        <v>0.3669291338582677</v>
      </c>
      <c r="BG32" s="105">
        <f t="shared" si="67"/>
        <v>5.3543307086614172E-2</v>
      </c>
      <c r="BH32" s="105">
        <f t="shared" si="67"/>
        <v>4.0944881889763779E-2</v>
      </c>
      <c r="BI32" s="83">
        <v>1</v>
      </c>
      <c r="BJ32" s="35">
        <f t="shared" si="7"/>
        <v>-1.0000000000000009E-3</v>
      </c>
      <c r="BK32" s="27">
        <f>+BD19+BD21+BD23+BD25+BD27+BD29-BD31</f>
        <v>0</v>
      </c>
      <c r="BL32" s="27">
        <f t="shared" ref="BL32" si="68">+BE19+BE21+BE23+BE25+BE27+BE29-BE31</f>
        <v>0</v>
      </c>
      <c r="BM32" s="27">
        <f>+BF19+BF21+BF23+BF25+BF27+BF29-BF31</f>
        <v>0</v>
      </c>
      <c r="BN32" s="27">
        <f>+BG19+BG21+BG23+BG25+BG27+BG29-BG31</f>
        <v>0</v>
      </c>
      <c r="BO32" s="27">
        <f>+BH19+BH21+BH23+BH25+BH27+BH29-BH31</f>
        <v>0</v>
      </c>
      <c r="BP32" s="27">
        <f>+BI19+BI21+BI23+BI25+BI27+BI29-BI31</f>
        <v>0</v>
      </c>
    </row>
    <row r="33" spans="1:68" s="7" customFormat="1" ht="21.75" customHeight="1" x14ac:dyDescent="0.15">
      <c r="A33" s="279" t="s">
        <v>7</v>
      </c>
      <c r="B33" s="287" t="s">
        <v>1</v>
      </c>
      <c r="C33" s="96">
        <v>13</v>
      </c>
      <c r="D33" s="71">
        <v>32</v>
      </c>
      <c r="E33" s="71">
        <v>34</v>
      </c>
      <c r="F33" s="71">
        <v>7</v>
      </c>
      <c r="G33" s="71">
        <v>2</v>
      </c>
      <c r="H33" s="72">
        <v>88</v>
      </c>
      <c r="I33" s="35">
        <f t="shared" si="1"/>
        <v>0</v>
      </c>
      <c r="J33" s="35"/>
      <c r="K33" s="35"/>
      <c r="L33" s="35"/>
      <c r="M33" s="35"/>
      <c r="N33" s="35"/>
      <c r="O33" s="35"/>
      <c r="Q33" s="279" t="s">
        <v>7</v>
      </c>
      <c r="R33" s="287" t="s">
        <v>1</v>
      </c>
      <c r="S33" s="96">
        <v>8</v>
      </c>
      <c r="T33" s="71">
        <v>34</v>
      </c>
      <c r="U33" s="71">
        <v>38</v>
      </c>
      <c r="V33" s="71">
        <v>4</v>
      </c>
      <c r="W33" s="71">
        <v>4</v>
      </c>
      <c r="X33" s="72">
        <v>88</v>
      </c>
      <c r="Y33" s="35">
        <f t="shared" si="3"/>
        <v>0</v>
      </c>
      <c r="Z33" s="35"/>
      <c r="AA33" s="35"/>
      <c r="AB33" s="35"/>
      <c r="AC33" s="35"/>
      <c r="AD33" s="35"/>
      <c r="AE33" s="35"/>
      <c r="AI33" s="404" t="s">
        <v>7</v>
      </c>
      <c r="AJ33" s="407" t="s">
        <v>1</v>
      </c>
      <c r="AK33" s="96">
        <v>27</v>
      </c>
      <c r="AL33" s="71">
        <v>44</v>
      </c>
      <c r="AM33" s="71">
        <v>11</v>
      </c>
      <c r="AN33" s="71">
        <v>4</v>
      </c>
      <c r="AO33" s="71">
        <v>2</v>
      </c>
      <c r="AP33" s="72">
        <v>88</v>
      </c>
      <c r="AQ33" s="35">
        <f t="shared" si="5"/>
        <v>0</v>
      </c>
      <c r="AR33" s="35"/>
      <c r="AS33" s="35"/>
      <c r="AT33" s="35"/>
      <c r="AU33" s="35"/>
      <c r="AV33" s="35"/>
      <c r="AW33" s="35"/>
      <c r="BB33" s="283" t="s">
        <v>7</v>
      </c>
      <c r="BC33" s="277" t="s">
        <v>1</v>
      </c>
      <c r="BD33" s="45">
        <v>9</v>
      </c>
      <c r="BE33" s="42">
        <v>34</v>
      </c>
      <c r="BF33" s="42">
        <v>37</v>
      </c>
      <c r="BG33" s="42">
        <v>6</v>
      </c>
      <c r="BH33" s="42">
        <v>2</v>
      </c>
      <c r="BI33" s="70">
        <v>88</v>
      </c>
      <c r="BJ33" s="35">
        <f t="shared" si="7"/>
        <v>0</v>
      </c>
      <c r="BK33" s="35"/>
      <c r="BL33" s="35"/>
      <c r="BM33" s="35"/>
      <c r="BN33" s="35"/>
      <c r="BO33" s="35"/>
      <c r="BP33" s="35"/>
    </row>
    <row r="34" spans="1:68" s="7" customFormat="1" ht="21.75" customHeight="1" x14ac:dyDescent="0.15">
      <c r="A34" s="280"/>
      <c r="B34" s="284"/>
      <c r="C34" s="93">
        <f>C33/$H$33</f>
        <v>0.14772727272727273</v>
      </c>
      <c r="D34" s="75">
        <f t="shared" ref="D34:G34" si="69">D33/$H$33</f>
        <v>0.36363636363636365</v>
      </c>
      <c r="E34" s="74">
        <f>E33/$H$33-0.001</f>
        <v>0.38536363636363635</v>
      </c>
      <c r="F34" s="75">
        <f t="shared" si="69"/>
        <v>7.9545454545454544E-2</v>
      </c>
      <c r="G34" s="75">
        <f t="shared" si="69"/>
        <v>2.2727272727272728E-2</v>
      </c>
      <c r="H34" s="76">
        <v>1</v>
      </c>
      <c r="I34" s="35">
        <f t="shared" si="1"/>
        <v>-1.0000000000000009E-3</v>
      </c>
      <c r="J34" s="35"/>
      <c r="K34" s="35"/>
      <c r="L34" s="36"/>
      <c r="M34" s="36"/>
      <c r="N34" s="36"/>
      <c r="O34" s="36"/>
      <c r="Q34" s="280"/>
      <c r="R34" s="284"/>
      <c r="S34" s="101">
        <f>S33/$X$33</f>
        <v>9.0909090909090912E-2</v>
      </c>
      <c r="T34" s="102">
        <f t="shared" ref="T34:W34" si="70">T33/$X$33</f>
        <v>0.38636363636363635</v>
      </c>
      <c r="U34" s="103">
        <f>U33/$X$33+0.001</f>
        <v>0.43281818181818182</v>
      </c>
      <c r="V34" s="102">
        <f t="shared" si="70"/>
        <v>4.5454545454545456E-2</v>
      </c>
      <c r="W34" s="102">
        <f t="shared" si="70"/>
        <v>4.5454545454545456E-2</v>
      </c>
      <c r="X34" s="76">
        <v>1</v>
      </c>
      <c r="Y34" s="35">
        <f t="shared" si="3"/>
        <v>9.9999999999988987E-4</v>
      </c>
      <c r="Z34" s="35"/>
      <c r="AA34" s="35"/>
      <c r="AB34" s="36"/>
      <c r="AC34" s="36"/>
      <c r="AD34" s="36"/>
      <c r="AE34" s="36"/>
      <c r="AI34" s="405"/>
      <c r="AJ34" s="277"/>
      <c r="AK34" s="101">
        <f>AK33/$AP$33</f>
        <v>0.30681818181818182</v>
      </c>
      <c r="AL34" s="102">
        <f t="shared" ref="AL34:AO34" si="71">AL33/$AP$33</f>
        <v>0.5</v>
      </c>
      <c r="AM34" s="102">
        <f t="shared" si="71"/>
        <v>0.125</v>
      </c>
      <c r="AN34" s="102">
        <f t="shared" si="71"/>
        <v>4.5454545454545456E-2</v>
      </c>
      <c r="AO34" s="102">
        <f t="shared" si="71"/>
        <v>2.2727272727272728E-2</v>
      </c>
      <c r="AP34" s="76">
        <v>1</v>
      </c>
      <c r="AQ34" s="35">
        <f t="shared" si="5"/>
        <v>0</v>
      </c>
      <c r="AR34" s="35"/>
      <c r="AS34" s="35"/>
      <c r="AT34" s="36"/>
      <c r="AU34" s="36"/>
      <c r="AV34" s="36"/>
      <c r="AW34" s="36"/>
      <c r="BB34" s="280"/>
      <c r="BC34" s="284"/>
      <c r="BD34" s="101">
        <f>BD33/$BI$33</f>
        <v>0.10227272727272728</v>
      </c>
      <c r="BE34" s="102">
        <f t="shared" ref="BE34:BH34" si="72">BE33/$BI$33</f>
        <v>0.38636363636363635</v>
      </c>
      <c r="BF34" s="103">
        <f>BF33/$BI$33+0.001</f>
        <v>0.42145454545454547</v>
      </c>
      <c r="BG34" s="102">
        <f t="shared" si="72"/>
        <v>6.8181818181818177E-2</v>
      </c>
      <c r="BH34" s="102">
        <f t="shared" si="72"/>
        <v>2.2727272727272728E-2</v>
      </c>
      <c r="BI34" s="76">
        <v>1</v>
      </c>
      <c r="BJ34" s="35">
        <f t="shared" si="7"/>
        <v>9.9999999999988987E-4</v>
      </c>
      <c r="BK34" s="35"/>
      <c r="BL34" s="35"/>
      <c r="BM34" s="36"/>
      <c r="BN34" s="36"/>
      <c r="BO34" s="36"/>
      <c r="BP34" s="36"/>
    </row>
    <row r="35" spans="1:68" s="7" customFormat="1" ht="21.75" customHeight="1" x14ac:dyDescent="0.15">
      <c r="A35" s="280"/>
      <c r="B35" s="284" t="s">
        <v>2</v>
      </c>
      <c r="C35" s="92">
        <v>11</v>
      </c>
      <c r="D35" s="40">
        <v>40</v>
      </c>
      <c r="E35" s="40">
        <v>27</v>
      </c>
      <c r="F35" s="40">
        <v>7</v>
      </c>
      <c r="G35" s="40">
        <v>6</v>
      </c>
      <c r="H35" s="68">
        <v>91</v>
      </c>
      <c r="I35" s="35">
        <f t="shared" si="1"/>
        <v>0</v>
      </c>
      <c r="J35" s="35"/>
      <c r="K35" s="35"/>
      <c r="L35" s="35"/>
      <c r="M35" s="35"/>
      <c r="N35" s="35"/>
      <c r="O35" s="35"/>
      <c r="Q35" s="280"/>
      <c r="R35" s="284" t="s">
        <v>2</v>
      </c>
      <c r="S35" s="92">
        <v>8</v>
      </c>
      <c r="T35" s="40">
        <v>35</v>
      </c>
      <c r="U35" s="40">
        <v>36</v>
      </c>
      <c r="V35" s="40">
        <v>5</v>
      </c>
      <c r="W35" s="40">
        <v>7</v>
      </c>
      <c r="X35" s="68">
        <v>91</v>
      </c>
      <c r="Y35" s="35">
        <f t="shared" si="3"/>
        <v>0</v>
      </c>
      <c r="Z35" s="35"/>
      <c r="AA35" s="35"/>
      <c r="AB35" s="35"/>
      <c r="AC35" s="35"/>
      <c r="AD35" s="35"/>
      <c r="AE35" s="35"/>
      <c r="AI35" s="405"/>
      <c r="AJ35" s="285" t="s">
        <v>2</v>
      </c>
      <c r="AK35" s="92">
        <v>24</v>
      </c>
      <c r="AL35" s="40">
        <v>49</v>
      </c>
      <c r="AM35" s="40">
        <v>16</v>
      </c>
      <c r="AN35" s="40">
        <v>1</v>
      </c>
      <c r="AO35" s="40">
        <v>1</v>
      </c>
      <c r="AP35" s="68">
        <v>91</v>
      </c>
      <c r="AQ35" s="35">
        <f t="shared" si="5"/>
        <v>0</v>
      </c>
      <c r="AR35" s="35"/>
      <c r="AS35" s="35"/>
      <c r="AT35" s="35"/>
      <c r="AU35" s="35"/>
      <c r="AV35" s="35"/>
      <c r="AW35" s="35"/>
      <c r="BB35" s="280"/>
      <c r="BC35" s="284" t="s">
        <v>2</v>
      </c>
      <c r="BD35" s="92">
        <v>7</v>
      </c>
      <c r="BE35" s="40">
        <v>35</v>
      </c>
      <c r="BF35" s="40">
        <v>37</v>
      </c>
      <c r="BG35" s="40">
        <v>5</v>
      </c>
      <c r="BH35" s="40">
        <v>7</v>
      </c>
      <c r="BI35" s="68">
        <v>91</v>
      </c>
      <c r="BJ35" s="35">
        <f t="shared" si="7"/>
        <v>0</v>
      </c>
      <c r="BK35" s="35"/>
      <c r="BL35" s="35"/>
      <c r="BM35" s="35"/>
      <c r="BN35" s="35"/>
      <c r="BO35" s="35"/>
      <c r="BP35" s="35"/>
    </row>
    <row r="36" spans="1:68" s="7" customFormat="1" ht="21.75" customHeight="1" x14ac:dyDescent="0.15">
      <c r="A36" s="280"/>
      <c r="B36" s="284"/>
      <c r="C36" s="93">
        <f>C35/$H$35</f>
        <v>0.12087912087912088</v>
      </c>
      <c r="D36" s="74">
        <f>D35/$H$35-0.001</f>
        <v>0.43856043956043955</v>
      </c>
      <c r="E36" s="75">
        <f t="shared" ref="E36:G36" si="73">E35/$H$35</f>
        <v>0.2967032967032967</v>
      </c>
      <c r="F36" s="75">
        <f t="shared" si="73"/>
        <v>7.6923076923076927E-2</v>
      </c>
      <c r="G36" s="75">
        <f t="shared" si="73"/>
        <v>6.5934065934065936E-2</v>
      </c>
      <c r="H36" s="76">
        <v>1</v>
      </c>
      <c r="I36" s="35">
        <f t="shared" si="1"/>
        <v>-1.0000000000001119E-3</v>
      </c>
      <c r="J36" s="35"/>
      <c r="K36" s="35"/>
      <c r="L36" s="36"/>
      <c r="M36" s="36"/>
      <c r="N36" s="36"/>
      <c r="O36" s="36"/>
      <c r="Q36" s="280"/>
      <c r="R36" s="284"/>
      <c r="S36" s="101">
        <f>S35/$X$35</f>
        <v>8.7912087912087919E-2</v>
      </c>
      <c r="T36" s="102">
        <f t="shared" ref="T36:W36" si="74">T35/$X$35</f>
        <v>0.38461538461538464</v>
      </c>
      <c r="U36" s="103">
        <f>U35/$X$35-0.001</f>
        <v>0.39460439560439559</v>
      </c>
      <c r="V36" s="102">
        <f t="shared" si="74"/>
        <v>5.4945054945054944E-2</v>
      </c>
      <c r="W36" s="102">
        <f t="shared" si="74"/>
        <v>7.6923076923076927E-2</v>
      </c>
      <c r="X36" s="76">
        <v>1</v>
      </c>
      <c r="Y36" s="35">
        <f t="shared" si="3"/>
        <v>-9.9999999999988987E-4</v>
      </c>
      <c r="Z36" s="35"/>
      <c r="AA36" s="35"/>
      <c r="AB36" s="36"/>
      <c r="AC36" s="36"/>
      <c r="AD36" s="36"/>
      <c r="AE36" s="36"/>
      <c r="AI36" s="405"/>
      <c r="AJ36" s="277"/>
      <c r="AK36" s="101">
        <f>AK35/$AP$35</f>
        <v>0.26373626373626374</v>
      </c>
      <c r="AL36" s="102">
        <f t="shared" ref="AL36:AO36" si="75">AL35/$AP$35</f>
        <v>0.53846153846153844</v>
      </c>
      <c r="AM36" s="102">
        <f t="shared" si="75"/>
        <v>0.17582417582417584</v>
      </c>
      <c r="AN36" s="102">
        <f t="shared" si="75"/>
        <v>1.098901098901099E-2</v>
      </c>
      <c r="AO36" s="102">
        <f t="shared" si="75"/>
        <v>1.098901098901099E-2</v>
      </c>
      <c r="AP36" s="76">
        <v>1</v>
      </c>
      <c r="AQ36" s="35">
        <f t="shared" si="5"/>
        <v>0</v>
      </c>
      <c r="AR36" s="35"/>
      <c r="AS36" s="35"/>
      <c r="AT36" s="36"/>
      <c r="AU36" s="36"/>
      <c r="AV36" s="36"/>
      <c r="AW36" s="36"/>
      <c r="BB36" s="280"/>
      <c r="BC36" s="284"/>
      <c r="BD36" s="101">
        <f>BD35/$BI$35</f>
        <v>7.6923076923076927E-2</v>
      </c>
      <c r="BE36" s="102">
        <f t="shared" ref="BE36:BH36" si="76">BE35/$BI$35</f>
        <v>0.38461538461538464</v>
      </c>
      <c r="BF36" s="103">
        <f>BF35/$BI$35-0.001</f>
        <v>0.40559340659340659</v>
      </c>
      <c r="BG36" s="102">
        <f t="shared" si="76"/>
        <v>5.4945054945054944E-2</v>
      </c>
      <c r="BH36" s="102">
        <f t="shared" si="76"/>
        <v>7.6923076923076927E-2</v>
      </c>
      <c r="BI36" s="76">
        <v>1</v>
      </c>
      <c r="BJ36" s="35">
        <f t="shared" si="7"/>
        <v>-9.9999999999988987E-4</v>
      </c>
      <c r="BK36" s="35"/>
      <c r="BL36" s="35"/>
      <c r="BM36" s="36"/>
      <c r="BN36" s="36"/>
      <c r="BO36" s="36"/>
      <c r="BP36" s="36"/>
    </row>
    <row r="37" spans="1:68" s="7" customFormat="1" ht="21.75" customHeight="1" x14ac:dyDescent="0.15">
      <c r="A37" s="280"/>
      <c r="B37" s="284" t="s">
        <v>3</v>
      </c>
      <c r="C37" s="92">
        <v>16</v>
      </c>
      <c r="D37" s="40">
        <v>53</v>
      </c>
      <c r="E37" s="40">
        <v>33</v>
      </c>
      <c r="F37" s="40">
        <v>4</v>
      </c>
      <c r="G37" s="40">
        <v>1</v>
      </c>
      <c r="H37" s="68">
        <v>107</v>
      </c>
      <c r="I37" s="35">
        <f t="shared" si="1"/>
        <v>0</v>
      </c>
      <c r="J37" s="35"/>
      <c r="K37" s="35"/>
      <c r="L37" s="35"/>
      <c r="M37" s="35"/>
      <c r="N37" s="35"/>
      <c r="O37" s="35"/>
      <c r="Q37" s="280"/>
      <c r="R37" s="284" t="s">
        <v>3</v>
      </c>
      <c r="S37" s="92">
        <v>16</v>
      </c>
      <c r="T37" s="40">
        <v>55</v>
      </c>
      <c r="U37" s="40">
        <v>30</v>
      </c>
      <c r="V37" s="40">
        <v>4</v>
      </c>
      <c r="W37" s="40">
        <v>2</v>
      </c>
      <c r="X37" s="68">
        <v>107</v>
      </c>
      <c r="Y37" s="35">
        <f t="shared" si="3"/>
        <v>0</v>
      </c>
      <c r="Z37" s="35"/>
      <c r="AA37" s="35"/>
      <c r="AB37" s="35"/>
      <c r="AC37" s="35"/>
      <c r="AD37" s="35"/>
      <c r="AE37" s="35"/>
      <c r="AI37" s="405"/>
      <c r="AJ37" s="285" t="s">
        <v>3</v>
      </c>
      <c r="AK37" s="92">
        <v>41</v>
      </c>
      <c r="AL37" s="40">
        <v>58</v>
      </c>
      <c r="AM37" s="40">
        <v>7</v>
      </c>
      <c r="AN37" s="40">
        <v>1</v>
      </c>
      <c r="AO37" s="40">
        <v>0</v>
      </c>
      <c r="AP37" s="68">
        <v>107</v>
      </c>
      <c r="AQ37" s="35">
        <f t="shared" si="5"/>
        <v>0</v>
      </c>
      <c r="AR37" s="35"/>
      <c r="AS37" s="35"/>
      <c r="AT37" s="35"/>
      <c r="AU37" s="35"/>
      <c r="AV37" s="35"/>
      <c r="AW37" s="35"/>
      <c r="BB37" s="280"/>
      <c r="BC37" s="284" t="s">
        <v>3</v>
      </c>
      <c r="BD37" s="92">
        <v>15</v>
      </c>
      <c r="BE37" s="40">
        <v>61</v>
      </c>
      <c r="BF37" s="40">
        <v>24</v>
      </c>
      <c r="BG37" s="40">
        <v>6</v>
      </c>
      <c r="BH37" s="40">
        <v>1</v>
      </c>
      <c r="BI37" s="68">
        <v>107</v>
      </c>
      <c r="BJ37" s="35">
        <f t="shared" si="7"/>
        <v>0</v>
      </c>
      <c r="BK37" s="35"/>
      <c r="BL37" s="35"/>
      <c r="BM37" s="35"/>
      <c r="BN37" s="35"/>
      <c r="BO37" s="35"/>
      <c r="BP37" s="35"/>
    </row>
    <row r="38" spans="1:68" s="7" customFormat="1" ht="21.75" customHeight="1" x14ac:dyDescent="0.15">
      <c r="A38" s="280"/>
      <c r="B38" s="284"/>
      <c r="C38" s="93">
        <f>C37/$H$37</f>
        <v>0.14953271028037382</v>
      </c>
      <c r="D38" s="74">
        <f>D37/$H$37+0.001</f>
        <v>0.49632710280373832</v>
      </c>
      <c r="E38" s="75">
        <f t="shared" ref="E38:G38" si="77">E37/$H$37</f>
        <v>0.30841121495327101</v>
      </c>
      <c r="F38" s="75">
        <f t="shared" si="77"/>
        <v>3.7383177570093455E-2</v>
      </c>
      <c r="G38" s="75">
        <f t="shared" si="77"/>
        <v>9.3457943925233638E-3</v>
      </c>
      <c r="H38" s="76">
        <v>1</v>
      </c>
      <c r="I38" s="35">
        <f t="shared" si="1"/>
        <v>9.9999999999988987E-4</v>
      </c>
      <c r="J38" s="35"/>
      <c r="K38" s="35"/>
      <c r="L38" s="36"/>
      <c r="M38" s="36"/>
      <c r="N38" s="36"/>
      <c r="O38" s="36"/>
      <c r="Q38" s="280"/>
      <c r="R38" s="284"/>
      <c r="S38" s="101">
        <f>S37/$X$37</f>
        <v>0.14953271028037382</v>
      </c>
      <c r="T38" s="102">
        <f t="shared" ref="T38:W38" si="78">T37/$X$37</f>
        <v>0.51401869158878499</v>
      </c>
      <c r="U38" s="102">
        <f t="shared" si="78"/>
        <v>0.28037383177570091</v>
      </c>
      <c r="V38" s="102">
        <f t="shared" si="78"/>
        <v>3.7383177570093455E-2</v>
      </c>
      <c r="W38" s="102">
        <f t="shared" si="78"/>
        <v>1.8691588785046728E-2</v>
      </c>
      <c r="X38" s="76">
        <v>1</v>
      </c>
      <c r="Y38" s="35">
        <f t="shared" si="3"/>
        <v>0</v>
      </c>
      <c r="Z38" s="35"/>
      <c r="AA38" s="35"/>
      <c r="AB38" s="36"/>
      <c r="AC38" s="36"/>
      <c r="AD38" s="36"/>
      <c r="AE38" s="36"/>
      <c r="AI38" s="405"/>
      <c r="AJ38" s="277"/>
      <c r="AK38" s="101">
        <f>AK37/$AP$37</f>
        <v>0.38317757009345793</v>
      </c>
      <c r="AL38" s="103">
        <f>AL37/$AP$37+0.001</f>
        <v>0.54305607476635509</v>
      </c>
      <c r="AM38" s="102">
        <f t="shared" ref="AM38:AO38" si="79">AM37/$AP$37</f>
        <v>6.5420560747663545E-2</v>
      </c>
      <c r="AN38" s="102">
        <f t="shared" si="79"/>
        <v>9.3457943925233638E-3</v>
      </c>
      <c r="AO38" s="102">
        <f t="shared" si="79"/>
        <v>0</v>
      </c>
      <c r="AP38" s="76">
        <v>1</v>
      </c>
      <c r="AQ38" s="35">
        <f t="shared" si="5"/>
        <v>9.9999999999988987E-4</v>
      </c>
      <c r="AR38" s="35"/>
      <c r="AS38" s="35"/>
      <c r="AT38" s="36"/>
      <c r="AU38" s="36"/>
      <c r="AV38" s="36"/>
      <c r="AW38" s="36"/>
      <c r="BB38" s="280"/>
      <c r="BC38" s="284"/>
      <c r="BD38" s="101">
        <f>BD37/$BI$37</f>
        <v>0.14018691588785046</v>
      </c>
      <c r="BE38" s="103">
        <f>BE37/$BI$37+0.001</f>
        <v>0.57109345794392519</v>
      </c>
      <c r="BF38" s="102">
        <f t="shared" ref="BF38:BH38" si="80">BF37/$BI$37</f>
        <v>0.22429906542056074</v>
      </c>
      <c r="BG38" s="102">
        <f t="shared" si="80"/>
        <v>5.6074766355140186E-2</v>
      </c>
      <c r="BH38" s="102">
        <f t="shared" si="80"/>
        <v>9.3457943925233638E-3</v>
      </c>
      <c r="BI38" s="76">
        <v>1</v>
      </c>
      <c r="BJ38" s="35">
        <f t="shared" si="7"/>
        <v>9.9999999999988987E-4</v>
      </c>
      <c r="BK38" s="35"/>
      <c r="BL38" s="35"/>
      <c r="BM38" s="36"/>
      <c r="BN38" s="36"/>
      <c r="BO38" s="36"/>
      <c r="BP38" s="36"/>
    </row>
    <row r="39" spans="1:68" s="7" customFormat="1" ht="21.75" customHeight="1" x14ac:dyDescent="0.15">
      <c r="A39" s="280"/>
      <c r="B39" s="284" t="s">
        <v>4</v>
      </c>
      <c r="C39" s="92">
        <v>10</v>
      </c>
      <c r="D39" s="40">
        <v>64</v>
      </c>
      <c r="E39" s="40">
        <v>42</v>
      </c>
      <c r="F39" s="40">
        <v>12</v>
      </c>
      <c r="G39" s="40">
        <v>1</v>
      </c>
      <c r="H39" s="68">
        <v>129</v>
      </c>
      <c r="I39" s="35">
        <f t="shared" si="1"/>
        <v>0</v>
      </c>
      <c r="J39" s="35"/>
      <c r="K39" s="35"/>
      <c r="L39" s="35"/>
      <c r="M39" s="35"/>
      <c r="N39" s="35"/>
      <c r="O39" s="35"/>
      <c r="Q39" s="280"/>
      <c r="R39" s="284" t="s">
        <v>4</v>
      </c>
      <c r="S39" s="92">
        <v>11</v>
      </c>
      <c r="T39" s="40">
        <v>63</v>
      </c>
      <c r="U39" s="40">
        <v>48</v>
      </c>
      <c r="V39" s="40">
        <v>6</v>
      </c>
      <c r="W39" s="40">
        <v>1</v>
      </c>
      <c r="X39" s="68">
        <v>129</v>
      </c>
      <c r="Y39" s="35">
        <f t="shared" si="3"/>
        <v>0</v>
      </c>
      <c r="Z39" s="35"/>
      <c r="AA39" s="35"/>
      <c r="AB39" s="35"/>
      <c r="AC39" s="35"/>
      <c r="AD39" s="35"/>
      <c r="AE39" s="35"/>
      <c r="AI39" s="405"/>
      <c r="AJ39" s="285" t="s">
        <v>4</v>
      </c>
      <c r="AK39" s="92">
        <v>43</v>
      </c>
      <c r="AL39" s="40">
        <v>76</v>
      </c>
      <c r="AM39" s="40">
        <v>8</v>
      </c>
      <c r="AN39" s="40">
        <v>1</v>
      </c>
      <c r="AO39" s="40">
        <v>1</v>
      </c>
      <c r="AP39" s="68">
        <v>129</v>
      </c>
      <c r="AQ39" s="35">
        <f t="shared" si="5"/>
        <v>0</v>
      </c>
      <c r="AR39" s="35"/>
      <c r="AS39" s="35"/>
      <c r="AT39" s="35"/>
      <c r="AU39" s="35"/>
      <c r="AV39" s="35"/>
      <c r="AW39" s="35"/>
      <c r="BB39" s="280"/>
      <c r="BC39" s="284" t="s">
        <v>4</v>
      </c>
      <c r="BD39" s="92">
        <v>10</v>
      </c>
      <c r="BE39" s="40">
        <v>66</v>
      </c>
      <c r="BF39" s="40">
        <v>44</v>
      </c>
      <c r="BG39" s="40">
        <v>7</v>
      </c>
      <c r="BH39" s="40">
        <v>1</v>
      </c>
      <c r="BI39" s="68">
        <v>128</v>
      </c>
      <c r="BJ39" s="35">
        <f t="shared" si="7"/>
        <v>0</v>
      </c>
      <c r="BK39" s="35"/>
      <c r="BL39" s="35"/>
      <c r="BM39" s="35"/>
      <c r="BN39" s="35"/>
      <c r="BO39" s="35"/>
      <c r="BP39" s="35"/>
    </row>
    <row r="40" spans="1:68" s="7" customFormat="1" ht="21.75" customHeight="1" x14ac:dyDescent="0.15">
      <c r="A40" s="280"/>
      <c r="B40" s="284"/>
      <c r="C40" s="93">
        <f>C39/$H$39</f>
        <v>7.7519379844961239E-2</v>
      </c>
      <c r="D40" s="74">
        <f>D39/$H$39-0.001</f>
        <v>0.49512403100775193</v>
      </c>
      <c r="E40" s="75">
        <f t="shared" ref="E40:G40" si="81">E39/$H$39</f>
        <v>0.32558139534883723</v>
      </c>
      <c r="F40" s="75">
        <f t="shared" si="81"/>
        <v>9.3023255813953487E-2</v>
      </c>
      <c r="G40" s="75">
        <f t="shared" si="81"/>
        <v>7.7519379844961239E-3</v>
      </c>
      <c r="H40" s="76">
        <v>1</v>
      </c>
      <c r="I40" s="35">
        <f t="shared" si="1"/>
        <v>-9.9999999999988987E-4</v>
      </c>
      <c r="J40" s="35"/>
      <c r="K40" s="35"/>
      <c r="L40" s="36"/>
      <c r="M40" s="36"/>
      <c r="N40" s="36"/>
      <c r="O40" s="36"/>
      <c r="Q40" s="280"/>
      <c r="R40" s="284"/>
      <c r="S40" s="101">
        <f>S39/$X$39</f>
        <v>8.5271317829457363E-2</v>
      </c>
      <c r="T40" s="102">
        <f t="shared" ref="T40:W40" si="82">T39/$X$39</f>
        <v>0.48837209302325579</v>
      </c>
      <c r="U40" s="102">
        <f t="shared" si="82"/>
        <v>0.37209302325581395</v>
      </c>
      <c r="V40" s="102">
        <f t="shared" si="82"/>
        <v>4.6511627906976744E-2</v>
      </c>
      <c r="W40" s="102">
        <f t="shared" si="82"/>
        <v>7.7519379844961239E-3</v>
      </c>
      <c r="X40" s="76">
        <v>1</v>
      </c>
      <c r="Y40" s="35">
        <f t="shared" si="3"/>
        <v>0</v>
      </c>
      <c r="Z40" s="35"/>
      <c r="AA40" s="35"/>
      <c r="AB40" s="36"/>
      <c r="AC40" s="36"/>
      <c r="AD40" s="36"/>
      <c r="AE40" s="36"/>
      <c r="AI40" s="405"/>
      <c r="AJ40" s="277"/>
      <c r="AK40" s="101">
        <f>AK39/$AP$39</f>
        <v>0.33333333333333331</v>
      </c>
      <c r="AL40" s="102">
        <f t="shared" ref="AL40:AO40" si="83">AL39/$AP$39</f>
        <v>0.58914728682170547</v>
      </c>
      <c r="AM40" s="102">
        <f t="shared" si="83"/>
        <v>6.2015503875968991E-2</v>
      </c>
      <c r="AN40" s="102">
        <f t="shared" si="83"/>
        <v>7.7519379844961239E-3</v>
      </c>
      <c r="AO40" s="102">
        <f t="shared" si="83"/>
        <v>7.7519379844961239E-3</v>
      </c>
      <c r="AP40" s="76">
        <v>1</v>
      </c>
      <c r="AQ40" s="35">
        <f t="shared" si="5"/>
        <v>0</v>
      </c>
      <c r="AR40" s="35"/>
      <c r="AS40" s="35"/>
      <c r="AT40" s="36"/>
      <c r="AU40" s="36"/>
      <c r="AV40" s="36"/>
      <c r="AW40" s="36"/>
      <c r="BB40" s="280"/>
      <c r="BC40" s="284"/>
      <c r="BD40" s="101">
        <f>BD39/$BI$39</f>
        <v>7.8125E-2</v>
      </c>
      <c r="BE40" s="103">
        <f>BE39/$BI$39-0.001</f>
        <v>0.514625</v>
      </c>
      <c r="BF40" s="102">
        <f t="shared" ref="BF40:BH40" si="84">BF39/$BI$39</f>
        <v>0.34375</v>
      </c>
      <c r="BG40" s="102">
        <f t="shared" si="84"/>
        <v>5.46875E-2</v>
      </c>
      <c r="BH40" s="102">
        <f t="shared" si="84"/>
        <v>7.8125E-3</v>
      </c>
      <c r="BI40" s="76">
        <v>1</v>
      </c>
      <c r="BJ40" s="35">
        <f t="shared" si="7"/>
        <v>-1.0000000000000009E-3</v>
      </c>
      <c r="BK40" s="35"/>
      <c r="BL40" s="35"/>
      <c r="BM40" s="36"/>
      <c r="BN40" s="36"/>
      <c r="BO40" s="36"/>
      <c r="BP40" s="36"/>
    </row>
    <row r="41" spans="1:68" s="7" customFormat="1" ht="21.75" customHeight="1" x14ac:dyDescent="0.15">
      <c r="A41" s="280"/>
      <c r="B41" s="284" t="s">
        <v>5</v>
      </c>
      <c r="C41" s="92">
        <v>17</v>
      </c>
      <c r="D41" s="40">
        <v>66</v>
      </c>
      <c r="E41" s="40">
        <v>39</v>
      </c>
      <c r="F41" s="40">
        <v>11</v>
      </c>
      <c r="G41" s="40">
        <v>6</v>
      </c>
      <c r="H41" s="68">
        <v>139</v>
      </c>
      <c r="I41" s="35">
        <f t="shared" si="1"/>
        <v>0</v>
      </c>
      <c r="J41" s="35"/>
      <c r="K41" s="35"/>
      <c r="L41" s="35"/>
      <c r="M41" s="35"/>
      <c r="N41" s="35"/>
      <c r="O41" s="35"/>
      <c r="Q41" s="280"/>
      <c r="R41" s="284" t="s">
        <v>5</v>
      </c>
      <c r="S41" s="92">
        <v>14</v>
      </c>
      <c r="T41" s="40">
        <v>54</v>
      </c>
      <c r="U41" s="40">
        <v>55</v>
      </c>
      <c r="V41" s="40">
        <v>11</v>
      </c>
      <c r="W41" s="40">
        <v>5</v>
      </c>
      <c r="X41" s="68">
        <v>139</v>
      </c>
      <c r="Y41" s="35">
        <f t="shared" si="3"/>
        <v>0</v>
      </c>
      <c r="Z41" s="35"/>
      <c r="AA41" s="35"/>
      <c r="AB41" s="35"/>
      <c r="AC41" s="35"/>
      <c r="AD41" s="35"/>
      <c r="AE41" s="35"/>
      <c r="AI41" s="405"/>
      <c r="AJ41" s="285" t="s">
        <v>5</v>
      </c>
      <c r="AK41" s="92">
        <v>61</v>
      </c>
      <c r="AL41" s="40">
        <v>69</v>
      </c>
      <c r="AM41" s="40">
        <v>5</v>
      </c>
      <c r="AN41" s="40">
        <v>3</v>
      </c>
      <c r="AO41" s="40">
        <v>1</v>
      </c>
      <c r="AP41" s="68">
        <v>139</v>
      </c>
      <c r="AQ41" s="35">
        <f t="shared" si="5"/>
        <v>0</v>
      </c>
      <c r="AR41" s="35"/>
      <c r="AS41" s="35"/>
      <c r="AT41" s="35"/>
      <c r="AU41" s="35"/>
      <c r="AV41" s="35"/>
      <c r="AW41" s="35"/>
      <c r="BB41" s="280"/>
      <c r="BC41" s="284" t="s">
        <v>5</v>
      </c>
      <c r="BD41" s="92">
        <v>19</v>
      </c>
      <c r="BE41" s="40">
        <v>65</v>
      </c>
      <c r="BF41" s="40">
        <v>43</v>
      </c>
      <c r="BG41" s="40">
        <v>4</v>
      </c>
      <c r="BH41" s="40">
        <v>8</v>
      </c>
      <c r="BI41" s="68">
        <v>139</v>
      </c>
      <c r="BJ41" s="35">
        <f t="shared" si="7"/>
        <v>0</v>
      </c>
      <c r="BK41" s="35"/>
      <c r="BL41" s="35"/>
      <c r="BM41" s="35"/>
      <c r="BN41" s="35"/>
      <c r="BO41" s="35"/>
      <c r="BP41" s="35"/>
    </row>
    <row r="42" spans="1:68" s="7" customFormat="1" ht="21.75" customHeight="1" x14ac:dyDescent="0.15">
      <c r="A42" s="280"/>
      <c r="B42" s="284"/>
      <c r="C42" s="93">
        <f>C41/$H$41</f>
        <v>0.1223021582733813</v>
      </c>
      <c r="D42" s="75">
        <f t="shared" ref="D42:G42" si="85">D41/$H$41</f>
        <v>0.47482014388489208</v>
      </c>
      <c r="E42" s="75">
        <f t="shared" si="85"/>
        <v>0.2805755395683453</v>
      </c>
      <c r="F42" s="75">
        <f t="shared" si="85"/>
        <v>7.9136690647482008E-2</v>
      </c>
      <c r="G42" s="75">
        <f t="shared" si="85"/>
        <v>4.3165467625899283E-2</v>
      </c>
      <c r="H42" s="76">
        <v>1</v>
      </c>
      <c r="I42" s="35">
        <f t="shared" si="1"/>
        <v>0</v>
      </c>
      <c r="J42" s="35"/>
      <c r="K42" s="35"/>
      <c r="L42" s="36"/>
      <c r="M42" s="36"/>
      <c r="N42" s="36"/>
      <c r="O42" s="36"/>
      <c r="Q42" s="280"/>
      <c r="R42" s="284"/>
      <c r="S42" s="101">
        <f>S41/$X$41</f>
        <v>0.10071942446043165</v>
      </c>
      <c r="T42" s="102">
        <f t="shared" ref="T42:W42" si="86">T41/$X$41</f>
        <v>0.38848920863309355</v>
      </c>
      <c r="U42" s="102">
        <f t="shared" si="86"/>
        <v>0.39568345323741005</v>
      </c>
      <c r="V42" s="102">
        <f t="shared" si="86"/>
        <v>7.9136690647482008E-2</v>
      </c>
      <c r="W42" s="102">
        <f t="shared" si="86"/>
        <v>3.5971223021582732E-2</v>
      </c>
      <c r="X42" s="76">
        <v>1</v>
      </c>
      <c r="Y42" s="35">
        <f t="shared" si="3"/>
        <v>0</v>
      </c>
      <c r="Z42" s="35"/>
      <c r="AA42" s="35"/>
      <c r="AB42" s="36"/>
      <c r="AC42" s="36"/>
      <c r="AD42" s="36"/>
      <c r="AE42" s="36"/>
      <c r="AI42" s="405"/>
      <c r="AJ42" s="277"/>
      <c r="AK42" s="101">
        <f>AK41/$AP$41</f>
        <v>0.43884892086330934</v>
      </c>
      <c r="AL42" s="102">
        <f t="shared" ref="AL42:AO42" si="87">AL41/$AP$41</f>
        <v>0.49640287769784175</v>
      </c>
      <c r="AM42" s="102">
        <f t="shared" si="87"/>
        <v>3.5971223021582732E-2</v>
      </c>
      <c r="AN42" s="102">
        <f t="shared" si="87"/>
        <v>2.1582733812949641E-2</v>
      </c>
      <c r="AO42" s="102">
        <f t="shared" si="87"/>
        <v>7.1942446043165471E-3</v>
      </c>
      <c r="AP42" s="76">
        <v>1</v>
      </c>
      <c r="AQ42" s="35">
        <f t="shared" si="5"/>
        <v>0</v>
      </c>
      <c r="AR42" s="35"/>
      <c r="AS42" s="35"/>
      <c r="AT42" s="36"/>
      <c r="AU42" s="36"/>
      <c r="AV42" s="36"/>
      <c r="AW42" s="36"/>
      <c r="BB42" s="280"/>
      <c r="BC42" s="284"/>
      <c r="BD42" s="101">
        <f>BD41/$BI$41</f>
        <v>0.1366906474820144</v>
      </c>
      <c r="BE42" s="103">
        <f>BE41/$BI$41-0.001</f>
        <v>0.46662589928057552</v>
      </c>
      <c r="BF42" s="102">
        <f t="shared" ref="BF42:BH42" si="88">BF41/$BI$41</f>
        <v>0.30935251798561153</v>
      </c>
      <c r="BG42" s="102">
        <f t="shared" si="88"/>
        <v>2.8776978417266189E-2</v>
      </c>
      <c r="BH42" s="102">
        <f t="shared" si="88"/>
        <v>5.7553956834532377E-2</v>
      </c>
      <c r="BI42" s="76">
        <v>1</v>
      </c>
      <c r="BJ42" s="35">
        <f t="shared" si="7"/>
        <v>-1.0000000000000009E-3</v>
      </c>
      <c r="BK42" s="35"/>
      <c r="BL42" s="35"/>
      <c r="BM42" s="36"/>
      <c r="BN42" s="36"/>
      <c r="BO42" s="36"/>
      <c r="BP42" s="36"/>
    </row>
    <row r="43" spans="1:68" s="7" customFormat="1" ht="21.75" customHeight="1" x14ac:dyDescent="0.15">
      <c r="A43" s="280"/>
      <c r="B43" s="285" t="s">
        <v>85</v>
      </c>
      <c r="C43" s="92">
        <v>48</v>
      </c>
      <c r="D43" s="40">
        <v>72</v>
      </c>
      <c r="E43" s="40">
        <v>33</v>
      </c>
      <c r="F43" s="40">
        <v>3</v>
      </c>
      <c r="G43" s="40">
        <v>5</v>
      </c>
      <c r="H43" s="68">
        <v>161</v>
      </c>
      <c r="I43" s="35">
        <f t="shared" si="1"/>
        <v>0</v>
      </c>
      <c r="J43" s="35"/>
      <c r="K43" s="35"/>
      <c r="L43" s="35"/>
      <c r="M43" s="35"/>
      <c r="N43" s="35"/>
      <c r="O43" s="35"/>
      <c r="Q43" s="280"/>
      <c r="R43" s="285" t="s">
        <v>85</v>
      </c>
      <c r="S43" s="92">
        <v>46</v>
      </c>
      <c r="T43" s="40">
        <v>68</v>
      </c>
      <c r="U43" s="40">
        <v>38</v>
      </c>
      <c r="V43" s="40">
        <v>6</v>
      </c>
      <c r="W43" s="40">
        <v>4</v>
      </c>
      <c r="X43" s="68">
        <v>162</v>
      </c>
      <c r="Y43" s="35">
        <f t="shared" si="3"/>
        <v>0</v>
      </c>
      <c r="Z43" s="35"/>
      <c r="AA43" s="35"/>
      <c r="AB43" s="35"/>
      <c r="AC43" s="35"/>
      <c r="AD43" s="35"/>
      <c r="AE43" s="35"/>
      <c r="AI43" s="405"/>
      <c r="AJ43" s="285" t="s">
        <v>85</v>
      </c>
      <c r="AK43" s="92">
        <v>99</v>
      </c>
      <c r="AL43" s="40">
        <v>54</v>
      </c>
      <c r="AM43" s="40">
        <v>6</v>
      </c>
      <c r="AN43" s="40">
        <v>2</v>
      </c>
      <c r="AO43" s="40">
        <v>1</v>
      </c>
      <c r="AP43" s="68">
        <v>162</v>
      </c>
      <c r="AQ43" s="35">
        <f t="shared" si="5"/>
        <v>0</v>
      </c>
      <c r="AR43" s="35"/>
      <c r="AS43" s="35"/>
      <c r="AT43" s="35"/>
      <c r="AU43" s="35"/>
      <c r="AV43" s="35"/>
      <c r="AW43" s="35"/>
      <c r="BB43" s="280"/>
      <c r="BC43" s="285" t="s">
        <v>85</v>
      </c>
      <c r="BD43" s="92">
        <v>43</v>
      </c>
      <c r="BE43" s="40">
        <v>66</v>
      </c>
      <c r="BF43" s="40">
        <v>42</v>
      </c>
      <c r="BG43" s="40">
        <v>6</v>
      </c>
      <c r="BH43" s="40">
        <v>5</v>
      </c>
      <c r="BI43" s="68">
        <v>162</v>
      </c>
      <c r="BJ43" s="35">
        <f t="shared" si="7"/>
        <v>0</v>
      </c>
      <c r="BK43" s="35"/>
      <c r="BL43" s="35"/>
      <c r="BM43" s="35"/>
      <c r="BN43" s="35"/>
      <c r="BO43" s="35"/>
      <c r="BP43" s="35"/>
    </row>
    <row r="44" spans="1:68" s="7" customFormat="1" ht="21.75" customHeight="1" thickBot="1" x14ac:dyDescent="0.2">
      <c r="A44" s="280"/>
      <c r="B44" s="286"/>
      <c r="C44" s="94">
        <f>C43/$H$43</f>
        <v>0.29813664596273293</v>
      </c>
      <c r="D44" s="77">
        <f t="shared" ref="D44:G44" si="89">D43/$H$43</f>
        <v>0.44720496894409939</v>
      </c>
      <c r="E44" s="77">
        <f t="shared" si="89"/>
        <v>0.20496894409937888</v>
      </c>
      <c r="F44" s="77">
        <f t="shared" si="89"/>
        <v>1.8633540372670808E-2</v>
      </c>
      <c r="G44" s="77">
        <f t="shared" si="89"/>
        <v>3.1055900621118012E-2</v>
      </c>
      <c r="H44" s="78">
        <v>1</v>
      </c>
      <c r="I44" s="35">
        <f t="shared" si="1"/>
        <v>0</v>
      </c>
      <c r="J44" s="35"/>
      <c r="K44" s="35"/>
      <c r="L44" s="36"/>
      <c r="M44" s="36"/>
      <c r="N44" s="36"/>
      <c r="O44" s="36"/>
      <c r="Q44" s="280"/>
      <c r="R44" s="286"/>
      <c r="S44" s="109">
        <f>S43/$X$43</f>
        <v>0.2839506172839506</v>
      </c>
      <c r="T44" s="110">
        <f>T43/$X$43-0.001</f>
        <v>0.41875308641975306</v>
      </c>
      <c r="U44" s="111">
        <f t="shared" ref="U44:W44" si="90">U43/$X$43</f>
        <v>0.23456790123456789</v>
      </c>
      <c r="V44" s="111">
        <f t="shared" si="90"/>
        <v>3.7037037037037035E-2</v>
      </c>
      <c r="W44" s="111">
        <f t="shared" si="90"/>
        <v>2.4691358024691357E-2</v>
      </c>
      <c r="X44" s="78">
        <v>1</v>
      </c>
      <c r="Y44" s="35">
        <f t="shared" si="3"/>
        <v>-1.0000000000002229E-3</v>
      </c>
      <c r="Z44" s="35"/>
      <c r="AA44" s="35"/>
      <c r="AB44" s="36"/>
      <c r="AC44" s="36"/>
      <c r="AD44" s="36"/>
      <c r="AE44" s="36"/>
      <c r="AI44" s="405"/>
      <c r="AJ44" s="286"/>
      <c r="AK44" s="114">
        <f>AK43/$AP$43+0.001</f>
        <v>0.61211111111111116</v>
      </c>
      <c r="AL44" s="111">
        <f>AL43/$AP$43</f>
        <v>0.33333333333333331</v>
      </c>
      <c r="AM44" s="111">
        <f t="shared" ref="AM44:AO44" si="91">AM43/$AP$43</f>
        <v>3.7037037037037035E-2</v>
      </c>
      <c r="AN44" s="111">
        <f t="shared" si="91"/>
        <v>1.2345679012345678E-2</v>
      </c>
      <c r="AO44" s="111">
        <f t="shared" si="91"/>
        <v>6.1728395061728392E-3</v>
      </c>
      <c r="AP44" s="78">
        <v>1</v>
      </c>
      <c r="AQ44" s="35">
        <f t="shared" si="5"/>
        <v>1.0000000000001119E-3</v>
      </c>
      <c r="AR44" s="35"/>
      <c r="AS44" s="35"/>
      <c r="AT44" s="36"/>
      <c r="AU44" s="36"/>
      <c r="AV44" s="36"/>
      <c r="AW44" s="36"/>
      <c r="BB44" s="280"/>
      <c r="BC44" s="286"/>
      <c r="BD44" s="109">
        <f>BD43/$BI$43</f>
        <v>0.26543209876543211</v>
      </c>
      <c r="BE44" s="110">
        <f>BE43/$BI$43+0.001</f>
        <v>0.40840740740740739</v>
      </c>
      <c r="BF44" s="111">
        <f t="shared" ref="BF44:BH44" si="92">BF43/$BI$43</f>
        <v>0.25925925925925924</v>
      </c>
      <c r="BG44" s="111">
        <f t="shared" si="92"/>
        <v>3.7037037037037035E-2</v>
      </c>
      <c r="BH44" s="111">
        <f t="shared" si="92"/>
        <v>3.0864197530864196E-2</v>
      </c>
      <c r="BI44" s="78">
        <v>1</v>
      </c>
      <c r="BJ44" s="35">
        <f t="shared" si="7"/>
        <v>9.9999999999988987E-4</v>
      </c>
      <c r="BK44" s="35"/>
      <c r="BL44" s="35"/>
      <c r="BM44" s="36"/>
      <c r="BN44" s="36"/>
      <c r="BO44" s="36"/>
      <c r="BP44" s="36"/>
    </row>
    <row r="45" spans="1:68" s="7" customFormat="1" ht="21.75" customHeight="1" thickTop="1" x14ac:dyDescent="0.15">
      <c r="A45" s="280"/>
      <c r="B45" s="277" t="s">
        <v>0</v>
      </c>
      <c r="C45" s="45">
        <v>115</v>
      </c>
      <c r="D45" s="42">
        <v>327</v>
      </c>
      <c r="E45" s="42">
        <v>208</v>
      </c>
      <c r="F45" s="42">
        <v>44</v>
      </c>
      <c r="G45" s="42">
        <v>21</v>
      </c>
      <c r="H45" s="70">
        <v>715</v>
      </c>
      <c r="I45" s="35">
        <f t="shared" si="1"/>
        <v>0</v>
      </c>
      <c r="J45" s="35"/>
      <c r="K45" s="35"/>
      <c r="L45" s="35"/>
      <c r="M45" s="35"/>
      <c r="N45" s="35"/>
      <c r="O45" s="35"/>
      <c r="Q45" s="280"/>
      <c r="R45" s="277" t="s">
        <v>0</v>
      </c>
      <c r="S45" s="45">
        <v>103</v>
      </c>
      <c r="T45" s="42">
        <v>309</v>
      </c>
      <c r="U45" s="42">
        <v>245</v>
      </c>
      <c r="V45" s="42">
        <v>36</v>
      </c>
      <c r="W45" s="42">
        <v>23</v>
      </c>
      <c r="X45" s="70">
        <v>716</v>
      </c>
      <c r="Y45" s="35">
        <f t="shared" si="3"/>
        <v>0</v>
      </c>
      <c r="Z45" s="35"/>
      <c r="AA45" s="35"/>
      <c r="AB45" s="35"/>
      <c r="AC45" s="35"/>
      <c r="AD45" s="35"/>
      <c r="AE45" s="35"/>
      <c r="AI45" s="405"/>
      <c r="AJ45" s="315" t="s">
        <v>0</v>
      </c>
      <c r="AK45" s="45">
        <v>295</v>
      </c>
      <c r="AL45" s="42">
        <v>350</v>
      </c>
      <c r="AM45" s="42">
        <v>53</v>
      </c>
      <c r="AN45" s="42">
        <v>12</v>
      </c>
      <c r="AO45" s="42">
        <v>6</v>
      </c>
      <c r="AP45" s="70">
        <v>716</v>
      </c>
      <c r="AQ45" s="35">
        <f t="shared" si="5"/>
        <v>0</v>
      </c>
      <c r="AR45" s="35"/>
      <c r="AS45" s="35"/>
      <c r="AT45" s="35"/>
      <c r="AU45" s="35"/>
      <c r="AV45" s="35"/>
      <c r="AW45" s="35"/>
      <c r="BB45" s="280"/>
      <c r="BC45" s="277" t="s">
        <v>0</v>
      </c>
      <c r="BD45" s="45">
        <v>103</v>
      </c>
      <c r="BE45" s="42">
        <v>327</v>
      </c>
      <c r="BF45" s="42">
        <v>227</v>
      </c>
      <c r="BG45" s="42">
        <v>34</v>
      </c>
      <c r="BH45" s="42">
        <v>24</v>
      </c>
      <c r="BI45" s="70">
        <v>715</v>
      </c>
      <c r="BJ45" s="35">
        <f t="shared" si="7"/>
        <v>0</v>
      </c>
      <c r="BK45" s="35"/>
      <c r="BL45" s="35"/>
      <c r="BM45" s="35"/>
      <c r="BN45" s="35"/>
      <c r="BO45" s="35"/>
      <c r="BP45" s="35"/>
    </row>
    <row r="46" spans="1:68" s="7" customFormat="1" ht="21.75" customHeight="1" thickBot="1" x14ac:dyDescent="0.2">
      <c r="A46" s="282"/>
      <c r="B46" s="278"/>
      <c r="C46" s="97">
        <f>C45/$H$45</f>
        <v>0.16083916083916083</v>
      </c>
      <c r="D46" s="81">
        <f t="shared" ref="D46:G46" si="93">D45/$H$45</f>
        <v>0.45734265734265733</v>
      </c>
      <c r="E46" s="81">
        <f t="shared" si="93"/>
        <v>0.29090909090909089</v>
      </c>
      <c r="F46" s="81">
        <f t="shared" si="93"/>
        <v>6.1538461538461542E-2</v>
      </c>
      <c r="G46" s="81">
        <f t="shared" si="93"/>
        <v>2.937062937062937E-2</v>
      </c>
      <c r="H46" s="83">
        <v>1</v>
      </c>
      <c r="I46" s="35">
        <f t="shared" si="1"/>
        <v>0</v>
      </c>
      <c r="J46" s="27">
        <f>+C33+C35+C37+C39+C41+C43-C45</f>
        <v>0</v>
      </c>
      <c r="K46" s="27">
        <f t="shared" ref="K46" si="94">+D33+D35+D37+D39+D41+D43-D45</f>
        <v>0</v>
      </c>
      <c r="L46" s="27">
        <f>+E33+E35+E37+E39+E41+E43-E45</f>
        <v>0</v>
      </c>
      <c r="M46" s="27">
        <f>+F33+F35+F37+F39+F41+F43-F45</f>
        <v>0</v>
      </c>
      <c r="N46" s="27">
        <f>+G33+G35+G37+G39+G41+G43-G45</f>
        <v>0</v>
      </c>
      <c r="O46" s="27">
        <f>+H33+H35+H37+H39+H41+H43-H45</f>
        <v>0</v>
      </c>
      <c r="Q46" s="282"/>
      <c r="R46" s="278"/>
      <c r="S46" s="104">
        <f>S45/$X$45</f>
        <v>0.14385474860335196</v>
      </c>
      <c r="T46" s="105">
        <f t="shared" ref="T46:W46" si="95">T45/$X$45</f>
        <v>0.43156424581005587</v>
      </c>
      <c r="U46" s="105">
        <f t="shared" si="95"/>
        <v>0.34217877094972066</v>
      </c>
      <c r="V46" s="105">
        <f t="shared" si="95"/>
        <v>5.027932960893855E-2</v>
      </c>
      <c r="W46" s="105">
        <f t="shared" si="95"/>
        <v>3.2122905027932962E-2</v>
      </c>
      <c r="X46" s="83">
        <v>1</v>
      </c>
      <c r="Y46" s="35">
        <f t="shared" si="3"/>
        <v>0</v>
      </c>
      <c r="Z46" s="27">
        <f>+S33+S35+S37+S39+S41+S43-S45</f>
        <v>0</v>
      </c>
      <c r="AA46" s="27">
        <f t="shared" ref="AA46" si="96">+T33+T35+T37+T39+T41+T43-T45</f>
        <v>0</v>
      </c>
      <c r="AB46" s="27">
        <f>+U33+U35+U37+U39+U41+U43-U45</f>
        <v>0</v>
      </c>
      <c r="AC46" s="27">
        <f>+V33+V35+V37+V39+V41+V43-V45</f>
        <v>0</v>
      </c>
      <c r="AD46" s="27">
        <f>+W33+W35+W37+W39+W41+W43-W45</f>
        <v>0</v>
      </c>
      <c r="AE46" s="27">
        <f>+X33+X35+X37+X39+X41+X43-X45</f>
        <v>0</v>
      </c>
      <c r="AI46" s="406"/>
      <c r="AJ46" s="316"/>
      <c r="AK46" s="104">
        <f>AK45/$AP$45</f>
        <v>0.41201117318435754</v>
      </c>
      <c r="AL46" s="105">
        <f t="shared" ref="AL46:AO46" si="97">AL45/$AP$45</f>
        <v>0.48882681564245811</v>
      </c>
      <c r="AM46" s="105">
        <f t="shared" si="97"/>
        <v>7.4022346368715089E-2</v>
      </c>
      <c r="AN46" s="105">
        <f t="shared" si="97"/>
        <v>1.6759776536312849E-2</v>
      </c>
      <c r="AO46" s="105">
        <f t="shared" si="97"/>
        <v>8.3798882681564244E-3</v>
      </c>
      <c r="AP46" s="83">
        <v>1</v>
      </c>
      <c r="AQ46" s="35">
        <f t="shared" si="5"/>
        <v>0</v>
      </c>
      <c r="AR46" s="27">
        <f>+AK33+AK35+AK37+AK39+AK41+AK43-AK45</f>
        <v>0</v>
      </c>
      <c r="AS46" s="27">
        <f t="shared" ref="AS46" si="98">+AL33+AL35+AL37+AL39+AL41+AL43-AL45</f>
        <v>0</v>
      </c>
      <c r="AT46" s="27">
        <f>+AM33+AM35+AM37+AM39+AM41+AM43-AM45</f>
        <v>0</v>
      </c>
      <c r="AU46" s="27">
        <f>+AN33+AN35+AN37+AN39+AN41+AN43-AN45</f>
        <v>0</v>
      </c>
      <c r="AV46" s="27">
        <f>+AO33+AO35+AO37+AO39+AO41+AO43-AO45</f>
        <v>0</v>
      </c>
      <c r="AW46" s="27">
        <f>+AP33+AP35+AP37+AP39+AP41+AP43-AP45</f>
        <v>0</v>
      </c>
      <c r="BB46" s="282"/>
      <c r="BC46" s="278"/>
      <c r="BD46" s="104">
        <f>BD45/$BI$45</f>
        <v>0.14405594405594405</v>
      </c>
      <c r="BE46" s="105">
        <f t="shared" ref="BE46:BH46" si="99">BE45/$BI$45</f>
        <v>0.45734265734265733</v>
      </c>
      <c r="BF46" s="105">
        <f t="shared" si="99"/>
        <v>0.31748251748251749</v>
      </c>
      <c r="BG46" s="105">
        <f t="shared" si="99"/>
        <v>4.7552447552447551E-2</v>
      </c>
      <c r="BH46" s="105">
        <f t="shared" si="99"/>
        <v>3.3566433566433566E-2</v>
      </c>
      <c r="BI46" s="83">
        <v>1</v>
      </c>
      <c r="BJ46" s="35">
        <f t="shared" si="7"/>
        <v>0</v>
      </c>
      <c r="BK46" s="27">
        <f>+BD33+BD35+BD37+BD39+BD41+BD43-BD45</f>
        <v>0</v>
      </c>
      <c r="BL46" s="27">
        <f t="shared" ref="BL46" si="100">+BE33+BE35+BE37+BE39+BE41+BE43-BE45</f>
        <v>0</v>
      </c>
      <c r="BM46" s="27">
        <f>+BF33+BF35+BF37+BF39+BF41+BF43-BF45</f>
        <v>0</v>
      </c>
      <c r="BN46" s="27">
        <f>+BG33+BG35+BG37+BG39+BG41+BG43-BG45</f>
        <v>0</v>
      </c>
      <c r="BO46" s="27">
        <f>+BH33+BH35+BH37+BH39+BH41+BH43-BH45</f>
        <v>0</v>
      </c>
      <c r="BP46" s="27">
        <f>+BI33+BI35+BI37+BI39+BI41+BI43-BI45</f>
        <v>0</v>
      </c>
    </row>
    <row r="47" spans="1:68" ht="20.25" customHeight="1" x14ac:dyDescent="0.15"/>
    <row r="48" spans="1:68" hidden="1" x14ac:dyDescent="0.15"/>
    <row r="49" spans="2:61" hidden="1" x14ac:dyDescent="0.15">
      <c r="B49" s="326" t="s">
        <v>181</v>
      </c>
      <c r="C49" s="32">
        <f>+C19+C33-C5</f>
        <v>0</v>
      </c>
      <c r="D49" s="32">
        <f>+D19+D33-D5</f>
        <v>0</v>
      </c>
      <c r="E49" s="32">
        <f t="shared" ref="E49:G49" si="101">+E19+E33-E5</f>
        <v>0</v>
      </c>
      <c r="F49" s="32">
        <f t="shared" si="101"/>
        <v>0</v>
      </c>
      <c r="G49" s="32">
        <f t="shared" si="101"/>
        <v>0</v>
      </c>
      <c r="H49" s="32">
        <f t="shared" ref="H49" si="102">+H19+H33-H5</f>
        <v>0</v>
      </c>
      <c r="R49" s="326" t="s">
        <v>181</v>
      </c>
      <c r="S49" s="32">
        <f>+S19+S33-S5</f>
        <v>0</v>
      </c>
      <c r="T49" s="32">
        <f>+T19+T33-T5</f>
        <v>0</v>
      </c>
      <c r="U49" s="32">
        <f t="shared" ref="U49:X49" si="103">+U19+U33-U5</f>
        <v>0</v>
      </c>
      <c r="V49" s="32">
        <f t="shared" si="103"/>
        <v>0</v>
      </c>
      <c r="W49" s="32">
        <f t="shared" si="103"/>
        <v>0</v>
      </c>
      <c r="X49" s="32">
        <f t="shared" si="103"/>
        <v>0</v>
      </c>
      <c r="AJ49" s="326" t="s">
        <v>181</v>
      </c>
      <c r="AK49" s="32">
        <f>+AK19+AK33-AK5</f>
        <v>0</v>
      </c>
      <c r="AL49" s="29">
        <f>+AL19+AL33-AL5</f>
        <v>0</v>
      </c>
      <c r="AM49" s="32">
        <f t="shared" ref="AM49:AP49" si="104">+AM19+AM33-AM5</f>
        <v>0</v>
      </c>
      <c r="AN49" s="32">
        <f t="shared" si="104"/>
        <v>0</v>
      </c>
      <c r="AO49" s="32">
        <f t="shared" si="104"/>
        <v>0</v>
      </c>
      <c r="AP49" s="32">
        <f t="shared" si="104"/>
        <v>0</v>
      </c>
      <c r="BC49" s="326" t="s">
        <v>181</v>
      </c>
      <c r="BD49" s="32">
        <f>+BD19+BD33-BD5</f>
        <v>0</v>
      </c>
      <c r="BE49" s="32">
        <f>+BE19+BE33-BE5</f>
        <v>0</v>
      </c>
      <c r="BF49" s="32">
        <f t="shared" ref="BF49:BI49" si="105">+BF19+BF33-BF5</f>
        <v>0</v>
      </c>
      <c r="BG49" s="32">
        <f t="shared" si="105"/>
        <v>0</v>
      </c>
      <c r="BH49" s="32">
        <f t="shared" si="105"/>
        <v>0</v>
      </c>
      <c r="BI49" s="32">
        <f t="shared" si="105"/>
        <v>0</v>
      </c>
    </row>
    <row r="50" spans="2:61" hidden="1" x14ac:dyDescent="0.15">
      <c r="B50" s="325"/>
      <c r="C50" s="32"/>
      <c r="D50" s="32"/>
      <c r="E50" s="32"/>
      <c r="F50" s="32"/>
      <c r="G50" s="32"/>
      <c r="H50" s="32"/>
      <c r="R50" s="325"/>
      <c r="S50" s="32"/>
      <c r="T50" s="32"/>
      <c r="U50" s="32"/>
      <c r="V50" s="32"/>
      <c r="W50" s="32"/>
      <c r="X50" s="32"/>
      <c r="AJ50" s="325"/>
      <c r="AK50" s="32"/>
      <c r="AL50" s="32"/>
      <c r="AM50" s="32"/>
      <c r="AN50" s="32"/>
      <c r="AO50" s="32"/>
      <c r="AP50" s="32"/>
      <c r="BC50" s="325"/>
      <c r="BD50" s="32"/>
      <c r="BE50" s="32"/>
      <c r="BF50" s="32"/>
      <c r="BG50" s="32"/>
      <c r="BH50" s="32"/>
      <c r="BI50" s="32"/>
    </row>
    <row r="51" spans="2:61" hidden="1" x14ac:dyDescent="0.15">
      <c r="B51" s="325" t="s">
        <v>182</v>
      </c>
      <c r="C51" s="32">
        <f t="shared" ref="C51:G51" si="106">+C21+C35-C7</f>
        <v>0</v>
      </c>
      <c r="D51" s="32">
        <f t="shared" si="106"/>
        <v>0</v>
      </c>
      <c r="E51" s="32">
        <f t="shared" si="106"/>
        <v>0</v>
      </c>
      <c r="F51" s="32">
        <f t="shared" si="106"/>
        <v>0</v>
      </c>
      <c r="G51" s="32">
        <f t="shared" si="106"/>
        <v>0</v>
      </c>
      <c r="H51" s="32">
        <f t="shared" ref="H51" si="107">+H21+H35-H7</f>
        <v>0</v>
      </c>
      <c r="R51" s="325" t="s">
        <v>182</v>
      </c>
      <c r="S51" s="32">
        <f t="shared" ref="S51:X51" si="108">+S21+S35-S7</f>
        <v>0</v>
      </c>
      <c r="T51" s="32">
        <f t="shared" si="108"/>
        <v>0</v>
      </c>
      <c r="U51" s="32">
        <f t="shared" si="108"/>
        <v>0</v>
      </c>
      <c r="V51" s="32">
        <f t="shared" si="108"/>
        <v>0</v>
      </c>
      <c r="W51" s="32">
        <f t="shared" si="108"/>
        <v>0</v>
      </c>
      <c r="X51" s="32">
        <f t="shared" si="108"/>
        <v>0</v>
      </c>
      <c r="AJ51" s="325" t="s">
        <v>182</v>
      </c>
      <c r="AK51" s="32">
        <f t="shared" ref="AK51:AP51" si="109">+AK21+AK35-AK7</f>
        <v>0</v>
      </c>
      <c r="AL51" s="32">
        <f t="shared" si="109"/>
        <v>0</v>
      </c>
      <c r="AM51" s="32">
        <f t="shared" si="109"/>
        <v>0</v>
      </c>
      <c r="AN51" s="32">
        <f t="shared" si="109"/>
        <v>0</v>
      </c>
      <c r="AO51" s="32">
        <f t="shared" si="109"/>
        <v>0</v>
      </c>
      <c r="AP51" s="32">
        <f t="shared" si="109"/>
        <v>0</v>
      </c>
      <c r="BC51" s="325" t="s">
        <v>182</v>
      </c>
      <c r="BD51" s="32">
        <f t="shared" ref="BD51:BI51" si="110">+BD21+BD35-BD7</f>
        <v>0</v>
      </c>
      <c r="BE51" s="32">
        <f t="shared" si="110"/>
        <v>0</v>
      </c>
      <c r="BF51" s="32">
        <f t="shared" si="110"/>
        <v>0</v>
      </c>
      <c r="BG51" s="32">
        <f t="shared" si="110"/>
        <v>0</v>
      </c>
      <c r="BH51" s="32">
        <f t="shared" si="110"/>
        <v>0</v>
      </c>
      <c r="BI51" s="32">
        <f t="shared" si="110"/>
        <v>0</v>
      </c>
    </row>
    <row r="52" spans="2:61" hidden="1" x14ac:dyDescent="0.15">
      <c r="B52" s="325"/>
      <c r="C52" s="32"/>
      <c r="D52" s="32"/>
      <c r="E52" s="32"/>
      <c r="F52" s="32"/>
      <c r="G52" s="32"/>
      <c r="H52" s="32"/>
      <c r="R52" s="325"/>
      <c r="S52" s="32"/>
      <c r="T52" s="32"/>
      <c r="U52" s="32"/>
      <c r="V52" s="32"/>
      <c r="W52" s="32"/>
      <c r="X52" s="32"/>
      <c r="AJ52" s="325"/>
      <c r="AK52" s="32"/>
      <c r="AL52" s="32"/>
      <c r="AM52" s="32"/>
      <c r="AN52" s="32"/>
      <c r="AO52" s="32"/>
      <c r="AP52" s="32"/>
      <c r="BC52" s="325"/>
      <c r="BD52" s="32"/>
      <c r="BE52" s="32"/>
      <c r="BF52" s="32"/>
      <c r="BG52" s="32"/>
      <c r="BH52" s="32"/>
      <c r="BI52" s="32"/>
    </row>
    <row r="53" spans="2:61" hidden="1" x14ac:dyDescent="0.15">
      <c r="B53" s="325" t="s">
        <v>183</v>
      </c>
      <c r="C53" s="32">
        <f t="shared" ref="C53:G53" si="111">+C23+C37-C9</f>
        <v>0</v>
      </c>
      <c r="D53" s="32">
        <f t="shared" si="111"/>
        <v>0</v>
      </c>
      <c r="E53" s="32">
        <f t="shared" si="111"/>
        <v>0</v>
      </c>
      <c r="F53" s="32">
        <f t="shared" si="111"/>
        <v>0</v>
      </c>
      <c r="G53" s="32">
        <f t="shared" si="111"/>
        <v>0</v>
      </c>
      <c r="H53" s="32">
        <f t="shared" ref="H53" si="112">+H23+H37-H9</f>
        <v>0</v>
      </c>
      <c r="R53" s="325" t="s">
        <v>183</v>
      </c>
      <c r="S53" s="32">
        <f t="shared" ref="S53:X53" si="113">+S23+S37-S9</f>
        <v>0</v>
      </c>
      <c r="T53" s="32">
        <f t="shared" si="113"/>
        <v>0</v>
      </c>
      <c r="U53" s="32">
        <f t="shared" si="113"/>
        <v>0</v>
      </c>
      <c r="V53" s="32">
        <f t="shared" si="113"/>
        <v>0</v>
      </c>
      <c r="W53" s="32">
        <f t="shared" si="113"/>
        <v>0</v>
      </c>
      <c r="X53" s="32">
        <f t="shared" si="113"/>
        <v>0</v>
      </c>
      <c r="AJ53" s="325" t="s">
        <v>183</v>
      </c>
      <c r="AK53" s="32">
        <f t="shared" ref="AK53:AP53" si="114">+AK23+AK37-AK9</f>
        <v>0</v>
      </c>
      <c r="AL53" s="32">
        <f t="shared" si="114"/>
        <v>0</v>
      </c>
      <c r="AM53" s="32">
        <f t="shared" si="114"/>
        <v>0</v>
      </c>
      <c r="AN53" s="32">
        <f t="shared" si="114"/>
        <v>0</v>
      </c>
      <c r="AO53" s="32">
        <f t="shared" si="114"/>
        <v>0</v>
      </c>
      <c r="AP53" s="32">
        <f t="shared" si="114"/>
        <v>0</v>
      </c>
      <c r="BC53" s="325" t="s">
        <v>183</v>
      </c>
      <c r="BD53" s="32">
        <f t="shared" ref="BD53:BI53" si="115">+BD23+BD37-BD9</f>
        <v>0</v>
      </c>
      <c r="BE53" s="32">
        <f t="shared" si="115"/>
        <v>0</v>
      </c>
      <c r="BF53" s="32">
        <f t="shared" si="115"/>
        <v>0</v>
      </c>
      <c r="BG53" s="32">
        <f t="shared" si="115"/>
        <v>0</v>
      </c>
      <c r="BH53" s="32">
        <f t="shared" si="115"/>
        <v>0</v>
      </c>
      <c r="BI53" s="32">
        <f t="shared" si="115"/>
        <v>0</v>
      </c>
    </row>
    <row r="54" spans="2:61" hidden="1" x14ac:dyDescent="0.15">
      <c r="B54" s="325"/>
      <c r="C54" s="32"/>
      <c r="D54" s="32"/>
      <c r="E54" s="32"/>
      <c r="F54" s="32"/>
      <c r="G54" s="32"/>
      <c r="H54" s="32"/>
      <c r="R54" s="325"/>
      <c r="S54" s="32"/>
      <c r="T54" s="32"/>
      <c r="U54" s="32"/>
      <c r="V54" s="32"/>
      <c r="W54" s="32"/>
      <c r="X54" s="32"/>
      <c r="AJ54" s="325"/>
      <c r="AK54" s="32"/>
      <c r="AL54" s="32"/>
      <c r="AM54" s="32"/>
      <c r="AN54" s="32"/>
      <c r="AO54" s="32"/>
      <c r="AP54" s="32"/>
      <c r="BC54" s="325"/>
      <c r="BD54" s="32"/>
      <c r="BE54" s="32"/>
      <c r="BF54" s="32"/>
      <c r="BG54" s="32"/>
      <c r="BH54" s="32"/>
      <c r="BI54" s="32"/>
    </row>
    <row r="55" spans="2:61" hidden="1" x14ac:dyDescent="0.15">
      <c r="B55" s="325" t="s">
        <v>184</v>
      </c>
      <c r="C55" s="32">
        <f t="shared" ref="C55:G55" si="116">+C25+C39-C11</f>
        <v>0</v>
      </c>
      <c r="D55" s="32">
        <f t="shared" si="116"/>
        <v>0</v>
      </c>
      <c r="E55" s="32">
        <f t="shared" si="116"/>
        <v>0</v>
      </c>
      <c r="F55" s="32">
        <f t="shared" si="116"/>
        <v>0</v>
      </c>
      <c r="G55" s="32">
        <f t="shared" si="116"/>
        <v>0</v>
      </c>
      <c r="H55" s="32">
        <f t="shared" ref="H55" si="117">+H25+H39-H11</f>
        <v>0</v>
      </c>
      <c r="R55" s="325" t="s">
        <v>184</v>
      </c>
      <c r="S55" s="32">
        <f t="shared" ref="S55:X55" si="118">+S25+S39-S11</f>
        <v>0</v>
      </c>
      <c r="T55" s="32">
        <f t="shared" si="118"/>
        <v>0</v>
      </c>
      <c r="U55" s="32">
        <f t="shared" si="118"/>
        <v>0</v>
      </c>
      <c r="V55" s="32">
        <f t="shared" si="118"/>
        <v>0</v>
      </c>
      <c r="W55" s="32">
        <f t="shared" si="118"/>
        <v>0</v>
      </c>
      <c r="X55" s="32">
        <f t="shared" si="118"/>
        <v>0</v>
      </c>
      <c r="AJ55" s="325" t="s">
        <v>184</v>
      </c>
      <c r="AK55" s="32">
        <f t="shared" ref="AK55:AP55" si="119">+AK25+AK39-AK11</f>
        <v>0</v>
      </c>
      <c r="AL55" s="32">
        <f t="shared" si="119"/>
        <v>0</v>
      </c>
      <c r="AM55" s="32">
        <f t="shared" si="119"/>
        <v>0</v>
      </c>
      <c r="AN55" s="32">
        <f t="shared" si="119"/>
        <v>0</v>
      </c>
      <c r="AO55" s="32">
        <f t="shared" si="119"/>
        <v>0</v>
      </c>
      <c r="AP55" s="32">
        <f t="shared" si="119"/>
        <v>0</v>
      </c>
      <c r="BC55" s="325" t="s">
        <v>184</v>
      </c>
      <c r="BD55" s="32">
        <f t="shared" ref="BD55:BI55" si="120">+BD25+BD39-BD11</f>
        <v>0</v>
      </c>
      <c r="BE55" s="32">
        <f t="shared" si="120"/>
        <v>0</v>
      </c>
      <c r="BF55" s="32">
        <f t="shared" si="120"/>
        <v>0</v>
      </c>
      <c r="BG55" s="32">
        <f t="shared" si="120"/>
        <v>0</v>
      </c>
      <c r="BH55" s="32">
        <f t="shared" si="120"/>
        <v>0</v>
      </c>
      <c r="BI55" s="32">
        <f t="shared" si="120"/>
        <v>0</v>
      </c>
    </row>
    <row r="56" spans="2:61" hidden="1" x14ac:dyDescent="0.15">
      <c r="B56" s="325"/>
      <c r="C56" s="32"/>
      <c r="D56" s="32"/>
      <c r="E56" s="32"/>
      <c r="F56" s="32"/>
      <c r="G56" s="32"/>
      <c r="H56" s="32"/>
      <c r="R56" s="325"/>
      <c r="S56" s="32"/>
      <c r="T56" s="32"/>
      <c r="U56" s="32"/>
      <c r="V56" s="32"/>
      <c r="W56" s="32"/>
      <c r="X56" s="32"/>
      <c r="AJ56" s="325"/>
      <c r="AK56" s="32"/>
      <c r="AL56" s="32"/>
      <c r="AM56" s="32"/>
      <c r="AN56" s="32"/>
      <c r="AO56" s="32"/>
      <c r="AP56" s="32"/>
      <c r="BC56" s="325"/>
      <c r="BD56" s="32"/>
      <c r="BE56" s="32"/>
      <c r="BF56" s="32"/>
      <c r="BG56" s="32"/>
      <c r="BH56" s="32"/>
      <c r="BI56" s="32"/>
    </row>
    <row r="57" spans="2:61" hidden="1" x14ac:dyDescent="0.15">
      <c r="B57" s="325" t="s">
        <v>185</v>
      </c>
      <c r="C57" s="32">
        <f t="shared" ref="C57:G57" si="121">+C27+C41-C13</f>
        <v>0</v>
      </c>
      <c r="D57" s="32">
        <f t="shared" si="121"/>
        <v>0</v>
      </c>
      <c r="E57" s="32">
        <f t="shared" si="121"/>
        <v>0</v>
      </c>
      <c r="F57" s="32">
        <f t="shared" si="121"/>
        <v>0</v>
      </c>
      <c r="G57" s="32">
        <f t="shared" si="121"/>
        <v>0</v>
      </c>
      <c r="H57" s="32">
        <f t="shared" ref="H57" si="122">+H27+H41-H13</f>
        <v>0</v>
      </c>
      <c r="R57" s="325" t="s">
        <v>185</v>
      </c>
      <c r="S57" s="32">
        <f t="shared" ref="S57:X57" si="123">+S27+S41-S13</f>
        <v>0</v>
      </c>
      <c r="T57" s="32">
        <f t="shared" si="123"/>
        <v>0</v>
      </c>
      <c r="U57" s="32">
        <f t="shared" si="123"/>
        <v>0</v>
      </c>
      <c r="V57" s="32">
        <f t="shared" si="123"/>
        <v>0</v>
      </c>
      <c r="W57" s="32">
        <f t="shared" si="123"/>
        <v>0</v>
      </c>
      <c r="X57" s="32">
        <f t="shared" si="123"/>
        <v>0</v>
      </c>
      <c r="AJ57" s="325" t="s">
        <v>185</v>
      </c>
      <c r="AK57" s="32">
        <f t="shared" ref="AK57:AP57" si="124">+AK27+AK41-AK13</f>
        <v>0</v>
      </c>
      <c r="AL57" s="32">
        <f t="shared" si="124"/>
        <v>0</v>
      </c>
      <c r="AM57" s="32">
        <f t="shared" si="124"/>
        <v>0</v>
      </c>
      <c r="AN57" s="32">
        <f t="shared" si="124"/>
        <v>0</v>
      </c>
      <c r="AO57" s="32">
        <f t="shared" si="124"/>
        <v>0</v>
      </c>
      <c r="AP57" s="32">
        <f t="shared" si="124"/>
        <v>0</v>
      </c>
      <c r="BC57" s="325" t="s">
        <v>185</v>
      </c>
      <c r="BD57" s="32">
        <f t="shared" ref="BD57:BI57" si="125">+BD27+BD41-BD13</f>
        <v>0</v>
      </c>
      <c r="BE57" s="32">
        <f t="shared" si="125"/>
        <v>0</v>
      </c>
      <c r="BF57" s="32">
        <f t="shared" si="125"/>
        <v>0</v>
      </c>
      <c r="BG57" s="32">
        <f t="shared" si="125"/>
        <v>0</v>
      </c>
      <c r="BH57" s="32">
        <f t="shared" si="125"/>
        <v>0</v>
      </c>
      <c r="BI57" s="32">
        <f t="shared" si="125"/>
        <v>0</v>
      </c>
    </row>
    <row r="58" spans="2:61" hidden="1" x14ac:dyDescent="0.15">
      <c r="B58" s="325"/>
      <c r="C58" s="32"/>
      <c r="D58" s="32"/>
      <c r="E58" s="32"/>
      <c r="F58" s="32"/>
      <c r="G58" s="32"/>
      <c r="H58" s="32"/>
      <c r="R58" s="325"/>
      <c r="S58" s="32"/>
      <c r="T58" s="32"/>
      <c r="U58" s="32"/>
      <c r="V58" s="32"/>
      <c r="W58" s="32"/>
      <c r="X58" s="32"/>
      <c r="AJ58" s="325"/>
      <c r="AK58" s="32"/>
      <c r="AL58" s="32"/>
      <c r="AM58" s="32"/>
      <c r="AN58" s="32"/>
      <c r="AO58" s="32"/>
      <c r="AP58" s="32"/>
      <c r="BC58" s="325"/>
      <c r="BD58" s="32"/>
      <c r="BE58" s="32"/>
      <c r="BF58" s="32"/>
      <c r="BG58" s="32"/>
      <c r="BH58" s="32"/>
      <c r="BI58" s="32"/>
    </row>
    <row r="59" spans="2:61" hidden="1" x14ac:dyDescent="0.15">
      <c r="B59" s="325" t="s">
        <v>186</v>
      </c>
      <c r="C59" s="32">
        <f t="shared" ref="C59:G59" si="126">+C29+C43-C15</f>
        <v>0</v>
      </c>
      <c r="D59" s="32">
        <f t="shared" si="126"/>
        <v>0</v>
      </c>
      <c r="E59" s="32">
        <f t="shared" si="126"/>
        <v>0</v>
      </c>
      <c r="F59" s="32">
        <f t="shared" si="126"/>
        <v>0</v>
      </c>
      <c r="G59" s="32">
        <f t="shared" si="126"/>
        <v>0</v>
      </c>
      <c r="H59" s="32">
        <f t="shared" ref="H59" si="127">+H29+H43-H15</f>
        <v>0</v>
      </c>
      <c r="R59" s="325" t="s">
        <v>186</v>
      </c>
      <c r="S59" s="32">
        <f t="shared" ref="S59:X59" si="128">+S29+S43-S15</f>
        <v>0</v>
      </c>
      <c r="T59" s="32">
        <f t="shared" si="128"/>
        <v>0</v>
      </c>
      <c r="U59" s="32">
        <f t="shared" si="128"/>
        <v>0</v>
      </c>
      <c r="V59" s="32">
        <f t="shared" si="128"/>
        <v>0</v>
      </c>
      <c r="W59" s="32">
        <f t="shared" si="128"/>
        <v>0</v>
      </c>
      <c r="X59" s="32">
        <f t="shared" si="128"/>
        <v>0</v>
      </c>
      <c r="AJ59" s="325" t="s">
        <v>186</v>
      </c>
      <c r="AK59" s="32">
        <f t="shared" ref="AK59:AP59" si="129">+AK29+AK43-AK15</f>
        <v>0</v>
      </c>
      <c r="AL59" s="32">
        <f t="shared" si="129"/>
        <v>0</v>
      </c>
      <c r="AM59" s="32">
        <f t="shared" si="129"/>
        <v>0</v>
      </c>
      <c r="AN59" s="32">
        <f t="shared" si="129"/>
        <v>0</v>
      </c>
      <c r="AO59" s="32">
        <f t="shared" si="129"/>
        <v>0</v>
      </c>
      <c r="AP59" s="32">
        <f t="shared" si="129"/>
        <v>0</v>
      </c>
      <c r="BC59" s="325" t="s">
        <v>186</v>
      </c>
      <c r="BD59" s="32">
        <f t="shared" ref="BD59:BI59" si="130">+BD29+BD43-BD15</f>
        <v>0</v>
      </c>
      <c r="BE59" s="32">
        <f t="shared" si="130"/>
        <v>0</v>
      </c>
      <c r="BF59" s="32">
        <f t="shared" si="130"/>
        <v>0</v>
      </c>
      <c r="BG59" s="32">
        <f t="shared" si="130"/>
        <v>0</v>
      </c>
      <c r="BH59" s="32">
        <f t="shared" si="130"/>
        <v>0</v>
      </c>
      <c r="BI59" s="32">
        <f t="shared" si="130"/>
        <v>0</v>
      </c>
    </row>
    <row r="60" spans="2:61" hidden="1" x14ac:dyDescent="0.15">
      <c r="B60" s="325"/>
      <c r="C60" s="32"/>
      <c r="D60" s="32"/>
      <c r="E60" s="32"/>
      <c r="F60" s="32"/>
      <c r="G60" s="32"/>
      <c r="H60" s="32"/>
      <c r="R60" s="325"/>
      <c r="S60" s="32"/>
      <c r="T60" s="32"/>
      <c r="U60" s="32"/>
      <c r="V60" s="32"/>
      <c r="W60" s="32"/>
      <c r="X60" s="32"/>
      <c r="AJ60" s="325"/>
      <c r="AK60" s="32"/>
      <c r="AL60" s="32"/>
      <c r="AM60" s="32"/>
      <c r="AN60" s="32"/>
      <c r="AO60" s="32"/>
      <c r="AP60" s="32"/>
      <c r="BC60" s="325"/>
      <c r="BD60" s="32"/>
      <c r="BE60" s="32"/>
      <c r="BF60" s="32"/>
      <c r="BG60" s="32"/>
      <c r="BH60" s="32"/>
      <c r="BI60" s="32"/>
    </row>
    <row r="61" spans="2:61" hidden="1" x14ac:dyDescent="0.15">
      <c r="B61" s="325" t="s">
        <v>187</v>
      </c>
      <c r="C61" s="32">
        <f t="shared" ref="C61:G61" si="131">+C31+C45-C17</f>
        <v>0</v>
      </c>
      <c r="D61" s="32">
        <f t="shared" si="131"/>
        <v>0</v>
      </c>
      <c r="E61" s="32">
        <f t="shared" si="131"/>
        <v>0</v>
      </c>
      <c r="F61" s="32">
        <f t="shared" si="131"/>
        <v>0</v>
      </c>
      <c r="G61" s="32">
        <f t="shared" si="131"/>
        <v>0</v>
      </c>
      <c r="H61" s="32">
        <f t="shared" ref="H61" si="132">+H31+H45-H17</f>
        <v>0</v>
      </c>
      <c r="R61" s="325" t="s">
        <v>187</v>
      </c>
      <c r="S61" s="32">
        <f t="shared" ref="S61:X61" si="133">+S31+S45-S17</f>
        <v>0</v>
      </c>
      <c r="T61" s="32">
        <f t="shared" si="133"/>
        <v>0</v>
      </c>
      <c r="U61" s="32">
        <f t="shared" si="133"/>
        <v>0</v>
      </c>
      <c r="V61" s="32">
        <f t="shared" si="133"/>
        <v>0</v>
      </c>
      <c r="W61" s="32">
        <f t="shared" si="133"/>
        <v>0</v>
      </c>
      <c r="X61" s="32">
        <f t="shared" si="133"/>
        <v>0</v>
      </c>
      <c r="AJ61" s="325" t="s">
        <v>187</v>
      </c>
      <c r="AK61" s="32">
        <f t="shared" ref="AK61:AP61" si="134">+AK31+AK45-AK17</f>
        <v>0</v>
      </c>
      <c r="AL61" s="32">
        <f t="shared" si="134"/>
        <v>0</v>
      </c>
      <c r="AM61" s="32">
        <f t="shared" si="134"/>
        <v>0</v>
      </c>
      <c r="AN61" s="32">
        <f t="shared" si="134"/>
        <v>0</v>
      </c>
      <c r="AO61" s="32">
        <f t="shared" si="134"/>
        <v>0</v>
      </c>
      <c r="AP61" s="32">
        <f t="shared" si="134"/>
        <v>0</v>
      </c>
      <c r="BC61" s="325" t="s">
        <v>187</v>
      </c>
      <c r="BD61" s="32">
        <f t="shared" ref="BD61:BI61" si="135">+BD31+BD45-BD17</f>
        <v>0</v>
      </c>
      <c r="BE61" s="32">
        <f t="shared" si="135"/>
        <v>0</v>
      </c>
      <c r="BF61" s="32">
        <f t="shared" si="135"/>
        <v>0</v>
      </c>
      <c r="BG61" s="32">
        <f t="shared" si="135"/>
        <v>0</v>
      </c>
      <c r="BH61" s="32">
        <f t="shared" si="135"/>
        <v>0</v>
      </c>
      <c r="BI61" s="32">
        <f t="shared" si="135"/>
        <v>0</v>
      </c>
    </row>
    <row r="62" spans="2:61" hidden="1" x14ac:dyDescent="0.15">
      <c r="B62" s="325"/>
      <c r="C62" s="32"/>
      <c r="D62" s="32"/>
      <c r="E62" s="32"/>
      <c r="R62" s="325"/>
      <c r="S62" s="32"/>
      <c r="T62" s="32"/>
      <c r="U62" s="32"/>
      <c r="X62" s="2"/>
      <c r="AJ62" s="325"/>
      <c r="AK62" s="32"/>
      <c r="AL62" s="32"/>
      <c r="AM62" s="32"/>
      <c r="BC62" s="325"/>
      <c r="BD62" s="32"/>
      <c r="BE62" s="32"/>
      <c r="BF62" s="32"/>
      <c r="BI62" s="2"/>
    </row>
    <row r="63" spans="2:61" hidden="1" x14ac:dyDescent="0.15">
      <c r="X63" s="2"/>
      <c r="BI63" s="2"/>
    </row>
  </sheetData>
  <mergeCells count="156">
    <mergeCell ref="B1:H1"/>
    <mergeCell ref="C3:C4"/>
    <mergeCell ref="D3:D4"/>
    <mergeCell ref="E3:E4"/>
    <mergeCell ref="F3:F4"/>
    <mergeCell ref="G3:G4"/>
    <mergeCell ref="H3:H4"/>
    <mergeCell ref="B2:H2"/>
    <mergeCell ref="A5:A18"/>
    <mergeCell ref="B5:B6"/>
    <mergeCell ref="B7:B8"/>
    <mergeCell ref="B9:B10"/>
    <mergeCell ref="B11:B12"/>
    <mergeCell ref="B13:B14"/>
    <mergeCell ref="B15:B16"/>
    <mergeCell ref="B17:B18"/>
    <mergeCell ref="A19:A32"/>
    <mergeCell ref="B19:B20"/>
    <mergeCell ref="B21:B22"/>
    <mergeCell ref="B23:B24"/>
    <mergeCell ref="B25:B26"/>
    <mergeCell ref="B27:B28"/>
    <mergeCell ref="B29:B30"/>
    <mergeCell ref="B31:B32"/>
    <mergeCell ref="A33:A46"/>
    <mergeCell ref="B33:B34"/>
    <mergeCell ref="B35:B36"/>
    <mergeCell ref="B37:B38"/>
    <mergeCell ref="B39:B40"/>
    <mergeCell ref="B41:B42"/>
    <mergeCell ref="B43:B44"/>
    <mergeCell ref="B45:B46"/>
    <mergeCell ref="R1:X1"/>
    <mergeCell ref="R2:X2"/>
    <mergeCell ref="S3:S4"/>
    <mergeCell ref="T3:T4"/>
    <mergeCell ref="U3:U4"/>
    <mergeCell ref="V3:V4"/>
    <mergeCell ref="W3:W4"/>
    <mergeCell ref="X3:X4"/>
    <mergeCell ref="Q5:Q18"/>
    <mergeCell ref="R5:R6"/>
    <mergeCell ref="R7:R8"/>
    <mergeCell ref="R9:R10"/>
    <mergeCell ref="R11:R12"/>
    <mergeCell ref="R13:R14"/>
    <mergeCell ref="R15:R16"/>
    <mergeCell ref="R17:R18"/>
    <mergeCell ref="Q19:Q32"/>
    <mergeCell ref="R19:R20"/>
    <mergeCell ref="R21:R22"/>
    <mergeCell ref="R23:R24"/>
    <mergeCell ref="R25:R26"/>
    <mergeCell ref="R27:R28"/>
    <mergeCell ref="R29:R30"/>
    <mergeCell ref="R31:R32"/>
    <mergeCell ref="Q33:Q46"/>
    <mergeCell ref="R33:R34"/>
    <mergeCell ref="R35:R36"/>
    <mergeCell ref="R37:R38"/>
    <mergeCell ref="R39:R40"/>
    <mergeCell ref="R41:R42"/>
    <mergeCell ref="R43:R44"/>
    <mergeCell ref="R45:R46"/>
    <mergeCell ref="AJ1:AP1"/>
    <mergeCell ref="AJ2:AP2"/>
    <mergeCell ref="AK3:AK4"/>
    <mergeCell ref="AL3:AL4"/>
    <mergeCell ref="AM3:AM4"/>
    <mergeCell ref="AN3:AN4"/>
    <mergeCell ref="AO3:AO4"/>
    <mergeCell ref="AP3:AP4"/>
    <mergeCell ref="AI5:AI18"/>
    <mergeCell ref="AJ5:AJ6"/>
    <mergeCell ref="AJ7:AJ8"/>
    <mergeCell ref="AJ9:AJ10"/>
    <mergeCell ref="AJ11:AJ12"/>
    <mergeCell ref="AJ13:AJ14"/>
    <mergeCell ref="AJ15:AJ16"/>
    <mergeCell ref="AJ17:AJ18"/>
    <mergeCell ref="AI19:AI32"/>
    <mergeCell ref="AJ19:AJ20"/>
    <mergeCell ref="AJ21:AJ22"/>
    <mergeCell ref="AJ23:AJ24"/>
    <mergeCell ref="AJ25:AJ26"/>
    <mergeCell ref="AJ27:AJ28"/>
    <mergeCell ref="AJ29:AJ30"/>
    <mergeCell ref="AJ31:AJ32"/>
    <mergeCell ref="AI33:AI46"/>
    <mergeCell ref="AJ33:AJ34"/>
    <mergeCell ref="AJ35:AJ36"/>
    <mergeCell ref="AJ37:AJ38"/>
    <mergeCell ref="AJ39:AJ40"/>
    <mergeCell ref="AJ41:AJ42"/>
    <mergeCell ref="AJ43:AJ44"/>
    <mergeCell ref="AJ45:AJ46"/>
    <mergeCell ref="BC1:BI1"/>
    <mergeCell ref="BC2:BI2"/>
    <mergeCell ref="BD3:BD4"/>
    <mergeCell ref="BE3:BE4"/>
    <mergeCell ref="BF3:BF4"/>
    <mergeCell ref="BG3:BG4"/>
    <mergeCell ref="BH3:BH4"/>
    <mergeCell ref="BI3:BI4"/>
    <mergeCell ref="BB5:BB18"/>
    <mergeCell ref="BC5:BC6"/>
    <mergeCell ref="BC7:BC8"/>
    <mergeCell ref="BC9:BC10"/>
    <mergeCell ref="BC11:BC12"/>
    <mergeCell ref="BC13:BC14"/>
    <mergeCell ref="BC15:BC16"/>
    <mergeCell ref="BB33:BB46"/>
    <mergeCell ref="BC33:BC34"/>
    <mergeCell ref="BC35:BC36"/>
    <mergeCell ref="BC37:BC38"/>
    <mergeCell ref="BC39:BC40"/>
    <mergeCell ref="BC41:BC42"/>
    <mergeCell ref="BC43:BC44"/>
    <mergeCell ref="BC45:BC46"/>
    <mergeCell ref="BC17:BC18"/>
    <mergeCell ref="BB19:BB32"/>
    <mergeCell ref="BC19:BC20"/>
    <mergeCell ref="BC21:BC22"/>
    <mergeCell ref="BC23:BC24"/>
    <mergeCell ref="BC25:BC26"/>
    <mergeCell ref="BC27:BC28"/>
    <mergeCell ref="BC29:BC30"/>
    <mergeCell ref="BC31:BC32"/>
    <mergeCell ref="B49:B50"/>
    <mergeCell ref="B51:B52"/>
    <mergeCell ref="B53:B54"/>
    <mergeCell ref="B55:B56"/>
    <mergeCell ref="B57:B58"/>
    <mergeCell ref="B59:B60"/>
    <mergeCell ref="B61:B62"/>
    <mergeCell ref="R49:R50"/>
    <mergeCell ref="R51:R52"/>
    <mergeCell ref="R53:R54"/>
    <mergeCell ref="R55:R56"/>
    <mergeCell ref="R57:R58"/>
    <mergeCell ref="R59:R60"/>
    <mergeCell ref="R61:R62"/>
    <mergeCell ref="AJ49:AJ50"/>
    <mergeCell ref="AJ51:AJ52"/>
    <mergeCell ref="AJ53:AJ54"/>
    <mergeCell ref="AJ55:AJ56"/>
    <mergeCell ref="AJ57:AJ58"/>
    <mergeCell ref="AJ59:AJ60"/>
    <mergeCell ref="AJ61:AJ62"/>
    <mergeCell ref="BC49:BC50"/>
    <mergeCell ref="BC51:BC52"/>
    <mergeCell ref="BC53:BC54"/>
    <mergeCell ref="BC55:BC56"/>
    <mergeCell ref="BC57:BC58"/>
    <mergeCell ref="BC59:BC60"/>
    <mergeCell ref="BC61:BC62"/>
  </mergeCells>
  <phoneticPr fontId="1"/>
  <printOptions horizontalCentered="1"/>
  <pageMargins left="0.59055118110236227" right="0.62992125984251968" top="0.6692913385826772" bottom="0.74803149606299213" header="0.31496062992125984" footer="0.31496062992125984"/>
  <pageSetup paperSize="9" scale="78" orientation="portrait" horizontalDpi="4294967293" r:id="rId1"/>
  <colBreaks count="3" manualBreakCount="3">
    <brk id="16" max="1048575" man="1"/>
    <brk id="34" max="1048575" man="1"/>
    <brk id="53"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2"/>
  <sheetViews>
    <sheetView view="pageBreakPreview" topLeftCell="A18" zoomScale="60" zoomScaleNormal="100" workbookViewId="0">
      <selection activeCell="AC5" sqref="AC5"/>
    </sheetView>
  </sheetViews>
  <sheetFormatPr defaultRowHeight="13.5" x14ac:dyDescent="0.15"/>
  <cols>
    <col min="1" max="1" width="6.625" customWidth="1"/>
    <col min="2" max="2" width="10.625" customWidth="1"/>
    <col min="3" max="5" width="10.625" style="2" customWidth="1"/>
    <col min="6" max="9" width="9" hidden="1" customWidth="1"/>
    <col min="10" max="10" width="5.5" customWidth="1"/>
    <col min="11" max="11" width="8.625" customWidth="1"/>
    <col min="12" max="12" width="10.625" customWidth="1"/>
    <col min="13" max="16" width="10.625" style="2" customWidth="1"/>
    <col min="17" max="17" width="10.625" customWidth="1"/>
    <col min="18" max="21" width="0" hidden="1" customWidth="1"/>
    <col min="22" max="23" width="9" hidden="1" customWidth="1"/>
  </cols>
  <sheetData>
    <row r="1" spans="1:18" s="53" customFormat="1" ht="73.5" customHeight="1" thickBot="1" x14ac:dyDescent="0.2">
      <c r="A1" s="224" t="s">
        <v>77</v>
      </c>
      <c r="B1" s="318" t="s">
        <v>129</v>
      </c>
      <c r="C1" s="318"/>
      <c r="D1" s="318"/>
      <c r="E1" s="318"/>
      <c r="F1" s="51"/>
      <c r="G1" s="51"/>
      <c r="H1" s="51"/>
      <c r="I1" s="51"/>
      <c r="J1" s="51"/>
      <c r="K1" s="238" t="s">
        <v>78</v>
      </c>
      <c r="L1" s="324" t="s">
        <v>280</v>
      </c>
      <c r="M1" s="324"/>
      <c r="N1" s="324"/>
      <c r="O1" s="324"/>
      <c r="P1" s="324"/>
      <c r="Q1" s="324"/>
    </row>
    <row r="2" spans="1:18" s="7" customFormat="1" ht="24" customHeight="1" x14ac:dyDescent="0.15">
      <c r="A2" s="67"/>
      <c r="B2" s="99" t="s">
        <v>270</v>
      </c>
      <c r="C2" s="317" t="s">
        <v>153</v>
      </c>
      <c r="D2" s="305" t="s">
        <v>154</v>
      </c>
      <c r="E2" s="303" t="s">
        <v>0</v>
      </c>
      <c r="K2" s="67"/>
      <c r="L2" s="99" t="s">
        <v>270</v>
      </c>
      <c r="M2" s="309" t="s">
        <v>79</v>
      </c>
      <c r="N2" s="305" t="s">
        <v>80</v>
      </c>
      <c r="O2" s="305" t="s">
        <v>81</v>
      </c>
      <c r="P2" s="305" t="s">
        <v>269</v>
      </c>
      <c r="Q2" s="407" t="s">
        <v>130</v>
      </c>
    </row>
    <row r="3" spans="1:18" s="7" customFormat="1" ht="24" customHeight="1" thickBot="1" x14ac:dyDescent="0.2">
      <c r="A3" s="90" t="s">
        <v>271</v>
      </c>
      <c r="B3" s="100"/>
      <c r="C3" s="310"/>
      <c r="D3" s="306"/>
      <c r="E3" s="304"/>
      <c r="K3" s="90" t="s">
        <v>271</v>
      </c>
      <c r="L3" s="100"/>
      <c r="M3" s="310"/>
      <c r="N3" s="306"/>
      <c r="O3" s="306"/>
      <c r="P3" s="306"/>
      <c r="Q3" s="316"/>
    </row>
    <row r="4" spans="1:18" s="7" customFormat="1" ht="24" customHeight="1" x14ac:dyDescent="0.15">
      <c r="A4" s="283" t="s">
        <v>0</v>
      </c>
      <c r="B4" s="277" t="s">
        <v>1</v>
      </c>
      <c r="C4" s="45">
        <v>15</v>
      </c>
      <c r="D4" s="42">
        <v>21</v>
      </c>
      <c r="E4" s="70">
        <v>36</v>
      </c>
      <c r="F4" s="7">
        <f>+C4+D4-E4</f>
        <v>0</v>
      </c>
      <c r="K4" s="405" t="s">
        <v>0</v>
      </c>
      <c r="L4" s="277" t="s">
        <v>1</v>
      </c>
      <c r="M4" s="45">
        <v>7</v>
      </c>
      <c r="N4" s="42">
        <v>11</v>
      </c>
      <c r="O4" s="42">
        <v>15</v>
      </c>
      <c r="P4" s="46">
        <v>33</v>
      </c>
      <c r="Q4" s="87">
        <v>15</v>
      </c>
      <c r="R4" s="7">
        <f>+SUM(M4:O4)-P4</f>
        <v>0</v>
      </c>
    </row>
    <row r="5" spans="1:18" s="7" customFormat="1" ht="24" customHeight="1" x14ac:dyDescent="0.15">
      <c r="A5" s="280"/>
      <c r="B5" s="284"/>
      <c r="C5" s="93">
        <f>C4/E4</f>
        <v>0.41666666666666669</v>
      </c>
      <c r="D5" s="75">
        <f>D4/E4</f>
        <v>0.58333333333333337</v>
      </c>
      <c r="E5" s="76">
        <v>1</v>
      </c>
      <c r="F5" s="7">
        <f t="shared" ref="F5:F45" si="0">+C5+D5-E5</f>
        <v>0</v>
      </c>
      <c r="K5" s="405"/>
      <c r="L5" s="284"/>
      <c r="M5" s="93">
        <f>M4/$Q$4</f>
        <v>0.46666666666666667</v>
      </c>
      <c r="N5" s="75">
        <f t="shared" ref="N5:O5" si="1">N4/$Q$4</f>
        <v>0.73333333333333328</v>
      </c>
      <c r="O5" s="75">
        <f t="shared" si="1"/>
        <v>1</v>
      </c>
      <c r="P5" s="115" t="s">
        <v>136</v>
      </c>
      <c r="Q5" s="116" t="s">
        <v>136</v>
      </c>
      <c r="R5" s="7" t="e">
        <f t="shared" ref="R5:R45" si="2">+SUM(M5:O5)-P5</f>
        <v>#VALUE!</v>
      </c>
    </row>
    <row r="6" spans="1:18" s="7" customFormat="1" ht="24" customHeight="1" x14ac:dyDescent="0.15">
      <c r="A6" s="280"/>
      <c r="B6" s="284" t="s">
        <v>2</v>
      </c>
      <c r="C6" s="92">
        <v>38</v>
      </c>
      <c r="D6" s="40">
        <v>43</v>
      </c>
      <c r="E6" s="69">
        <v>81</v>
      </c>
      <c r="F6" s="7">
        <f t="shared" si="0"/>
        <v>0</v>
      </c>
      <c r="K6" s="405"/>
      <c r="L6" s="284" t="s">
        <v>2</v>
      </c>
      <c r="M6" s="92">
        <v>20</v>
      </c>
      <c r="N6" s="40">
        <v>25</v>
      </c>
      <c r="O6" s="40">
        <v>35</v>
      </c>
      <c r="P6" s="40">
        <v>80</v>
      </c>
      <c r="Q6" s="86">
        <v>38</v>
      </c>
      <c r="R6" s="7">
        <f t="shared" si="2"/>
        <v>0</v>
      </c>
    </row>
    <row r="7" spans="1:18" s="7" customFormat="1" ht="24" customHeight="1" x14ac:dyDescent="0.15">
      <c r="A7" s="280"/>
      <c r="B7" s="284"/>
      <c r="C7" s="93">
        <f>C6/E6</f>
        <v>0.46913580246913578</v>
      </c>
      <c r="D7" s="75">
        <f>D6/E6</f>
        <v>0.53086419753086422</v>
      </c>
      <c r="E7" s="76">
        <v>1</v>
      </c>
      <c r="F7" s="7">
        <f t="shared" si="0"/>
        <v>0</v>
      </c>
      <c r="K7" s="405"/>
      <c r="L7" s="284"/>
      <c r="M7" s="93">
        <f>M6/$Q$6</f>
        <v>0.52631578947368418</v>
      </c>
      <c r="N7" s="75">
        <f t="shared" ref="N7:O7" si="3">N6/$Q$6</f>
        <v>0.65789473684210531</v>
      </c>
      <c r="O7" s="75">
        <f t="shared" si="3"/>
        <v>0.92105263157894735</v>
      </c>
      <c r="P7" s="115" t="s">
        <v>136</v>
      </c>
      <c r="Q7" s="116" t="s">
        <v>136</v>
      </c>
      <c r="R7" s="7" t="e">
        <f t="shared" si="2"/>
        <v>#VALUE!</v>
      </c>
    </row>
    <row r="8" spans="1:18" s="7" customFormat="1" ht="24" customHeight="1" x14ac:dyDescent="0.15">
      <c r="A8" s="280"/>
      <c r="B8" s="284" t="s">
        <v>3</v>
      </c>
      <c r="C8" s="92">
        <v>73</v>
      </c>
      <c r="D8" s="40">
        <v>48</v>
      </c>
      <c r="E8" s="69">
        <v>121</v>
      </c>
      <c r="F8" s="7">
        <f t="shared" si="0"/>
        <v>0</v>
      </c>
      <c r="K8" s="405"/>
      <c r="L8" s="284" t="s">
        <v>3</v>
      </c>
      <c r="M8" s="92">
        <v>44</v>
      </c>
      <c r="N8" s="40">
        <v>45</v>
      </c>
      <c r="O8" s="40">
        <v>71</v>
      </c>
      <c r="P8" s="40">
        <v>160</v>
      </c>
      <c r="Q8" s="86">
        <v>73</v>
      </c>
      <c r="R8" s="7">
        <f t="shared" si="2"/>
        <v>0</v>
      </c>
    </row>
    <row r="9" spans="1:18" s="7" customFormat="1" ht="24" customHeight="1" x14ac:dyDescent="0.15">
      <c r="A9" s="280"/>
      <c r="B9" s="284"/>
      <c r="C9" s="93">
        <f>C8/E8</f>
        <v>0.60330578512396693</v>
      </c>
      <c r="D9" s="75">
        <f>D8/E8</f>
        <v>0.39669421487603307</v>
      </c>
      <c r="E9" s="76">
        <v>1</v>
      </c>
      <c r="F9" s="7">
        <f t="shared" si="0"/>
        <v>0</v>
      </c>
      <c r="K9" s="405"/>
      <c r="L9" s="284"/>
      <c r="M9" s="93">
        <f>M8/$Q$8</f>
        <v>0.60273972602739723</v>
      </c>
      <c r="N9" s="75">
        <f t="shared" ref="N9:O9" si="4">N8/$Q$8</f>
        <v>0.61643835616438358</v>
      </c>
      <c r="O9" s="75">
        <f t="shared" si="4"/>
        <v>0.9726027397260274</v>
      </c>
      <c r="P9" s="115" t="s">
        <v>136</v>
      </c>
      <c r="Q9" s="116" t="s">
        <v>136</v>
      </c>
      <c r="R9" s="7" t="e">
        <f t="shared" si="2"/>
        <v>#VALUE!</v>
      </c>
    </row>
    <row r="10" spans="1:18" s="7" customFormat="1" ht="24" customHeight="1" x14ac:dyDescent="0.15">
      <c r="A10" s="280"/>
      <c r="B10" s="284" t="s">
        <v>4</v>
      </c>
      <c r="C10" s="92">
        <v>85</v>
      </c>
      <c r="D10" s="40">
        <v>73</v>
      </c>
      <c r="E10" s="69">
        <v>158</v>
      </c>
      <c r="F10" s="7">
        <f t="shared" si="0"/>
        <v>0</v>
      </c>
      <c r="K10" s="405"/>
      <c r="L10" s="284" t="s">
        <v>4</v>
      </c>
      <c r="M10" s="92">
        <v>49</v>
      </c>
      <c r="N10" s="40">
        <v>55</v>
      </c>
      <c r="O10" s="40">
        <v>79</v>
      </c>
      <c r="P10" s="40">
        <v>183</v>
      </c>
      <c r="Q10" s="86">
        <v>85</v>
      </c>
      <c r="R10" s="7">
        <f t="shared" si="2"/>
        <v>0</v>
      </c>
    </row>
    <row r="11" spans="1:18" s="7" customFormat="1" ht="24" customHeight="1" x14ac:dyDescent="0.15">
      <c r="A11" s="280"/>
      <c r="B11" s="284"/>
      <c r="C11" s="93">
        <f>C10/E10</f>
        <v>0.53797468354430378</v>
      </c>
      <c r="D11" s="75">
        <f>D10/E10</f>
        <v>0.46202531645569622</v>
      </c>
      <c r="E11" s="76">
        <v>1</v>
      </c>
      <c r="F11" s="7">
        <f t="shared" si="0"/>
        <v>0</v>
      </c>
      <c r="K11" s="405"/>
      <c r="L11" s="284"/>
      <c r="M11" s="93">
        <f>M10/$Q$10</f>
        <v>0.57647058823529407</v>
      </c>
      <c r="N11" s="75">
        <f t="shared" ref="N11:O11" si="5">N10/$Q$10</f>
        <v>0.6470588235294118</v>
      </c>
      <c r="O11" s="75">
        <f t="shared" si="5"/>
        <v>0.92941176470588238</v>
      </c>
      <c r="P11" s="115" t="s">
        <v>136</v>
      </c>
      <c r="Q11" s="116" t="s">
        <v>136</v>
      </c>
      <c r="R11" s="7" t="e">
        <f t="shared" si="2"/>
        <v>#VALUE!</v>
      </c>
    </row>
    <row r="12" spans="1:18" s="7" customFormat="1" ht="24" customHeight="1" x14ac:dyDescent="0.15">
      <c r="A12" s="280"/>
      <c r="B12" s="284" t="s">
        <v>5</v>
      </c>
      <c r="C12" s="92">
        <v>90</v>
      </c>
      <c r="D12" s="40">
        <v>83</v>
      </c>
      <c r="E12" s="69">
        <v>173</v>
      </c>
      <c r="F12" s="7">
        <f t="shared" si="0"/>
        <v>0</v>
      </c>
      <c r="K12" s="405"/>
      <c r="L12" s="284" t="s">
        <v>5</v>
      </c>
      <c r="M12" s="92">
        <v>53</v>
      </c>
      <c r="N12" s="40">
        <v>68</v>
      </c>
      <c r="O12" s="40">
        <v>83</v>
      </c>
      <c r="P12" s="40">
        <v>204</v>
      </c>
      <c r="Q12" s="86">
        <v>90</v>
      </c>
      <c r="R12" s="7">
        <f t="shared" si="2"/>
        <v>0</v>
      </c>
    </row>
    <row r="13" spans="1:18" s="7" customFormat="1" ht="24" customHeight="1" x14ac:dyDescent="0.15">
      <c r="A13" s="280"/>
      <c r="B13" s="284"/>
      <c r="C13" s="93">
        <f>C12/E12</f>
        <v>0.52023121387283233</v>
      </c>
      <c r="D13" s="75">
        <f>D12/E12</f>
        <v>0.47976878612716761</v>
      </c>
      <c r="E13" s="76">
        <v>1</v>
      </c>
      <c r="F13" s="7">
        <f t="shared" si="0"/>
        <v>0</v>
      </c>
      <c r="K13" s="405"/>
      <c r="L13" s="284"/>
      <c r="M13" s="93">
        <f>M12/$Q$12</f>
        <v>0.58888888888888891</v>
      </c>
      <c r="N13" s="75">
        <f t="shared" ref="N13:O13" si="6">N12/$Q$12</f>
        <v>0.75555555555555554</v>
      </c>
      <c r="O13" s="75">
        <f t="shared" si="6"/>
        <v>0.92222222222222228</v>
      </c>
      <c r="P13" s="115" t="s">
        <v>136</v>
      </c>
      <c r="Q13" s="116" t="s">
        <v>136</v>
      </c>
      <c r="R13" s="7" t="e">
        <f t="shared" si="2"/>
        <v>#VALUE!</v>
      </c>
    </row>
    <row r="14" spans="1:18" s="7" customFormat="1" ht="24" customHeight="1" x14ac:dyDescent="0.15">
      <c r="A14" s="280"/>
      <c r="B14" s="285" t="s">
        <v>85</v>
      </c>
      <c r="C14" s="92">
        <v>85</v>
      </c>
      <c r="D14" s="40">
        <v>75</v>
      </c>
      <c r="E14" s="69">
        <v>160</v>
      </c>
      <c r="F14" s="7">
        <f t="shared" si="0"/>
        <v>0</v>
      </c>
      <c r="K14" s="405"/>
      <c r="L14" s="285" t="s">
        <v>85</v>
      </c>
      <c r="M14" s="92">
        <v>43</v>
      </c>
      <c r="N14" s="40">
        <v>53</v>
      </c>
      <c r="O14" s="40">
        <v>82</v>
      </c>
      <c r="P14" s="40">
        <v>178</v>
      </c>
      <c r="Q14" s="86">
        <v>85</v>
      </c>
      <c r="R14" s="7">
        <f t="shared" si="2"/>
        <v>0</v>
      </c>
    </row>
    <row r="15" spans="1:18" s="7" customFormat="1" ht="24" customHeight="1" thickBot="1" x14ac:dyDescent="0.2">
      <c r="A15" s="280"/>
      <c r="B15" s="286"/>
      <c r="C15" s="94">
        <f>C14/E14</f>
        <v>0.53125</v>
      </c>
      <c r="D15" s="77">
        <f>D14/E14</f>
        <v>0.46875</v>
      </c>
      <c r="E15" s="78">
        <v>1</v>
      </c>
      <c r="F15" s="7">
        <f t="shared" si="0"/>
        <v>0</v>
      </c>
      <c r="K15" s="405"/>
      <c r="L15" s="286"/>
      <c r="M15" s="94">
        <f>M14/$Q$14</f>
        <v>0.50588235294117645</v>
      </c>
      <c r="N15" s="77">
        <f t="shared" ref="N15:O15" si="7">N14/$Q$14</f>
        <v>0.62352941176470589</v>
      </c>
      <c r="O15" s="77">
        <f t="shared" si="7"/>
        <v>0.96470588235294119</v>
      </c>
      <c r="P15" s="121" t="s">
        <v>136</v>
      </c>
      <c r="Q15" s="122" t="s">
        <v>136</v>
      </c>
      <c r="R15" s="7" t="e">
        <f t="shared" si="2"/>
        <v>#VALUE!</v>
      </c>
    </row>
    <row r="16" spans="1:18" s="7" customFormat="1" ht="24" customHeight="1" thickTop="1" x14ac:dyDescent="0.15">
      <c r="A16" s="280"/>
      <c r="B16" s="277" t="s">
        <v>0</v>
      </c>
      <c r="C16" s="45">
        <v>386</v>
      </c>
      <c r="D16" s="42">
        <v>343</v>
      </c>
      <c r="E16" s="73">
        <v>729</v>
      </c>
      <c r="F16" s="7">
        <f t="shared" si="0"/>
        <v>0</v>
      </c>
      <c r="K16" s="405"/>
      <c r="L16" s="277" t="s">
        <v>0</v>
      </c>
      <c r="M16" s="45">
        <v>216</v>
      </c>
      <c r="N16" s="42">
        <v>257</v>
      </c>
      <c r="O16" s="42">
        <v>365</v>
      </c>
      <c r="P16" s="42">
        <v>838</v>
      </c>
      <c r="Q16" s="123">
        <v>386</v>
      </c>
      <c r="R16" s="7">
        <f t="shared" si="2"/>
        <v>0</v>
      </c>
    </row>
    <row r="17" spans="1:23" s="7" customFormat="1" ht="24" customHeight="1" thickBot="1" x14ac:dyDescent="0.2">
      <c r="A17" s="281"/>
      <c r="B17" s="285"/>
      <c r="C17" s="95">
        <f>C16/E16</f>
        <v>0.5294924554183813</v>
      </c>
      <c r="D17" s="79">
        <f>D16/E16</f>
        <v>0.47050754458161864</v>
      </c>
      <c r="E17" s="80">
        <v>1</v>
      </c>
      <c r="F17" s="7">
        <f t="shared" si="0"/>
        <v>0</v>
      </c>
      <c r="G17" s="27">
        <f>+C4+C6+C8+C10+C12+C14-C16</f>
        <v>0</v>
      </c>
      <c r="H17" s="27">
        <f>+D4+D6+D8+D10+D12+D14-D16</f>
        <v>0</v>
      </c>
      <c r="I17" s="27">
        <f>+E4+E6+E8+E10+E12+E14-E16</f>
        <v>0</v>
      </c>
      <c r="K17" s="405"/>
      <c r="L17" s="285"/>
      <c r="M17" s="95">
        <f>M16/$Q$16</f>
        <v>0.55958549222797926</v>
      </c>
      <c r="N17" s="79">
        <f t="shared" ref="N17:O17" si="8">N16/$Q$16</f>
        <v>0.66580310880829019</v>
      </c>
      <c r="O17" s="79">
        <f t="shared" si="8"/>
        <v>0.94559585492227982</v>
      </c>
      <c r="P17" s="117" t="s">
        <v>136</v>
      </c>
      <c r="Q17" s="118" t="s">
        <v>136</v>
      </c>
      <c r="R17" s="7" t="e">
        <f t="shared" si="2"/>
        <v>#VALUE!</v>
      </c>
      <c r="S17" s="27">
        <f>+M4+M6+M8+M10+M12+M14-M16</f>
        <v>0</v>
      </c>
      <c r="T17" s="27">
        <f t="shared" ref="T17" si="9">+N4+N6+N8+N10+N12+N14-N16</f>
        <v>0</v>
      </c>
      <c r="U17" s="27">
        <f>+O4+O6+O8+O10+O12+O14-O16</f>
        <v>0</v>
      </c>
      <c r="V17" s="27">
        <f t="shared" ref="V17:W17" si="10">+P4+P6+P8+P10+P12+P14-P16</f>
        <v>0</v>
      </c>
      <c r="W17" s="27">
        <f t="shared" si="10"/>
        <v>0</v>
      </c>
    </row>
    <row r="18" spans="1:23" s="7" customFormat="1" ht="24" customHeight="1" x14ac:dyDescent="0.15">
      <c r="A18" s="279" t="s">
        <v>6</v>
      </c>
      <c r="B18" s="287" t="s">
        <v>1</v>
      </c>
      <c r="C18" s="96">
        <v>5</v>
      </c>
      <c r="D18" s="71">
        <v>9</v>
      </c>
      <c r="E18" s="72">
        <v>14</v>
      </c>
      <c r="F18" s="7">
        <f t="shared" si="0"/>
        <v>0</v>
      </c>
      <c r="K18" s="279" t="s">
        <v>6</v>
      </c>
      <c r="L18" s="287" t="s">
        <v>1</v>
      </c>
      <c r="M18" s="96">
        <v>3</v>
      </c>
      <c r="N18" s="71">
        <v>2</v>
      </c>
      <c r="O18" s="71">
        <v>5</v>
      </c>
      <c r="P18" s="88">
        <v>10</v>
      </c>
      <c r="Q18" s="89">
        <v>5</v>
      </c>
      <c r="R18" s="7">
        <f t="shared" si="2"/>
        <v>0</v>
      </c>
    </row>
    <row r="19" spans="1:23" s="7" customFormat="1" ht="24" customHeight="1" x14ac:dyDescent="0.15">
      <c r="A19" s="280"/>
      <c r="B19" s="284"/>
      <c r="C19" s="93">
        <f>C18/E18</f>
        <v>0.35714285714285715</v>
      </c>
      <c r="D19" s="75">
        <f>D18/E18</f>
        <v>0.6428571428571429</v>
      </c>
      <c r="E19" s="76">
        <v>1</v>
      </c>
      <c r="F19" s="7">
        <f t="shared" si="0"/>
        <v>0</v>
      </c>
      <c r="K19" s="280"/>
      <c r="L19" s="284"/>
      <c r="M19" s="93">
        <f>M18/$Q$18</f>
        <v>0.6</v>
      </c>
      <c r="N19" s="75">
        <f t="shared" ref="N19:O19" si="11">N18/$Q$18</f>
        <v>0.4</v>
      </c>
      <c r="O19" s="75">
        <f t="shared" si="11"/>
        <v>1</v>
      </c>
      <c r="P19" s="115" t="s">
        <v>136</v>
      </c>
      <c r="Q19" s="116" t="s">
        <v>136</v>
      </c>
      <c r="R19" s="7" t="e">
        <f t="shared" si="2"/>
        <v>#VALUE!</v>
      </c>
    </row>
    <row r="20" spans="1:23" s="7" customFormat="1" ht="24" customHeight="1" x14ac:dyDescent="0.15">
      <c r="A20" s="280"/>
      <c r="B20" s="284" t="s">
        <v>2</v>
      </c>
      <c r="C20" s="92">
        <v>10</v>
      </c>
      <c r="D20" s="40">
        <v>24</v>
      </c>
      <c r="E20" s="68">
        <v>34</v>
      </c>
      <c r="F20" s="7">
        <f t="shared" si="0"/>
        <v>0</v>
      </c>
      <c r="K20" s="280"/>
      <c r="L20" s="284" t="s">
        <v>2</v>
      </c>
      <c r="M20" s="92">
        <v>5</v>
      </c>
      <c r="N20" s="40">
        <v>7</v>
      </c>
      <c r="O20" s="40">
        <v>9</v>
      </c>
      <c r="P20" s="41">
        <v>21</v>
      </c>
      <c r="Q20" s="87">
        <v>10</v>
      </c>
      <c r="R20" s="7">
        <f t="shared" si="2"/>
        <v>0</v>
      </c>
    </row>
    <row r="21" spans="1:23" s="7" customFormat="1" ht="24" customHeight="1" x14ac:dyDescent="0.15">
      <c r="A21" s="280"/>
      <c r="B21" s="284"/>
      <c r="C21" s="93">
        <f>C20/E20</f>
        <v>0.29411764705882354</v>
      </c>
      <c r="D21" s="75">
        <f>D20/E20</f>
        <v>0.70588235294117652</v>
      </c>
      <c r="E21" s="76">
        <v>1</v>
      </c>
      <c r="F21" s="7">
        <f t="shared" si="0"/>
        <v>0</v>
      </c>
      <c r="K21" s="280"/>
      <c r="L21" s="284"/>
      <c r="M21" s="93">
        <f>M20/$Q$20</f>
        <v>0.5</v>
      </c>
      <c r="N21" s="75">
        <f t="shared" ref="N21:O21" si="12">N20/$Q$20</f>
        <v>0.7</v>
      </c>
      <c r="O21" s="75">
        <f t="shared" si="12"/>
        <v>0.9</v>
      </c>
      <c r="P21" s="115" t="s">
        <v>136</v>
      </c>
      <c r="Q21" s="116" t="s">
        <v>136</v>
      </c>
      <c r="R21" s="7" t="e">
        <f t="shared" si="2"/>
        <v>#VALUE!</v>
      </c>
    </row>
    <row r="22" spans="1:23" s="7" customFormat="1" ht="24" customHeight="1" x14ac:dyDescent="0.15">
      <c r="A22" s="280"/>
      <c r="B22" s="284" t="s">
        <v>3</v>
      </c>
      <c r="C22" s="92">
        <v>27</v>
      </c>
      <c r="D22" s="40">
        <v>26</v>
      </c>
      <c r="E22" s="68">
        <v>53</v>
      </c>
      <c r="F22" s="7">
        <f t="shared" si="0"/>
        <v>0</v>
      </c>
      <c r="K22" s="280"/>
      <c r="L22" s="284" t="s">
        <v>3</v>
      </c>
      <c r="M22" s="92">
        <v>16</v>
      </c>
      <c r="N22" s="40">
        <v>13</v>
      </c>
      <c r="O22" s="40">
        <v>25</v>
      </c>
      <c r="P22" s="41">
        <v>54</v>
      </c>
      <c r="Q22" s="87">
        <v>27</v>
      </c>
      <c r="R22" s="7">
        <f t="shared" si="2"/>
        <v>0</v>
      </c>
    </row>
    <row r="23" spans="1:23" s="7" customFormat="1" ht="24" customHeight="1" x14ac:dyDescent="0.15">
      <c r="A23" s="280"/>
      <c r="B23" s="284"/>
      <c r="C23" s="93">
        <f>C22/E22</f>
        <v>0.50943396226415094</v>
      </c>
      <c r="D23" s="75">
        <f>D22/E22</f>
        <v>0.49056603773584906</v>
      </c>
      <c r="E23" s="76">
        <v>1</v>
      </c>
      <c r="F23" s="7">
        <f t="shared" si="0"/>
        <v>0</v>
      </c>
      <c r="K23" s="280"/>
      <c r="L23" s="284"/>
      <c r="M23" s="93">
        <f>M22/$Q$22</f>
        <v>0.59259259259259256</v>
      </c>
      <c r="N23" s="75">
        <f t="shared" ref="N23:O23" si="13">N22/$Q$22</f>
        <v>0.48148148148148145</v>
      </c>
      <c r="O23" s="75">
        <f t="shared" si="13"/>
        <v>0.92592592592592593</v>
      </c>
      <c r="P23" s="115" t="s">
        <v>136</v>
      </c>
      <c r="Q23" s="116" t="s">
        <v>136</v>
      </c>
      <c r="R23" s="7" t="e">
        <f t="shared" si="2"/>
        <v>#VALUE!</v>
      </c>
    </row>
    <row r="24" spans="1:23" s="7" customFormat="1" ht="24" customHeight="1" x14ac:dyDescent="0.15">
      <c r="A24" s="280"/>
      <c r="B24" s="284" t="s">
        <v>4</v>
      </c>
      <c r="C24" s="92">
        <v>35</v>
      </c>
      <c r="D24" s="40">
        <v>40</v>
      </c>
      <c r="E24" s="68">
        <v>75</v>
      </c>
      <c r="F24" s="7">
        <f t="shared" si="0"/>
        <v>0</v>
      </c>
      <c r="K24" s="280"/>
      <c r="L24" s="284" t="s">
        <v>4</v>
      </c>
      <c r="M24" s="92">
        <v>24</v>
      </c>
      <c r="N24" s="40">
        <v>20</v>
      </c>
      <c r="O24" s="40">
        <v>30</v>
      </c>
      <c r="P24" s="41">
        <v>74</v>
      </c>
      <c r="Q24" s="87">
        <v>35</v>
      </c>
      <c r="R24" s="7">
        <f t="shared" si="2"/>
        <v>0</v>
      </c>
    </row>
    <row r="25" spans="1:23" s="7" customFormat="1" ht="24" customHeight="1" x14ac:dyDescent="0.15">
      <c r="A25" s="280"/>
      <c r="B25" s="284"/>
      <c r="C25" s="93">
        <f>C24/E24</f>
        <v>0.46666666666666667</v>
      </c>
      <c r="D25" s="75">
        <f>D24/E24</f>
        <v>0.53333333333333333</v>
      </c>
      <c r="E25" s="76">
        <v>1</v>
      </c>
      <c r="F25" s="7">
        <f t="shared" si="0"/>
        <v>0</v>
      </c>
      <c r="K25" s="280"/>
      <c r="L25" s="284"/>
      <c r="M25" s="93">
        <f>M24/$Q$24</f>
        <v>0.68571428571428572</v>
      </c>
      <c r="N25" s="75">
        <f t="shared" ref="N25:O25" si="14">N24/$Q$24</f>
        <v>0.5714285714285714</v>
      </c>
      <c r="O25" s="75">
        <f t="shared" si="14"/>
        <v>0.8571428571428571</v>
      </c>
      <c r="P25" s="115" t="s">
        <v>136</v>
      </c>
      <c r="Q25" s="116" t="s">
        <v>136</v>
      </c>
      <c r="R25" s="7" t="e">
        <f t="shared" si="2"/>
        <v>#VALUE!</v>
      </c>
    </row>
    <row r="26" spans="1:23" s="7" customFormat="1" ht="24" customHeight="1" x14ac:dyDescent="0.15">
      <c r="A26" s="280"/>
      <c r="B26" s="284" t="s">
        <v>5</v>
      </c>
      <c r="C26" s="92">
        <v>39</v>
      </c>
      <c r="D26" s="40">
        <v>51</v>
      </c>
      <c r="E26" s="68">
        <v>90</v>
      </c>
      <c r="F26" s="7">
        <f t="shared" si="0"/>
        <v>0</v>
      </c>
      <c r="K26" s="280"/>
      <c r="L26" s="284" t="s">
        <v>5</v>
      </c>
      <c r="M26" s="92">
        <v>23</v>
      </c>
      <c r="N26" s="40">
        <v>28</v>
      </c>
      <c r="O26" s="40">
        <v>37</v>
      </c>
      <c r="P26" s="41">
        <v>88</v>
      </c>
      <c r="Q26" s="87">
        <v>39</v>
      </c>
      <c r="R26" s="7">
        <f t="shared" si="2"/>
        <v>0</v>
      </c>
    </row>
    <row r="27" spans="1:23" s="7" customFormat="1" ht="24" customHeight="1" x14ac:dyDescent="0.15">
      <c r="A27" s="280"/>
      <c r="B27" s="284"/>
      <c r="C27" s="93">
        <f>C26/E26</f>
        <v>0.43333333333333335</v>
      </c>
      <c r="D27" s="75">
        <f>D26/E26</f>
        <v>0.56666666666666665</v>
      </c>
      <c r="E27" s="76">
        <v>1</v>
      </c>
      <c r="F27" s="7">
        <f t="shared" si="0"/>
        <v>0</v>
      </c>
      <c r="K27" s="280"/>
      <c r="L27" s="284"/>
      <c r="M27" s="93">
        <f>M26/$Q$26</f>
        <v>0.58974358974358976</v>
      </c>
      <c r="N27" s="75">
        <f t="shared" ref="N27:O27" si="15">N26/$Q$26</f>
        <v>0.71794871794871795</v>
      </c>
      <c r="O27" s="75">
        <f t="shared" si="15"/>
        <v>0.94871794871794868</v>
      </c>
      <c r="P27" s="115" t="s">
        <v>136</v>
      </c>
      <c r="Q27" s="116" t="s">
        <v>136</v>
      </c>
      <c r="R27" s="7" t="e">
        <f t="shared" si="2"/>
        <v>#VALUE!</v>
      </c>
    </row>
    <row r="28" spans="1:23" s="7" customFormat="1" ht="24" customHeight="1" x14ac:dyDescent="0.15">
      <c r="A28" s="280"/>
      <c r="B28" s="285" t="s">
        <v>85</v>
      </c>
      <c r="C28" s="92">
        <v>37</v>
      </c>
      <c r="D28" s="40">
        <v>36</v>
      </c>
      <c r="E28" s="68">
        <v>73</v>
      </c>
      <c r="F28" s="7">
        <f t="shared" si="0"/>
        <v>0</v>
      </c>
      <c r="K28" s="280"/>
      <c r="L28" s="285" t="s">
        <v>85</v>
      </c>
      <c r="M28" s="92">
        <v>16</v>
      </c>
      <c r="N28" s="40">
        <v>23</v>
      </c>
      <c r="O28" s="40">
        <v>36</v>
      </c>
      <c r="P28" s="41">
        <v>75</v>
      </c>
      <c r="Q28" s="85">
        <v>37</v>
      </c>
      <c r="R28" s="7">
        <f t="shared" si="2"/>
        <v>0</v>
      </c>
    </row>
    <row r="29" spans="1:23" s="7" customFormat="1" ht="24" customHeight="1" thickBot="1" x14ac:dyDescent="0.2">
      <c r="A29" s="280"/>
      <c r="B29" s="286"/>
      <c r="C29" s="94">
        <f>C28/E28</f>
        <v>0.50684931506849318</v>
      </c>
      <c r="D29" s="77">
        <f>D28/E28</f>
        <v>0.49315068493150682</v>
      </c>
      <c r="E29" s="78">
        <v>1</v>
      </c>
      <c r="F29" s="7">
        <f t="shared" si="0"/>
        <v>0</v>
      </c>
      <c r="K29" s="280"/>
      <c r="L29" s="286"/>
      <c r="M29" s="94">
        <f>M28/$Q$28</f>
        <v>0.43243243243243246</v>
      </c>
      <c r="N29" s="77">
        <f t="shared" ref="N29:O29" si="16">N28/$Q$28</f>
        <v>0.6216216216216216</v>
      </c>
      <c r="O29" s="77">
        <f t="shared" si="16"/>
        <v>0.97297297297297303</v>
      </c>
      <c r="P29" s="121" t="s">
        <v>136</v>
      </c>
      <c r="Q29" s="122" t="s">
        <v>136</v>
      </c>
      <c r="R29" s="7" t="e">
        <f t="shared" si="2"/>
        <v>#VALUE!</v>
      </c>
    </row>
    <row r="30" spans="1:23" s="7" customFormat="1" ht="24" customHeight="1" thickTop="1" x14ac:dyDescent="0.15">
      <c r="A30" s="280"/>
      <c r="B30" s="277" t="s">
        <v>0</v>
      </c>
      <c r="C30" s="45">
        <v>153</v>
      </c>
      <c r="D30" s="42">
        <v>186</v>
      </c>
      <c r="E30" s="70">
        <v>339</v>
      </c>
      <c r="F30" s="7">
        <f t="shared" si="0"/>
        <v>0</v>
      </c>
      <c r="K30" s="280"/>
      <c r="L30" s="277" t="s">
        <v>0</v>
      </c>
      <c r="M30" s="45">
        <v>87</v>
      </c>
      <c r="N30" s="42">
        <v>93</v>
      </c>
      <c r="O30" s="42">
        <v>142</v>
      </c>
      <c r="P30" s="46">
        <v>322</v>
      </c>
      <c r="Q30" s="87">
        <v>153</v>
      </c>
      <c r="R30" s="7">
        <f t="shared" si="2"/>
        <v>0</v>
      </c>
    </row>
    <row r="31" spans="1:23" s="7" customFormat="1" ht="24" customHeight="1" thickBot="1" x14ac:dyDescent="0.2">
      <c r="A31" s="282"/>
      <c r="B31" s="278"/>
      <c r="C31" s="97">
        <f>C30/E30</f>
        <v>0.45132743362831856</v>
      </c>
      <c r="D31" s="81">
        <f>D30/E30</f>
        <v>0.54867256637168138</v>
      </c>
      <c r="E31" s="83">
        <v>1</v>
      </c>
      <c r="F31" s="7">
        <f t="shared" si="0"/>
        <v>0</v>
      </c>
      <c r="G31" s="27">
        <f>+C18+C20+C22+C24+C26+C28-C30</f>
        <v>0</v>
      </c>
      <c r="H31" s="27">
        <f>+D18+D20+D22+D24+D26+D28-D30</f>
        <v>0</v>
      </c>
      <c r="I31" s="27">
        <f>+E18+E20+E22+E24+E26+E28-E30</f>
        <v>0</v>
      </c>
      <c r="K31" s="282"/>
      <c r="L31" s="278"/>
      <c r="M31" s="97">
        <f>M30/$Q$30</f>
        <v>0.56862745098039214</v>
      </c>
      <c r="N31" s="81">
        <f t="shared" ref="N31:O31" si="17">N30/$Q$30</f>
        <v>0.60784313725490191</v>
      </c>
      <c r="O31" s="81">
        <f t="shared" si="17"/>
        <v>0.92810457516339873</v>
      </c>
      <c r="P31" s="119" t="s">
        <v>136</v>
      </c>
      <c r="Q31" s="120" t="s">
        <v>136</v>
      </c>
      <c r="R31" s="7" t="e">
        <f t="shared" si="2"/>
        <v>#VALUE!</v>
      </c>
      <c r="S31" s="27">
        <f>+M18+M20+M22+M24+M26+M28-M30</f>
        <v>0</v>
      </c>
      <c r="T31" s="27">
        <f t="shared" ref="T31" si="18">+N18+N20+N22+N24+N26+N28-N30</f>
        <v>0</v>
      </c>
      <c r="U31" s="27">
        <f>+O18+O20+O22+O24+O26+O28-O30</f>
        <v>0</v>
      </c>
      <c r="V31" s="27">
        <f t="shared" ref="V31" si="19">+P18+P20+P22+P24+P26+P28-P30</f>
        <v>0</v>
      </c>
      <c r="W31" s="27">
        <f t="shared" ref="W31" si="20">+Q18+Q20+Q22+Q24+Q26+Q28-Q30</f>
        <v>0</v>
      </c>
    </row>
    <row r="32" spans="1:23" s="7" customFormat="1" ht="24" customHeight="1" x14ac:dyDescent="0.15">
      <c r="A32" s="283" t="s">
        <v>7</v>
      </c>
      <c r="B32" s="277" t="s">
        <v>1</v>
      </c>
      <c r="C32" s="45">
        <v>10</v>
      </c>
      <c r="D32" s="42">
        <v>12</v>
      </c>
      <c r="E32" s="70">
        <v>22</v>
      </c>
      <c r="F32" s="7">
        <f t="shared" si="0"/>
        <v>0</v>
      </c>
      <c r="K32" s="283" t="s">
        <v>7</v>
      </c>
      <c r="L32" s="277" t="s">
        <v>1</v>
      </c>
      <c r="M32" s="45">
        <v>4</v>
      </c>
      <c r="N32" s="42">
        <v>9</v>
      </c>
      <c r="O32" s="42">
        <v>10</v>
      </c>
      <c r="P32" s="46">
        <v>23</v>
      </c>
      <c r="Q32" s="70">
        <v>10</v>
      </c>
      <c r="R32" s="7">
        <f t="shared" si="2"/>
        <v>0</v>
      </c>
    </row>
    <row r="33" spans="1:23" s="7" customFormat="1" ht="24" customHeight="1" x14ac:dyDescent="0.15">
      <c r="A33" s="280"/>
      <c r="B33" s="284"/>
      <c r="C33" s="93">
        <f>C32/E32</f>
        <v>0.45454545454545453</v>
      </c>
      <c r="D33" s="75">
        <f>D32/E32</f>
        <v>0.54545454545454541</v>
      </c>
      <c r="E33" s="76">
        <v>1</v>
      </c>
      <c r="F33" s="7">
        <f t="shared" si="0"/>
        <v>0</v>
      </c>
      <c r="K33" s="280"/>
      <c r="L33" s="284"/>
      <c r="M33" s="93">
        <f>M32/$Q$32</f>
        <v>0.4</v>
      </c>
      <c r="N33" s="75">
        <f t="shared" ref="N33:O33" si="21">N32/$Q$32</f>
        <v>0.9</v>
      </c>
      <c r="O33" s="75">
        <f t="shared" si="21"/>
        <v>1</v>
      </c>
      <c r="P33" s="115" t="s">
        <v>136</v>
      </c>
      <c r="Q33" s="116" t="s">
        <v>136</v>
      </c>
      <c r="R33" s="7" t="e">
        <f t="shared" si="2"/>
        <v>#VALUE!</v>
      </c>
    </row>
    <row r="34" spans="1:23" s="7" customFormat="1" ht="24" customHeight="1" x14ac:dyDescent="0.15">
      <c r="A34" s="280"/>
      <c r="B34" s="284" t="s">
        <v>2</v>
      </c>
      <c r="C34" s="92">
        <v>28</v>
      </c>
      <c r="D34" s="40">
        <v>19</v>
      </c>
      <c r="E34" s="68">
        <v>47</v>
      </c>
      <c r="F34" s="7">
        <f t="shared" si="0"/>
        <v>0</v>
      </c>
      <c r="K34" s="280"/>
      <c r="L34" s="284" t="s">
        <v>2</v>
      </c>
      <c r="M34" s="92">
        <v>15</v>
      </c>
      <c r="N34" s="40">
        <v>18</v>
      </c>
      <c r="O34" s="40">
        <v>26</v>
      </c>
      <c r="P34" s="41">
        <v>59</v>
      </c>
      <c r="Q34" s="70">
        <v>28</v>
      </c>
      <c r="R34" s="7">
        <f t="shared" si="2"/>
        <v>0</v>
      </c>
    </row>
    <row r="35" spans="1:23" s="7" customFormat="1" ht="24" customHeight="1" x14ac:dyDescent="0.15">
      <c r="A35" s="280"/>
      <c r="B35" s="284"/>
      <c r="C35" s="93">
        <f>C34/E34</f>
        <v>0.5957446808510638</v>
      </c>
      <c r="D35" s="75">
        <f>D34/E34</f>
        <v>0.40425531914893614</v>
      </c>
      <c r="E35" s="76">
        <v>1</v>
      </c>
      <c r="F35" s="7">
        <f t="shared" si="0"/>
        <v>0</v>
      </c>
      <c r="K35" s="280"/>
      <c r="L35" s="284"/>
      <c r="M35" s="93">
        <f>M34/$Q$34</f>
        <v>0.5357142857142857</v>
      </c>
      <c r="N35" s="75">
        <f t="shared" ref="N35:O35" si="22">N34/$Q$34</f>
        <v>0.6428571428571429</v>
      </c>
      <c r="O35" s="75">
        <f t="shared" si="22"/>
        <v>0.9285714285714286</v>
      </c>
      <c r="P35" s="115" t="s">
        <v>136</v>
      </c>
      <c r="Q35" s="116" t="s">
        <v>136</v>
      </c>
      <c r="R35" s="7" t="e">
        <f t="shared" si="2"/>
        <v>#VALUE!</v>
      </c>
    </row>
    <row r="36" spans="1:23" s="7" customFormat="1" ht="24" customHeight="1" x14ac:dyDescent="0.15">
      <c r="A36" s="280"/>
      <c r="B36" s="284" t="s">
        <v>3</v>
      </c>
      <c r="C36" s="92">
        <v>46</v>
      </c>
      <c r="D36" s="40">
        <v>22</v>
      </c>
      <c r="E36" s="68">
        <v>68</v>
      </c>
      <c r="F36" s="7">
        <f t="shared" si="0"/>
        <v>0</v>
      </c>
      <c r="K36" s="280"/>
      <c r="L36" s="284" t="s">
        <v>3</v>
      </c>
      <c r="M36" s="92">
        <v>28</v>
      </c>
      <c r="N36" s="40">
        <v>32</v>
      </c>
      <c r="O36" s="40">
        <v>46</v>
      </c>
      <c r="P36" s="41">
        <v>106</v>
      </c>
      <c r="Q36" s="70">
        <v>46</v>
      </c>
      <c r="R36" s="7">
        <f t="shared" si="2"/>
        <v>0</v>
      </c>
    </row>
    <row r="37" spans="1:23" s="7" customFormat="1" ht="24" customHeight="1" x14ac:dyDescent="0.15">
      <c r="A37" s="280"/>
      <c r="B37" s="284"/>
      <c r="C37" s="93">
        <f>C36/E36</f>
        <v>0.67647058823529416</v>
      </c>
      <c r="D37" s="75">
        <f>D36/E36</f>
        <v>0.3235294117647059</v>
      </c>
      <c r="E37" s="76">
        <v>1</v>
      </c>
      <c r="F37" s="7">
        <f t="shared" si="0"/>
        <v>0</v>
      </c>
      <c r="K37" s="280"/>
      <c r="L37" s="284"/>
      <c r="M37" s="93">
        <f>M36/$Q$36</f>
        <v>0.60869565217391308</v>
      </c>
      <c r="N37" s="75">
        <f t="shared" ref="N37:O37" si="23">N36/$Q$36</f>
        <v>0.69565217391304346</v>
      </c>
      <c r="O37" s="75">
        <f t="shared" si="23"/>
        <v>1</v>
      </c>
      <c r="P37" s="115" t="s">
        <v>136</v>
      </c>
      <c r="Q37" s="116" t="s">
        <v>136</v>
      </c>
      <c r="R37" s="7" t="e">
        <f t="shared" si="2"/>
        <v>#VALUE!</v>
      </c>
    </row>
    <row r="38" spans="1:23" s="7" customFormat="1" ht="24" customHeight="1" x14ac:dyDescent="0.15">
      <c r="A38" s="280"/>
      <c r="B38" s="284" t="s">
        <v>4</v>
      </c>
      <c r="C38" s="92">
        <v>50</v>
      </c>
      <c r="D38" s="40">
        <v>33</v>
      </c>
      <c r="E38" s="68">
        <v>83</v>
      </c>
      <c r="F38" s="7">
        <f t="shared" si="0"/>
        <v>0</v>
      </c>
      <c r="K38" s="280"/>
      <c r="L38" s="284" t="s">
        <v>4</v>
      </c>
      <c r="M38" s="92">
        <v>25</v>
      </c>
      <c r="N38" s="40">
        <v>35</v>
      </c>
      <c r="O38" s="40">
        <v>49</v>
      </c>
      <c r="P38" s="41">
        <v>109</v>
      </c>
      <c r="Q38" s="70">
        <v>50</v>
      </c>
      <c r="R38" s="7">
        <f t="shared" si="2"/>
        <v>0</v>
      </c>
    </row>
    <row r="39" spans="1:23" s="7" customFormat="1" ht="24" customHeight="1" x14ac:dyDescent="0.15">
      <c r="A39" s="280"/>
      <c r="B39" s="284"/>
      <c r="C39" s="93">
        <f>C38/E38</f>
        <v>0.60240963855421692</v>
      </c>
      <c r="D39" s="75">
        <f>D38/E38</f>
        <v>0.39759036144578314</v>
      </c>
      <c r="E39" s="76">
        <v>1</v>
      </c>
      <c r="F39" s="7">
        <f t="shared" si="0"/>
        <v>0</v>
      </c>
      <c r="K39" s="280"/>
      <c r="L39" s="284"/>
      <c r="M39" s="93">
        <f>M38/$Q$38</f>
        <v>0.5</v>
      </c>
      <c r="N39" s="75">
        <f t="shared" ref="N39:O39" si="24">N38/$Q$38</f>
        <v>0.7</v>
      </c>
      <c r="O39" s="75">
        <f t="shared" si="24"/>
        <v>0.98</v>
      </c>
      <c r="P39" s="115" t="s">
        <v>136</v>
      </c>
      <c r="Q39" s="116" t="s">
        <v>136</v>
      </c>
      <c r="R39" s="7" t="e">
        <f t="shared" si="2"/>
        <v>#VALUE!</v>
      </c>
    </row>
    <row r="40" spans="1:23" s="7" customFormat="1" ht="24" customHeight="1" x14ac:dyDescent="0.15">
      <c r="A40" s="280"/>
      <c r="B40" s="284" t="s">
        <v>5</v>
      </c>
      <c r="C40" s="92">
        <v>51</v>
      </c>
      <c r="D40" s="40">
        <v>32</v>
      </c>
      <c r="E40" s="68">
        <v>83</v>
      </c>
      <c r="F40" s="7">
        <f t="shared" si="0"/>
        <v>0</v>
      </c>
      <c r="K40" s="280"/>
      <c r="L40" s="284" t="s">
        <v>5</v>
      </c>
      <c r="M40" s="92">
        <v>30</v>
      </c>
      <c r="N40" s="40">
        <v>40</v>
      </c>
      <c r="O40" s="40">
        <v>46</v>
      </c>
      <c r="P40" s="41">
        <v>116</v>
      </c>
      <c r="Q40" s="70">
        <v>51</v>
      </c>
      <c r="R40" s="7">
        <f t="shared" si="2"/>
        <v>0</v>
      </c>
    </row>
    <row r="41" spans="1:23" s="7" customFormat="1" ht="24" customHeight="1" x14ac:dyDescent="0.15">
      <c r="A41" s="280"/>
      <c r="B41" s="284"/>
      <c r="C41" s="93">
        <f>C40/E40</f>
        <v>0.61445783132530118</v>
      </c>
      <c r="D41" s="75">
        <f>D40/E40</f>
        <v>0.38554216867469882</v>
      </c>
      <c r="E41" s="76">
        <v>1</v>
      </c>
      <c r="F41" s="7">
        <f t="shared" si="0"/>
        <v>0</v>
      </c>
      <c r="K41" s="280"/>
      <c r="L41" s="284"/>
      <c r="M41" s="93">
        <f>M40/$Q$40</f>
        <v>0.58823529411764708</v>
      </c>
      <c r="N41" s="75">
        <f t="shared" ref="N41:O41" si="25">N40/$Q$40</f>
        <v>0.78431372549019607</v>
      </c>
      <c r="O41" s="75">
        <f t="shared" si="25"/>
        <v>0.90196078431372551</v>
      </c>
      <c r="P41" s="115" t="s">
        <v>136</v>
      </c>
      <c r="Q41" s="116" t="s">
        <v>136</v>
      </c>
      <c r="R41" s="7" t="e">
        <f t="shared" si="2"/>
        <v>#VALUE!</v>
      </c>
    </row>
    <row r="42" spans="1:23" s="7" customFormat="1" ht="24" customHeight="1" x14ac:dyDescent="0.15">
      <c r="A42" s="280"/>
      <c r="B42" s="285" t="s">
        <v>85</v>
      </c>
      <c r="C42" s="92">
        <v>48</v>
      </c>
      <c r="D42" s="40">
        <v>39</v>
      </c>
      <c r="E42" s="68">
        <v>87</v>
      </c>
      <c r="F42" s="7">
        <f t="shared" si="0"/>
        <v>0</v>
      </c>
      <c r="K42" s="280"/>
      <c r="L42" s="285" t="s">
        <v>85</v>
      </c>
      <c r="M42" s="92">
        <v>27</v>
      </c>
      <c r="N42" s="40">
        <v>30</v>
      </c>
      <c r="O42" s="40">
        <v>46</v>
      </c>
      <c r="P42" s="41">
        <v>103</v>
      </c>
      <c r="Q42" s="85">
        <v>48</v>
      </c>
      <c r="R42" s="7">
        <f t="shared" si="2"/>
        <v>0</v>
      </c>
    </row>
    <row r="43" spans="1:23" s="7" customFormat="1" ht="24" customHeight="1" thickBot="1" x14ac:dyDescent="0.2">
      <c r="A43" s="280"/>
      <c r="B43" s="286"/>
      <c r="C43" s="94">
        <f>C42/E42</f>
        <v>0.55172413793103448</v>
      </c>
      <c r="D43" s="77">
        <f>D42/E42</f>
        <v>0.44827586206896552</v>
      </c>
      <c r="E43" s="78">
        <v>1</v>
      </c>
      <c r="F43" s="7">
        <f t="shared" si="0"/>
        <v>0</v>
      </c>
      <c r="K43" s="280"/>
      <c r="L43" s="286"/>
      <c r="M43" s="94">
        <f>M42/$Q$42</f>
        <v>0.5625</v>
      </c>
      <c r="N43" s="77">
        <f t="shared" ref="N43:O43" si="26">N42/$Q$42</f>
        <v>0.625</v>
      </c>
      <c r="O43" s="77">
        <f t="shared" si="26"/>
        <v>0.95833333333333337</v>
      </c>
      <c r="P43" s="121" t="s">
        <v>136</v>
      </c>
      <c r="Q43" s="122" t="s">
        <v>136</v>
      </c>
      <c r="R43" s="7" t="e">
        <f t="shared" si="2"/>
        <v>#VALUE!</v>
      </c>
    </row>
    <row r="44" spans="1:23" s="7" customFormat="1" ht="24" customHeight="1" thickTop="1" x14ac:dyDescent="0.15">
      <c r="A44" s="280"/>
      <c r="B44" s="277" t="s">
        <v>0</v>
      </c>
      <c r="C44" s="45">
        <v>233</v>
      </c>
      <c r="D44" s="42">
        <v>157</v>
      </c>
      <c r="E44" s="70">
        <v>390</v>
      </c>
      <c r="F44" s="7">
        <f t="shared" si="0"/>
        <v>0</v>
      </c>
      <c r="K44" s="280"/>
      <c r="L44" s="277" t="s">
        <v>0</v>
      </c>
      <c r="M44" s="45">
        <v>129</v>
      </c>
      <c r="N44" s="42">
        <v>164</v>
      </c>
      <c r="O44" s="42">
        <v>223</v>
      </c>
      <c r="P44" s="46">
        <v>516</v>
      </c>
      <c r="Q44" s="87">
        <v>233</v>
      </c>
      <c r="R44" s="7">
        <f t="shared" si="2"/>
        <v>0</v>
      </c>
    </row>
    <row r="45" spans="1:23" s="7" customFormat="1" ht="24" customHeight="1" thickBot="1" x14ac:dyDescent="0.2">
      <c r="A45" s="282"/>
      <c r="B45" s="278"/>
      <c r="C45" s="97">
        <f>C44/E44</f>
        <v>0.59743589743589742</v>
      </c>
      <c r="D45" s="81">
        <f>D44/E44</f>
        <v>0.40256410256410258</v>
      </c>
      <c r="E45" s="83">
        <v>1</v>
      </c>
      <c r="F45" s="7">
        <f t="shared" si="0"/>
        <v>0</v>
      </c>
      <c r="G45" s="27">
        <f>+C32+C34+C36+C38+C40+C42-C44</f>
        <v>0</v>
      </c>
      <c r="H45" s="27">
        <f>+D32+D34+D36+D38+D40+D42-D44</f>
        <v>0</v>
      </c>
      <c r="I45" s="27">
        <f>+E32+E34+E36+E38+E40+E42-E44</f>
        <v>0</v>
      </c>
      <c r="K45" s="282"/>
      <c r="L45" s="278"/>
      <c r="M45" s="97">
        <f>M44/$Q$44</f>
        <v>0.55364806866952787</v>
      </c>
      <c r="N45" s="81">
        <f t="shared" ref="N45:O45" si="27">N44/$Q$44</f>
        <v>0.70386266094420602</v>
      </c>
      <c r="O45" s="81">
        <f t="shared" si="27"/>
        <v>0.9570815450643777</v>
      </c>
      <c r="P45" s="119" t="s">
        <v>136</v>
      </c>
      <c r="Q45" s="120" t="s">
        <v>136</v>
      </c>
      <c r="R45" s="7" t="e">
        <f t="shared" si="2"/>
        <v>#VALUE!</v>
      </c>
      <c r="S45" s="27">
        <f>+M32+M34+M36+M38+M40+M42-M44</f>
        <v>0</v>
      </c>
      <c r="T45" s="27">
        <f t="shared" ref="T45" si="28">+N32+N34+N36+N38+N40+N42-N44</f>
        <v>0</v>
      </c>
      <c r="U45" s="27">
        <f>+O32+O34+O36+O38+O40+O42-O44</f>
        <v>0</v>
      </c>
      <c r="V45" s="27">
        <f t="shared" ref="V45" si="29">+P32+P34+P36+P38+P40+P42-P44</f>
        <v>0</v>
      </c>
      <c r="W45" s="27">
        <f t="shared" ref="W45" si="30">+Q32+Q34+Q36+Q38+Q40+Q42-Q44</f>
        <v>0</v>
      </c>
    </row>
    <row r="46" spans="1:23" s="7" customFormat="1" ht="12.75" x14ac:dyDescent="0.15">
      <c r="C46" s="19"/>
      <c r="D46" s="19"/>
      <c r="E46" s="19"/>
      <c r="M46" s="19"/>
      <c r="N46" s="19"/>
      <c r="O46" s="19"/>
      <c r="P46" s="19"/>
    </row>
    <row r="48" spans="1:23" hidden="1" x14ac:dyDescent="0.15">
      <c r="B48" s="326" t="s">
        <v>181</v>
      </c>
      <c r="C48" s="32">
        <f>+C18+C32-C4</f>
        <v>0</v>
      </c>
      <c r="D48" s="32">
        <f t="shared" ref="D48:E48" si="31">+D18+D32-D4</f>
        <v>0</v>
      </c>
      <c r="E48" s="32">
        <f t="shared" si="31"/>
        <v>0</v>
      </c>
      <c r="L48" s="326" t="s">
        <v>181</v>
      </c>
      <c r="M48" s="32">
        <f>+M18+M32-M4</f>
        <v>0</v>
      </c>
      <c r="N48" s="32">
        <f t="shared" ref="N48:O48" si="32">+N18+N32-N4</f>
        <v>0</v>
      </c>
      <c r="O48" s="32">
        <f t="shared" si="32"/>
        <v>0</v>
      </c>
      <c r="P48" s="32">
        <f t="shared" ref="P48:Q48" si="33">+P18+P32-P4</f>
        <v>0</v>
      </c>
      <c r="Q48" s="32">
        <f t="shared" si="33"/>
        <v>0</v>
      </c>
    </row>
    <row r="49" spans="2:17" hidden="1" x14ac:dyDescent="0.15">
      <c r="B49" s="325"/>
      <c r="C49" s="32"/>
      <c r="D49" s="32"/>
      <c r="E49" s="32"/>
      <c r="L49" s="325"/>
      <c r="M49" s="32"/>
      <c r="N49" s="32"/>
      <c r="O49" s="32"/>
      <c r="P49" s="32"/>
      <c r="Q49" s="32"/>
    </row>
    <row r="50" spans="2:17" hidden="1" x14ac:dyDescent="0.15">
      <c r="B50" s="325" t="s">
        <v>182</v>
      </c>
      <c r="C50" s="32">
        <f t="shared" ref="C50:E50" si="34">+C20+C34-C6</f>
        <v>0</v>
      </c>
      <c r="D50" s="32">
        <f t="shared" si="34"/>
        <v>0</v>
      </c>
      <c r="E50" s="32">
        <f t="shared" si="34"/>
        <v>0</v>
      </c>
      <c r="L50" s="325" t="s">
        <v>182</v>
      </c>
      <c r="M50" s="32">
        <f t="shared" ref="M50:O50" si="35">+M20+M34-M6</f>
        <v>0</v>
      </c>
      <c r="N50" s="32">
        <f t="shared" si="35"/>
        <v>0</v>
      </c>
      <c r="O50" s="32">
        <f t="shared" si="35"/>
        <v>0</v>
      </c>
      <c r="P50" s="32">
        <f t="shared" ref="P50:Q50" si="36">+P20+P34-P6</f>
        <v>0</v>
      </c>
      <c r="Q50" s="32">
        <f t="shared" si="36"/>
        <v>0</v>
      </c>
    </row>
    <row r="51" spans="2:17" hidden="1" x14ac:dyDescent="0.15">
      <c r="B51" s="325"/>
      <c r="C51" s="32"/>
      <c r="D51" s="32"/>
      <c r="E51" s="32"/>
      <c r="L51" s="325"/>
      <c r="M51" s="32"/>
      <c r="N51" s="32"/>
      <c r="O51" s="32"/>
      <c r="P51" s="32"/>
      <c r="Q51" s="32"/>
    </row>
    <row r="52" spans="2:17" hidden="1" x14ac:dyDescent="0.15">
      <c r="B52" s="325" t="s">
        <v>183</v>
      </c>
      <c r="C52" s="32">
        <f t="shared" ref="C52:E52" si="37">+C22+C36-C8</f>
        <v>0</v>
      </c>
      <c r="D52" s="32">
        <f t="shared" si="37"/>
        <v>0</v>
      </c>
      <c r="E52" s="32">
        <f t="shared" si="37"/>
        <v>0</v>
      </c>
      <c r="L52" s="325" t="s">
        <v>183</v>
      </c>
      <c r="M52" s="32">
        <f t="shared" ref="M52:O52" si="38">+M22+M36-M8</f>
        <v>0</v>
      </c>
      <c r="N52" s="32">
        <f t="shared" si="38"/>
        <v>0</v>
      </c>
      <c r="O52" s="32">
        <f t="shared" si="38"/>
        <v>0</v>
      </c>
      <c r="P52" s="32">
        <f t="shared" ref="P52:Q52" si="39">+P22+P36-P8</f>
        <v>0</v>
      </c>
      <c r="Q52" s="32">
        <f t="shared" si="39"/>
        <v>0</v>
      </c>
    </row>
    <row r="53" spans="2:17" hidden="1" x14ac:dyDescent="0.15">
      <c r="B53" s="325"/>
      <c r="C53" s="32"/>
      <c r="D53" s="32"/>
      <c r="E53" s="32"/>
      <c r="L53" s="325"/>
      <c r="M53" s="32"/>
      <c r="N53" s="32"/>
      <c r="O53" s="32"/>
      <c r="P53" s="32"/>
      <c r="Q53" s="32"/>
    </row>
    <row r="54" spans="2:17" hidden="1" x14ac:dyDescent="0.15">
      <c r="B54" s="325" t="s">
        <v>184</v>
      </c>
      <c r="C54" s="32">
        <f t="shared" ref="C54:E54" si="40">+C24+C38-C10</f>
        <v>0</v>
      </c>
      <c r="D54" s="32">
        <f t="shared" si="40"/>
        <v>0</v>
      </c>
      <c r="E54" s="32">
        <f t="shared" si="40"/>
        <v>0</v>
      </c>
      <c r="L54" s="325" t="s">
        <v>184</v>
      </c>
      <c r="M54" s="32">
        <f t="shared" ref="M54:O54" si="41">+M24+M38-M10</f>
        <v>0</v>
      </c>
      <c r="N54" s="32">
        <f t="shared" si="41"/>
        <v>0</v>
      </c>
      <c r="O54" s="32">
        <f t="shared" si="41"/>
        <v>0</v>
      </c>
      <c r="P54" s="32">
        <f t="shared" ref="P54:Q54" si="42">+P24+P38-P10</f>
        <v>0</v>
      </c>
      <c r="Q54" s="32">
        <f t="shared" si="42"/>
        <v>0</v>
      </c>
    </row>
    <row r="55" spans="2:17" hidden="1" x14ac:dyDescent="0.15">
      <c r="B55" s="325"/>
      <c r="C55" s="32"/>
      <c r="D55" s="32"/>
      <c r="E55" s="32"/>
      <c r="L55" s="325"/>
      <c r="M55" s="32"/>
      <c r="N55" s="32"/>
      <c r="O55" s="32"/>
      <c r="P55" s="32"/>
      <c r="Q55" s="32"/>
    </row>
    <row r="56" spans="2:17" hidden="1" x14ac:dyDescent="0.15">
      <c r="B56" s="325" t="s">
        <v>185</v>
      </c>
      <c r="C56" s="32">
        <f t="shared" ref="C56:E56" si="43">+C26+C40-C12</f>
        <v>0</v>
      </c>
      <c r="D56" s="32">
        <f t="shared" si="43"/>
        <v>0</v>
      </c>
      <c r="E56" s="32">
        <f t="shared" si="43"/>
        <v>0</v>
      </c>
      <c r="L56" s="325" t="s">
        <v>185</v>
      </c>
      <c r="M56" s="32">
        <f t="shared" ref="M56:O56" si="44">+M26+M40-M12</f>
        <v>0</v>
      </c>
      <c r="N56" s="32">
        <f t="shared" si="44"/>
        <v>0</v>
      </c>
      <c r="O56" s="32">
        <f t="shared" si="44"/>
        <v>0</v>
      </c>
      <c r="P56" s="32">
        <f t="shared" ref="P56:Q56" si="45">+P26+P40-P12</f>
        <v>0</v>
      </c>
      <c r="Q56" s="32">
        <f t="shared" si="45"/>
        <v>0</v>
      </c>
    </row>
    <row r="57" spans="2:17" hidden="1" x14ac:dyDescent="0.15">
      <c r="B57" s="325"/>
      <c r="C57" s="32"/>
      <c r="D57" s="32"/>
      <c r="E57" s="32"/>
      <c r="L57" s="325"/>
      <c r="M57" s="32"/>
      <c r="N57" s="32"/>
      <c r="O57" s="32"/>
      <c r="P57" s="32"/>
      <c r="Q57" s="32"/>
    </row>
    <row r="58" spans="2:17" hidden="1" x14ac:dyDescent="0.15">
      <c r="B58" s="325" t="s">
        <v>186</v>
      </c>
      <c r="C58" s="32">
        <f t="shared" ref="C58:E58" si="46">+C28+C42-C14</f>
        <v>0</v>
      </c>
      <c r="D58" s="32">
        <f t="shared" si="46"/>
        <v>0</v>
      </c>
      <c r="E58" s="32">
        <f t="shared" si="46"/>
        <v>0</v>
      </c>
      <c r="L58" s="325" t="s">
        <v>186</v>
      </c>
      <c r="M58" s="32">
        <f t="shared" ref="M58:O58" si="47">+M28+M42-M14</f>
        <v>0</v>
      </c>
      <c r="N58" s="32">
        <f t="shared" si="47"/>
        <v>0</v>
      </c>
      <c r="O58" s="32">
        <f t="shared" si="47"/>
        <v>0</v>
      </c>
      <c r="P58" s="32">
        <f t="shared" ref="P58:Q58" si="48">+P28+P42-P14</f>
        <v>0</v>
      </c>
      <c r="Q58" s="32">
        <f t="shared" si="48"/>
        <v>0</v>
      </c>
    </row>
    <row r="59" spans="2:17" hidden="1" x14ac:dyDescent="0.15">
      <c r="B59" s="325"/>
      <c r="C59" s="32"/>
      <c r="D59" s="32"/>
      <c r="E59" s="32"/>
      <c r="L59" s="325"/>
      <c r="M59" s="32"/>
      <c r="N59" s="32"/>
      <c r="O59" s="32"/>
      <c r="P59" s="32"/>
      <c r="Q59" s="32"/>
    </row>
    <row r="60" spans="2:17" hidden="1" x14ac:dyDescent="0.15">
      <c r="B60" s="325" t="s">
        <v>187</v>
      </c>
      <c r="C60" s="32">
        <f t="shared" ref="C60:E60" si="49">+C30+C44-C16</f>
        <v>0</v>
      </c>
      <c r="D60" s="32">
        <f t="shared" si="49"/>
        <v>0</v>
      </c>
      <c r="E60" s="32">
        <f t="shared" si="49"/>
        <v>0</v>
      </c>
      <c r="L60" s="325" t="s">
        <v>187</v>
      </c>
      <c r="M60" s="32">
        <f t="shared" ref="M60:O60" si="50">+M30+M44-M16</f>
        <v>0</v>
      </c>
      <c r="N60" s="32">
        <f t="shared" si="50"/>
        <v>0</v>
      </c>
      <c r="O60" s="32">
        <f t="shared" si="50"/>
        <v>0</v>
      </c>
      <c r="P60" s="32">
        <f t="shared" ref="P60:Q60" si="51">+P30+P44-P16</f>
        <v>0</v>
      </c>
      <c r="Q60" s="32">
        <f t="shared" si="51"/>
        <v>0</v>
      </c>
    </row>
    <row r="61" spans="2:17" hidden="1" x14ac:dyDescent="0.15">
      <c r="B61" s="325"/>
      <c r="C61" s="32"/>
      <c r="D61" s="32"/>
      <c r="E61" s="32"/>
      <c r="L61" s="325"/>
      <c r="M61" s="32"/>
      <c r="N61" s="32"/>
      <c r="O61" s="32"/>
      <c r="P61"/>
    </row>
    <row r="62" spans="2:17" hidden="1" x14ac:dyDescent="0.15"/>
  </sheetData>
  <mergeCells count="72">
    <mergeCell ref="Q2:Q3"/>
    <mergeCell ref="B1:E1"/>
    <mergeCell ref="C2:C3"/>
    <mergeCell ref="D2:D3"/>
    <mergeCell ref="E2:E3"/>
    <mergeCell ref="M2:M3"/>
    <mergeCell ref="N2:N3"/>
    <mergeCell ref="O2:O3"/>
    <mergeCell ref="P2:P3"/>
    <mergeCell ref="L1:Q1"/>
    <mergeCell ref="A4:A17"/>
    <mergeCell ref="B4:B5"/>
    <mergeCell ref="K4:K17"/>
    <mergeCell ref="L4:L5"/>
    <mergeCell ref="B6:B7"/>
    <mergeCell ref="L6:L7"/>
    <mergeCell ref="B8:B9"/>
    <mergeCell ref="L8:L9"/>
    <mergeCell ref="B10:B11"/>
    <mergeCell ref="L10:L11"/>
    <mergeCell ref="B12:B13"/>
    <mergeCell ref="L12:L13"/>
    <mergeCell ref="B14:B15"/>
    <mergeCell ref="L14:L15"/>
    <mergeCell ref="B16:B17"/>
    <mergeCell ref="L16:L17"/>
    <mergeCell ref="A18:A31"/>
    <mergeCell ref="B18:B19"/>
    <mergeCell ref="B36:B37"/>
    <mergeCell ref="L36:L37"/>
    <mergeCell ref="B38:B39"/>
    <mergeCell ref="L38:L39"/>
    <mergeCell ref="A32:A45"/>
    <mergeCell ref="B32:B33"/>
    <mergeCell ref="K32:K45"/>
    <mergeCell ref="L32:L33"/>
    <mergeCell ref="B34:B35"/>
    <mergeCell ref="L34:L35"/>
    <mergeCell ref="B40:B41"/>
    <mergeCell ref="L40:L41"/>
    <mergeCell ref="B28:B29"/>
    <mergeCell ref="L28:L29"/>
    <mergeCell ref="B44:B45"/>
    <mergeCell ref="L44:L45"/>
    <mergeCell ref="B26:B27"/>
    <mergeCell ref="L26:L27"/>
    <mergeCell ref="B42:B43"/>
    <mergeCell ref="L42:L43"/>
    <mergeCell ref="K18:K31"/>
    <mergeCell ref="L18:L19"/>
    <mergeCell ref="B20:B21"/>
    <mergeCell ref="L20:L21"/>
    <mergeCell ref="B22:B23"/>
    <mergeCell ref="L22:L23"/>
    <mergeCell ref="B24:B25"/>
    <mergeCell ref="L24:L25"/>
    <mergeCell ref="B30:B31"/>
    <mergeCell ref="L30:L31"/>
    <mergeCell ref="B58:B59"/>
    <mergeCell ref="B60:B61"/>
    <mergeCell ref="L48:L49"/>
    <mergeCell ref="L50:L51"/>
    <mergeCell ref="L52:L53"/>
    <mergeCell ref="L54:L55"/>
    <mergeCell ref="L56:L57"/>
    <mergeCell ref="L58:L59"/>
    <mergeCell ref="L60:L61"/>
    <mergeCell ref="B48:B49"/>
    <mergeCell ref="B50:B51"/>
    <mergeCell ref="B52:B53"/>
    <mergeCell ref="B54:B55"/>
    <mergeCell ref="B56:B57"/>
  </mergeCells>
  <phoneticPr fontId="1"/>
  <printOptions horizontalCentered="1"/>
  <pageMargins left="0.51181102362204722" right="0.55118110236220474" top="0.62992125984251968" bottom="0.74803149606299213" header="0.31496062992125984" footer="0.31496062992125984"/>
  <pageSetup paperSize="9" scale="7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62"/>
  <sheetViews>
    <sheetView view="pageBreakPreview" zoomScale="60" zoomScaleNormal="100" workbookViewId="0">
      <selection activeCell="S5" sqref="S5"/>
    </sheetView>
  </sheetViews>
  <sheetFormatPr defaultRowHeight="13.5" x14ac:dyDescent="0.15"/>
  <cols>
    <col min="1" max="1" width="7.625" customWidth="1"/>
    <col min="2" max="2" width="12.625" customWidth="1"/>
    <col min="3" max="6" width="15.625" style="2" customWidth="1"/>
    <col min="7" max="7" width="15.625" customWidth="1"/>
    <col min="8" max="13" width="9" hidden="1" customWidth="1"/>
    <col min="14" max="15" width="0" hidden="1" customWidth="1"/>
  </cols>
  <sheetData>
    <row r="1" spans="1:8" s="5" customFormat="1" ht="44.25" customHeight="1" thickBot="1" x14ac:dyDescent="0.2">
      <c r="A1" s="55" t="s">
        <v>82</v>
      </c>
      <c r="B1" s="324" t="s">
        <v>131</v>
      </c>
      <c r="C1" s="324"/>
      <c r="D1" s="324"/>
      <c r="E1" s="324"/>
      <c r="F1" s="324"/>
      <c r="G1" s="324"/>
    </row>
    <row r="2" spans="1:8" s="7" customFormat="1" ht="24" customHeight="1" x14ac:dyDescent="0.15">
      <c r="A2" s="67"/>
      <c r="B2" s="99" t="s">
        <v>270</v>
      </c>
      <c r="C2" s="317" t="s">
        <v>83</v>
      </c>
      <c r="D2" s="305" t="s">
        <v>169</v>
      </c>
      <c r="E2" s="305" t="s">
        <v>84</v>
      </c>
      <c r="F2" s="305" t="s">
        <v>152</v>
      </c>
      <c r="G2" s="303" t="s">
        <v>0</v>
      </c>
    </row>
    <row r="3" spans="1:8" s="7" customFormat="1" ht="20.25" customHeight="1" thickBot="1" x14ac:dyDescent="0.2">
      <c r="A3" s="90" t="s">
        <v>271</v>
      </c>
      <c r="B3" s="100"/>
      <c r="C3" s="310"/>
      <c r="D3" s="306"/>
      <c r="E3" s="306"/>
      <c r="F3" s="306"/>
      <c r="G3" s="304"/>
    </row>
    <row r="4" spans="1:8" s="7" customFormat="1" ht="22.5" customHeight="1" x14ac:dyDescent="0.15">
      <c r="A4" s="405" t="s">
        <v>0</v>
      </c>
      <c r="B4" s="408" t="s">
        <v>1</v>
      </c>
      <c r="C4" s="45">
        <v>2</v>
      </c>
      <c r="D4" s="42">
        <v>4</v>
      </c>
      <c r="E4" s="42">
        <v>1</v>
      </c>
      <c r="F4" s="42">
        <v>4</v>
      </c>
      <c r="G4" s="70">
        <v>11</v>
      </c>
      <c r="H4" s="7">
        <f>+SUM(C4:F4)-G4</f>
        <v>0</v>
      </c>
    </row>
    <row r="5" spans="1:8" s="7" customFormat="1" ht="22.5" customHeight="1" x14ac:dyDescent="0.15">
      <c r="A5" s="405"/>
      <c r="B5" s="409"/>
      <c r="C5" s="91">
        <f>C4/$G$4-0.001</f>
        <v>0.18081818181818182</v>
      </c>
      <c r="D5" s="75">
        <f t="shared" ref="D5:F5" si="0">D4/$G$4</f>
        <v>0.36363636363636365</v>
      </c>
      <c r="E5" s="75">
        <f t="shared" si="0"/>
        <v>9.0909090909090912E-2</v>
      </c>
      <c r="F5" s="75">
        <f t="shared" si="0"/>
        <v>0.36363636363636365</v>
      </c>
      <c r="G5" s="76">
        <v>1</v>
      </c>
      <c r="H5" s="7">
        <f t="shared" ref="H5:H45" si="1">+SUM(C5:F5)-G5</f>
        <v>-9.9999999999988987E-4</v>
      </c>
    </row>
    <row r="6" spans="1:8" s="7" customFormat="1" ht="22.5" customHeight="1" x14ac:dyDescent="0.15">
      <c r="A6" s="405"/>
      <c r="B6" s="284" t="s">
        <v>2</v>
      </c>
      <c r="C6" s="92">
        <v>5</v>
      </c>
      <c r="D6" s="40">
        <v>32</v>
      </c>
      <c r="E6" s="40">
        <v>12</v>
      </c>
      <c r="F6" s="40">
        <v>5</v>
      </c>
      <c r="G6" s="69">
        <v>54</v>
      </c>
      <c r="H6" s="7">
        <f t="shared" si="1"/>
        <v>0</v>
      </c>
    </row>
    <row r="7" spans="1:8" s="7" customFormat="1" ht="22.5" customHeight="1" x14ac:dyDescent="0.15">
      <c r="A7" s="405"/>
      <c r="B7" s="284"/>
      <c r="C7" s="93">
        <f>C6/$G$6</f>
        <v>9.2592592592592587E-2</v>
      </c>
      <c r="D7" s="74">
        <f>D6/$G$6-0.001</f>
        <v>0.59159259259259256</v>
      </c>
      <c r="E7" s="75">
        <f t="shared" ref="E7:F7" si="2">E6/$G$6</f>
        <v>0.22222222222222221</v>
      </c>
      <c r="F7" s="75">
        <f t="shared" si="2"/>
        <v>9.2592592592592587E-2</v>
      </c>
      <c r="G7" s="76">
        <v>1</v>
      </c>
      <c r="H7" s="7">
        <f t="shared" si="1"/>
        <v>-1.0000000000001119E-3</v>
      </c>
    </row>
    <row r="8" spans="1:8" s="7" customFormat="1" ht="22.5" customHeight="1" x14ac:dyDescent="0.15">
      <c r="A8" s="405"/>
      <c r="B8" s="284" t="s">
        <v>3</v>
      </c>
      <c r="C8" s="92">
        <v>4</v>
      </c>
      <c r="D8" s="40">
        <v>49</v>
      </c>
      <c r="E8" s="40">
        <v>42</v>
      </c>
      <c r="F8" s="40">
        <v>7</v>
      </c>
      <c r="G8" s="69">
        <v>102</v>
      </c>
      <c r="H8" s="7">
        <f t="shared" si="1"/>
        <v>0</v>
      </c>
    </row>
    <row r="9" spans="1:8" s="7" customFormat="1" ht="22.5" customHeight="1" x14ac:dyDescent="0.15">
      <c r="A9" s="405"/>
      <c r="B9" s="284"/>
      <c r="C9" s="93">
        <f>C8/$G$8</f>
        <v>3.9215686274509803E-2</v>
      </c>
      <c r="D9" s="75">
        <f t="shared" ref="D9:F9" si="3">D8/$G$8</f>
        <v>0.48039215686274511</v>
      </c>
      <c r="E9" s="75">
        <f t="shared" si="3"/>
        <v>0.41176470588235292</v>
      </c>
      <c r="F9" s="75">
        <f t="shared" si="3"/>
        <v>6.8627450980392163E-2</v>
      </c>
      <c r="G9" s="76">
        <v>1</v>
      </c>
      <c r="H9" s="7">
        <f t="shared" si="1"/>
        <v>0</v>
      </c>
    </row>
    <row r="10" spans="1:8" s="7" customFormat="1" ht="22.5" customHeight="1" x14ac:dyDescent="0.15">
      <c r="A10" s="405"/>
      <c r="B10" s="284" t="s">
        <v>4</v>
      </c>
      <c r="C10" s="92">
        <v>7</v>
      </c>
      <c r="D10" s="40">
        <v>55</v>
      </c>
      <c r="E10" s="40">
        <v>55</v>
      </c>
      <c r="F10" s="40">
        <v>10</v>
      </c>
      <c r="G10" s="69">
        <v>127</v>
      </c>
      <c r="H10" s="7">
        <f t="shared" si="1"/>
        <v>0</v>
      </c>
    </row>
    <row r="11" spans="1:8" s="7" customFormat="1" ht="22.5" customHeight="1" x14ac:dyDescent="0.15">
      <c r="A11" s="405"/>
      <c r="B11" s="284"/>
      <c r="C11" s="93">
        <f>C10/$G$10</f>
        <v>5.5118110236220472E-2</v>
      </c>
      <c r="D11" s="75">
        <f t="shared" ref="D11:F11" si="4">D10/$G$10</f>
        <v>0.43307086614173229</v>
      </c>
      <c r="E11" s="75">
        <f t="shared" si="4"/>
        <v>0.43307086614173229</v>
      </c>
      <c r="F11" s="75">
        <f t="shared" si="4"/>
        <v>7.874015748031496E-2</v>
      </c>
      <c r="G11" s="76">
        <v>1</v>
      </c>
      <c r="H11" s="7">
        <f t="shared" si="1"/>
        <v>0</v>
      </c>
    </row>
    <row r="12" spans="1:8" s="7" customFormat="1" ht="22.5" customHeight="1" x14ac:dyDescent="0.15">
      <c r="A12" s="405"/>
      <c r="B12" s="284" t="s">
        <v>5</v>
      </c>
      <c r="C12" s="92">
        <v>22</v>
      </c>
      <c r="D12" s="40">
        <v>82</v>
      </c>
      <c r="E12" s="40">
        <v>27</v>
      </c>
      <c r="F12" s="40">
        <v>9</v>
      </c>
      <c r="G12" s="69">
        <v>140</v>
      </c>
      <c r="H12" s="7">
        <f t="shared" si="1"/>
        <v>0</v>
      </c>
    </row>
    <row r="13" spans="1:8" s="7" customFormat="1" ht="22.5" customHeight="1" x14ac:dyDescent="0.15">
      <c r="A13" s="405"/>
      <c r="B13" s="284"/>
      <c r="C13" s="93">
        <f>C12/$G$12</f>
        <v>0.15714285714285714</v>
      </c>
      <c r="D13" s="75">
        <f t="shared" ref="D13:F13" si="5">D12/$G$12</f>
        <v>0.58571428571428574</v>
      </c>
      <c r="E13" s="75">
        <f t="shared" si="5"/>
        <v>0.19285714285714287</v>
      </c>
      <c r="F13" s="75">
        <f t="shared" si="5"/>
        <v>6.4285714285714279E-2</v>
      </c>
      <c r="G13" s="76">
        <v>1</v>
      </c>
      <c r="H13" s="7">
        <f t="shared" si="1"/>
        <v>0</v>
      </c>
    </row>
    <row r="14" spans="1:8" s="7" customFormat="1" ht="22.5" customHeight="1" x14ac:dyDescent="0.15">
      <c r="A14" s="405"/>
      <c r="B14" s="285" t="s">
        <v>85</v>
      </c>
      <c r="C14" s="92">
        <v>45</v>
      </c>
      <c r="D14" s="40">
        <v>60</v>
      </c>
      <c r="E14" s="40">
        <v>11</v>
      </c>
      <c r="F14" s="40">
        <v>18</v>
      </c>
      <c r="G14" s="69">
        <v>134</v>
      </c>
      <c r="H14" s="7">
        <f t="shared" si="1"/>
        <v>0</v>
      </c>
    </row>
    <row r="15" spans="1:8" s="7" customFormat="1" ht="22.5" customHeight="1" thickBot="1" x14ac:dyDescent="0.2">
      <c r="A15" s="405"/>
      <c r="B15" s="286"/>
      <c r="C15" s="94">
        <f>C14/$G$14</f>
        <v>0.33582089552238809</v>
      </c>
      <c r="D15" s="77">
        <f t="shared" ref="D15:F15" si="6">D14/$G$14</f>
        <v>0.44776119402985076</v>
      </c>
      <c r="E15" s="77">
        <f t="shared" si="6"/>
        <v>8.2089552238805971E-2</v>
      </c>
      <c r="F15" s="77">
        <f t="shared" si="6"/>
        <v>0.13432835820895522</v>
      </c>
      <c r="G15" s="78">
        <v>1</v>
      </c>
      <c r="H15" s="7">
        <f t="shared" si="1"/>
        <v>0</v>
      </c>
    </row>
    <row r="16" spans="1:8" s="7" customFormat="1" ht="22.5" customHeight="1" thickTop="1" x14ac:dyDescent="0.15">
      <c r="A16" s="405"/>
      <c r="B16" s="277" t="s">
        <v>0</v>
      </c>
      <c r="C16" s="45">
        <v>85</v>
      </c>
      <c r="D16" s="42">
        <v>282</v>
      </c>
      <c r="E16" s="42">
        <v>148</v>
      </c>
      <c r="F16" s="42">
        <v>53</v>
      </c>
      <c r="G16" s="73">
        <v>568</v>
      </c>
      <c r="H16" s="7">
        <f t="shared" si="1"/>
        <v>0</v>
      </c>
    </row>
    <row r="17" spans="1:14" s="7" customFormat="1" ht="22.5" customHeight="1" thickBot="1" x14ac:dyDescent="0.2">
      <c r="A17" s="405"/>
      <c r="B17" s="285"/>
      <c r="C17" s="95">
        <f>C16/$G$16</f>
        <v>0.14964788732394366</v>
      </c>
      <c r="D17" s="79">
        <f t="shared" ref="D17:F17" si="7">D16/$G$16</f>
        <v>0.49647887323943662</v>
      </c>
      <c r="E17" s="79">
        <f t="shared" si="7"/>
        <v>0.26056338028169013</v>
      </c>
      <c r="F17" s="79">
        <f t="shared" si="7"/>
        <v>9.3309859154929578E-2</v>
      </c>
      <c r="G17" s="80">
        <v>1</v>
      </c>
      <c r="H17" s="7">
        <f t="shared" si="1"/>
        <v>0</v>
      </c>
      <c r="I17" s="27"/>
      <c r="J17" s="27">
        <f>+C4+C6+C8+C10+C12+C14-C16</f>
        <v>0</v>
      </c>
      <c r="K17" s="27">
        <f t="shared" ref="K17:M17" si="8">+D4+D6+D8+D10+D12+D14-D16</f>
        <v>0</v>
      </c>
      <c r="L17" s="27">
        <f t="shared" si="8"/>
        <v>0</v>
      </c>
      <c r="M17" s="27">
        <f t="shared" si="8"/>
        <v>0</v>
      </c>
      <c r="N17" s="27">
        <f>+G4+G6+G8+G10+G12+G14-G16</f>
        <v>0</v>
      </c>
    </row>
    <row r="18" spans="1:14" s="7" customFormat="1" ht="22.5" customHeight="1" x14ac:dyDescent="0.15">
      <c r="A18" s="279" t="s">
        <v>6</v>
      </c>
      <c r="B18" s="287" t="s">
        <v>1</v>
      </c>
      <c r="C18" s="96">
        <v>1</v>
      </c>
      <c r="D18" s="71">
        <v>2</v>
      </c>
      <c r="E18" s="71">
        <v>1</v>
      </c>
      <c r="F18" s="71">
        <v>3</v>
      </c>
      <c r="G18" s="72">
        <v>7</v>
      </c>
      <c r="H18" s="7">
        <f t="shared" si="1"/>
        <v>0</v>
      </c>
    </row>
    <row r="19" spans="1:14" s="7" customFormat="1" ht="22.5" customHeight="1" x14ac:dyDescent="0.15">
      <c r="A19" s="280"/>
      <c r="B19" s="284"/>
      <c r="C19" s="93">
        <f>C18/$G$18</f>
        <v>0.14285714285714285</v>
      </c>
      <c r="D19" s="75">
        <f t="shared" ref="D19:E19" si="9">D18/$G$18</f>
        <v>0.2857142857142857</v>
      </c>
      <c r="E19" s="75">
        <f t="shared" si="9"/>
        <v>0.14285714285714285</v>
      </c>
      <c r="F19" s="74">
        <f>F18/$G$18-0.001</f>
        <v>0.42757142857142855</v>
      </c>
      <c r="G19" s="76">
        <v>1</v>
      </c>
      <c r="H19" s="7">
        <f t="shared" si="1"/>
        <v>-1.0000000000001119E-3</v>
      </c>
    </row>
    <row r="20" spans="1:14" s="7" customFormat="1" ht="22.5" customHeight="1" x14ac:dyDescent="0.15">
      <c r="A20" s="280"/>
      <c r="B20" s="284" t="s">
        <v>2</v>
      </c>
      <c r="C20" s="92">
        <v>1</v>
      </c>
      <c r="D20" s="40">
        <v>27</v>
      </c>
      <c r="E20" s="40">
        <v>10</v>
      </c>
      <c r="F20" s="40">
        <v>3</v>
      </c>
      <c r="G20" s="68">
        <v>41</v>
      </c>
      <c r="H20" s="7">
        <f t="shared" si="1"/>
        <v>0</v>
      </c>
    </row>
    <row r="21" spans="1:14" s="7" customFormat="1" ht="22.5" customHeight="1" x14ac:dyDescent="0.15">
      <c r="A21" s="280"/>
      <c r="B21" s="284"/>
      <c r="C21" s="93">
        <f>C20/$G$20</f>
        <v>2.4390243902439025E-2</v>
      </c>
      <c r="D21" s="75">
        <f t="shared" ref="D21:F21" si="10">D20/$G$20</f>
        <v>0.65853658536585369</v>
      </c>
      <c r="E21" s="75">
        <f t="shared" si="10"/>
        <v>0.24390243902439024</v>
      </c>
      <c r="F21" s="75">
        <f t="shared" si="10"/>
        <v>7.3170731707317069E-2</v>
      </c>
      <c r="G21" s="76">
        <v>1</v>
      </c>
      <c r="H21" s="7">
        <f t="shared" si="1"/>
        <v>0</v>
      </c>
    </row>
    <row r="22" spans="1:14" s="7" customFormat="1" ht="22.5" customHeight="1" x14ac:dyDescent="0.15">
      <c r="A22" s="280"/>
      <c r="B22" s="284" t="s">
        <v>3</v>
      </c>
      <c r="C22" s="92">
        <v>1</v>
      </c>
      <c r="D22" s="40">
        <v>42</v>
      </c>
      <c r="E22" s="40">
        <v>35</v>
      </c>
      <c r="F22" s="40">
        <v>5</v>
      </c>
      <c r="G22" s="68">
        <v>83</v>
      </c>
      <c r="H22" s="7">
        <f t="shared" si="1"/>
        <v>0</v>
      </c>
    </row>
    <row r="23" spans="1:14" s="7" customFormat="1" ht="22.5" customHeight="1" x14ac:dyDescent="0.15">
      <c r="A23" s="280"/>
      <c r="B23" s="284"/>
      <c r="C23" s="93">
        <f>C22/$G$22</f>
        <v>1.2048192771084338E-2</v>
      </c>
      <c r="D23" s="75">
        <f t="shared" ref="D23:F23" si="11">D22/$G$22</f>
        <v>0.50602409638554213</v>
      </c>
      <c r="E23" s="75">
        <f t="shared" si="11"/>
        <v>0.42168674698795183</v>
      </c>
      <c r="F23" s="75">
        <f t="shared" si="11"/>
        <v>6.0240963855421686E-2</v>
      </c>
      <c r="G23" s="76">
        <v>1</v>
      </c>
      <c r="H23" s="7">
        <f t="shared" si="1"/>
        <v>0</v>
      </c>
    </row>
    <row r="24" spans="1:14" s="7" customFormat="1" ht="22.5" customHeight="1" x14ac:dyDescent="0.15">
      <c r="A24" s="280"/>
      <c r="B24" s="284" t="s">
        <v>4</v>
      </c>
      <c r="C24" s="92">
        <v>5</v>
      </c>
      <c r="D24" s="40">
        <v>45</v>
      </c>
      <c r="E24" s="40">
        <v>53</v>
      </c>
      <c r="F24" s="40">
        <v>4</v>
      </c>
      <c r="G24" s="68">
        <v>107</v>
      </c>
      <c r="H24" s="7">
        <f t="shared" si="1"/>
        <v>0</v>
      </c>
    </row>
    <row r="25" spans="1:14" s="7" customFormat="1" ht="22.5" customHeight="1" x14ac:dyDescent="0.15">
      <c r="A25" s="280"/>
      <c r="B25" s="284"/>
      <c r="C25" s="93">
        <f>C24/$G$24</f>
        <v>4.6728971962616821E-2</v>
      </c>
      <c r="D25" s="75">
        <f t="shared" ref="D25:F25" si="12">D24/$G$24</f>
        <v>0.42056074766355139</v>
      </c>
      <c r="E25" s="75">
        <f t="shared" si="12"/>
        <v>0.49532710280373832</v>
      </c>
      <c r="F25" s="75">
        <f t="shared" si="12"/>
        <v>3.7383177570093455E-2</v>
      </c>
      <c r="G25" s="76">
        <v>1</v>
      </c>
      <c r="H25" s="7">
        <f t="shared" si="1"/>
        <v>0</v>
      </c>
    </row>
    <row r="26" spans="1:14" s="7" customFormat="1" ht="22.5" customHeight="1" x14ac:dyDescent="0.15">
      <c r="A26" s="280"/>
      <c r="B26" s="284" t="s">
        <v>5</v>
      </c>
      <c r="C26" s="92">
        <v>14</v>
      </c>
      <c r="D26" s="40">
        <v>69</v>
      </c>
      <c r="E26" s="40">
        <v>26</v>
      </c>
      <c r="F26" s="40">
        <v>6</v>
      </c>
      <c r="G26" s="68">
        <v>115</v>
      </c>
      <c r="H26" s="7">
        <f t="shared" si="1"/>
        <v>0</v>
      </c>
    </row>
    <row r="27" spans="1:14" s="7" customFormat="1" ht="22.5" customHeight="1" x14ac:dyDescent="0.15">
      <c r="A27" s="280"/>
      <c r="B27" s="284"/>
      <c r="C27" s="93">
        <f>C26/$G$26</f>
        <v>0.12173913043478261</v>
      </c>
      <c r="D27" s="75">
        <f t="shared" ref="D27:F27" si="13">D26/$G$26</f>
        <v>0.6</v>
      </c>
      <c r="E27" s="75">
        <f t="shared" si="13"/>
        <v>0.22608695652173913</v>
      </c>
      <c r="F27" s="75">
        <f t="shared" si="13"/>
        <v>5.2173913043478258E-2</v>
      </c>
      <c r="G27" s="76">
        <v>1</v>
      </c>
      <c r="H27" s="7">
        <f t="shared" si="1"/>
        <v>0</v>
      </c>
    </row>
    <row r="28" spans="1:14" s="7" customFormat="1" ht="22.5" customHeight="1" x14ac:dyDescent="0.15">
      <c r="A28" s="280"/>
      <c r="B28" s="285" t="s">
        <v>85</v>
      </c>
      <c r="C28" s="92">
        <v>25</v>
      </c>
      <c r="D28" s="40">
        <v>51</v>
      </c>
      <c r="E28" s="40">
        <v>10</v>
      </c>
      <c r="F28" s="40">
        <v>5</v>
      </c>
      <c r="G28" s="68">
        <v>91</v>
      </c>
      <c r="H28" s="7">
        <f t="shared" si="1"/>
        <v>0</v>
      </c>
    </row>
    <row r="29" spans="1:14" s="7" customFormat="1" ht="22.5" customHeight="1" thickBot="1" x14ac:dyDescent="0.2">
      <c r="A29" s="280"/>
      <c r="B29" s="286"/>
      <c r="C29" s="94">
        <f>C28/$G$28</f>
        <v>0.27472527472527475</v>
      </c>
      <c r="D29" s="77">
        <f t="shared" ref="D29:F29" si="14">D28/$G$28</f>
        <v>0.56043956043956045</v>
      </c>
      <c r="E29" s="77">
        <f t="shared" si="14"/>
        <v>0.10989010989010989</v>
      </c>
      <c r="F29" s="77">
        <f t="shared" si="14"/>
        <v>5.4945054945054944E-2</v>
      </c>
      <c r="G29" s="78">
        <v>1</v>
      </c>
      <c r="H29" s="7">
        <f t="shared" si="1"/>
        <v>0</v>
      </c>
    </row>
    <row r="30" spans="1:14" s="7" customFormat="1" ht="22.5" customHeight="1" thickTop="1" x14ac:dyDescent="0.15">
      <c r="A30" s="280"/>
      <c r="B30" s="277" t="s">
        <v>0</v>
      </c>
      <c r="C30" s="45">
        <v>47</v>
      </c>
      <c r="D30" s="42">
        <v>236</v>
      </c>
      <c r="E30" s="42">
        <v>135</v>
      </c>
      <c r="F30" s="42">
        <v>26</v>
      </c>
      <c r="G30" s="70">
        <v>444</v>
      </c>
      <c r="H30" s="7">
        <f t="shared" si="1"/>
        <v>0</v>
      </c>
    </row>
    <row r="31" spans="1:14" s="7" customFormat="1" ht="22.5" customHeight="1" thickBot="1" x14ac:dyDescent="0.2">
      <c r="A31" s="282"/>
      <c r="B31" s="278"/>
      <c r="C31" s="97">
        <f>C30/$G$30</f>
        <v>0.10585585585585586</v>
      </c>
      <c r="D31" s="82">
        <f>D30/$G$30-0.001</f>
        <v>0.53053153153153154</v>
      </c>
      <c r="E31" s="81">
        <f t="shared" ref="E31:F31" si="15">E30/$G$30</f>
        <v>0.30405405405405406</v>
      </c>
      <c r="F31" s="81">
        <f t="shared" si="15"/>
        <v>5.8558558558558557E-2</v>
      </c>
      <c r="G31" s="83">
        <v>1</v>
      </c>
      <c r="H31" s="7">
        <f t="shared" si="1"/>
        <v>-1.0000000000000009E-3</v>
      </c>
      <c r="J31" s="27">
        <f>+C18+C20+C22+C24+C26+C28-C30</f>
        <v>0</v>
      </c>
      <c r="K31" s="27">
        <f t="shared" ref="K31" si="16">+D18+D20+D22+D24+D26+D28-D30</f>
        <v>0</v>
      </c>
      <c r="L31" s="27">
        <f t="shared" ref="L31" si="17">+E18+E20+E22+E24+E26+E28-E30</f>
        <v>0</v>
      </c>
      <c r="M31" s="27">
        <f t="shared" ref="M31" si="18">+F18+F20+F22+F24+F26+F28-F30</f>
        <v>0</v>
      </c>
      <c r="N31" s="27">
        <f>+G18+G20+G22+G24+G26+G28-G30</f>
        <v>0</v>
      </c>
    </row>
    <row r="32" spans="1:14" s="7" customFormat="1" ht="22.5" customHeight="1" x14ac:dyDescent="0.15">
      <c r="A32" s="283" t="s">
        <v>7</v>
      </c>
      <c r="B32" s="277" t="s">
        <v>1</v>
      </c>
      <c r="C32" s="45">
        <v>1</v>
      </c>
      <c r="D32" s="42">
        <v>2</v>
      </c>
      <c r="E32" s="42">
        <v>0</v>
      </c>
      <c r="F32" s="42">
        <v>1</v>
      </c>
      <c r="G32" s="70">
        <v>4</v>
      </c>
      <c r="H32" s="7">
        <f t="shared" si="1"/>
        <v>0</v>
      </c>
    </row>
    <row r="33" spans="1:14" s="7" customFormat="1" ht="22.5" customHeight="1" x14ac:dyDescent="0.15">
      <c r="A33" s="280"/>
      <c r="B33" s="284"/>
      <c r="C33" s="93">
        <f>C32/$G$32</f>
        <v>0.25</v>
      </c>
      <c r="D33" s="75">
        <f t="shared" ref="D33:F33" si="19">D32/$G$32</f>
        <v>0.5</v>
      </c>
      <c r="E33" s="75">
        <f t="shared" si="19"/>
        <v>0</v>
      </c>
      <c r="F33" s="75">
        <f t="shared" si="19"/>
        <v>0.25</v>
      </c>
      <c r="G33" s="76">
        <v>1</v>
      </c>
      <c r="H33" s="7">
        <f t="shared" si="1"/>
        <v>0</v>
      </c>
    </row>
    <row r="34" spans="1:14" s="7" customFormat="1" ht="22.5" customHeight="1" x14ac:dyDescent="0.15">
      <c r="A34" s="280"/>
      <c r="B34" s="284" t="s">
        <v>2</v>
      </c>
      <c r="C34" s="92">
        <v>4</v>
      </c>
      <c r="D34" s="40">
        <v>5</v>
      </c>
      <c r="E34" s="40">
        <v>2</v>
      </c>
      <c r="F34" s="40">
        <v>2</v>
      </c>
      <c r="G34" s="68">
        <v>13</v>
      </c>
      <c r="H34" s="7">
        <f t="shared" si="1"/>
        <v>0</v>
      </c>
    </row>
    <row r="35" spans="1:14" s="7" customFormat="1" ht="22.5" customHeight="1" x14ac:dyDescent="0.15">
      <c r="A35" s="280"/>
      <c r="B35" s="284"/>
      <c r="C35" s="93">
        <f>C34/$G$34</f>
        <v>0.30769230769230771</v>
      </c>
      <c r="D35" s="74">
        <f>D34/$G$34-0.001</f>
        <v>0.38361538461538464</v>
      </c>
      <c r="E35" s="75">
        <f t="shared" ref="E35:F35" si="20">E34/$G$34</f>
        <v>0.15384615384615385</v>
      </c>
      <c r="F35" s="75">
        <f t="shared" si="20"/>
        <v>0.15384615384615385</v>
      </c>
      <c r="G35" s="76">
        <v>1</v>
      </c>
      <c r="H35" s="7">
        <f t="shared" si="1"/>
        <v>-9.9999999999988987E-4</v>
      </c>
    </row>
    <row r="36" spans="1:14" s="7" customFormat="1" ht="22.5" customHeight="1" x14ac:dyDescent="0.15">
      <c r="A36" s="280"/>
      <c r="B36" s="284" t="s">
        <v>3</v>
      </c>
      <c r="C36" s="92">
        <v>3</v>
      </c>
      <c r="D36" s="40">
        <v>7</v>
      </c>
      <c r="E36" s="40">
        <v>7</v>
      </c>
      <c r="F36" s="40">
        <v>2</v>
      </c>
      <c r="G36" s="68">
        <v>19</v>
      </c>
      <c r="H36" s="7">
        <f t="shared" si="1"/>
        <v>0</v>
      </c>
    </row>
    <row r="37" spans="1:14" s="7" customFormat="1" ht="22.5" customHeight="1" x14ac:dyDescent="0.15">
      <c r="A37" s="280"/>
      <c r="B37" s="284"/>
      <c r="C37" s="91">
        <f>C36/$G$36+0.001</f>
        <v>0.15889473684210526</v>
      </c>
      <c r="D37" s="75">
        <f t="shared" ref="D37:F37" si="21">D36/$G$36</f>
        <v>0.36842105263157893</v>
      </c>
      <c r="E37" s="75">
        <f t="shared" si="21"/>
        <v>0.36842105263157893</v>
      </c>
      <c r="F37" s="75">
        <f t="shared" si="21"/>
        <v>0.10526315789473684</v>
      </c>
      <c r="G37" s="76">
        <v>1</v>
      </c>
      <c r="H37" s="7">
        <f t="shared" si="1"/>
        <v>9.9999999999988987E-4</v>
      </c>
    </row>
    <row r="38" spans="1:14" s="7" customFormat="1" ht="22.5" customHeight="1" x14ac:dyDescent="0.15">
      <c r="A38" s="280"/>
      <c r="B38" s="284" t="s">
        <v>4</v>
      </c>
      <c r="C38" s="92">
        <v>2</v>
      </c>
      <c r="D38" s="40">
        <v>10</v>
      </c>
      <c r="E38" s="40">
        <v>2</v>
      </c>
      <c r="F38" s="40">
        <v>6</v>
      </c>
      <c r="G38" s="68">
        <v>20</v>
      </c>
      <c r="H38" s="7">
        <f t="shared" si="1"/>
        <v>0</v>
      </c>
    </row>
    <row r="39" spans="1:14" s="7" customFormat="1" ht="22.5" customHeight="1" x14ac:dyDescent="0.15">
      <c r="A39" s="280"/>
      <c r="B39" s="284"/>
      <c r="C39" s="93">
        <f>C38/$G$38</f>
        <v>0.1</v>
      </c>
      <c r="D39" s="75">
        <f t="shared" ref="D39:F39" si="22">D38/$G$38</f>
        <v>0.5</v>
      </c>
      <c r="E39" s="75">
        <f t="shared" si="22"/>
        <v>0.1</v>
      </c>
      <c r="F39" s="75">
        <f t="shared" si="22"/>
        <v>0.3</v>
      </c>
      <c r="G39" s="76">
        <v>1</v>
      </c>
      <c r="H39" s="7">
        <f t="shared" si="1"/>
        <v>0</v>
      </c>
    </row>
    <row r="40" spans="1:14" s="7" customFormat="1" ht="22.5" customHeight="1" x14ac:dyDescent="0.15">
      <c r="A40" s="280"/>
      <c r="B40" s="284" t="s">
        <v>5</v>
      </c>
      <c r="C40" s="92">
        <v>8</v>
      </c>
      <c r="D40" s="40">
        <v>13</v>
      </c>
      <c r="E40" s="40">
        <v>1</v>
      </c>
      <c r="F40" s="40">
        <v>3</v>
      </c>
      <c r="G40" s="68">
        <v>25</v>
      </c>
      <c r="H40" s="7">
        <f t="shared" si="1"/>
        <v>0</v>
      </c>
    </row>
    <row r="41" spans="1:14" s="7" customFormat="1" ht="22.5" customHeight="1" x14ac:dyDescent="0.15">
      <c r="A41" s="280"/>
      <c r="B41" s="284"/>
      <c r="C41" s="93">
        <f>C40/$G$40</f>
        <v>0.32</v>
      </c>
      <c r="D41" s="75">
        <f t="shared" ref="D41:F41" si="23">D40/$G$40</f>
        <v>0.52</v>
      </c>
      <c r="E41" s="75">
        <f t="shared" si="23"/>
        <v>0.04</v>
      </c>
      <c r="F41" s="75">
        <f t="shared" si="23"/>
        <v>0.12</v>
      </c>
      <c r="G41" s="76">
        <v>1</v>
      </c>
      <c r="H41" s="7">
        <f t="shared" si="1"/>
        <v>0</v>
      </c>
    </row>
    <row r="42" spans="1:14" s="7" customFormat="1" ht="22.5" customHeight="1" x14ac:dyDescent="0.15">
      <c r="A42" s="280"/>
      <c r="B42" s="285" t="s">
        <v>85</v>
      </c>
      <c r="C42" s="92">
        <v>20</v>
      </c>
      <c r="D42" s="40">
        <v>9</v>
      </c>
      <c r="E42" s="40">
        <v>1</v>
      </c>
      <c r="F42" s="40">
        <v>13</v>
      </c>
      <c r="G42" s="68">
        <v>43</v>
      </c>
      <c r="H42" s="7">
        <f t="shared" si="1"/>
        <v>0</v>
      </c>
    </row>
    <row r="43" spans="1:14" s="7" customFormat="1" ht="22.5" customHeight="1" thickBot="1" x14ac:dyDescent="0.2">
      <c r="A43" s="280"/>
      <c r="B43" s="286"/>
      <c r="C43" s="98">
        <f>C42/$G$42+0.001</f>
        <v>0.46611627906976744</v>
      </c>
      <c r="D43" s="77">
        <f>D42/$G$42</f>
        <v>0.20930232558139536</v>
      </c>
      <c r="E43" s="77">
        <f t="shared" ref="E43:F43" si="24">E42/$G$42</f>
        <v>2.3255813953488372E-2</v>
      </c>
      <c r="F43" s="77">
        <f t="shared" si="24"/>
        <v>0.30232558139534882</v>
      </c>
      <c r="G43" s="78">
        <v>1</v>
      </c>
      <c r="H43" s="7">
        <f t="shared" si="1"/>
        <v>9.9999999999988987E-4</v>
      </c>
    </row>
    <row r="44" spans="1:14" s="7" customFormat="1" ht="22.5" customHeight="1" thickTop="1" x14ac:dyDescent="0.15">
      <c r="A44" s="280"/>
      <c r="B44" s="277" t="s">
        <v>0</v>
      </c>
      <c r="C44" s="45">
        <v>38</v>
      </c>
      <c r="D44" s="42">
        <v>46</v>
      </c>
      <c r="E44" s="42">
        <v>13</v>
      </c>
      <c r="F44" s="42">
        <v>27</v>
      </c>
      <c r="G44" s="70">
        <v>124</v>
      </c>
      <c r="H44" s="7">
        <f t="shared" si="1"/>
        <v>0</v>
      </c>
    </row>
    <row r="45" spans="1:14" s="7" customFormat="1" ht="22.5" customHeight="1" thickBot="1" x14ac:dyDescent="0.2">
      <c r="A45" s="282"/>
      <c r="B45" s="278"/>
      <c r="C45" s="97">
        <f>C44/$G$44</f>
        <v>0.30645161290322581</v>
      </c>
      <c r="D45" s="81">
        <f t="shared" ref="D45:F45" si="25">D44/$G$44</f>
        <v>0.37096774193548387</v>
      </c>
      <c r="E45" s="81">
        <f t="shared" si="25"/>
        <v>0.10483870967741936</v>
      </c>
      <c r="F45" s="81">
        <f t="shared" si="25"/>
        <v>0.21774193548387097</v>
      </c>
      <c r="G45" s="83">
        <v>1</v>
      </c>
      <c r="H45" s="7">
        <f t="shared" si="1"/>
        <v>0</v>
      </c>
      <c r="J45" s="27">
        <f>+C32+C34+C36+C38+C40+C42-C44</f>
        <v>0</v>
      </c>
      <c r="K45" s="27">
        <f t="shared" ref="K45" si="26">+D32+D34+D36+D38+D40+D42-D44</f>
        <v>0</v>
      </c>
      <c r="L45" s="27">
        <f t="shared" ref="L45" si="27">+E32+E34+E36+E38+E40+E42-E44</f>
        <v>0</v>
      </c>
      <c r="M45" s="27">
        <f t="shared" ref="M45" si="28">+F32+F34+F36+F38+F40+F42-F44</f>
        <v>0</v>
      </c>
      <c r="N45" s="27">
        <f>+G32+G34+G36+G38+G40+G42-G44</f>
        <v>0</v>
      </c>
    </row>
    <row r="48" spans="1:14" hidden="1" x14ac:dyDescent="0.15">
      <c r="B48" s="326" t="s">
        <v>181</v>
      </c>
      <c r="C48" s="32">
        <f>+C18+C32-C4</f>
        <v>0</v>
      </c>
      <c r="D48" s="32">
        <f t="shared" ref="D48:K48" si="29">+D18+D32-D4</f>
        <v>0</v>
      </c>
      <c r="E48" s="32">
        <f t="shared" si="29"/>
        <v>0</v>
      </c>
      <c r="F48" s="32">
        <f t="shared" si="29"/>
        <v>0</v>
      </c>
      <c r="G48" s="32">
        <f t="shared" si="29"/>
        <v>0</v>
      </c>
      <c r="H48" s="32">
        <f t="shared" si="29"/>
        <v>0</v>
      </c>
      <c r="I48" s="32">
        <f t="shared" si="29"/>
        <v>0</v>
      </c>
      <c r="J48" s="32">
        <f t="shared" si="29"/>
        <v>0</v>
      </c>
      <c r="K48" s="32">
        <f t="shared" si="29"/>
        <v>0</v>
      </c>
    </row>
    <row r="49" spans="2:11" hidden="1" x14ac:dyDescent="0.15">
      <c r="B49" s="325"/>
      <c r="C49" s="32"/>
      <c r="D49" s="32"/>
      <c r="E49" s="32"/>
      <c r="F49" s="32"/>
      <c r="G49" s="32"/>
      <c r="H49" s="32"/>
      <c r="I49" s="32"/>
      <c r="J49" s="32"/>
      <c r="K49" s="32"/>
    </row>
    <row r="50" spans="2:11" hidden="1" x14ac:dyDescent="0.15">
      <c r="B50" s="325" t="s">
        <v>182</v>
      </c>
      <c r="C50" s="32">
        <f t="shared" ref="C50:K50" si="30">+C20+C34-C6</f>
        <v>0</v>
      </c>
      <c r="D50" s="32">
        <f t="shared" si="30"/>
        <v>0</v>
      </c>
      <c r="E50" s="32">
        <f t="shared" si="30"/>
        <v>0</v>
      </c>
      <c r="F50" s="32">
        <f t="shared" si="30"/>
        <v>0</v>
      </c>
      <c r="G50" s="32">
        <f t="shared" si="30"/>
        <v>0</v>
      </c>
      <c r="H50" s="32">
        <f t="shared" si="30"/>
        <v>0</v>
      </c>
      <c r="I50" s="32">
        <f t="shared" si="30"/>
        <v>0</v>
      </c>
      <c r="J50" s="32">
        <f t="shared" si="30"/>
        <v>0</v>
      </c>
      <c r="K50" s="32">
        <f t="shared" si="30"/>
        <v>0</v>
      </c>
    </row>
    <row r="51" spans="2:11" hidden="1" x14ac:dyDescent="0.15">
      <c r="B51" s="325"/>
      <c r="C51" s="32"/>
      <c r="D51" s="32"/>
      <c r="E51" s="32"/>
      <c r="F51" s="32"/>
      <c r="G51" s="32"/>
      <c r="H51" s="32"/>
      <c r="I51" s="32"/>
      <c r="J51" s="32"/>
      <c r="K51" s="32"/>
    </row>
    <row r="52" spans="2:11" hidden="1" x14ac:dyDescent="0.15">
      <c r="B52" s="325" t="s">
        <v>183</v>
      </c>
      <c r="C52" s="32">
        <f t="shared" ref="C52:K52" si="31">+C22+C36-C8</f>
        <v>0</v>
      </c>
      <c r="D52" s="32">
        <f t="shared" si="31"/>
        <v>0</v>
      </c>
      <c r="E52" s="32">
        <f t="shared" si="31"/>
        <v>0</v>
      </c>
      <c r="F52" s="32">
        <f t="shared" si="31"/>
        <v>0</v>
      </c>
      <c r="G52" s="32">
        <f t="shared" si="31"/>
        <v>0</v>
      </c>
      <c r="H52" s="32">
        <f t="shared" si="31"/>
        <v>0</v>
      </c>
      <c r="I52" s="32">
        <f t="shared" si="31"/>
        <v>0</v>
      </c>
      <c r="J52" s="32">
        <f t="shared" si="31"/>
        <v>0</v>
      </c>
      <c r="K52" s="32">
        <f t="shared" si="31"/>
        <v>0</v>
      </c>
    </row>
    <row r="53" spans="2:11" hidden="1" x14ac:dyDescent="0.15">
      <c r="B53" s="325"/>
      <c r="C53" s="32"/>
      <c r="D53" s="32"/>
      <c r="E53" s="32"/>
      <c r="F53" s="32"/>
      <c r="G53" s="32"/>
      <c r="H53" s="32"/>
      <c r="I53" s="32"/>
      <c r="J53" s="32"/>
      <c r="K53" s="32"/>
    </row>
    <row r="54" spans="2:11" hidden="1" x14ac:dyDescent="0.15">
      <c r="B54" s="325" t="s">
        <v>184</v>
      </c>
      <c r="C54" s="32">
        <f t="shared" ref="C54:K54" si="32">+C24+C38-C10</f>
        <v>0</v>
      </c>
      <c r="D54" s="32">
        <f t="shared" si="32"/>
        <v>0</v>
      </c>
      <c r="E54" s="32">
        <f t="shared" si="32"/>
        <v>0</v>
      </c>
      <c r="F54" s="32">
        <f t="shared" si="32"/>
        <v>0</v>
      </c>
      <c r="G54" s="32">
        <f t="shared" si="32"/>
        <v>0</v>
      </c>
      <c r="H54" s="32">
        <f t="shared" si="32"/>
        <v>0</v>
      </c>
      <c r="I54" s="32">
        <f t="shared" si="32"/>
        <v>0</v>
      </c>
      <c r="J54" s="32">
        <f t="shared" si="32"/>
        <v>0</v>
      </c>
      <c r="K54" s="32">
        <f t="shared" si="32"/>
        <v>0</v>
      </c>
    </row>
    <row r="55" spans="2:11" hidden="1" x14ac:dyDescent="0.15">
      <c r="B55" s="325"/>
      <c r="C55" s="32"/>
      <c r="D55" s="32"/>
      <c r="E55" s="32"/>
      <c r="F55" s="32"/>
      <c r="G55" s="32"/>
      <c r="H55" s="32"/>
      <c r="I55" s="32"/>
      <c r="J55" s="32"/>
      <c r="K55" s="32"/>
    </row>
    <row r="56" spans="2:11" hidden="1" x14ac:dyDescent="0.15">
      <c r="B56" s="325" t="s">
        <v>185</v>
      </c>
      <c r="C56" s="32">
        <f t="shared" ref="C56:K56" si="33">+C26+C40-C12</f>
        <v>0</v>
      </c>
      <c r="D56" s="32">
        <f t="shared" si="33"/>
        <v>0</v>
      </c>
      <c r="E56" s="32">
        <f t="shared" si="33"/>
        <v>0</v>
      </c>
      <c r="F56" s="32">
        <f t="shared" si="33"/>
        <v>0</v>
      </c>
      <c r="G56" s="32">
        <f t="shared" si="33"/>
        <v>0</v>
      </c>
      <c r="H56" s="32">
        <f t="shared" si="33"/>
        <v>0</v>
      </c>
      <c r="I56" s="32">
        <f t="shared" si="33"/>
        <v>0</v>
      </c>
      <c r="J56" s="32">
        <f t="shared" si="33"/>
        <v>0</v>
      </c>
      <c r="K56" s="32">
        <f t="shared" si="33"/>
        <v>0</v>
      </c>
    </row>
    <row r="57" spans="2:11" hidden="1" x14ac:dyDescent="0.15">
      <c r="B57" s="325"/>
      <c r="C57" s="32"/>
      <c r="D57" s="32"/>
      <c r="E57" s="32"/>
      <c r="F57" s="32"/>
      <c r="G57" s="32"/>
      <c r="H57" s="32"/>
      <c r="I57" s="32"/>
      <c r="J57" s="32"/>
      <c r="K57" s="32"/>
    </row>
    <row r="58" spans="2:11" hidden="1" x14ac:dyDescent="0.15">
      <c r="B58" s="325" t="s">
        <v>186</v>
      </c>
      <c r="C58" s="32">
        <f t="shared" ref="C58:K58" si="34">+C28+C42-C14</f>
        <v>0</v>
      </c>
      <c r="D58" s="32">
        <f t="shared" si="34"/>
        <v>0</v>
      </c>
      <c r="E58" s="32">
        <f t="shared" si="34"/>
        <v>0</v>
      </c>
      <c r="F58" s="32">
        <f t="shared" si="34"/>
        <v>0</v>
      </c>
      <c r="G58" s="32">
        <f t="shared" si="34"/>
        <v>0</v>
      </c>
      <c r="H58" s="32">
        <f t="shared" si="34"/>
        <v>0</v>
      </c>
      <c r="I58" s="32">
        <f t="shared" si="34"/>
        <v>0</v>
      </c>
      <c r="J58" s="32">
        <f t="shared" si="34"/>
        <v>0</v>
      </c>
      <c r="K58" s="32">
        <f t="shared" si="34"/>
        <v>0</v>
      </c>
    </row>
    <row r="59" spans="2:11" hidden="1" x14ac:dyDescent="0.15">
      <c r="B59" s="325"/>
      <c r="C59" s="32"/>
      <c r="D59" s="32"/>
      <c r="E59" s="32"/>
      <c r="F59" s="32"/>
      <c r="G59" s="32"/>
      <c r="H59" s="32"/>
      <c r="I59" s="32"/>
      <c r="J59" s="32"/>
      <c r="K59" s="32"/>
    </row>
    <row r="60" spans="2:11" hidden="1" x14ac:dyDescent="0.15">
      <c r="B60" s="325" t="s">
        <v>187</v>
      </c>
      <c r="C60" s="32">
        <f t="shared" ref="C60:K60" si="35">+C30+C44-C16</f>
        <v>0</v>
      </c>
      <c r="D60" s="32">
        <f t="shared" si="35"/>
        <v>0</v>
      </c>
      <c r="E60" s="32">
        <f t="shared" si="35"/>
        <v>0</v>
      </c>
      <c r="F60" s="32">
        <f t="shared" si="35"/>
        <v>0</v>
      </c>
      <c r="G60" s="32">
        <f t="shared" si="35"/>
        <v>0</v>
      </c>
      <c r="H60" s="32">
        <f t="shared" si="35"/>
        <v>0</v>
      </c>
      <c r="I60" s="32">
        <f t="shared" si="35"/>
        <v>0</v>
      </c>
      <c r="J60" s="32">
        <f t="shared" si="35"/>
        <v>0</v>
      </c>
      <c r="K60" s="32">
        <f t="shared" si="35"/>
        <v>0</v>
      </c>
    </row>
    <row r="61" spans="2:11" hidden="1" x14ac:dyDescent="0.15">
      <c r="B61" s="325"/>
      <c r="C61" s="32"/>
      <c r="D61" s="32"/>
      <c r="E61" s="32"/>
      <c r="F61" s="32"/>
      <c r="G61" s="33"/>
      <c r="H61" s="33"/>
      <c r="I61" s="3"/>
      <c r="J61" s="3"/>
      <c r="K61" s="3"/>
    </row>
    <row r="62" spans="2:11" hidden="1" x14ac:dyDescent="0.15"/>
  </sheetData>
  <mergeCells count="37">
    <mergeCell ref="B1:G1"/>
    <mergeCell ref="C2:C3"/>
    <mergeCell ref="D2:D3"/>
    <mergeCell ref="F2:F3"/>
    <mergeCell ref="G2:G3"/>
    <mergeCell ref="E2:E3"/>
    <mergeCell ref="A4:A17"/>
    <mergeCell ref="B4:B5"/>
    <mergeCell ref="B6:B7"/>
    <mergeCell ref="B8:B9"/>
    <mergeCell ref="B10:B11"/>
    <mergeCell ref="B12:B13"/>
    <mergeCell ref="B14:B15"/>
    <mergeCell ref="B16:B17"/>
    <mergeCell ref="A18:A31"/>
    <mergeCell ref="B18:B19"/>
    <mergeCell ref="B20:B21"/>
    <mergeCell ref="B22:B23"/>
    <mergeCell ref="B24:B25"/>
    <mergeCell ref="B26:B27"/>
    <mergeCell ref="B28:B29"/>
    <mergeCell ref="B30:B31"/>
    <mergeCell ref="A32:A45"/>
    <mergeCell ref="B32:B33"/>
    <mergeCell ref="B34:B35"/>
    <mergeCell ref="B36:B37"/>
    <mergeCell ref="B38:B39"/>
    <mergeCell ref="B40:B41"/>
    <mergeCell ref="B42:B43"/>
    <mergeCell ref="B44:B45"/>
    <mergeCell ref="B58:B59"/>
    <mergeCell ref="B60:B61"/>
    <mergeCell ref="B48:B49"/>
    <mergeCell ref="B50:B51"/>
    <mergeCell ref="B52:B53"/>
    <mergeCell ref="B54:B55"/>
    <mergeCell ref="B56:B57"/>
  </mergeCells>
  <phoneticPr fontId="1"/>
  <printOptions horizontalCentered="1"/>
  <pageMargins left="0.51181102362204722" right="0.51181102362204722" top="0.34" bottom="0.31496062992125984"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62"/>
  <sheetViews>
    <sheetView view="pageBreakPreview" topLeftCell="A16" zoomScale="60" zoomScaleNormal="100" workbookViewId="0">
      <selection activeCell="B1" sqref="B1:J1"/>
    </sheetView>
  </sheetViews>
  <sheetFormatPr defaultRowHeight="13.5" x14ac:dyDescent="0.15"/>
  <cols>
    <col min="1" max="1" width="6.25" customWidth="1"/>
    <col min="2" max="2" width="10.625" customWidth="1"/>
    <col min="3" max="10" width="11" style="2" customWidth="1"/>
    <col min="11" max="16" width="0" hidden="1" customWidth="1"/>
    <col min="17" max="19" width="9" hidden="1" customWidth="1"/>
    <col min="20" max="20" width="0" hidden="1" customWidth="1"/>
  </cols>
  <sheetData>
    <row r="1" spans="1:11" s="53" customFormat="1" ht="71.25" customHeight="1" x14ac:dyDescent="0.15">
      <c r="A1" s="51" t="s">
        <v>12</v>
      </c>
      <c r="B1" s="318" t="s">
        <v>163</v>
      </c>
      <c r="C1" s="318"/>
      <c r="D1" s="318"/>
      <c r="E1" s="318"/>
      <c r="F1" s="318"/>
      <c r="G1" s="318"/>
      <c r="H1" s="318"/>
      <c r="I1" s="318"/>
      <c r="J1" s="318"/>
    </row>
    <row r="2" spans="1:11" s="53" customFormat="1" ht="36.75" customHeight="1" thickBot="1" x14ac:dyDescent="0.2">
      <c r="A2" s="51"/>
      <c r="B2" s="311" t="s">
        <v>265</v>
      </c>
      <c r="C2" s="311"/>
      <c r="D2" s="311"/>
      <c r="E2" s="311"/>
      <c r="F2" s="311"/>
      <c r="G2" s="311"/>
      <c r="H2" s="311"/>
      <c r="I2" s="311"/>
      <c r="J2" s="311"/>
    </row>
    <row r="3" spans="1:11" s="7" customFormat="1" ht="34.5" customHeight="1" x14ac:dyDescent="0.15">
      <c r="A3" s="67"/>
      <c r="B3" s="99" t="s">
        <v>270</v>
      </c>
      <c r="C3" s="317" t="s">
        <v>205</v>
      </c>
      <c r="D3" s="305" t="s">
        <v>206</v>
      </c>
      <c r="E3" s="305" t="s">
        <v>207</v>
      </c>
      <c r="F3" s="305" t="s">
        <v>208</v>
      </c>
      <c r="G3" s="305" t="s">
        <v>209</v>
      </c>
      <c r="H3" s="305" t="s">
        <v>178</v>
      </c>
      <c r="I3" s="305" t="s">
        <v>268</v>
      </c>
      <c r="J3" s="303" t="s">
        <v>86</v>
      </c>
    </row>
    <row r="4" spans="1:11" s="7" customFormat="1" ht="34.5" customHeight="1" thickBot="1" x14ac:dyDescent="0.2">
      <c r="A4" s="90" t="s">
        <v>271</v>
      </c>
      <c r="B4" s="100"/>
      <c r="C4" s="310"/>
      <c r="D4" s="306"/>
      <c r="E4" s="306"/>
      <c r="F4" s="306"/>
      <c r="G4" s="306"/>
      <c r="H4" s="306"/>
      <c r="I4" s="306"/>
      <c r="J4" s="304"/>
    </row>
    <row r="5" spans="1:11" s="7" customFormat="1" ht="21.75" customHeight="1" x14ac:dyDescent="0.15">
      <c r="A5" s="279" t="s">
        <v>0</v>
      </c>
      <c r="B5" s="287" t="s">
        <v>1</v>
      </c>
      <c r="C5" s="96">
        <v>21</v>
      </c>
      <c r="D5" s="71">
        <v>4</v>
      </c>
      <c r="E5" s="71">
        <v>1</v>
      </c>
      <c r="F5" s="71">
        <v>3</v>
      </c>
      <c r="G5" s="71">
        <v>0</v>
      </c>
      <c r="H5" s="71">
        <v>26</v>
      </c>
      <c r="I5" s="71">
        <v>55</v>
      </c>
      <c r="J5" s="127">
        <f>SUM(J19,J33)</f>
        <v>47</v>
      </c>
      <c r="K5" s="7">
        <f>+SUM(C5:H5)-I5</f>
        <v>0</v>
      </c>
    </row>
    <row r="6" spans="1:11" s="7" customFormat="1" ht="21.75" customHeight="1" x14ac:dyDescent="0.15">
      <c r="A6" s="280"/>
      <c r="B6" s="284"/>
      <c r="C6" s="93">
        <f>C5/$J$5</f>
        <v>0.44680851063829785</v>
      </c>
      <c r="D6" s="75">
        <f t="shared" ref="D6:H6" si="0">D5/$J$5</f>
        <v>8.5106382978723402E-2</v>
      </c>
      <c r="E6" s="75">
        <f t="shared" si="0"/>
        <v>2.1276595744680851E-2</v>
      </c>
      <c r="F6" s="75">
        <f t="shared" si="0"/>
        <v>6.3829787234042548E-2</v>
      </c>
      <c r="G6" s="75">
        <f t="shared" si="0"/>
        <v>0</v>
      </c>
      <c r="H6" s="75">
        <f t="shared" si="0"/>
        <v>0.55319148936170215</v>
      </c>
      <c r="I6" s="115" t="s">
        <v>136</v>
      </c>
      <c r="J6" s="116" t="s">
        <v>136</v>
      </c>
      <c r="K6" s="7" t="e">
        <f t="shared" ref="K6:K46" si="1">+SUM(C6:H6)-I6</f>
        <v>#VALUE!</v>
      </c>
    </row>
    <row r="7" spans="1:11" s="7" customFormat="1" ht="21.75" customHeight="1" x14ac:dyDescent="0.15">
      <c r="A7" s="280"/>
      <c r="B7" s="284" t="s">
        <v>2</v>
      </c>
      <c r="C7" s="92">
        <v>45</v>
      </c>
      <c r="D7" s="40">
        <v>4</v>
      </c>
      <c r="E7" s="40">
        <v>1</v>
      </c>
      <c r="F7" s="40">
        <v>3</v>
      </c>
      <c r="G7" s="40">
        <v>6</v>
      </c>
      <c r="H7" s="40">
        <v>43</v>
      </c>
      <c r="I7" s="40">
        <v>102</v>
      </c>
      <c r="J7" s="69">
        <f>SUM(J21,J35)</f>
        <v>94</v>
      </c>
      <c r="K7" s="7">
        <f t="shared" si="1"/>
        <v>0</v>
      </c>
    </row>
    <row r="8" spans="1:11" s="7" customFormat="1" ht="21.75" customHeight="1" x14ac:dyDescent="0.15">
      <c r="A8" s="280"/>
      <c r="B8" s="284"/>
      <c r="C8" s="93">
        <f>C7/$J$7</f>
        <v>0.47872340425531917</v>
      </c>
      <c r="D8" s="75">
        <f t="shared" ref="D8:H8" si="2">D7/$J$7</f>
        <v>4.2553191489361701E-2</v>
      </c>
      <c r="E8" s="75">
        <f t="shared" si="2"/>
        <v>1.0638297872340425E-2</v>
      </c>
      <c r="F8" s="75">
        <f t="shared" si="2"/>
        <v>3.1914893617021274E-2</v>
      </c>
      <c r="G8" s="75">
        <f t="shared" si="2"/>
        <v>6.3829787234042548E-2</v>
      </c>
      <c r="H8" s="75">
        <f t="shared" si="2"/>
        <v>0.45744680851063829</v>
      </c>
      <c r="I8" s="115" t="s">
        <v>136</v>
      </c>
      <c r="J8" s="116" t="s">
        <v>136</v>
      </c>
      <c r="K8" s="7" t="e">
        <f t="shared" si="1"/>
        <v>#VALUE!</v>
      </c>
    </row>
    <row r="9" spans="1:11" s="7" customFormat="1" ht="21.75" customHeight="1" x14ac:dyDescent="0.15">
      <c r="A9" s="280"/>
      <c r="B9" s="284" t="s">
        <v>3</v>
      </c>
      <c r="C9" s="92">
        <v>52</v>
      </c>
      <c r="D9" s="40">
        <v>1</v>
      </c>
      <c r="E9" s="40">
        <v>2</v>
      </c>
      <c r="F9" s="40">
        <v>3</v>
      </c>
      <c r="G9" s="40">
        <v>6</v>
      </c>
      <c r="H9" s="40">
        <v>76</v>
      </c>
      <c r="I9" s="40">
        <v>140</v>
      </c>
      <c r="J9" s="69">
        <f>SUM(J23,J37)</f>
        <v>133</v>
      </c>
      <c r="K9" s="7">
        <f t="shared" si="1"/>
        <v>0</v>
      </c>
    </row>
    <row r="10" spans="1:11" s="7" customFormat="1" ht="21.75" customHeight="1" x14ac:dyDescent="0.15">
      <c r="A10" s="280"/>
      <c r="B10" s="284"/>
      <c r="C10" s="93">
        <f>C9/$J$9</f>
        <v>0.39097744360902253</v>
      </c>
      <c r="D10" s="75">
        <f t="shared" ref="D10:H10" si="3">D9/$J$9</f>
        <v>7.5187969924812026E-3</v>
      </c>
      <c r="E10" s="75">
        <f t="shared" si="3"/>
        <v>1.5037593984962405E-2</v>
      </c>
      <c r="F10" s="75">
        <f t="shared" si="3"/>
        <v>2.2556390977443608E-2</v>
      </c>
      <c r="G10" s="75">
        <f t="shared" si="3"/>
        <v>4.5112781954887216E-2</v>
      </c>
      <c r="H10" s="75">
        <f t="shared" si="3"/>
        <v>0.5714285714285714</v>
      </c>
      <c r="I10" s="115" t="s">
        <v>136</v>
      </c>
      <c r="J10" s="116" t="s">
        <v>136</v>
      </c>
      <c r="K10" s="7" t="e">
        <f t="shared" si="1"/>
        <v>#VALUE!</v>
      </c>
    </row>
    <row r="11" spans="1:11" s="7" customFormat="1" ht="21.75" customHeight="1" x14ac:dyDescent="0.15">
      <c r="A11" s="280"/>
      <c r="B11" s="284" t="s">
        <v>4</v>
      </c>
      <c r="C11" s="92">
        <v>47</v>
      </c>
      <c r="D11" s="40">
        <v>4</v>
      </c>
      <c r="E11" s="40">
        <v>4</v>
      </c>
      <c r="F11" s="40">
        <v>6</v>
      </c>
      <c r="G11" s="40">
        <v>6</v>
      </c>
      <c r="H11" s="40">
        <v>105</v>
      </c>
      <c r="I11" s="40">
        <v>172</v>
      </c>
      <c r="J11" s="69">
        <f>SUM(J25,J39)</f>
        <v>165</v>
      </c>
      <c r="K11" s="7">
        <f t="shared" si="1"/>
        <v>0</v>
      </c>
    </row>
    <row r="12" spans="1:11" s="7" customFormat="1" ht="21.75" customHeight="1" x14ac:dyDescent="0.15">
      <c r="A12" s="280"/>
      <c r="B12" s="284"/>
      <c r="C12" s="93">
        <f>C11/$J$11</f>
        <v>0.28484848484848485</v>
      </c>
      <c r="D12" s="75">
        <f t="shared" ref="D12:H12" si="4">D11/$J$11</f>
        <v>2.4242424242424242E-2</v>
      </c>
      <c r="E12" s="75">
        <f t="shared" si="4"/>
        <v>2.4242424242424242E-2</v>
      </c>
      <c r="F12" s="75">
        <f t="shared" si="4"/>
        <v>3.6363636363636362E-2</v>
      </c>
      <c r="G12" s="75">
        <f t="shared" si="4"/>
        <v>3.6363636363636362E-2</v>
      </c>
      <c r="H12" s="75">
        <f t="shared" si="4"/>
        <v>0.63636363636363635</v>
      </c>
      <c r="I12" s="115" t="s">
        <v>136</v>
      </c>
      <c r="J12" s="116" t="s">
        <v>136</v>
      </c>
      <c r="K12" s="7" t="e">
        <f t="shared" si="1"/>
        <v>#VALUE!</v>
      </c>
    </row>
    <row r="13" spans="1:11" s="7" customFormat="1" ht="21.75" customHeight="1" x14ac:dyDescent="0.15">
      <c r="A13" s="280"/>
      <c r="B13" s="284" t="s">
        <v>5</v>
      </c>
      <c r="C13" s="92">
        <v>42</v>
      </c>
      <c r="D13" s="40">
        <v>6</v>
      </c>
      <c r="E13" s="40">
        <v>0</v>
      </c>
      <c r="F13" s="40">
        <v>1</v>
      </c>
      <c r="G13" s="40">
        <v>0</v>
      </c>
      <c r="H13" s="40">
        <v>135</v>
      </c>
      <c r="I13" s="40">
        <v>184</v>
      </c>
      <c r="J13" s="69">
        <f>SUM(J27,J41)</f>
        <v>181</v>
      </c>
      <c r="K13" s="7">
        <f t="shared" si="1"/>
        <v>0</v>
      </c>
    </row>
    <row r="14" spans="1:11" s="7" customFormat="1" ht="21.75" customHeight="1" x14ac:dyDescent="0.15">
      <c r="A14" s="280"/>
      <c r="B14" s="284"/>
      <c r="C14" s="93">
        <f>C13/$J$13</f>
        <v>0.23204419889502761</v>
      </c>
      <c r="D14" s="75">
        <f t="shared" ref="D14:H14" si="5">D13/$J$13</f>
        <v>3.3149171270718231E-2</v>
      </c>
      <c r="E14" s="75">
        <f t="shared" si="5"/>
        <v>0</v>
      </c>
      <c r="F14" s="75">
        <f t="shared" si="5"/>
        <v>5.5248618784530384E-3</v>
      </c>
      <c r="G14" s="75">
        <f t="shared" si="5"/>
        <v>0</v>
      </c>
      <c r="H14" s="75">
        <f t="shared" si="5"/>
        <v>0.7458563535911602</v>
      </c>
      <c r="I14" s="115" t="s">
        <v>136</v>
      </c>
      <c r="J14" s="116" t="s">
        <v>136</v>
      </c>
      <c r="K14" s="7" t="e">
        <f t="shared" si="1"/>
        <v>#VALUE!</v>
      </c>
    </row>
    <row r="15" spans="1:11" s="7" customFormat="1" ht="21.75" customHeight="1" x14ac:dyDescent="0.15">
      <c r="A15" s="280"/>
      <c r="B15" s="285" t="s">
        <v>85</v>
      </c>
      <c r="C15" s="92">
        <v>29</v>
      </c>
      <c r="D15" s="40">
        <v>23</v>
      </c>
      <c r="E15" s="40">
        <v>15</v>
      </c>
      <c r="F15" s="40">
        <v>2</v>
      </c>
      <c r="G15" s="40">
        <v>6</v>
      </c>
      <c r="H15" s="40">
        <v>115</v>
      </c>
      <c r="I15" s="40">
        <v>190</v>
      </c>
      <c r="J15" s="69">
        <f>SUM(J29,J43)</f>
        <v>173</v>
      </c>
      <c r="K15" s="7">
        <f t="shared" si="1"/>
        <v>0</v>
      </c>
    </row>
    <row r="16" spans="1:11" s="7" customFormat="1" ht="21.75" customHeight="1" thickBot="1" x14ac:dyDescent="0.2">
      <c r="A16" s="280"/>
      <c r="B16" s="286"/>
      <c r="C16" s="182">
        <f>C15/$J$15</f>
        <v>0.16763005780346821</v>
      </c>
      <c r="D16" s="77">
        <f t="shared" ref="D16:H16" si="6">D15/$J$15</f>
        <v>0.13294797687861271</v>
      </c>
      <c r="E16" s="77">
        <f t="shared" si="6"/>
        <v>8.6705202312138727E-2</v>
      </c>
      <c r="F16" s="77">
        <f t="shared" si="6"/>
        <v>1.1560693641618497E-2</v>
      </c>
      <c r="G16" s="77">
        <f t="shared" si="6"/>
        <v>3.4682080924855488E-2</v>
      </c>
      <c r="H16" s="77">
        <f t="shared" si="6"/>
        <v>0.66473988439306353</v>
      </c>
      <c r="I16" s="121" t="s">
        <v>136</v>
      </c>
      <c r="J16" s="122" t="s">
        <v>136</v>
      </c>
      <c r="K16" s="7" t="e">
        <f t="shared" si="1"/>
        <v>#VALUE!</v>
      </c>
    </row>
    <row r="17" spans="1:19" s="7" customFormat="1" ht="21.75" customHeight="1" thickTop="1" x14ac:dyDescent="0.15">
      <c r="A17" s="280"/>
      <c r="B17" s="315" t="s">
        <v>0</v>
      </c>
      <c r="C17" s="45">
        <v>236</v>
      </c>
      <c r="D17" s="42">
        <v>42</v>
      </c>
      <c r="E17" s="42">
        <v>23</v>
      </c>
      <c r="F17" s="42">
        <v>18</v>
      </c>
      <c r="G17" s="42">
        <v>24</v>
      </c>
      <c r="H17" s="42">
        <v>500</v>
      </c>
      <c r="I17" s="42">
        <v>843</v>
      </c>
      <c r="J17" s="73">
        <f>SUM(J31,J45)</f>
        <v>793</v>
      </c>
      <c r="K17" s="7">
        <f t="shared" si="1"/>
        <v>0</v>
      </c>
    </row>
    <row r="18" spans="1:19" s="7" customFormat="1" ht="21.75" customHeight="1" thickBot="1" x14ac:dyDescent="0.2">
      <c r="A18" s="281"/>
      <c r="B18" s="315"/>
      <c r="C18" s="95">
        <f>C17/$J$17</f>
        <v>0.29760403530895335</v>
      </c>
      <c r="D18" s="79">
        <f t="shared" ref="D18:H18" si="7">D17/$J$17</f>
        <v>5.2963430012610342E-2</v>
      </c>
      <c r="E18" s="79">
        <f t="shared" si="7"/>
        <v>2.9003783102143757E-2</v>
      </c>
      <c r="F18" s="79">
        <f t="shared" si="7"/>
        <v>2.269861286254729E-2</v>
      </c>
      <c r="G18" s="79">
        <f t="shared" si="7"/>
        <v>3.0264817150063052E-2</v>
      </c>
      <c r="H18" s="79">
        <f t="shared" si="7"/>
        <v>0.63051702395964693</v>
      </c>
      <c r="I18" s="117" t="s">
        <v>136</v>
      </c>
      <c r="J18" s="118" t="s">
        <v>136</v>
      </c>
      <c r="K18" s="7" t="e">
        <f t="shared" si="1"/>
        <v>#VALUE!</v>
      </c>
      <c r="L18" s="27">
        <f>+C5+C7+C9+C11+C13+C15-C17</f>
        <v>0</v>
      </c>
      <c r="M18" s="27">
        <f t="shared" ref="M18" si="8">+D5+D7+D9+D11+D13+D15-D17</f>
        <v>0</v>
      </c>
      <c r="N18" s="27">
        <f t="shared" ref="N18:S18" si="9">+E5+E7+E9+E11+E13+E15-E17</f>
        <v>0</v>
      </c>
      <c r="O18" s="27">
        <f t="shared" si="9"/>
        <v>0</v>
      </c>
      <c r="P18" s="27">
        <f t="shared" si="9"/>
        <v>0</v>
      </c>
      <c r="Q18" s="27">
        <f t="shared" si="9"/>
        <v>0</v>
      </c>
      <c r="R18" s="27">
        <f t="shared" si="9"/>
        <v>0</v>
      </c>
      <c r="S18" s="27">
        <f t="shared" si="9"/>
        <v>0</v>
      </c>
    </row>
    <row r="19" spans="1:19" s="7" customFormat="1" ht="21.75" customHeight="1" x14ac:dyDescent="0.15">
      <c r="A19" s="279" t="s">
        <v>6</v>
      </c>
      <c r="B19" s="287" t="s">
        <v>1</v>
      </c>
      <c r="C19" s="96">
        <v>4</v>
      </c>
      <c r="D19" s="71">
        <v>1</v>
      </c>
      <c r="E19" s="71">
        <v>0</v>
      </c>
      <c r="F19" s="71">
        <v>0</v>
      </c>
      <c r="G19" s="71">
        <v>0</v>
      </c>
      <c r="H19" s="71">
        <v>6</v>
      </c>
      <c r="I19" s="71">
        <v>11</v>
      </c>
      <c r="J19" s="127">
        <v>10</v>
      </c>
      <c r="K19" s="7">
        <f t="shared" si="1"/>
        <v>0</v>
      </c>
    </row>
    <row r="20" spans="1:19" s="7" customFormat="1" ht="21.75" customHeight="1" x14ac:dyDescent="0.15">
      <c r="A20" s="280"/>
      <c r="B20" s="284"/>
      <c r="C20" s="93">
        <f>C19/$J$19</f>
        <v>0.4</v>
      </c>
      <c r="D20" s="75">
        <f t="shared" ref="D20:H20" si="10">D19/$J$19</f>
        <v>0.1</v>
      </c>
      <c r="E20" s="75">
        <f t="shared" si="10"/>
        <v>0</v>
      </c>
      <c r="F20" s="75">
        <f t="shared" si="10"/>
        <v>0</v>
      </c>
      <c r="G20" s="75">
        <f t="shared" si="10"/>
        <v>0</v>
      </c>
      <c r="H20" s="75">
        <f t="shared" si="10"/>
        <v>0.6</v>
      </c>
      <c r="I20" s="115" t="s">
        <v>136</v>
      </c>
      <c r="J20" s="116" t="s">
        <v>136</v>
      </c>
      <c r="K20" s="7" t="e">
        <f t="shared" si="1"/>
        <v>#VALUE!</v>
      </c>
    </row>
    <row r="21" spans="1:19" s="7" customFormat="1" ht="21.75" customHeight="1" x14ac:dyDescent="0.15">
      <c r="A21" s="280"/>
      <c r="B21" s="284" t="s">
        <v>2</v>
      </c>
      <c r="C21" s="92">
        <v>9</v>
      </c>
      <c r="D21" s="40">
        <v>1</v>
      </c>
      <c r="E21" s="40">
        <v>0</v>
      </c>
      <c r="F21" s="40">
        <v>2</v>
      </c>
      <c r="G21" s="40">
        <v>2</v>
      </c>
      <c r="H21" s="40">
        <v>12</v>
      </c>
      <c r="I21" s="40">
        <v>26</v>
      </c>
      <c r="J21" s="69">
        <v>24</v>
      </c>
      <c r="K21" s="7">
        <f t="shared" si="1"/>
        <v>0</v>
      </c>
    </row>
    <row r="22" spans="1:19" s="7" customFormat="1" ht="21.75" customHeight="1" x14ac:dyDescent="0.15">
      <c r="A22" s="280"/>
      <c r="B22" s="284"/>
      <c r="C22" s="93">
        <f>C21/$J$21</f>
        <v>0.375</v>
      </c>
      <c r="D22" s="75">
        <f t="shared" ref="D22:H22" si="11">D21/$J$21</f>
        <v>4.1666666666666664E-2</v>
      </c>
      <c r="E22" s="75">
        <f t="shared" si="11"/>
        <v>0</v>
      </c>
      <c r="F22" s="75">
        <f t="shared" si="11"/>
        <v>8.3333333333333329E-2</v>
      </c>
      <c r="G22" s="75">
        <f t="shared" si="11"/>
        <v>8.3333333333333329E-2</v>
      </c>
      <c r="H22" s="75">
        <f t="shared" si="11"/>
        <v>0.5</v>
      </c>
      <c r="I22" s="115" t="s">
        <v>136</v>
      </c>
      <c r="J22" s="116" t="s">
        <v>136</v>
      </c>
      <c r="K22" s="7" t="e">
        <f t="shared" si="1"/>
        <v>#VALUE!</v>
      </c>
    </row>
    <row r="23" spans="1:19" s="7" customFormat="1" ht="21.75" customHeight="1" x14ac:dyDescent="0.15">
      <c r="A23" s="280"/>
      <c r="B23" s="284" t="s">
        <v>3</v>
      </c>
      <c r="C23" s="92">
        <v>15</v>
      </c>
      <c r="D23" s="40">
        <v>0</v>
      </c>
      <c r="E23" s="40">
        <v>0</v>
      </c>
      <c r="F23" s="40">
        <v>0</v>
      </c>
      <c r="G23" s="40">
        <v>1</v>
      </c>
      <c r="H23" s="40">
        <v>18</v>
      </c>
      <c r="I23" s="40">
        <v>34</v>
      </c>
      <c r="J23" s="69">
        <v>34</v>
      </c>
      <c r="K23" s="7">
        <f t="shared" si="1"/>
        <v>0</v>
      </c>
    </row>
    <row r="24" spans="1:19" s="7" customFormat="1" ht="21.75" customHeight="1" x14ac:dyDescent="0.15">
      <c r="A24" s="280"/>
      <c r="B24" s="284"/>
      <c r="C24" s="93">
        <f>C23/$J$23</f>
        <v>0.44117647058823528</v>
      </c>
      <c r="D24" s="75">
        <f t="shared" ref="D24:H24" si="12">D23/$J$23</f>
        <v>0</v>
      </c>
      <c r="E24" s="75">
        <f t="shared" si="12"/>
        <v>0</v>
      </c>
      <c r="F24" s="75">
        <f t="shared" si="12"/>
        <v>0</v>
      </c>
      <c r="G24" s="75">
        <f t="shared" si="12"/>
        <v>2.9411764705882353E-2</v>
      </c>
      <c r="H24" s="75">
        <f t="shared" si="12"/>
        <v>0.52941176470588236</v>
      </c>
      <c r="I24" s="115" t="s">
        <v>136</v>
      </c>
      <c r="J24" s="116" t="s">
        <v>136</v>
      </c>
      <c r="K24" s="7" t="e">
        <f t="shared" si="1"/>
        <v>#VALUE!</v>
      </c>
    </row>
    <row r="25" spans="1:19" s="7" customFormat="1" ht="21.75" customHeight="1" x14ac:dyDescent="0.15">
      <c r="A25" s="280"/>
      <c r="B25" s="284" t="s">
        <v>4</v>
      </c>
      <c r="C25" s="92">
        <v>9</v>
      </c>
      <c r="D25" s="40">
        <v>1</v>
      </c>
      <c r="E25" s="40">
        <v>2</v>
      </c>
      <c r="F25" s="40">
        <v>3</v>
      </c>
      <c r="G25" s="40">
        <v>3</v>
      </c>
      <c r="H25" s="40">
        <v>30</v>
      </c>
      <c r="I25" s="40">
        <v>48</v>
      </c>
      <c r="J25" s="69">
        <v>42</v>
      </c>
      <c r="K25" s="7">
        <f t="shared" si="1"/>
        <v>0</v>
      </c>
    </row>
    <row r="26" spans="1:19" s="7" customFormat="1" ht="21.75" customHeight="1" x14ac:dyDescent="0.15">
      <c r="A26" s="280"/>
      <c r="B26" s="284"/>
      <c r="C26" s="93">
        <f>C25/$J$25</f>
        <v>0.21428571428571427</v>
      </c>
      <c r="D26" s="75">
        <f t="shared" ref="D26:H26" si="13">D25/$J$25</f>
        <v>2.3809523809523808E-2</v>
      </c>
      <c r="E26" s="75">
        <f t="shared" si="13"/>
        <v>4.7619047619047616E-2</v>
      </c>
      <c r="F26" s="75">
        <f t="shared" si="13"/>
        <v>7.1428571428571425E-2</v>
      </c>
      <c r="G26" s="75">
        <f t="shared" si="13"/>
        <v>7.1428571428571425E-2</v>
      </c>
      <c r="H26" s="75">
        <f t="shared" si="13"/>
        <v>0.7142857142857143</v>
      </c>
      <c r="I26" s="115" t="s">
        <v>136</v>
      </c>
      <c r="J26" s="116" t="s">
        <v>136</v>
      </c>
      <c r="K26" s="7" t="e">
        <f t="shared" si="1"/>
        <v>#VALUE!</v>
      </c>
    </row>
    <row r="27" spans="1:19" s="7" customFormat="1" ht="21.75" customHeight="1" x14ac:dyDescent="0.15">
      <c r="A27" s="280"/>
      <c r="B27" s="284" t="s">
        <v>5</v>
      </c>
      <c r="C27" s="92">
        <v>9</v>
      </c>
      <c r="D27" s="40">
        <v>0</v>
      </c>
      <c r="E27" s="40">
        <v>0</v>
      </c>
      <c r="F27" s="40">
        <v>0</v>
      </c>
      <c r="G27" s="40">
        <v>0</v>
      </c>
      <c r="H27" s="40">
        <v>39</v>
      </c>
      <c r="I27" s="40">
        <v>48</v>
      </c>
      <c r="J27" s="69">
        <v>49</v>
      </c>
      <c r="K27" s="7">
        <f t="shared" si="1"/>
        <v>0</v>
      </c>
    </row>
    <row r="28" spans="1:19" s="7" customFormat="1" ht="21.75" customHeight="1" x14ac:dyDescent="0.15">
      <c r="A28" s="280"/>
      <c r="B28" s="284"/>
      <c r="C28" s="93">
        <f>C27/$J$27</f>
        <v>0.18367346938775511</v>
      </c>
      <c r="D28" s="75">
        <f t="shared" ref="D28:H28" si="14">D27/$J$27</f>
        <v>0</v>
      </c>
      <c r="E28" s="75">
        <f t="shared" si="14"/>
        <v>0</v>
      </c>
      <c r="F28" s="75">
        <f t="shared" si="14"/>
        <v>0</v>
      </c>
      <c r="G28" s="75">
        <f t="shared" si="14"/>
        <v>0</v>
      </c>
      <c r="H28" s="75">
        <f t="shared" si="14"/>
        <v>0.79591836734693877</v>
      </c>
      <c r="I28" s="115" t="s">
        <v>136</v>
      </c>
      <c r="J28" s="116" t="s">
        <v>136</v>
      </c>
      <c r="K28" s="7" t="e">
        <f t="shared" si="1"/>
        <v>#VALUE!</v>
      </c>
    </row>
    <row r="29" spans="1:19" s="7" customFormat="1" ht="21.75" customHeight="1" x14ac:dyDescent="0.15">
      <c r="A29" s="280"/>
      <c r="B29" s="285" t="s">
        <v>85</v>
      </c>
      <c r="C29" s="92">
        <v>11</v>
      </c>
      <c r="D29" s="40">
        <v>6</v>
      </c>
      <c r="E29" s="40">
        <v>4</v>
      </c>
      <c r="F29" s="40">
        <v>1</v>
      </c>
      <c r="G29" s="40">
        <v>4</v>
      </c>
      <c r="H29" s="40">
        <v>32</v>
      </c>
      <c r="I29" s="40">
        <v>58</v>
      </c>
      <c r="J29" s="69">
        <v>54</v>
      </c>
      <c r="K29" s="7">
        <f t="shared" si="1"/>
        <v>0</v>
      </c>
    </row>
    <row r="30" spans="1:19" s="7" customFormat="1" ht="21.75" customHeight="1" thickBot="1" x14ac:dyDescent="0.2">
      <c r="A30" s="280"/>
      <c r="B30" s="286"/>
      <c r="C30" s="94">
        <f>C29/$J$29</f>
        <v>0.20370370370370369</v>
      </c>
      <c r="D30" s="77">
        <f t="shared" ref="D30:H30" si="15">D29/$J$29</f>
        <v>0.1111111111111111</v>
      </c>
      <c r="E30" s="77">
        <f t="shared" si="15"/>
        <v>7.407407407407407E-2</v>
      </c>
      <c r="F30" s="77">
        <f t="shared" si="15"/>
        <v>1.8518518518518517E-2</v>
      </c>
      <c r="G30" s="77">
        <f t="shared" si="15"/>
        <v>7.407407407407407E-2</v>
      </c>
      <c r="H30" s="77">
        <f t="shared" si="15"/>
        <v>0.59259259259259256</v>
      </c>
      <c r="I30" s="121" t="s">
        <v>136</v>
      </c>
      <c r="J30" s="122" t="s">
        <v>136</v>
      </c>
      <c r="K30" s="7" t="e">
        <f t="shared" si="1"/>
        <v>#VALUE!</v>
      </c>
    </row>
    <row r="31" spans="1:19" s="7" customFormat="1" ht="21.75" customHeight="1" thickTop="1" x14ac:dyDescent="0.15">
      <c r="A31" s="280"/>
      <c r="B31" s="315" t="s">
        <v>0</v>
      </c>
      <c r="C31" s="45">
        <v>57</v>
      </c>
      <c r="D31" s="42">
        <v>9</v>
      </c>
      <c r="E31" s="42">
        <v>6</v>
      </c>
      <c r="F31" s="42">
        <v>6</v>
      </c>
      <c r="G31" s="42">
        <v>10</v>
      </c>
      <c r="H31" s="42">
        <v>137</v>
      </c>
      <c r="I31" s="42">
        <v>225</v>
      </c>
      <c r="J31" s="73">
        <v>213</v>
      </c>
      <c r="K31" s="7">
        <f t="shared" si="1"/>
        <v>0</v>
      </c>
    </row>
    <row r="32" spans="1:19" s="7" customFormat="1" ht="21.75" customHeight="1" thickBot="1" x14ac:dyDescent="0.2">
      <c r="A32" s="282"/>
      <c r="B32" s="316"/>
      <c r="C32" s="97">
        <f>C31/$J$31</f>
        <v>0.26760563380281688</v>
      </c>
      <c r="D32" s="81">
        <f t="shared" ref="D32:H32" si="16">D31/$J$31</f>
        <v>4.2253521126760563E-2</v>
      </c>
      <c r="E32" s="81">
        <f t="shared" si="16"/>
        <v>2.8169014084507043E-2</v>
      </c>
      <c r="F32" s="81">
        <f t="shared" si="16"/>
        <v>2.8169014084507043E-2</v>
      </c>
      <c r="G32" s="81">
        <f t="shared" si="16"/>
        <v>4.6948356807511735E-2</v>
      </c>
      <c r="H32" s="81">
        <f t="shared" si="16"/>
        <v>0.64319248826291076</v>
      </c>
      <c r="I32" s="119" t="s">
        <v>136</v>
      </c>
      <c r="J32" s="120" t="s">
        <v>136</v>
      </c>
      <c r="K32" s="7" t="e">
        <f t="shared" si="1"/>
        <v>#VALUE!</v>
      </c>
      <c r="L32" s="27">
        <f>+C19+C21+C23+C25+C27+C29-C31</f>
        <v>0</v>
      </c>
      <c r="M32" s="27">
        <f t="shared" ref="M32" si="17">+D19+D21+D23+D25+D27+D29-D31</f>
        <v>0</v>
      </c>
      <c r="N32" s="27">
        <f t="shared" ref="N32:S32" si="18">+E19+E21+E23+E25+E27+E29-E31</f>
        <v>0</v>
      </c>
      <c r="O32" s="27">
        <f t="shared" si="18"/>
        <v>0</v>
      </c>
      <c r="P32" s="27">
        <f t="shared" si="18"/>
        <v>0</v>
      </c>
      <c r="Q32" s="27">
        <f t="shared" si="18"/>
        <v>0</v>
      </c>
      <c r="R32" s="27">
        <f t="shared" si="18"/>
        <v>0</v>
      </c>
      <c r="S32" s="27">
        <f t="shared" si="18"/>
        <v>0</v>
      </c>
    </row>
    <row r="33" spans="1:19" s="7" customFormat="1" ht="21.75" customHeight="1" x14ac:dyDescent="0.15">
      <c r="A33" s="283" t="s">
        <v>7</v>
      </c>
      <c r="B33" s="277" t="s">
        <v>1</v>
      </c>
      <c r="C33" s="45">
        <v>17</v>
      </c>
      <c r="D33" s="42">
        <v>3</v>
      </c>
      <c r="E33" s="42">
        <v>1</v>
      </c>
      <c r="F33" s="42">
        <v>3</v>
      </c>
      <c r="G33" s="42">
        <v>0</v>
      </c>
      <c r="H33" s="42">
        <v>20</v>
      </c>
      <c r="I33" s="42">
        <v>44</v>
      </c>
      <c r="J33" s="73">
        <v>37</v>
      </c>
      <c r="K33" s="7">
        <f t="shared" si="1"/>
        <v>0</v>
      </c>
    </row>
    <row r="34" spans="1:19" s="7" customFormat="1" ht="21.75" customHeight="1" x14ac:dyDescent="0.15">
      <c r="A34" s="280"/>
      <c r="B34" s="284"/>
      <c r="C34" s="93">
        <f>C33/$J$33</f>
        <v>0.45945945945945948</v>
      </c>
      <c r="D34" s="75">
        <f t="shared" ref="D34:H34" si="19">D33/$J$33</f>
        <v>8.1081081081081086E-2</v>
      </c>
      <c r="E34" s="75">
        <f t="shared" si="19"/>
        <v>2.7027027027027029E-2</v>
      </c>
      <c r="F34" s="75">
        <f t="shared" si="19"/>
        <v>8.1081081081081086E-2</v>
      </c>
      <c r="G34" s="75">
        <f t="shared" si="19"/>
        <v>0</v>
      </c>
      <c r="H34" s="75">
        <f t="shared" si="19"/>
        <v>0.54054054054054057</v>
      </c>
      <c r="I34" s="115" t="s">
        <v>136</v>
      </c>
      <c r="J34" s="116" t="s">
        <v>136</v>
      </c>
      <c r="K34" s="7" t="e">
        <f t="shared" si="1"/>
        <v>#VALUE!</v>
      </c>
    </row>
    <row r="35" spans="1:19" s="7" customFormat="1" ht="21.75" customHeight="1" x14ac:dyDescent="0.15">
      <c r="A35" s="280"/>
      <c r="B35" s="284" t="s">
        <v>2</v>
      </c>
      <c r="C35" s="92">
        <v>36</v>
      </c>
      <c r="D35" s="40">
        <v>3</v>
      </c>
      <c r="E35" s="40">
        <v>1</v>
      </c>
      <c r="F35" s="40">
        <v>1</v>
      </c>
      <c r="G35" s="40">
        <v>4</v>
      </c>
      <c r="H35" s="40">
        <v>31</v>
      </c>
      <c r="I35" s="40">
        <v>76</v>
      </c>
      <c r="J35" s="69">
        <v>70</v>
      </c>
      <c r="K35" s="7">
        <f t="shared" si="1"/>
        <v>0</v>
      </c>
    </row>
    <row r="36" spans="1:19" s="7" customFormat="1" ht="21.75" customHeight="1" x14ac:dyDescent="0.15">
      <c r="A36" s="280"/>
      <c r="B36" s="284"/>
      <c r="C36" s="93">
        <f>C35/$J$35</f>
        <v>0.51428571428571423</v>
      </c>
      <c r="D36" s="75">
        <f t="shared" ref="D36:H36" si="20">D35/$J$35</f>
        <v>4.2857142857142858E-2</v>
      </c>
      <c r="E36" s="75">
        <f t="shared" si="20"/>
        <v>1.4285714285714285E-2</v>
      </c>
      <c r="F36" s="75">
        <f t="shared" si="20"/>
        <v>1.4285714285714285E-2</v>
      </c>
      <c r="G36" s="75">
        <f t="shared" si="20"/>
        <v>5.7142857142857141E-2</v>
      </c>
      <c r="H36" s="75">
        <f t="shared" si="20"/>
        <v>0.44285714285714284</v>
      </c>
      <c r="I36" s="115" t="s">
        <v>136</v>
      </c>
      <c r="J36" s="116" t="s">
        <v>136</v>
      </c>
      <c r="K36" s="7" t="e">
        <f t="shared" si="1"/>
        <v>#VALUE!</v>
      </c>
    </row>
    <row r="37" spans="1:19" s="7" customFormat="1" ht="21.75" customHeight="1" x14ac:dyDescent="0.15">
      <c r="A37" s="280"/>
      <c r="B37" s="284" t="s">
        <v>3</v>
      </c>
      <c r="C37" s="92">
        <v>37</v>
      </c>
      <c r="D37" s="40">
        <v>1</v>
      </c>
      <c r="E37" s="40">
        <v>2</v>
      </c>
      <c r="F37" s="40">
        <v>3</v>
      </c>
      <c r="G37" s="40">
        <v>5</v>
      </c>
      <c r="H37" s="40">
        <v>58</v>
      </c>
      <c r="I37" s="40">
        <v>106</v>
      </c>
      <c r="J37" s="69">
        <v>99</v>
      </c>
      <c r="K37" s="7">
        <f t="shared" si="1"/>
        <v>0</v>
      </c>
    </row>
    <row r="38" spans="1:19" s="7" customFormat="1" ht="21.75" customHeight="1" x14ac:dyDescent="0.15">
      <c r="A38" s="280"/>
      <c r="B38" s="284"/>
      <c r="C38" s="93">
        <f>C37/$J$37</f>
        <v>0.37373737373737376</v>
      </c>
      <c r="D38" s="75">
        <f t="shared" ref="D38:H38" si="21">D37/$J$37</f>
        <v>1.0101010101010102E-2</v>
      </c>
      <c r="E38" s="75">
        <f t="shared" si="21"/>
        <v>2.0202020202020204E-2</v>
      </c>
      <c r="F38" s="75">
        <f t="shared" si="21"/>
        <v>3.0303030303030304E-2</v>
      </c>
      <c r="G38" s="75">
        <f t="shared" si="21"/>
        <v>5.0505050505050504E-2</v>
      </c>
      <c r="H38" s="75">
        <f t="shared" si="21"/>
        <v>0.58585858585858586</v>
      </c>
      <c r="I38" s="115" t="s">
        <v>136</v>
      </c>
      <c r="J38" s="116" t="s">
        <v>136</v>
      </c>
      <c r="K38" s="7" t="e">
        <f t="shared" si="1"/>
        <v>#VALUE!</v>
      </c>
    </row>
    <row r="39" spans="1:19" s="7" customFormat="1" ht="21.75" customHeight="1" x14ac:dyDescent="0.15">
      <c r="A39" s="280"/>
      <c r="B39" s="284" t="s">
        <v>4</v>
      </c>
      <c r="C39" s="92">
        <v>38</v>
      </c>
      <c r="D39" s="40">
        <v>3</v>
      </c>
      <c r="E39" s="40">
        <v>2</v>
      </c>
      <c r="F39" s="40">
        <v>3</v>
      </c>
      <c r="G39" s="40">
        <v>3</v>
      </c>
      <c r="H39" s="40">
        <v>75</v>
      </c>
      <c r="I39" s="40">
        <v>124</v>
      </c>
      <c r="J39" s="69">
        <v>123</v>
      </c>
      <c r="K39" s="7">
        <f t="shared" si="1"/>
        <v>0</v>
      </c>
    </row>
    <row r="40" spans="1:19" s="7" customFormat="1" ht="21.75" customHeight="1" x14ac:dyDescent="0.15">
      <c r="A40" s="280"/>
      <c r="B40" s="284"/>
      <c r="C40" s="93">
        <f>C39/$J$39</f>
        <v>0.30894308943089432</v>
      </c>
      <c r="D40" s="75">
        <f t="shared" ref="D40:H40" si="22">D39/$J$39</f>
        <v>2.4390243902439025E-2</v>
      </c>
      <c r="E40" s="75">
        <f t="shared" si="22"/>
        <v>1.6260162601626018E-2</v>
      </c>
      <c r="F40" s="75">
        <f t="shared" si="22"/>
        <v>2.4390243902439025E-2</v>
      </c>
      <c r="G40" s="75">
        <f t="shared" si="22"/>
        <v>2.4390243902439025E-2</v>
      </c>
      <c r="H40" s="75">
        <f t="shared" si="22"/>
        <v>0.6097560975609756</v>
      </c>
      <c r="I40" s="115" t="s">
        <v>136</v>
      </c>
      <c r="J40" s="116" t="s">
        <v>136</v>
      </c>
      <c r="K40" s="7" t="e">
        <f t="shared" si="1"/>
        <v>#VALUE!</v>
      </c>
    </row>
    <row r="41" spans="1:19" s="7" customFormat="1" ht="21.75" customHeight="1" x14ac:dyDescent="0.15">
      <c r="A41" s="280"/>
      <c r="B41" s="284" t="s">
        <v>5</v>
      </c>
      <c r="C41" s="92">
        <v>33</v>
      </c>
      <c r="D41" s="40">
        <v>6</v>
      </c>
      <c r="E41" s="40">
        <v>0</v>
      </c>
      <c r="F41" s="40">
        <v>1</v>
      </c>
      <c r="G41" s="40">
        <v>0</v>
      </c>
      <c r="H41" s="40">
        <v>96</v>
      </c>
      <c r="I41" s="40">
        <v>136</v>
      </c>
      <c r="J41" s="69">
        <v>132</v>
      </c>
      <c r="K41" s="7">
        <f t="shared" si="1"/>
        <v>0</v>
      </c>
    </row>
    <row r="42" spans="1:19" s="7" customFormat="1" ht="21.75" customHeight="1" x14ac:dyDescent="0.15">
      <c r="A42" s="280"/>
      <c r="B42" s="284"/>
      <c r="C42" s="93">
        <f>C41/$J$41</f>
        <v>0.25</v>
      </c>
      <c r="D42" s="75">
        <f t="shared" ref="D42:H42" si="23">D41/$J$41</f>
        <v>4.5454545454545456E-2</v>
      </c>
      <c r="E42" s="75">
        <f t="shared" si="23"/>
        <v>0</v>
      </c>
      <c r="F42" s="75">
        <f t="shared" si="23"/>
        <v>7.575757575757576E-3</v>
      </c>
      <c r="G42" s="75">
        <f t="shared" si="23"/>
        <v>0</v>
      </c>
      <c r="H42" s="75">
        <f t="shared" si="23"/>
        <v>0.72727272727272729</v>
      </c>
      <c r="I42" s="115" t="s">
        <v>136</v>
      </c>
      <c r="J42" s="116" t="s">
        <v>136</v>
      </c>
      <c r="K42" s="7" t="e">
        <f t="shared" si="1"/>
        <v>#VALUE!</v>
      </c>
    </row>
    <row r="43" spans="1:19" s="7" customFormat="1" ht="21.75" customHeight="1" x14ac:dyDescent="0.15">
      <c r="A43" s="280"/>
      <c r="B43" s="285" t="s">
        <v>85</v>
      </c>
      <c r="C43" s="92">
        <v>18</v>
      </c>
      <c r="D43" s="40">
        <v>17</v>
      </c>
      <c r="E43" s="40">
        <v>11</v>
      </c>
      <c r="F43" s="40">
        <v>1</v>
      </c>
      <c r="G43" s="40">
        <v>2</v>
      </c>
      <c r="H43" s="40">
        <v>83</v>
      </c>
      <c r="I43" s="40">
        <v>132</v>
      </c>
      <c r="J43" s="69">
        <v>119</v>
      </c>
      <c r="K43" s="7">
        <f t="shared" si="1"/>
        <v>0</v>
      </c>
    </row>
    <row r="44" spans="1:19" s="7" customFormat="1" ht="21.75" customHeight="1" thickBot="1" x14ac:dyDescent="0.2">
      <c r="A44" s="280"/>
      <c r="B44" s="286"/>
      <c r="C44" s="94">
        <f>C43/$J$43</f>
        <v>0.15126050420168066</v>
      </c>
      <c r="D44" s="77">
        <f t="shared" ref="D44:H44" si="24">D43/$J$43</f>
        <v>0.14285714285714285</v>
      </c>
      <c r="E44" s="77">
        <f t="shared" si="24"/>
        <v>9.2436974789915971E-2</v>
      </c>
      <c r="F44" s="77">
        <f t="shared" si="24"/>
        <v>8.4033613445378148E-3</v>
      </c>
      <c r="G44" s="77">
        <f t="shared" si="24"/>
        <v>1.680672268907563E-2</v>
      </c>
      <c r="H44" s="77">
        <f t="shared" si="24"/>
        <v>0.69747899159663862</v>
      </c>
      <c r="I44" s="121" t="s">
        <v>136</v>
      </c>
      <c r="J44" s="122" t="s">
        <v>136</v>
      </c>
      <c r="K44" s="7" t="e">
        <f t="shared" si="1"/>
        <v>#VALUE!</v>
      </c>
    </row>
    <row r="45" spans="1:19" s="7" customFormat="1" ht="21.75" customHeight="1" thickTop="1" x14ac:dyDescent="0.15">
      <c r="A45" s="280"/>
      <c r="B45" s="315" t="s">
        <v>0</v>
      </c>
      <c r="C45" s="45">
        <v>179</v>
      </c>
      <c r="D45" s="42">
        <v>33</v>
      </c>
      <c r="E45" s="42">
        <v>17</v>
      </c>
      <c r="F45" s="42">
        <v>12</v>
      </c>
      <c r="G45" s="42">
        <v>14</v>
      </c>
      <c r="H45" s="42">
        <v>363</v>
      </c>
      <c r="I45" s="42">
        <v>618</v>
      </c>
      <c r="J45" s="73">
        <v>580</v>
      </c>
      <c r="K45" s="7">
        <f t="shared" si="1"/>
        <v>0</v>
      </c>
    </row>
    <row r="46" spans="1:19" s="7" customFormat="1" ht="21.75" customHeight="1" thickBot="1" x14ac:dyDescent="0.2">
      <c r="A46" s="282"/>
      <c r="B46" s="316"/>
      <c r="C46" s="97">
        <f>C45/$J$45</f>
        <v>0.30862068965517242</v>
      </c>
      <c r="D46" s="81">
        <f t="shared" ref="D46:H46" si="25">D45/$J$45</f>
        <v>5.6896551724137934E-2</v>
      </c>
      <c r="E46" s="81">
        <f t="shared" si="25"/>
        <v>2.9310344827586206E-2</v>
      </c>
      <c r="F46" s="81">
        <f t="shared" si="25"/>
        <v>2.0689655172413793E-2</v>
      </c>
      <c r="G46" s="81">
        <f t="shared" si="25"/>
        <v>2.4137931034482758E-2</v>
      </c>
      <c r="H46" s="81">
        <f t="shared" si="25"/>
        <v>0.62586206896551722</v>
      </c>
      <c r="I46" s="119" t="s">
        <v>136</v>
      </c>
      <c r="J46" s="120" t="s">
        <v>136</v>
      </c>
      <c r="K46" s="7" t="e">
        <f t="shared" si="1"/>
        <v>#VALUE!</v>
      </c>
      <c r="L46" s="27">
        <f>+C33+C35+C37+C39+C41+C43-C45</f>
        <v>0</v>
      </c>
      <c r="M46" s="27">
        <f t="shared" ref="M46" si="26">+D33+D35+D37+D39+D41+D43-D45</f>
        <v>0</v>
      </c>
      <c r="N46" s="27">
        <f t="shared" ref="N46:S46" si="27">+E33+E35+E37+E39+E41+E43-E45</f>
        <v>0</v>
      </c>
      <c r="O46" s="27">
        <f t="shared" si="27"/>
        <v>0</v>
      </c>
      <c r="P46" s="27">
        <f t="shared" si="27"/>
        <v>0</v>
      </c>
      <c r="Q46" s="27">
        <f t="shared" si="27"/>
        <v>0</v>
      </c>
      <c r="R46" s="27">
        <f t="shared" si="27"/>
        <v>0</v>
      </c>
      <c r="S46" s="27">
        <f t="shared" si="27"/>
        <v>0</v>
      </c>
    </row>
    <row r="49" spans="2:10" hidden="1" x14ac:dyDescent="0.15">
      <c r="B49" s="276" t="s">
        <v>181</v>
      </c>
      <c r="C49" s="28">
        <f>+C19+C33-C5</f>
        <v>0</v>
      </c>
      <c r="D49" s="28">
        <f t="shared" ref="D49:I49" si="28">+D19+D33-D5</f>
        <v>0</v>
      </c>
      <c r="E49" s="28">
        <f t="shared" si="28"/>
        <v>0</v>
      </c>
      <c r="F49" s="28">
        <f t="shared" si="28"/>
        <v>0</v>
      </c>
      <c r="G49" s="28">
        <f t="shared" si="28"/>
        <v>0</v>
      </c>
      <c r="H49" s="28">
        <f t="shared" si="28"/>
        <v>0</v>
      </c>
      <c r="I49" s="28">
        <f t="shared" si="28"/>
        <v>0</v>
      </c>
      <c r="J49" s="28">
        <f t="shared" ref="J49" si="29">+J19+J33-J5</f>
        <v>0</v>
      </c>
    </row>
    <row r="50" spans="2:10" hidden="1" x14ac:dyDescent="0.15">
      <c r="B50" s="275"/>
      <c r="C50" s="28"/>
      <c r="D50" s="28"/>
      <c r="E50" s="28"/>
      <c r="F50" s="28"/>
      <c r="G50" s="28"/>
      <c r="H50" s="28"/>
      <c r="I50" s="28"/>
      <c r="J50" s="28"/>
    </row>
    <row r="51" spans="2:10" hidden="1" x14ac:dyDescent="0.15">
      <c r="B51" s="275" t="s">
        <v>182</v>
      </c>
      <c r="C51" s="28">
        <f t="shared" ref="C51:I51" si="30">+C21+C35-C7</f>
        <v>0</v>
      </c>
      <c r="D51" s="28">
        <f t="shared" si="30"/>
        <v>0</v>
      </c>
      <c r="E51" s="28">
        <f t="shared" si="30"/>
        <v>0</v>
      </c>
      <c r="F51" s="28">
        <f t="shared" si="30"/>
        <v>0</v>
      </c>
      <c r="G51" s="28">
        <f t="shared" si="30"/>
        <v>0</v>
      </c>
      <c r="H51" s="28">
        <f t="shared" si="30"/>
        <v>0</v>
      </c>
      <c r="I51" s="28">
        <f t="shared" si="30"/>
        <v>0</v>
      </c>
      <c r="J51" s="28">
        <f t="shared" ref="J51" si="31">+J21+J35-J7</f>
        <v>0</v>
      </c>
    </row>
    <row r="52" spans="2:10" hidden="1" x14ac:dyDescent="0.15">
      <c r="B52" s="275"/>
      <c r="C52" s="28"/>
      <c r="D52" s="28"/>
      <c r="E52" s="28"/>
      <c r="F52" s="28"/>
      <c r="G52" s="28"/>
      <c r="H52" s="28"/>
      <c r="I52" s="28"/>
      <c r="J52" s="28"/>
    </row>
    <row r="53" spans="2:10" hidden="1" x14ac:dyDescent="0.15">
      <c r="B53" s="275" t="s">
        <v>183</v>
      </c>
      <c r="C53" s="28">
        <f t="shared" ref="C53:I53" si="32">+C23+C37-C9</f>
        <v>0</v>
      </c>
      <c r="D53" s="28">
        <f t="shared" si="32"/>
        <v>0</v>
      </c>
      <c r="E53" s="28">
        <f t="shared" si="32"/>
        <v>0</v>
      </c>
      <c r="F53" s="28">
        <f t="shared" si="32"/>
        <v>0</v>
      </c>
      <c r="G53" s="28">
        <f t="shared" si="32"/>
        <v>0</v>
      </c>
      <c r="H53" s="28">
        <f t="shared" si="32"/>
        <v>0</v>
      </c>
      <c r="I53" s="28">
        <f t="shared" si="32"/>
        <v>0</v>
      </c>
      <c r="J53" s="28">
        <f t="shared" ref="J53" si="33">+J23+J37-J9</f>
        <v>0</v>
      </c>
    </row>
    <row r="54" spans="2:10" hidden="1" x14ac:dyDescent="0.15">
      <c r="B54" s="275"/>
      <c r="C54" s="28"/>
      <c r="D54" s="28"/>
      <c r="E54" s="28"/>
      <c r="F54" s="28"/>
      <c r="G54" s="28"/>
      <c r="H54" s="28"/>
      <c r="I54" s="28"/>
      <c r="J54" s="28"/>
    </row>
    <row r="55" spans="2:10" hidden="1" x14ac:dyDescent="0.15">
      <c r="B55" s="275" t="s">
        <v>184</v>
      </c>
      <c r="C55" s="28">
        <f t="shared" ref="C55:I55" si="34">+C25+C39-C11</f>
        <v>0</v>
      </c>
      <c r="D55" s="28">
        <f t="shared" si="34"/>
        <v>0</v>
      </c>
      <c r="E55" s="28">
        <f t="shared" si="34"/>
        <v>0</v>
      </c>
      <c r="F55" s="28">
        <f t="shared" si="34"/>
        <v>0</v>
      </c>
      <c r="G55" s="28">
        <f t="shared" si="34"/>
        <v>0</v>
      </c>
      <c r="H55" s="28">
        <f t="shared" si="34"/>
        <v>0</v>
      </c>
      <c r="I55" s="28">
        <f t="shared" si="34"/>
        <v>0</v>
      </c>
      <c r="J55" s="28">
        <f t="shared" ref="J55" si="35">+J25+J39-J11</f>
        <v>0</v>
      </c>
    </row>
    <row r="56" spans="2:10" hidden="1" x14ac:dyDescent="0.15">
      <c r="B56" s="275"/>
      <c r="C56" s="28"/>
      <c r="D56" s="28"/>
      <c r="E56" s="28"/>
      <c r="F56" s="28"/>
      <c r="G56" s="28"/>
      <c r="H56" s="28"/>
      <c r="I56" s="28"/>
      <c r="J56" s="28"/>
    </row>
    <row r="57" spans="2:10" hidden="1" x14ac:dyDescent="0.15">
      <c r="B57" s="275" t="s">
        <v>185</v>
      </c>
      <c r="C57" s="28">
        <f t="shared" ref="C57:I57" si="36">+C27+C41-C13</f>
        <v>0</v>
      </c>
      <c r="D57" s="28">
        <f t="shared" si="36"/>
        <v>0</v>
      </c>
      <c r="E57" s="28">
        <f t="shared" si="36"/>
        <v>0</v>
      </c>
      <c r="F57" s="28">
        <f t="shared" si="36"/>
        <v>0</v>
      </c>
      <c r="G57" s="28">
        <f t="shared" si="36"/>
        <v>0</v>
      </c>
      <c r="H57" s="28">
        <f t="shared" si="36"/>
        <v>0</v>
      </c>
      <c r="I57" s="28">
        <f t="shared" si="36"/>
        <v>0</v>
      </c>
      <c r="J57" s="28">
        <f t="shared" ref="J57" si="37">+J27+J41-J13</f>
        <v>0</v>
      </c>
    </row>
    <row r="58" spans="2:10" hidden="1" x14ac:dyDescent="0.15">
      <c r="B58" s="275"/>
      <c r="C58" s="28"/>
      <c r="D58" s="28"/>
      <c r="E58" s="28"/>
      <c r="F58" s="28"/>
      <c r="G58" s="28"/>
      <c r="H58" s="28"/>
      <c r="I58" s="28"/>
      <c r="J58" s="28"/>
    </row>
    <row r="59" spans="2:10" hidden="1" x14ac:dyDescent="0.15">
      <c r="B59" s="275" t="s">
        <v>186</v>
      </c>
      <c r="C59" s="28">
        <f t="shared" ref="C59:I59" si="38">+C29+C43-C15</f>
        <v>0</v>
      </c>
      <c r="D59" s="28">
        <f t="shared" si="38"/>
        <v>0</v>
      </c>
      <c r="E59" s="28">
        <f t="shared" si="38"/>
        <v>0</v>
      </c>
      <c r="F59" s="28">
        <f t="shared" si="38"/>
        <v>0</v>
      </c>
      <c r="G59" s="28">
        <f t="shared" si="38"/>
        <v>0</v>
      </c>
      <c r="H59" s="28">
        <f t="shared" si="38"/>
        <v>0</v>
      </c>
      <c r="I59" s="28">
        <f t="shared" si="38"/>
        <v>0</v>
      </c>
      <c r="J59" s="28">
        <f t="shared" ref="J59" si="39">+J29+J43-J15</f>
        <v>0</v>
      </c>
    </row>
    <row r="60" spans="2:10" hidden="1" x14ac:dyDescent="0.15">
      <c r="B60" s="275"/>
      <c r="C60" s="28"/>
      <c r="D60" s="28"/>
      <c r="E60" s="28"/>
      <c r="F60" s="28"/>
      <c r="G60" s="28"/>
      <c r="H60" s="28"/>
      <c r="I60" s="28"/>
      <c r="J60" s="28"/>
    </row>
    <row r="61" spans="2:10" hidden="1" x14ac:dyDescent="0.15">
      <c r="B61" s="275" t="s">
        <v>187</v>
      </c>
      <c r="C61" s="28">
        <f t="shared" ref="C61:I61" si="40">+C31+C45-C17</f>
        <v>0</v>
      </c>
      <c r="D61" s="28">
        <f t="shared" si="40"/>
        <v>0</v>
      </c>
      <c r="E61" s="28">
        <f t="shared" si="40"/>
        <v>0</v>
      </c>
      <c r="F61" s="28">
        <f t="shared" si="40"/>
        <v>0</v>
      </c>
      <c r="G61" s="28">
        <f t="shared" si="40"/>
        <v>0</v>
      </c>
      <c r="H61" s="28">
        <f t="shared" si="40"/>
        <v>0</v>
      </c>
      <c r="I61" s="28">
        <f t="shared" si="40"/>
        <v>0</v>
      </c>
      <c r="J61" s="28">
        <f t="shared" ref="J61" si="41">+J31+J45-J17</f>
        <v>0</v>
      </c>
    </row>
    <row r="62" spans="2:10" hidden="1" x14ac:dyDescent="0.15">
      <c r="B62" s="275"/>
      <c r="C62" s="28"/>
      <c r="D62" s="28"/>
      <c r="E62" s="28"/>
      <c r="F62" s="28"/>
      <c r="G62" s="28"/>
    </row>
  </sheetData>
  <mergeCells count="41">
    <mergeCell ref="B1:J1"/>
    <mergeCell ref="B31:B32"/>
    <mergeCell ref="J3:J4"/>
    <mergeCell ref="C3:C4"/>
    <mergeCell ref="D3:D4"/>
    <mergeCell ref="E3:E4"/>
    <mergeCell ref="F3:F4"/>
    <mergeCell ref="B27:B28"/>
    <mergeCell ref="B29:B30"/>
    <mergeCell ref="G3:G4"/>
    <mergeCell ref="B2:J2"/>
    <mergeCell ref="H3:H4"/>
    <mergeCell ref="I3:I4"/>
    <mergeCell ref="A5:A18"/>
    <mergeCell ref="B5:B6"/>
    <mergeCell ref="B7:B8"/>
    <mergeCell ref="B9:B10"/>
    <mergeCell ref="B11:B12"/>
    <mergeCell ref="B13:B14"/>
    <mergeCell ref="B15:B16"/>
    <mergeCell ref="B17:B18"/>
    <mergeCell ref="A33:A46"/>
    <mergeCell ref="B33:B34"/>
    <mergeCell ref="B35:B36"/>
    <mergeCell ref="B37:B38"/>
    <mergeCell ref="B39:B40"/>
    <mergeCell ref="B41:B42"/>
    <mergeCell ref="B43:B44"/>
    <mergeCell ref="B45:B46"/>
    <mergeCell ref="A19:A32"/>
    <mergeCell ref="B19:B20"/>
    <mergeCell ref="B21:B22"/>
    <mergeCell ref="B23:B24"/>
    <mergeCell ref="B25:B26"/>
    <mergeCell ref="B59:B60"/>
    <mergeCell ref="B61:B62"/>
    <mergeCell ref="B49:B50"/>
    <mergeCell ref="B51:B52"/>
    <mergeCell ref="B53:B54"/>
    <mergeCell ref="B55:B56"/>
    <mergeCell ref="B57:B58"/>
  </mergeCells>
  <phoneticPr fontId="1"/>
  <printOptions horizontalCentered="1"/>
  <pageMargins left="0.62992125984251968" right="0.62992125984251968" top="0.59055118110236227" bottom="0.35433070866141736" header="0.31496062992125984" footer="0.31496062992125984"/>
  <pageSetup paperSize="9" scale="75"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63"/>
  <sheetViews>
    <sheetView view="pageBreakPreview" zoomScale="60" zoomScaleNormal="100" workbookViewId="0">
      <selection activeCell="P12" sqref="P12"/>
    </sheetView>
  </sheetViews>
  <sheetFormatPr defaultRowHeight="13.5" x14ac:dyDescent="0.15"/>
  <cols>
    <col min="1" max="1" width="7" customWidth="1"/>
    <col min="2" max="2" width="14" customWidth="1"/>
    <col min="3" max="4" width="17.375" style="2" customWidth="1"/>
    <col min="5" max="5" width="17.375" customWidth="1"/>
    <col min="6" max="6" width="9" customWidth="1"/>
    <col min="7" max="7" width="9" hidden="1" customWidth="1"/>
    <col min="8" max="11" width="0" hidden="1" customWidth="1"/>
  </cols>
  <sheetData>
    <row r="1" spans="1:7" s="5" customFormat="1" ht="36" customHeight="1" x14ac:dyDescent="0.15">
      <c r="A1" s="212" t="s">
        <v>10</v>
      </c>
      <c r="B1" s="319" t="s">
        <v>89</v>
      </c>
      <c r="C1" s="319"/>
      <c r="D1" s="319"/>
      <c r="E1" s="319"/>
      <c r="F1" s="319"/>
    </row>
    <row r="2" spans="1:7" s="230" customFormat="1" ht="30" customHeight="1" thickBot="1" x14ac:dyDescent="0.2">
      <c r="A2" s="6"/>
      <c r="B2" s="320" t="s">
        <v>90</v>
      </c>
      <c r="C2" s="320"/>
      <c r="D2" s="320"/>
      <c r="E2" s="320"/>
      <c r="F2" s="320"/>
    </row>
    <row r="3" spans="1:7" s="7" customFormat="1" ht="17.25" customHeight="1" x14ac:dyDescent="0.15">
      <c r="A3" s="67"/>
      <c r="B3" s="99" t="s">
        <v>270</v>
      </c>
      <c r="C3" s="317" t="s">
        <v>137</v>
      </c>
      <c r="D3" s="305" t="s">
        <v>138</v>
      </c>
      <c r="E3" s="303" t="s">
        <v>0</v>
      </c>
    </row>
    <row r="4" spans="1:7" s="7" customFormat="1" ht="17.25" customHeight="1" thickBot="1" x14ac:dyDescent="0.2">
      <c r="A4" s="90" t="s">
        <v>271</v>
      </c>
      <c r="B4" s="100"/>
      <c r="C4" s="310"/>
      <c r="D4" s="306"/>
      <c r="E4" s="304"/>
    </row>
    <row r="5" spans="1:7" s="7" customFormat="1" ht="16.5" customHeight="1" x14ac:dyDescent="0.15">
      <c r="A5" s="279" t="s">
        <v>0</v>
      </c>
      <c r="B5" s="287" t="s">
        <v>1</v>
      </c>
      <c r="C5" s="96">
        <v>58</v>
      </c>
      <c r="D5" s="71">
        <v>87</v>
      </c>
      <c r="E5" s="72">
        <v>145</v>
      </c>
      <c r="G5" s="7">
        <f>+C5+D5-E5</f>
        <v>0</v>
      </c>
    </row>
    <row r="6" spans="1:7" s="7" customFormat="1" ht="16.5" customHeight="1" x14ac:dyDescent="0.15">
      <c r="A6" s="280"/>
      <c r="B6" s="284"/>
      <c r="C6" s="93">
        <f>C5/E5</f>
        <v>0.4</v>
      </c>
      <c r="D6" s="75">
        <f>D5/E5</f>
        <v>0.6</v>
      </c>
      <c r="E6" s="76">
        <v>1</v>
      </c>
      <c r="G6" s="7">
        <f t="shared" ref="G6:G46" si="0">+C6+D6-E6</f>
        <v>0</v>
      </c>
    </row>
    <row r="7" spans="1:7" s="7" customFormat="1" ht="16.5" customHeight="1" x14ac:dyDescent="0.15">
      <c r="A7" s="280"/>
      <c r="B7" s="284" t="s">
        <v>2</v>
      </c>
      <c r="C7" s="92">
        <v>66</v>
      </c>
      <c r="D7" s="40">
        <v>118</v>
      </c>
      <c r="E7" s="68">
        <v>184</v>
      </c>
      <c r="G7" s="7">
        <f t="shared" si="0"/>
        <v>0</v>
      </c>
    </row>
    <row r="8" spans="1:7" s="7" customFormat="1" ht="16.5" customHeight="1" x14ac:dyDescent="0.15">
      <c r="A8" s="280"/>
      <c r="B8" s="284"/>
      <c r="C8" s="93">
        <f>C7/E7</f>
        <v>0.35869565217391303</v>
      </c>
      <c r="D8" s="75">
        <f>D7/E7</f>
        <v>0.64130434782608692</v>
      </c>
      <c r="E8" s="76">
        <v>1</v>
      </c>
      <c r="G8" s="7">
        <f t="shared" si="0"/>
        <v>0</v>
      </c>
    </row>
    <row r="9" spans="1:7" s="7" customFormat="1" ht="16.5" customHeight="1" x14ac:dyDescent="0.15">
      <c r="A9" s="280"/>
      <c r="B9" s="284" t="s">
        <v>3</v>
      </c>
      <c r="C9" s="92">
        <v>66</v>
      </c>
      <c r="D9" s="40">
        <v>145</v>
      </c>
      <c r="E9" s="68">
        <v>211</v>
      </c>
      <c r="G9" s="7">
        <f t="shared" si="0"/>
        <v>0</v>
      </c>
    </row>
    <row r="10" spans="1:7" s="7" customFormat="1" ht="16.5" customHeight="1" x14ac:dyDescent="0.15">
      <c r="A10" s="280"/>
      <c r="B10" s="284"/>
      <c r="C10" s="93">
        <f>C9/E9</f>
        <v>0.3127962085308057</v>
      </c>
      <c r="D10" s="75">
        <f>D9/E9</f>
        <v>0.6872037914691943</v>
      </c>
      <c r="E10" s="76">
        <v>1</v>
      </c>
      <c r="G10" s="7">
        <f t="shared" si="0"/>
        <v>0</v>
      </c>
    </row>
    <row r="11" spans="1:7" s="7" customFormat="1" ht="16.5" customHeight="1" x14ac:dyDescent="0.15">
      <c r="A11" s="280"/>
      <c r="B11" s="284" t="s">
        <v>4</v>
      </c>
      <c r="C11" s="92">
        <v>127</v>
      </c>
      <c r="D11" s="40">
        <v>122</v>
      </c>
      <c r="E11" s="68">
        <v>249</v>
      </c>
      <c r="G11" s="7">
        <f t="shared" si="0"/>
        <v>0</v>
      </c>
    </row>
    <row r="12" spans="1:7" s="7" customFormat="1" ht="16.5" customHeight="1" x14ac:dyDescent="0.15">
      <c r="A12" s="280"/>
      <c r="B12" s="284"/>
      <c r="C12" s="93">
        <f>C11/E11</f>
        <v>0.51004016064257029</v>
      </c>
      <c r="D12" s="75">
        <f>D11/E11</f>
        <v>0.48995983935742971</v>
      </c>
      <c r="E12" s="76">
        <v>1</v>
      </c>
      <c r="G12" s="7">
        <f t="shared" si="0"/>
        <v>0</v>
      </c>
    </row>
    <row r="13" spans="1:7" s="7" customFormat="1" ht="16.5" customHeight="1" x14ac:dyDescent="0.15">
      <c r="A13" s="280"/>
      <c r="B13" s="284" t="s">
        <v>5</v>
      </c>
      <c r="C13" s="92">
        <v>95</v>
      </c>
      <c r="D13" s="40">
        <v>177</v>
      </c>
      <c r="E13" s="68">
        <v>272</v>
      </c>
      <c r="G13" s="7">
        <f t="shared" si="0"/>
        <v>0</v>
      </c>
    </row>
    <row r="14" spans="1:7" s="7" customFormat="1" ht="16.5" customHeight="1" x14ac:dyDescent="0.15">
      <c r="A14" s="280"/>
      <c r="B14" s="284"/>
      <c r="C14" s="93">
        <f>C13/E13</f>
        <v>0.34926470588235292</v>
      </c>
      <c r="D14" s="75">
        <f>D13/E13</f>
        <v>0.65073529411764708</v>
      </c>
      <c r="E14" s="76">
        <v>1</v>
      </c>
      <c r="G14" s="7">
        <f t="shared" si="0"/>
        <v>0</v>
      </c>
    </row>
    <row r="15" spans="1:7" s="7" customFormat="1" ht="16.5" customHeight="1" x14ac:dyDescent="0.15">
      <c r="A15" s="280"/>
      <c r="B15" s="285" t="s">
        <v>85</v>
      </c>
      <c r="C15" s="92">
        <v>91</v>
      </c>
      <c r="D15" s="40">
        <v>199</v>
      </c>
      <c r="E15" s="68">
        <v>290</v>
      </c>
      <c r="G15" s="7">
        <f t="shared" si="0"/>
        <v>0</v>
      </c>
    </row>
    <row r="16" spans="1:7" s="7" customFormat="1" ht="16.5" customHeight="1" thickBot="1" x14ac:dyDescent="0.2">
      <c r="A16" s="280"/>
      <c r="B16" s="286"/>
      <c r="C16" s="94">
        <f>C15/E15</f>
        <v>0.31379310344827588</v>
      </c>
      <c r="D16" s="77">
        <f>D15/E15</f>
        <v>0.68620689655172418</v>
      </c>
      <c r="E16" s="78">
        <v>1</v>
      </c>
      <c r="G16" s="7">
        <f t="shared" si="0"/>
        <v>0</v>
      </c>
    </row>
    <row r="17" spans="1:12" s="7" customFormat="1" ht="16.5" customHeight="1" thickTop="1" x14ac:dyDescent="0.15">
      <c r="A17" s="280"/>
      <c r="B17" s="277" t="s">
        <v>0</v>
      </c>
      <c r="C17" s="45">
        <v>503</v>
      </c>
      <c r="D17" s="42">
        <v>848</v>
      </c>
      <c r="E17" s="112">
        <v>1351</v>
      </c>
      <c r="G17" s="7">
        <f t="shared" si="0"/>
        <v>0</v>
      </c>
    </row>
    <row r="18" spans="1:12" s="7" customFormat="1" ht="16.5" customHeight="1" thickBot="1" x14ac:dyDescent="0.2">
      <c r="A18" s="281"/>
      <c r="B18" s="285"/>
      <c r="C18" s="95">
        <f>C17/E17</f>
        <v>0.37231680236861586</v>
      </c>
      <c r="D18" s="79">
        <f>D17/E17</f>
        <v>0.62768319763138414</v>
      </c>
      <c r="E18" s="80">
        <v>1</v>
      </c>
      <c r="G18" s="7">
        <f t="shared" si="0"/>
        <v>0</v>
      </c>
      <c r="H18" s="27">
        <f>+C5+C7+C9+C11+C13+C15-C17</f>
        <v>0</v>
      </c>
      <c r="I18" s="27">
        <f>+D5+D7+D9+D11+D13+D15-D17</f>
        <v>0</v>
      </c>
      <c r="J18" s="27">
        <f>+E5+E7+E9+E11+E13+E15-E17</f>
        <v>0</v>
      </c>
    </row>
    <row r="19" spans="1:12" s="7" customFormat="1" ht="16.5" customHeight="1" x14ac:dyDescent="0.15">
      <c r="A19" s="279" t="s">
        <v>6</v>
      </c>
      <c r="B19" s="287" t="s">
        <v>1</v>
      </c>
      <c r="C19" s="96">
        <v>23</v>
      </c>
      <c r="D19" s="71">
        <v>35</v>
      </c>
      <c r="E19" s="72">
        <v>58</v>
      </c>
      <c r="G19" s="7">
        <f t="shared" si="0"/>
        <v>0</v>
      </c>
      <c r="I19" s="27"/>
      <c r="J19" s="27"/>
      <c r="K19" s="27"/>
      <c r="L19" s="27"/>
    </row>
    <row r="20" spans="1:12" s="7" customFormat="1" ht="16.5" customHeight="1" x14ac:dyDescent="0.15">
      <c r="A20" s="280"/>
      <c r="B20" s="284"/>
      <c r="C20" s="93">
        <f>C19/E19</f>
        <v>0.39655172413793105</v>
      </c>
      <c r="D20" s="75">
        <f>D19/E19</f>
        <v>0.60344827586206895</v>
      </c>
      <c r="E20" s="76">
        <v>1</v>
      </c>
      <c r="G20" s="7">
        <f t="shared" si="0"/>
        <v>0</v>
      </c>
    </row>
    <row r="21" spans="1:12" s="7" customFormat="1" ht="16.5" customHeight="1" x14ac:dyDescent="0.15">
      <c r="A21" s="280"/>
      <c r="B21" s="284" t="s">
        <v>2</v>
      </c>
      <c r="C21" s="92">
        <v>40</v>
      </c>
      <c r="D21" s="40">
        <v>52</v>
      </c>
      <c r="E21" s="68">
        <v>92</v>
      </c>
      <c r="G21" s="7">
        <f t="shared" si="0"/>
        <v>0</v>
      </c>
    </row>
    <row r="22" spans="1:12" s="7" customFormat="1" ht="16.5" customHeight="1" x14ac:dyDescent="0.15">
      <c r="A22" s="280"/>
      <c r="B22" s="284"/>
      <c r="C22" s="93">
        <f>C21/E21</f>
        <v>0.43478260869565216</v>
      </c>
      <c r="D22" s="75">
        <f>D21/E21</f>
        <v>0.56521739130434778</v>
      </c>
      <c r="E22" s="76">
        <v>1</v>
      </c>
      <c r="G22" s="7">
        <f t="shared" si="0"/>
        <v>0</v>
      </c>
    </row>
    <row r="23" spans="1:12" s="7" customFormat="1" ht="16.5" customHeight="1" x14ac:dyDescent="0.15">
      <c r="A23" s="280"/>
      <c r="B23" s="284" t="s">
        <v>3</v>
      </c>
      <c r="C23" s="92">
        <v>31</v>
      </c>
      <c r="D23" s="40">
        <v>73</v>
      </c>
      <c r="E23" s="68">
        <v>104</v>
      </c>
      <c r="G23" s="7">
        <f t="shared" si="0"/>
        <v>0</v>
      </c>
    </row>
    <row r="24" spans="1:12" s="7" customFormat="1" ht="16.5" customHeight="1" x14ac:dyDescent="0.15">
      <c r="A24" s="280"/>
      <c r="B24" s="284"/>
      <c r="C24" s="93">
        <f>C23/E23</f>
        <v>0.29807692307692307</v>
      </c>
      <c r="D24" s="75">
        <f>D23/E23</f>
        <v>0.70192307692307687</v>
      </c>
      <c r="E24" s="76">
        <v>1</v>
      </c>
      <c r="G24" s="7">
        <f t="shared" si="0"/>
        <v>0</v>
      </c>
    </row>
    <row r="25" spans="1:12" s="7" customFormat="1" ht="16.5" customHeight="1" x14ac:dyDescent="0.15">
      <c r="A25" s="280"/>
      <c r="B25" s="284" t="s">
        <v>4</v>
      </c>
      <c r="C25" s="92">
        <v>68</v>
      </c>
      <c r="D25" s="40">
        <v>51</v>
      </c>
      <c r="E25" s="68">
        <v>119</v>
      </c>
      <c r="G25" s="7">
        <f t="shared" si="0"/>
        <v>0</v>
      </c>
    </row>
    <row r="26" spans="1:12" s="7" customFormat="1" ht="16.5" customHeight="1" x14ac:dyDescent="0.15">
      <c r="A26" s="280"/>
      <c r="B26" s="284"/>
      <c r="C26" s="93">
        <f>C25/E25</f>
        <v>0.5714285714285714</v>
      </c>
      <c r="D26" s="75">
        <f>D25/E25</f>
        <v>0.42857142857142855</v>
      </c>
      <c r="E26" s="76">
        <v>1</v>
      </c>
      <c r="G26" s="7">
        <f t="shared" si="0"/>
        <v>0</v>
      </c>
    </row>
    <row r="27" spans="1:12" s="7" customFormat="1" ht="16.5" customHeight="1" x14ac:dyDescent="0.15">
      <c r="A27" s="280"/>
      <c r="B27" s="284" t="s">
        <v>5</v>
      </c>
      <c r="C27" s="92">
        <v>52</v>
      </c>
      <c r="D27" s="40">
        <v>80</v>
      </c>
      <c r="E27" s="68">
        <v>132</v>
      </c>
      <c r="G27" s="7">
        <f t="shared" si="0"/>
        <v>0</v>
      </c>
    </row>
    <row r="28" spans="1:12" s="7" customFormat="1" ht="16.5" customHeight="1" x14ac:dyDescent="0.15">
      <c r="A28" s="280"/>
      <c r="B28" s="284"/>
      <c r="C28" s="93">
        <f>C27/E27</f>
        <v>0.39393939393939392</v>
      </c>
      <c r="D28" s="75">
        <f>D27/E27</f>
        <v>0.60606060606060608</v>
      </c>
      <c r="E28" s="76">
        <v>1</v>
      </c>
      <c r="G28" s="7">
        <f t="shared" si="0"/>
        <v>0</v>
      </c>
    </row>
    <row r="29" spans="1:12" s="7" customFormat="1" ht="16.5" customHeight="1" x14ac:dyDescent="0.15">
      <c r="A29" s="280"/>
      <c r="B29" s="285" t="s">
        <v>85</v>
      </c>
      <c r="C29" s="92">
        <v>53</v>
      </c>
      <c r="D29" s="40">
        <v>76</v>
      </c>
      <c r="E29" s="68">
        <v>129</v>
      </c>
      <c r="G29" s="7">
        <f t="shared" si="0"/>
        <v>0</v>
      </c>
    </row>
    <row r="30" spans="1:12" s="7" customFormat="1" ht="16.5" customHeight="1" thickBot="1" x14ac:dyDescent="0.2">
      <c r="A30" s="280"/>
      <c r="B30" s="286"/>
      <c r="C30" s="94">
        <f>C29/E29</f>
        <v>0.41085271317829458</v>
      </c>
      <c r="D30" s="77">
        <f>D29/E29</f>
        <v>0.58914728682170547</v>
      </c>
      <c r="E30" s="78">
        <v>1</v>
      </c>
      <c r="G30" s="7">
        <f t="shared" si="0"/>
        <v>0</v>
      </c>
    </row>
    <row r="31" spans="1:12" s="7" customFormat="1" ht="16.5" customHeight="1" thickTop="1" x14ac:dyDescent="0.15">
      <c r="A31" s="280"/>
      <c r="B31" s="277" t="s">
        <v>0</v>
      </c>
      <c r="C31" s="45">
        <v>267</v>
      </c>
      <c r="D31" s="42">
        <v>367</v>
      </c>
      <c r="E31" s="70">
        <v>634</v>
      </c>
      <c r="G31" s="7">
        <f t="shared" si="0"/>
        <v>0</v>
      </c>
      <c r="H31" s="27"/>
      <c r="I31" s="27"/>
      <c r="J31" s="27"/>
    </row>
    <row r="32" spans="1:12" s="7" customFormat="1" ht="16.5" customHeight="1" thickBot="1" x14ac:dyDescent="0.2">
      <c r="A32" s="282"/>
      <c r="B32" s="278"/>
      <c r="C32" s="97">
        <f>C31/E31</f>
        <v>0.42113564668769715</v>
      </c>
      <c r="D32" s="81">
        <f>D31/E31</f>
        <v>0.57886435331230279</v>
      </c>
      <c r="E32" s="83">
        <v>1</v>
      </c>
      <c r="G32" s="7">
        <f t="shared" si="0"/>
        <v>0</v>
      </c>
      <c r="H32" s="27">
        <f>+C19+C21+C23+C25+C27+C29-C31</f>
        <v>0</v>
      </c>
      <c r="I32" s="27">
        <f>+D19+D21+D23+D25+D27+D29-D31</f>
        <v>0</v>
      </c>
      <c r="J32" s="27">
        <f>+E19+E21+E23+E25+E27+E29-E31</f>
        <v>0</v>
      </c>
    </row>
    <row r="33" spans="1:10" s="7" customFormat="1" ht="16.5" customHeight="1" x14ac:dyDescent="0.15">
      <c r="A33" s="283" t="s">
        <v>7</v>
      </c>
      <c r="B33" s="277" t="s">
        <v>1</v>
      </c>
      <c r="C33" s="45">
        <v>35</v>
      </c>
      <c r="D33" s="42">
        <v>52</v>
      </c>
      <c r="E33" s="70">
        <v>87</v>
      </c>
      <c r="G33" s="7">
        <f t="shared" si="0"/>
        <v>0</v>
      </c>
    </row>
    <row r="34" spans="1:10" s="7" customFormat="1" ht="16.5" customHeight="1" x14ac:dyDescent="0.15">
      <c r="A34" s="280"/>
      <c r="B34" s="284"/>
      <c r="C34" s="93">
        <f>C33/E33</f>
        <v>0.40229885057471265</v>
      </c>
      <c r="D34" s="75">
        <f>D33/E33</f>
        <v>0.5977011494252874</v>
      </c>
      <c r="E34" s="76">
        <v>1</v>
      </c>
      <c r="G34" s="7">
        <f t="shared" si="0"/>
        <v>0</v>
      </c>
    </row>
    <row r="35" spans="1:10" s="7" customFormat="1" ht="16.5" customHeight="1" x14ac:dyDescent="0.15">
      <c r="A35" s="280"/>
      <c r="B35" s="284" t="s">
        <v>2</v>
      </c>
      <c r="C35" s="92">
        <v>26</v>
      </c>
      <c r="D35" s="40">
        <v>66</v>
      </c>
      <c r="E35" s="68">
        <v>92</v>
      </c>
      <c r="G35" s="7">
        <f t="shared" si="0"/>
        <v>0</v>
      </c>
    </row>
    <row r="36" spans="1:10" s="7" customFormat="1" ht="16.5" customHeight="1" x14ac:dyDescent="0.15">
      <c r="A36" s="280"/>
      <c r="B36" s="284"/>
      <c r="C36" s="93">
        <f>C35/E35</f>
        <v>0.28260869565217389</v>
      </c>
      <c r="D36" s="75">
        <f>D35/E35</f>
        <v>0.71739130434782605</v>
      </c>
      <c r="E36" s="76">
        <v>1</v>
      </c>
      <c r="G36" s="7">
        <f t="shared" si="0"/>
        <v>0</v>
      </c>
    </row>
    <row r="37" spans="1:10" s="7" customFormat="1" ht="16.5" customHeight="1" x14ac:dyDescent="0.15">
      <c r="A37" s="280"/>
      <c r="B37" s="284" t="s">
        <v>3</v>
      </c>
      <c r="C37" s="92">
        <v>35</v>
      </c>
      <c r="D37" s="40">
        <v>72</v>
      </c>
      <c r="E37" s="68">
        <v>107</v>
      </c>
      <c r="G37" s="7">
        <f t="shared" si="0"/>
        <v>0</v>
      </c>
    </row>
    <row r="38" spans="1:10" s="7" customFormat="1" ht="16.5" customHeight="1" x14ac:dyDescent="0.15">
      <c r="A38" s="280"/>
      <c r="B38" s="284"/>
      <c r="C38" s="93">
        <f>C37/E37</f>
        <v>0.32710280373831774</v>
      </c>
      <c r="D38" s="75">
        <f>D37/E37</f>
        <v>0.67289719626168221</v>
      </c>
      <c r="E38" s="76">
        <v>1</v>
      </c>
      <c r="G38" s="7">
        <f t="shared" si="0"/>
        <v>0</v>
      </c>
    </row>
    <row r="39" spans="1:10" s="7" customFormat="1" ht="16.5" customHeight="1" x14ac:dyDescent="0.15">
      <c r="A39" s="280"/>
      <c r="B39" s="284" t="s">
        <v>4</v>
      </c>
      <c r="C39" s="92">
        <v>59</v>
      </c>
      <c r="D39" s="40">
        <v>71</v>
      </c>
      <c r="E39" s="68">
        <v>130</v>
      </c>
      <c r="G39" s="7">
        <f t="shared" si="0"/>
        <v>0</v>
      </c>
    </row>
    <row r="40" spans="1:10" s="7" customFormat="1" ht="16.5" customHeight="1" x14ac:dyDescent="0.15">
      <c r="A40" s="280"/>
      <c r="B40" s="284"/>
      <c r="C40" s="93">
        <f>C39/E39</f>
        <v>0.45384615384615384</v>
      </c>
      <c r="D40" s="75">
        <f>D39/E39</f>
        <v>0.5461538461538461</v>
      </c>
      <c r="E40" s="76">
        <v>1</v>
      </c>
      <c r="G40" s="7">
        <f t="shared" si="0"/>
        <v>0</v>
      </c>
    </row>
    <row r="41" spans="1:10" s="7" customFormat="1" ht="16.5" customHeight="1" x14ac:dyDescent="0.15">
      <c r="A41" s="280"/>
      <c r="B41" s="284" t="s">
        <v>5</v>
      </c>
      <c r="C41" s="92">
        <v>43</v>
      </c>
      <c r="D41" s="40">
        <v>97</v>
      </c>
      <c r="E41" s="68">
        <v>140</v>
      </c>
      <c r="G41" s="7">
        <f t="shared" si="0"/>
        <v>0</v>
      </c>
    </row>
    <row r="42" spans="1:10" s="7" customFormat="1" ht="16.5" customHeight="1" x14ac:dyDescent="0.15">
      <c r="A42" s="280"/>
      <c r="B42" s="284"/>
      <c r="C42" s="93">
        <f>C41/E41</f>
        <v>0.30714285714285716</v>
      </c>
      <c r="D42" s="75">
        <f>D41/E41</f>
        <v>0.69285714285714284</v>
      </c>
      <c r="E42" s="76">
        <v>1</v>
      </c>
      <c r="G42" s="7">
        <f t="shared" si="0"/>
        <v>0</v>
      </c>
    </row>
    <row r="43" spans="1:10" s="7" customFormat="1" ht="16.5" customHeight="1" x14ac:dyDescent="0.15">
      <c r="A43" s="280"/>
      <c r="B43" s="285" t="s">
        <v>85</v>
      </c>
      <c r="C43" s="92">
        <v>38</v>
      </c>
      <c r="D43" s="40">
        <v>123</v>
      </c>
      <c r="E43" s="68">
        <v>161</v>
      </c>
      <c r="G43" s="7">
        <f t="shared" si="0"/>
        <v>0</v>
      </c>
    </row>
    <row r="44" spans="1:10" s="7" customFormat="1" ht="16.5" customHeight="1" thickBot="1" x14ac:dyDescent="0.2">
      <c r="A44" s="280"/>
      <c r="B44" s="286"/>
      <c r="C44" s="94">
        <f>C43/E43</f>
        <v>0.2360248447204969</v>
      </c>
      <c r="D44" s="77">
        <f>D43/E43</f>
        <v>0.7639751552795031</v>
      </c>
      <c r="E44" s="78">
        <v>1</v>
      </c>
      <c r="G44" s="7">
        <f t="shared" si="0"/>
        <v>0</v>
      </c>
    </row>
    <row r="45" spans="1:10" s="7" customFormat="1" ht="16.5" customHeight="1" thickTop="1" x14ac:dyDescent="0.15">
      <c r="A45" s="280"/>
      <c r="B45" s="277" t="s">
        <v>0</v>
      </c>
      <c r="C45" s="45">
        <v>236</v>
      </c>
      <c r="D45" s="42">
        <v>481</v>
      </c>
      <c r="E45" s="70">
        <v>717</v>
      </c>
      <c r="G45" s="7">
        <f t="shared" si="0"/>
        <v>0</v>
      </c>
    </row>
    <row r="46" spans="1:10" s="7" customFormat="1" ht="16.5" customHeight="1" thickBot="1" x14ac:dyDescent="0.2">
      <c r="A46" s="282"/>
      <c r="B46" s="278"/>
      <c r="C46" s="97">
        <f>C45/E45</f>
        <v>0.32914923291492332</v>
      </c>
      <c r="D46" s="81">
        <f>D45/E45</f>
        <v>0.67085076708507674</v>
      </c>
      <c r="E46" s="83">
        <v>1</v>
      </c>
      <c r="G46" s="7">
        <f t="shared" si="0"/>
        <v>0</v>
      </c>
      <c r="H46" s="27">
        <f>+C33+C35+C37+C39+C41+C43-C45</f>
        <v>0</v>
      </c>
      <c r="I46" s="27">
        <f>+D33+D35+D37+D39+D41+D43-D45</f>
        <v>0</v>
      </c>
      <c r="J46" s="27">
        <f>+E33+E35+E37+E39+E41+E43-E45</f>
        <v>0</v>
      </c>
    </row>
    <row r="49" spans="2:6" hidden="1" x14ac:dyDescent="0.15">
      <c r="B49" s="276" t="s">
        <v>181</v>
      </c>
      <c r="C49" s="28">
        <f>+C19+C33-C5</f>
        <v>0</v>
      </c>
      <c r="D49" s="28">
        <f t="shared" ref="D49:F49" si="1">+D19+D33-D5</f>
        <v>0</v>
      </c>
      <c r="E49" s="28">
        <f t="shared" si="1"/>
        <v>0</v>
      </c>
      <c r="F49" s="28">
        <f t="shared" si="1"/>
        <v>0</v>
      </c>
    </row>
    <row r="50" spans="2:6" hidden="1" x14ac:dyDescent="0.15">
      <c r="B50" s="275"/>
      <c r="C50" s="28"/>
      <c r="D50" s="28"/>
      <c r="E50" s="28"/>
      <c r="F50" s="28"/>
    </row>
    <row r="51" spans="2:6" hidden="1" x14ac:dyDescent="0.15">
      <c r="B51" s="275" t="s">
        <v>182</v>
      </c>
      <c r="C51" s="28">
        <f t="shared" ref="C51:F51" si="2">+C21+C35-C7</f>
        <v>0</v>
      </c>
      <c r="D51" s="28">
        <f t="shared" si="2"/>
        <v>0</v>
      </c>
      <c r="E51" s="28">
        <f t="shared" si="2"/>
        <v>0</v>
      </c>
      <c r="F51" s="28">
        <f t="shared" si="2"/>
        <v>0</v>
      </c>
    </row>
    <row r="52" spans="2:6" hidden="1" x14ac:dyDescent="0.15">
      <c r="B52" s="275"/>
      <c r="C52" s="28"/>
      <c r="D52" s="28"/>
      <c r="E52" s="28"/>
      <c r="F52" s="28"/>
    </row>
    <row r="53" spans="2:6" hidden="1" x14ac:dyDescent="0.15">
      <c r="B53" s="275" t="s">
        <v>183</v>
      </c>
      <c r="C53" s="28">
        <f t="shared" ref="C53:F53" si="3">+C23+C37-C9</f>
        <v>0</v>
      </c>
      <c r="D53" s="28">
        <f t="shared" si="3"/>
        <v>0</v>
      </c>
      <c r="E53" s="28">
        <f t="shared" si="3"/>
        <v>0</v>
      </c>
      <c r="F53" s="28">
        <f t="shared" si="3"/>
        <v>0</v>
      </c>
    </row>
    <row r="54" spans="2:6" hidden="1" x14ac:dyDescent="0.15">
      <c r="B54" s="275"/>
      <c r="C54" s="28"/>
      <c r="D54" s="28"/>
      <c r="E54" s="28"/>
      <c r="F54" s="28"/>
    </row>
    <row r="55" spans="2:6" hidden="1" x14ac:dyDescent="0.15">
      <c r="B55" s="275" t="s">
        <v>184</v>
      </c>
      <c r="C55" s="28">
        <f t="shared" ref="C55:F55" si="4">+C25+C39-C11</f>
        <v>0</v>
      </c>
      <c r="D55" s="28">
        <f t="shared" si="4"/>
        <v>0</v>
      </c>
      <c r="E55" s="28">
        <f t="shared" si="4"/>
        <v>0</v>
      </c>
      <c r="F55" s="28">
        <f t="shared" si="4"/>
        <v>0</v>
      </c>
    </row>
    <row r="56" spans="2:6" hidden="1" x14ac:dyDescent="0.15">
      <c r="B56" s="275"/>
      <c r="C56" s="28"/>
      <c r="D56" s="28"/>
      <c r="E56" s="28"/>
      <c r="F56" s="28"/>
    </row>
    <row r="57" spans="2:6" hidden="1" x14ac:dyDescent="0.15">
      <c r="B57" s="275" t="s">
        <v>185</v>
      </c>
      <c r="C57" s="28">
        <f t="shared" ref="C57:F57" si="5">+C27+C41-C13</f>
        <v>0</v>
      </c>
      <c r="D57" s="28">
        <f t="shared" si="5"/>
        <v>0</v>
      </c>
      <c r="E57" s="28">
        <f t="shared" si="5"/>
        <v>0</v>
      </c>
      <c r="F57" s="28">
        <f t="shared" si="5"/>
        <v>0</v>
      </c>
    </row>
    <row r="58" spans="2:6" hidden="1" x14ac:dyDescent="0.15">
      <c r="B58" s="275"/>
      <c r="C58" s="28"/>
      <c r="D58" s="28"/>
      <c r="E58" s="28"/>
      <c r="F58" s="28"/>
    </row>
    <row r="59" spans="2:6" hidden="1" x14ac:dyDescent="0.15">
      <c r="B59" s="275" t="s">
        <v>186</v>
      </c>
      <c r="C59" s="28">
        <f t="shared" ref="C59:F59" si="6">+C29+C43-C15</f>
        <v>0</v>
      </c>
      <c r="D59" s="28">
        <f t="shared" si="6"/>
        <v>0</v>
      </c>
      <c r="E59" s="28">
        <f t="shared" si="6"/>
        <v>0</v>
      </c>
      <c r="F59" s="28">
        <f t="shared" si="6"/>
        <v>0</v>
      </c>
    </row>
    <row r="60" spans="2:6" hidden="1" x14ac:dyDescent="0.15">
      <c r="B60" s="275"/>
      <c r="C60" s="28"/>
      <c r="D60" s="28"/>
      <c r="E60" s="28"/>
      <c r="F60" s="28"/>
    </row>
    <row r="61" spans="2:6" hidden="1" x14ac:dyDescent="0.15">
      <c r="B61" s="275" t="s">
        <v>187</v>
      </c>
      <c r="C61" s="28">
        <f t="shared" ref="C61:F61" si="7">+C31+C45-C17</f>
        <v>0</v>
      </c>
      <c r="D61" s="28">
        <f t="shared" si="7"/>
        <v>0</v>
      </c>
      <c r="E61" s="28">
        <f t="shared" si="7"/>
        <v>0</v>
      </c>
      <c r="F61" s="28">
        <f t="shared" si="7"/>
        <v>0</v>
      </c>
    </row>
    <row r="62" spans="2:6" hidden="1" x14ac:dyDescent="0.15">
      <c r="B62" s="275"/>
      <c r="C62" s="28"/>
      <c r="D62" s="28"/>
      <c r="E62" s="28"/>
      <c r="F62" s="28"/>
    </row>
    <row r="63" spans="2:6" hidden="1" x14ac:dyDescent="0.15">
      <c r="E63" s="2"/>
      <c r="F63" s="2"/>
    </row>
  </sheetData>
  <mergeCells count="36">
    <mergeCell ref="A5:A18"/>
    <mergeCell ref="B5:B6"/>
    <mergeCell ref="B7:B8"/>
    <mergeCell ref="B9:B10"/>
    <mergeCell ref="B11:B12"/>
    <mergeCell ref="B13:B14"/>
    <mergeCell ref="B15:B16"/>
    <mergeCell ref="B17:B18"/>
    <mergeCell ref="C3:C4"/>
    <mergeCell ref="D3:D4"/>
    <mergeCell ref="E3:E4"/>
    <mergeCell ref="B1:F1"/>
    <mergeCell ref="B2:F2"/>
    <mergeCell ref="A19:A32"/>
    <mergeCell ref="B19:B20"/>
    <mergeCell ref="B21:B22"/>
    <mergeCell ref="B23:B24"/>
    <mergeCell ref="B25:B26"/>
    <mergeCell ref="B27:B28"/>
    <mergeCell ref="B29:B30"/>
    <mergeCell ref="B31:B32"/>
    <mergeCell ref="A33:A46"/>
    <mergeCell ref="B33:B34"/>
    <mergeCell ref="B35:B36"/>
    <mergeCell ref="B37:B38"/>
    <mergeCell ref="B39:B40"/>
    <mergeCell ref="B41:B42"/>
    <mergeCell ref="B43:B44"/>
    <mergeCell ref="B45:B46"/>
    <mergeCell ref="B59:B60"/>
    <mergeCell ref="B61:B62"/>
    <mergeCell ref="B49:B50"/>
    <mergeCell ref="B51:B52"/>
    <mergeCell ref="B53:B54"/>
    <mergeCell ref="B55:B56"/>
    <mergeCell ref="B57:B58"/>
  </mergeCells>
  <phoneticPr fontId="1"/>
  <printOptions horizontalCentered="1"/>
  <pageMargins left="0.74803149606299213" right="0.70866141732283472" top="0.70866141732283472"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2"/>
  <sheetViews>
    <sheetView view="pageBreakPreview" zoomScale="60" zoomScaleNormal="100" workbookViewId="0">
      <selection activeCell="Z18" sqref="Z18"/>
    </sheetView>
  </sheetViews>
  <sheetFormatPr defaultRowHeight="13.5" x14ac:dyDescent="0.15"/>
  <cols>
    <col min="1" max="1" width="6.625" customWidth="1"/>
    <col min="2" max="2" width="12.875" customWidth="1"/>
    <col min="3" max="8" width="11.375" style="2" customWidth="1"/>
    <col min="9" max="10" width="11.375" customWidth="1"/>
    <col min="11" max="17" width="0" hidden="1" customWidth="1"/>
    <col min="18" max="19" width="9" hidden="1" customWidth="1"/>
    <col min="20" max="20" width="0" hidden="1" customWidth="1"/>
  </cols>
  <sheetData>
    <row r="1" spans="1:11" s="53" customFormat="1" ht="40.5" customHeight="1" thickBot="1" x14ac:dyDescent="0.2">
      <c r="A1" s="231" t="s">
        <v>11</v>
      </c>
      <c r="B1" s="321" t="s">
        <v>155</v>
      </c>
      <c r="C1" s="321"/>
      <c r="D1" s="321"/>
      <c r="E1" s="321"/>
      <c r="F1" s="321"/>
      <c r="G1" s="321"/>
      <c r="H1" s="321"/>
      <c r="I1" s="321"/>
      <c r="J1" s="321"/>
    </row>
    <row r="2" spans="1:11" s="7" customFormat="1" ht="30.75" customHeight="1" x14ac:dyDescent="0.15">
      <c r="A2" s="67"/>
      <c r="B2" s="99" t="s">
        <v>270</v>
      </c>
      <c r="C2" s="322" t="s">
        <v>214</v>
      </c>
      <c r="D2" s="305" t="s">
        <v>139</v>
      </c>
      <c r="E2" s="305" t="s">
        <v>210</v>
      </c>
      <c r="F2" s="305" t="s">
        <v>211</v>
      </c>
      <c r="G2" s="305" t="s">
        <v>212</v>
      </c>
      <c r="H2" s="305" t="s">
        <v>213</v>
      </c>
      <c r="I2" s="305" t="s">
        <v>268</v>
      </c>
      <c r="J2" s="303" t="s">
        <v>86</v>
      </c>
    </row>
    <row r="3" spans="1:11" s="7" customFormat="1" ht="30.75" customHeight="1" thickBot="1" x14ac:dyDescent="0.2">
      <c r="A3" s="90" t="s">
        <v>271</v>
      </c>
      <c r="B3" s="100"/>
      <c r="C3" s="323"/>
      <c r="D3" s="306"/>
      <c r="E3" s="306"/>
      <c r="F3" s="306"/>
      <c r="G3" s="306"/>
      <c r="H3" s="306"/>
      <c r="I3" s="306"/>
      <c r="J3" s="304"/>
    </row>
    <row r="4" spans="1:11" s="7" customFormat="1" ht="22.5" customHeight="1" x14ac:dyDescent="0.15">
      <c r="A4" s="279" t="s">
        <v>0</v>
      </c>
      <c r="B4" s="287" t="s">
        <v>1</v>
      </c>
      <c r="C4" s="96">
        <v>87</v>
      </c>
      <c r="D4" s="71">
        <v>29</v>
      </c>
      <c r="E4" s="71">
        <v>56</v>
      </c>
      <c r="F4" s="71">
        <v>42</v>
      </c>
      <c r="G4" s="71">
        <v>9</v>
      </c>
      <c r="H4" s="71">
        <v>11</v>
      </c>
      <c r="I4" s="88">
        <v>234</v>
      </c>
      <c r="J4" s="127">
        <f>SUM(J18,J32)</f>
        <v>146</v>
      </c>
      <c r="K4" s="7">
        <f>+SUM(C4:H4)-I4</f>
        <v>0</v>
      </c>
    </row>
    <row r="5" spans="1:11" s="7" customFormat="1" ht="22.5" customHeight="1" x14ac:dyDescent="0.15">
      <c r="A5" s="280"/>
      <c r="B5" s="284"/>
      <c r="C5" s="93">
        <f>C4/$J$4</f>
        <v>0.59589041095890416</v>
      </c>
      <c r="D5" s="75">
        <f t="shared" ref="D5:H5" si="0">D4/$J$4</f>
        <v>0.19863013698630136</v>
      </c>
      <c r="E5" s="75">
        <f t="shared" si="0"/>
        <v>0.38356164383561642</v>
      </c>
      <c r="F5" s="75">
        <f t="shared" si="0"/>
        <v>0.28767123287671231</v>
      </c>
      <c r="G5" s="75">
        <f t="shared" si="0"/>
        <v>6.1643835616438353E-2</v>
      </c>
      <c r="H5" s="75">
        <f t="shared" si="0"/>
        <v>7.5342465753424653E-2</v>
      </c>
      <c r="I5" s="115" t="s">
        <v>136</v>
      </c>
      <c r="J5" s="116" t="s">
        <v>136</v>
      </c>
      <c r="K5" s="7" t="e">
        <f t="shared" ref="K5:K45" si="1">+SUM(C5:H5)-I5</f>
        <v>#VALUE!</v>
      </c>
    </row>
    <row r="6" spans="1:11" s="7" customFormat="1" ht="22.5" customHeight="1" x14ac:dyDescent="0.15">
      <c r="A6" s="280"/>
      <c r="B6" s="284" t="s">
        <v>2</v>
      </c>
      <c r="C6" s="92">
        <v>119</v>
      </c>
      <c r="D6" s="40">
        <v>53</v>
      </c>
      <c r="E6" s="40">
        <v>47</v>
      </c>
      <c r="F6" s="40">
        <v>62</v>
      </c>
      <c r="G6" s="40">
        <v>10</v>
      </c>
      <c r="H6" s="40">
        <v>14</v>
      </c>
      <c r="I6" s="40">
        <v>305</v>
      </c>
      <c r="J6" s="69">
        <f>SUM(J20,J34)</f>
        <v>185</v>
      </c>
      <c r="K6" s="7">
        <f t="shared" si="1"/>
        <v>0</v>
      </c>
    </row>
    <row r="7" spans="1:11" s="7" customFormat="1" ht="22.5" customHeight="1" x14ac:dyDescent="0.15">
      <c r="A7" s="280"/>
      <c r="B7" s="284"/>
      <c r="C7" s="93">
        <f>C6/$J$6</f>
        <v>0.64324324324324322</v>
      </c>
      <c r="D7" s="75">
        <f t="shared" ref="D7:H7" si="2">D6/$J$6</f>
        <v>0.2864864864864865</v>
      </c>
      <c r="E7" s="75">
        <f t="shared" si="2"/>
        <v>0.25405405405405407</v>
      </c>
      <c r="F7" s="75">
        <f t="shared" si="2"/>
        <v>0.33513513513513515</v>
      </c>
      <c r="G7" s="75">
        <f t="shared" si="2"/>
        <v>5.4054054054054057E-2</v>
      </c>
      <c r="H7" s="75">
        <f t="shared" si="2"/>
        <v>7.567567567567568E-2</v>
      </c>
      <c r="I7" s="115" t="s">
        <v>136</v>
      </c>
      <c r="J7" s="116" t="s">
        <v>136</v>
      </c>
      <c r="K7" s="7" t="e">
        <f t="shared" si="1"/>
        <v>#VALUE!</v>
      </c>
    </row>
    <row r="8" spans="1:11" s="7" customFormat="1" ht="22.5" customHeight="1" x14ac:dyDescent="0.15">
      <c r="A8" s="280"/>
      <c r="B8" s="284" t="s">
        <v>3</v>
      </c>
      <c r="C8" s="92">
        <v>159</v>
      </c>
      <c r="D8" s="40">
        <v>95</v>
      </c>
      <c r="E8" s="40">
        <v>24</v>
      </c>
      <c r="F8" s="40">
        <v>83</v>
      </c>
      <c r="G8" s="40">
        <v>9</v>
      </c>
      <c r="H8" s="40">
        <v>17</v>
      </c>
      <c r="I8" s="40">
        <v>387</v>
      </c>
      <c r="J8" s="69">
        <f>SUM(J22,J36)</f>
        <v>212</v>
      </c>
      <c r="K8" s="7">
        <f t="shared" si="1"/>
        <v>0</v>
      </c>
    </row>
    <row r="9" spans="1:11" s="7" customFormat="1" ht="22.5" customHeight="1" x14ac:dyDescent="0.15">
      <c r="A9" s="280"/>
      <c r="B9" s="284"/>
      <c r="C9" s="93">
        <f>C8/$J$8</f>
        <v>0.75</v>
      </c>
      <c r="D9" s="75">
        <f t="shared" ref="D9:H9" si="3">D8/$J$8</f>
        <v>0.44811320754716982</v>
      </c>
      <c r="E9" s="75">
        <f t="shared" si="3"/>
        <v>0.11320754716981132</v>
      </c>
      <c r="F9" s="75">
        <f t="shared" si="3"/>
        <v>0.39150943396226418</v>
      </c>
      <c r="G9" s="75">
        <f t="shared" si="3"/>
        <v>4.2452830188679243E-2</v>
      </c>
      <c r="H9" s="75">
        <f t="shared" si="3"/>
        <v>8.0188679245283015E-2</v>
      </c>
      <c r="I9" s="115" t="s">
        <v>136</v>
      </c>
      <c r="J9" s="116" t="s">
        <v>136</v>
      </c>
      <c r="K9" s="7" t="e">
        <f t="shared" si="1"/>
        <v>#VALUE!</v>
      </c>
    </row>
    <row r="10" spans="1:11" s="7" customFormat="1" ht="22.5" customHeight="1" x14ac:dyDescent="0.15">
      <c r="A10" s="280"/>
      <c r="B10" s="284" t="s">
        <v>4</v>
      </c>
      <c r="C10" s="92">
        <v>184</v>
      </c>
      <c r="D10" s="40">
        <v>43</v>
      </c>
      <c r="E10" s="40">
        <v>68</v>
      </c>
      <c r="F10" s="40">
        <v>74</v>
      </c>
      <c r="G10" s="40">
        <v>18</v>
      </c>
      <c r="H10" s="40">
        <v>19</v>
      </c>
      <c r="I10" s="40">
        <v>406</v>
      </c>
      <c r="J10" s="69">
        <f>SUM(J24,J38)</f>
        <v>249</v>
      </c>
      <c r="K10" s="7">
        <f t="shared" si="1"/>
        <v>0</v>
      </c>
    </row>
    <row r="11" spans="1:11" s="7" customFormat="1" ht="22.5" customHeight="1" x14ac:dyDescent="0.15">
      <c r="A11" s="280"/>
      <c r="B11" s="284"/>
      <c r="C11" s="93">
        <f>C10/$J$10</f>
        <v>0.73895582329317266</v>
      </c>
      <c r="D11" s="75">
        <f t="shared" ref="D11:H11" si="4">D10/$J$10</f>
        <v>0.17269076305220885</v>
      </c>
      <c r="E11" s="75">
        <f t="shared" si="4"/>
        <v>0.27309236947791166</v>
      </c>
      <c r="F11" s="75">
        <f t="shared" si="4"/>
        <v>0.2971887550200803</v>
      </c>
      <c r="G11" s="75">
        <f t="shared" si="4"/>
        <v>7.2289156626506021E-2</v>
      </c>
      <c r="H11" s="75">
        <f t="shared" si="4"/>
        <v>7.6305220883534142E-2</v>
      </c>
      <c r="I11" s="115" t="s">
        <v>136</v>
      </c>
      <c r="J11" s="116" t="s">
        <v>136</v>
      </c>
      <c r="K11" s="7" t="e">
        <f t="shared" si="1"/>
        <v>#VALUE!</v>
      </c>
    </row>
    <row r="12" spans="1:11" s="7" customFormat="1" ht="22.5" customHeight="1" x14ac:dyDescent="0.15">
      <c r="A12" s="280"/>
      <c r="B12" s="284" t="s">
        <v>5</v>
      </c>
      <c r="C12" s="92">
        <v>159</v>
      </c>
      <c r="D12" s="40">
        <v>89</v>
      </c>
      <c r="E12" s="40">
        <v>68</v>
      </c>
      <c r="F12" s="40">
        <v>89</v>
      </c>
      <c r="G12" s="40">
        <v>22</v>
      </c>
      <c r="H12" s="40">
        <v>26</v>
      </c>
      <c r="I12" s="40">
        <v>453</v>
      </c>
      <c r="J12" s="69">
        <f>SUM(J26,J40)</f>
        <v>275</v>
      </c>
      <c r="K12" s="7">
        <f t="shared" si="1"/>
        <v>0</v>
      </c>
    </row>
    <row r="13" spans="1:11" s="7" customFormat="1" ht="22.5" customHeight="1" x14ac:dyDescent="0.15">
      <c r="A13" s="280"/>
      <c r="B13" s="284"/>
      <c r="C13" s="93">
        <f>C12/$J$12</f>
        <v>0.57818181818181813</v>
      </c>
      <c r="D13" s="75">
        <f t="shared" ref="D13:H13" si="5">D12/$J$12</f>
        <v>0.32363636363636361</v>
      </c>
      <c r="E13" s="75">
        <f t="shared" si="5"/>
        <v>0.24727272727272728</v>
      </c>
      <c r="F13" s="75">
        <f t="shared" si="5"/>
        <v>0.32363636363636361</v>
      </c>
      <c r="G13" s="75">
        <f t="shared" si="5"/>
        <v>0.08</v>
      </c>
      <c r="H13" s="75">
        <f t="shared" si="5"/>
        <v>9.4545454545454544E-2</v>
      </c>
      <c r="I13" s="115" t="s">
        <v>136</v>
      </c>
      <c r="J13" s="116" t="s">
        <v>136</v>
      </c>
      <c r="K13" s="7" t="e">
        <f t="shared" si="1"/>
        <v>#VALUE!</v>
      </c>
    </row>
    <row r="14" spans="1:11" s="7" customFormat="1" ht="22.5" customHeight="1" x14ac:dyDescent="0.15">
      <c r="A14" s="280"/>
      <c r="B14" s="285" t="s">
        <v>85</v>
      </c>
      <c r="C14" s="92">
        <v>183</v>
      </c>
      <c r="D14" s="40">
        <v>102</v>
      </c>
      <c r="E14" s="40">
        <v>52</v>
      </c>
      <c r="F14" s="40">
        <v>97</v>
      </c>
      <c r="G14" s="40">
        <v>15</v>
      </c>
      <c r="H14" s="40">
        <v>29</v>
      </c>
      <c r="I14" s="40">
        <v>478</v>
      </c>
      <c r="J14" s="69">
        <f>SUM(J28,J42)</f>
        <v>293</v>
      </c>
      <c r="K14" s="7">
        <f t="shared" si="1"/>
        <v>0</v>
      </c>
    </row>
    <row r="15" spans="1:11" s="7" customFormat="1" ht="22.5" customHeight="1" thickBot="1" x14ac:dyDescent="0.2">
      <c r="A15" s="280"/>
      <c r="B15" s="286"/>
      <c r="C15" s="94">
        <f>C14/$J$14</f>
        <v>0.62457337883959041</v>
      </c>
      <c r="D15" s="77">
        <f t="shared" ref="D15:H15" si="6">D14/$J$14</f>
        <v>0.34812286689419797</v>
      </c>
      <c r="E15" s="77">
        <f t="shared" si="6"/>
        <v>0.17747440273037543</v>
      </c>
      <c r="F15" s="77">
        <f t="shared" si="6"/>
        <v>0.33105802047781568</v>
      </c>
      <c r="G15" s="77">
        <f t="shared" si="6"/>
        <v>5.1194539249146756E-2</v>
      </c>
      <c r="H15" s="77">
        <f t="shared" si="6"/>
        <v>9.8976109215017066E-2</v>
      </c>
      <c r="I15" s="121" t="s">
        <v>136</v>
      </c>
      <c r="J15" s="122" t="s">
        <v>136</v>
      </c>
      <c r="K15" s="7" t="e">
        <f t="shared" si="1"/>
        <v>#VALUE!</v>
      </c>
    </row>
    <row r="16" spans="1:11" s="7" customFormat="1" ht="22.5" customHeight="1" thickTop="1" x14ac:dyDescent="0.15">
      <c r="A16" s="280"/>
      <c r="B16" s="277" t="s">
        <v>0</v>
      </c>
      <c r="C16" s="45">
        <v>891</v>
      </c>
      <c r="D16" s="42">
        <v>411</v>
      </c>
      <c r="E16" s="42">
        <v>315</v>
      </c>
      <c r="F16" s="42">
        <v>447</v>
      </c>
      <c r="G16" s="42">
        <v>83</v>
      </c>
      <c r="H16" s="42">
        <v>116</v>
      </c>
      <c r="I16" s="128">
        <v>2263</v>
      </c>
      <c r="J16" s="113">
        <f>SUM(J30,J44)</f>
        <v>1360</v>
      </c>
      <c r="K16" s="7">
        <f t="shared" si="1"/>
        <v>0</v>
      </c>
    </row>
    <row r="17" spans="1:20" s="7" customFormat="1" ht="22.5" customHeight="1" thickBot="1" x14ac:dyDescent="0.2">
      <c r="A17" s="281"/>
      <c r="B17" s="285"/>
      <c r="C17" s="95">
        <f>C16/$J$16</f>
        <v>0.65514705882352942</v>
      </c>
      <c r="D17" s="79">
        <f t="shared" ref="D17:H17" si="7">D16/$J$16</f>
        <v>0.30220588235294116</v>
      </c>
      <c r="E17" s="79">
        <f t="shared" si="7"/>
        <v>0.23161764705882354</v>
      </c>
      <c r="F17" s="79">
        <f t="shared" si="7"/>
        <v>0.32867647058823529</v>
      </c>
      <c r="G17" s="79">
        <f t="shared" si="7"/>
        <v>6.1029411764705881E-2</v>
      </c>
      <c r="H17" s="79">
        <f t="shared" si="7"/>
        <v>8.5294117647058826E-2</v>
      </c>
      <c r="I17" s="117" t="s">
        <v>136</v>
      </c>
      <c r="J17" s="118" t="s">
        <v>136</v>
      </c>
      <c r="K17" s="7" t="e">
        <f t="shared" si="1"/>
        <v>#VALUE!</v>
      </c>
      <c r="L17" s="27">
        <f>+C4+C6+C8+C10+C12+C14-C16</f>
        <v>0</v>
      </c>
      <c r="M17" s="27">
        <f t="shared" ref="M17:O17" si="8">+D4+D6+D8+D10+D12+D14-D16</f>
        <v>0</v>
      </c>
      <c r="N17" s="27">
        <f t="shared" si="8"/>
        <v>0</v>
      </c>
      <c r="O17" s="27">
        <f t="shared" si="8"/>
        <v>0</v>
      </c>
      <c r="P17" s="27">
        <f>+G4+G6+G8+G10+G12+G14-G16</f>
        <v>0</v>
      </c>
      <c r="Q17" s="27">
        <f>+H4+H6+H8+H10+H12+H14-H16</f>
        <v>0</v>
      </c>
      <c r="R17" s="27">
        <f>+I4+I6+I8+I10+I12+I14-I16</f>
        <v>0</v>
      </c>
      <c r="S17" s="27">
        <f>+J4+J6+J8+J10+J12+J14-J16</f>
        <v>0</v>
      </c>
      <c r="T17" s="27"/>
    </row>
    <row r="18" spans="1:20" s="7" customFormat="1" ht="22.5" customHeight="1" x14ac:dyDescent="0.15">
      <c r="A18" s="279" t="s">
        <v>6</v>
      </c>
      <c r="B18" s="287" t="s">
        <v>1</v>
      </c>
      <c r="C18" s="96">
        <v>43</v>
      </c>
      <c r="D18" s="71">
        <v>22</v>
      </c>
      <c r="E18" s="71">
        <v>11</v>
      </c>
      <c r="F18" s="71">
        <v>19</v>
      </c>
      <c r="G18" s="71">
        <v>4</v>
      </c>
      <c r="H18" s="71">
        <v>4</v>
      </c>
      <c r="I18" s="88">
        <v>103</v>
      </c>
      <c r="J18" s="127">
        <v>58</v>
      </c>
      <c r="K18" s="7">
        <f t="shared" si="1"/>
        <v>0</v>
      </c>
    </row>
    <row r="19" spans="1:20" s="7" customFormat="1" ht="22.5" customHeight="1" x14ac:dyDescent="0.15">
      <c r="A19" s="280"/>
      <c r="B19" s="284"/>
      <c r="C19" s="93">
        <f>C18/$J$18</f>
        <v>0.74137931034482762</v>
      </c>
      <c r="D19" s="75">
        <f t="shared" ref="D19:H19" si="9">D18/$J$18</f>
        <v>0.37931034482758619</v>
      </c>
      <c r="E19" s="75">
        <f>E18/$J$18</f>
        <v>0.18965517241379309</v>
      </c>
      <c r="F19" s="75">
        <f t="shared" si="9"/>
        <v>0.32758620689655171</v>
      </c>
      <c r="G19" s="75">
        <f t="shared" si="9"/>
        <v>6.8965517241379309E-2</v>
      </c>
      <c r="H19" s="75">
        <f t="shared" si="9"/>
        <v>6.8965517241379309E-2</v>
      </c>
      <c r="I19" s="115" t="s">
        <v>136</v>
      </c>
      <c r="J19" s="116" t="s">
        <v>136</v>
      </c>
      <c r="K19" s="7" t="e">
        <f t="shared" si="1"/>
        <v>#VALUE!</v>
      </c>
    </row>
    <row r="20" spans="1:20" s="7" customFormat="1" ht="22.5" customHeight="1" x14ac:dyDescent="0.15">
      <c r="A20" s="280"/>
      <c r="B20" s="284" t="s">
        <v>2</v>
      </c>
      <c r="C20" s="92">
        <v>67</v>
      </c>
      <c r="D20" s="40">
        <v>18</v>
      </c>
      <c r="E20" s="40">
        <v>27</v>
      </c>
      <c r="F20" s="40">
        <v>39</v>
      </c>
      <c r="G20" s="40">
        <v>3</v>
      </c>
      <c r="H20" s="40">
        <v>6</v>
      </c>
      <c r="I20" s="43">
        <f>+SUM(C20:H20)</f>
        <v>160</v>
      </c>
      <c r="J20" s="69">
        <v>93</v>
      </c>
      <c r="K20" s="7">
        <f t="shared" si="1"/>
        <v>0</v>
      </c>
    </row>
    <row r="21" spans="1:20" s="7" customFormat="1" ht="22.5" customHeight="1" x14ac:dyDescent="0.15">
      <c r="A21" s="280"/>
      <c r="B21" s="284"/>
      <c r="C21" s="93">
        <f>C20/$J$20</f>
        <v>0.72043010752688175</v>
      </c>
      <c r="D21" s="75">
        <f t="shared" ref="D21:H21" si="10">D20/$J$20</f>
        <v>0.19354838709677419</v>
      </c>
      <c r="E21" s="75">
        <f t="shared" si="10"/>
        <v>0.29032258064516131</v>
      </c>
      <c r="F21" s="75">
        <f t="shared" si="10"/>
        <v>0.41935483870967744</v>
      </c>
      <c r="G21" s="75">
        <f t="shared" si="10"/>
        <v>3.2258064516129031E-2</v>
      </c>
      <c r="H21" s="75">
        <f t="shared" si="10"/>
        <v>6.4516129032258063E-2</v>
      </c>
      <c r="I21" s="115" t="s">
        <v>136</v>
      </c>
      <c r="J21" s="116" t="s">
        <v>136</v>
      </c>
      <c r="K21" s="7" t="e">
        <f t="shared" si="1"/>
        <v>#VALUE!</v>
      </c>
    </row>
    <row r="22" spans="1:20" s="7" customFormat="1" ht="22.5" customHeight="1" x14ac:dyDescent="0.15">
      <c r="A22" s="280"/>
      <c r="B22" s="284" t="s">
        <v>3</v>
      </c>
      <c r="C22" s="92">
        <v>78</v>
      </c>
      <c r="D22" s="40">
        <v>61</v>
      </c>
      <c r="E22" s="40">
        <v>14</v>
      </c>
      <c r="F22" s="40">
        <v>38</v>
      </c>
      <c r="G22" s="40">
        <v>4</v>
      </c>
      <c r="H22" s="40">
        <v>7</v>
      </c>
      <c r="I22" s="40">
        <v>202</v>
      </c>
      <c r="J22" s="69">
        <v>105</v>
      </c>
      <c r="K22" s="7">
        <f t="shared" si="1"/>
        <v>0</v>
      </c>
    </row>
    <row r="23" spans="1:20" s="7" customFormat="1" ht="22.5" customHeight="1" x14ac:dyDescent="0.15">
      <c r="A23" s="280"/>
      <c r="B23" s="284"/>
      <c r="C23" s="93">
        <f>C22/$J$22</f>
        <v>0.74285714285714288</v>
      </c>
      <c r="D23" s="75">
        <f t="shared" ref="D23:H23" si="11">D22/$J$22</f>
        <v>0.580952380952381</v>
      </c>
      <c r="E23" s="75">
        <f t="shared" si="11"/>
        <v>0.13333333333333333</v>
      </c>
      <c r="F23" s="75">
        <f t="shared" si="11"/>
        <v>0.3619047619047619</v>
      </c>
      <c r="G23" s="75">
        <f t="shared" si="11"/>
        <v>3.8095238095238099E-2</v>
      </c>
      <c r="H23" s="75">
        <f t="shared" si="11"/>
        <v>6.6666666666666666E-2</v>
      </c>
      <c r="I23" s="115" t="s">
        <v>136</v>
      </c>
      <c r="J23" s="116" t="s">
        <v>136</v>
      </c>
      <c r="K23" s="7" t="e">
        <f t="shared" si="1"/>
        <v>#VALUE!</v>
      </c>
    </row>
    <row r="24" spans="1:20" s="7" customFormat="1" ht="22.5" customHeight="1" x14ac:dyDescent="0.15">
      <c r="A24" s="280"/>
      <c r="B24" s="284" t="s">
        <v>4</v>
      </c>
      <c r="C24" s="92">
        <v>87</v>
      </c>
      <c r="D24" s="40">
        <v>22</v>
      </c>
      <c r="E24" s="40">
        <v>42</v>
      </c>
      <c r="F24" s="40">
        <v>35</v>
      </c>
      <c r="G24" s="40">
        <v>11</v>
      </c>
      <c r="H24" s="40">
        <v>5</v>
      </c>
      <c r="I24" s="40">
        <v>202</v>
      </c>
      <c r="J24" s="69">
        <v>119</v>
      </c>
      <c r="K24" s="7">
        <f t="shared" si="1"/>
        <v>0</v>
      </c>
    </row>
    <row r="25" spans="1:20" s="7" customFormat="1" ht="22.5" customHeight="1" x14ac:dyDescent="0.15">
      <c r="A25" s="280"/>
      <c r="B25" s="284"/>
      <c r="C25" s="93">
        <f>C24/$J$24</f>
        <v>0.73109243697478987</v>
      </c>
      <c r="D25" s="75">
        <f t="shared" ref="D25:H25" si="12">D24/$J$24</f>
        <v>0.18487394957983194</v>
      </c>
      <c r="E25" s="75">
        <f t="shared" si="12"/>
        <v>0.35294117647058826</v>
      </c>
      <c r="F25" s="75">
        <f t="shared" si="12"/>
        <v>0.29411764705882354</v>
      </c>
      <c r="G25" s="75">
        <f t="shared" si="12"/>
        <v>9.2436974789915971E-2</v>
      </c>
      <c r="H25" s="75">
        <f t="shared" si="12"/>
        <v>4.2016806722689079E-2</v>
      </c>
      <c r="I25" s="115" t="s">
        <v>136</v>
      </c>
      <c r="J25" s="116" t="s">
        <v>136</v>
      </c>
      <c r="K25" s="7" t="e">
        <f t="shared" si="1"/>
        <v>#VALUE!</v>
      </c>
    </row>
    <row r="26" spans="1:20" s="7" customFormat="1" ht="22.5" customHeight="1" x14ac:dyDescent="0.15">
      <c r="A26" s="280"/>
      <c r="B26" s="284" t="s">
        <v>5</v>
      </c>
      <c r="C26" s="92">
        <v>92</v>
      </c>
      <c r="D26" s="40">
        <v>47</v>
      </c>
      <c r="E26" s="40">
        <v>33</v>
      </c>
      <c r="F26" s="40">
        <v>46</v>
      </c>
      <c r="G26" s="40">
        <v>13</v>
      </c>
      <c r="H26" s="40">
        <v>10</v>
      </c>
      <c r="I26" s="40">
        <v>241</v>
      </c>
      <c r="J26" s="69">
        <v>135</v>
      </c>
      <c r="K26" s="7">
        <f t="shared" si="1"/>
        <v>0</v>
      </c>
    </row>
    <row r="27" spans="1:20" s="7" customFormat="1" ht="22.5" customHeight="1" x14ac:dyDescent="0.15">
      <c r="A27" s="280"/>
      <c r="B27" s="284"/>
      <c r="C27" s="93">
        <f>C26/$J$26</f>
        <v>0.68148148148148147</v>
      </c>
      <c r="D27" s="75">
        <f t="shared" ref="D27:H27" si="13">D26/$J$26</f>
        <v>0.34814814814814815</v>
      </c>
      <c r="E27" s="75">
        <f t="shared" si="13"/>
        <v>0.24444444444444444</v>
      </c>
      <c r="F27" s="75">
        <f t="shared" si="13"/>
        <v>0.34074074074074073</v>
      </c>
      <c r="G27" s="75">
        <f t="shared" si="13"/>
        <v>9.6296296296296297E-2</v>
      </c>
      <c r="H27" s="75">
        <f t="shared" si="13"/>
        <v>7.407407407407407E-2</v>
      </c>
      <c r="I27" s="115" t="s">
        <v>136</v>
      </c>
      <c r="J27" s="116" t="s">
        <v>136</v>
      </c>
      <c r="K27" s="7" t="e">
        <f t="shared" si="1"/>
        <v>#VALUE!</v>
      </c>
    </row>
    <row r="28" spans="1:20" s="7" customFormat="1" ht="22.5" customHeight="1" x14ac:dyDescent="0.15">
      <c r="A28" s="280"/>
      <c r="B28" s="285" t="s">
        <v>85</v>
      </c>
      <c r="C28" s="92">
        <v>99</v>
      </c>
      <c r="D28" s="40">
        <v>62</v>
      </c>
      <c r="E28" s="40">
        <v>22</v>
      </c>
      <c r="F28" s="40">
        <v>51</v>
      </c>
      <c r="G28" s="40">
        <v>4</v>
      </c>
      <c r="H28" s="40">
        <v>4</v>
      </c>
      <c r="I28" s="40">
        <v>242</v>
      </c>
      <c r="J28" s="69">
        <v>129</v>
      </c>
      <c r="K28" s="7">
        <f t="shared" si="1"/>
        <v>0</v>
      </c>
    </row>
    <row r="29" spans="1:20" s="7" customFormat="1" ht="22.5" customHeight="1" thickBot="1" x14ac:dyDescent="0.2">
      <c r="A29" s="280"/>
      <c r="B29" s="286"/>
      <c r="C29" s="94">
        <f>C28/$J$28</f>
        <v>0.76744186046511631</v>
      </c>
      <c r="D29" s="77">
        <f t="shared" ref="D29:H29" si="14">D28/$J$28</f>
        <v>0.48062015503875971</v>
      </c>
      <c r="E29" s="77">
        <f t="shared" si="14"/>
        <v>0.17054263565891473</v>
      </c>
      <c r="F29" s="77">
        <f t="shared" si="14"/>
        <v>0.39534883720930231</v>
      </c>
      <c r="G29" s="77">
        <f t="shared" si="14"/>
        <v>3.1007751937984496E-2</v>
      </c>
      <c r="H29" s="77">
        <f t="shared" si="14"/>
        <v>3.1007751937984496E-2</v>
      </c>
      <c r="I29" s="121" t="s">
        <v>136</v>
      </c>
      <c r="J29" s="122" t="s">
        <v>136</v>
      </c>
      <c r="K29" s="7" t="e">
        <f t="shared" si="1"/>
        <v>#VALUE!</v>
      </c>
    </row>
    <row r="30" spans="1:20" s="7" customFormat="1" ht="22.5" customHeight="1" thickTop="1" x14ac:dyDescent="0.15">
      <c r="A30" s="280"/>
      <c r="B30" s="277" t="s">
        <v>0</v>
      </c>
      <c r="C30" s="45">
        <v>466</v>
      </c>
      <c r="D30" s="42">
        <v>232</v>
      </c>
      <c r="E30" s="42">
        <v>149</v>
      </c>
      <c r="F30" s="42">
        <v>228</v>
      </c>
      <c r="G30" s="42">
        <v>39</v>
      </c>
      <c r="H30" s="42">
        <v>36</v>
      </c>
      <c r="I30" s="128">
        <v>1150</v>
      </c>
      <c r="J30" s="73">
        <v>639</v>
      </c>
      <c r="K30" s="7">
        <f t="shared" si="1"/>
        <v>0</v>
      </c>
    </row>
    <row r="31" spans="1:20" s="7" customFormat="1" ht="22.5" customHeight="1" thickBot="1" x14ac:dyDescent="0.2">
      <c r="A31" s="282"/>
      <c r="B31" s="278"/>
      <c r="C31" s="97">
        <f>C30/$J$30</f>
        <v>0.72926447574334896</v>
      </c>
      <c r="D31" s="81">
        <f t="shared" ref="D31:H31" si="15">D30/$J$30</f>
        <v>0.36306729264475746</v>
      </c>
      <c r="E31" s="81">
        <f t="shared" si="15"/>
        <v>0.23317683881064163</v>
      </c>
      <c r="F31" s="81">
        <f t="shared" si="15"/>
        <v>0.35680751173708919</v>
      </c>
      <c r="G31" s="81">
        <f t="shared" si="15"/>
        <v>6.1032863849765258E-2</v>
      </c>
      <c r="H31" s="81">
        <f t="shared" si="15"/>
        <v>5.6338028169014086E-2</v>
      </c>
      <c r="I31" s="119" t="s">
        <v>136</v>
      </c>
      <c r="J31" s="120" t="s">
        <v>136</v>
      </c>
      <c r="K31" s="7" t="e">
        <f t="shared" si="1"/>
        <v>#VALUE!</v>
      </c>
      <c r="L31" s="27">
        <f>+C18+C20+C22+C24+C26+C28-C30</f>
        <v>0</v>
      </c>
      <c r="M31" s="27">
        <f t="shared" ref="M31" si="16">+D18+D20+D22+D24+D26+D28-D30</f>
        <v>0</v>
      </c>
      <c r="N31" s="27">
        <f t="shared" ref="N31" si="17">+E18+E20+E22+E24+E26+E28-E30</f>
        <v>0</v>
      </c>
      <c r="O31" s="27">
        <f t="shared" ref="O31" si="18">+F18+F20+F22+F24+F26+F28-F30</f>
        <v>0</v>
      </c>
      <c r="P31" s="27">
        <f>+G18+G20+G22+G24+G26+G28-G30</f>
        <v>0</v>
      </c>
      <c r="Q31" s="27">
        <f>+H18+H20+H22+H24+H26+H28-H30</f>
        <v>0</v>
      </c>
      <c r="R31" s="27">
        <f>+I18+I20+I22+I24+I26+I28-I30</f>
        <v>0</v>
      </c>
      <c r="S31" s="27">
        <f>+J18+J20+J22+J24+J26+J28-J30</f>
        <v>0</v>
      </c>
    </row>
    <row r="32" spans="1:20" s="7" customFormat="1" ht="22.5" customHeight="1" x14ac:dyDescent="0.15">
      <c r="A32" s="283" t="s">
        <v>7</v>
      </c>
      <c r="B32" s="277" t="s">
        <v>1</v>
      </c>
      <c r="C32" s="45">
        <v>44</v>
      </c>
      <c r="D32" s="42">
        <v>7</v>
      </c>
      <c r="E32" s="42">
        <v>45</v>
      </c>
      <c r="F32" s="42">
        <v>23</v>
      </c>
      <c r="G32" s="42">
        <v>5</v>
      </c>
      <c r="H32" s="42">
        <v>7</v>
      </c>
      <c r="I32" s="46">
        <v>131</v>
      </c>
      <c r="J32" s="73">
        <v>88</v>
      </c>
      <c r="K32" s="7">
        <f t="shared" si="1"/>
        <v>0</v>
      </c>
    </row>
    <row r="33" spans="1:19" s="7" customFormat="1" ht="22.5" customHeight="1" x14ac:dyDescent="0.15">
      <c r="A33" s="280"/>
      <c r="B33" s="284"/>
      <c r="C33" s="93">
        <f>C32/$J$32</f>
        <v>0.5</v>
      </c>
      <c r="D33" s="75">
        <f t="shared" ref="D33:H33" si="19">D32/$J$32</f>
        <v>7.9545454545454544E-2</v>
      </c>
      <c r="E33" s="75">
        <f t="shared" si="19"/>
        <v>0.51136363636363635</v>
      </c>
      <c r="F33" s="75">
        <f t="shared" si="19"/>
        <v>0.26136363636363635</v>
      </c>
      <c r="G33" s="75">
        <f t="shared" si="19"/>
        <v>5.6818181818181816E-2</v>
      </c>
      <c r="H33" s="75">
        <f t="shared" si="19"/>
        <v>7.9545454545454544E-2</v>
      </c>
      <c r="I33" s="115" t="s">
        <v>136</v>
      </c>
      <c r="J33" s="116" t="s">
        <v>136</v>
      </c>
      <c r="K33" s="7" t="e">
        <f t="shared" si="1"/>
        <v>#VALUE!</v>
      </c>
    </row>
    <row r="34" spans="1:19" s="7" customFormat="1" ht="22.5" customHeight="1" x14ac:dyDescent="0.15">
      <c r="A34" s="280"/>
      <c r="B34" s="284" t="s">
        <v>2</v>
      </c>
      <c r="C34" s="92">
        <v>52</v>
      </c>
      <c r="D34" s="40">
        <v>35</v>
      </c>
      <c r="E34" s="40">
        <v>20</v>
      </c>
      <c r="F34" s="40">
        <v>23</v>
      </c>
      <c r="G34" s="40">
        <v>7</v>
      </c>
      <c r="H34" s="40">
        <v>8</v>
      </c>
      <c r="I34" s="40">
        <v>145</v>
      </c>
      <c r="J34" s="69">
        <v>92</v>
      </c>
      <c r="K34" s="7">
        <f t="shared" si="1"/>
        <v>0</v>
      </c>
    </row>
    <row r="35" spans="1:19" s="7" customFormat="1" ht="22.5" customHeight="1" x14ac:dyDescent="0.15">
      <c r="A35" s="280"/>
      <c r="B35" s="284"/>
      <c r="C35" s="93">
        <f>C34/$J$34</f>
        <v>0.56521739130434778</v>
      </c>
      <c r="D35" s="75">
        <f t="shared" ref="D35:H35" si="20">D34/$J$34</f>
        <v>0.38043478260869568</v>
      </c>
      <c r="E35" s="75">
        <f t="shared" si="20"/>
        <v>0.21739130434782608</v>
      </c>
      <c r="F35" s="75">
        <f t="shared" si="20"/>
        <v>0.25</v>
      </c>
      <c r="G35" s="75">
        <f t="shared" si="20"/>
        <v>7.6086956521739135E-2</v>
      </c>
      <c r="H35" s="75">
        <f t="shared" si="20"/>
        <v>8.6956521739130432E-2</v>
      </c>
      <c r="I35" s="115" t="s">
        <v>136</v>
      </c>
      <c r="J35" s="116" t="s">
        <v>136</v>
      </c>
      <c r="K35" s="7" t="e">
        <f t="shared" si="1"/>
        <v>#VALUE!</v>
      </c>
    </row>
    <row r="36" spans="1:19" s="7" customFormat="1" ht="22.5" customHeight="1" x14ac:dyDescent="0.15">
      <c r="A36" s="280"/>
      <c r="B36" s="284" t="s">
        <v>3</v>
      </c>
      <c r="C36" s="92">
        <v>81</v>
      </c>
      <c r="D36" s="40">
        <v>34</v>
      </c>
      <c r="E36" s="40">
        <v>10</v>
      </c>
      <c r="F36" s="40">
        <v>45</v>
      </c>
      <c r="G36" s="40">
        <v>5</v>
      </c>
      <c r="H36" s="40">
        <v>10</v>
      </c>
      <c r="I36" s="40">
        <v>185</v>
      </c>
      <c r="J36" s="69">
        <v>107</v>
      </c>
      <c r="K36" s="7">
        <f t="shared" si="1"/>
        <v>0</v>
      </c>
    </row>
    <row r="37" spans="1:19" s="7" customFormat="1" ht="22.5" customHeight="1" x14ac:dyDescent="0.15">
      <c r="A37" s="280"/>
      <c r="B37" s="284"/>
      <c r="C37" s="93">
        <f>C36/$J$36</f>
        <v>0.7570093457943925</v>
      </c>
      <c r="D37" s="75">
        <f t="shared" ref="D37:H37" si="21">D36/$J$36</f>
        <v>0.31775700934579437</v>
      </c>
      <c r="E37" s="75">
        <f>E36/$J$36</f>
        <v>9.3457943925233641E-2</v>
      </c>
      <c r="F37" s="75">
        <f t="shared" si="21"/>
        <v>0.42056074766355139</v>
      </c>
      <c r="G37" s="75">
        <f t="shared" si="21"/>
        <v>4.6728971962616821E-2</v>
      </c>
      <c r="H37" s="75">
        <f t="shared" si="21"/>
        <v>9.3457943925233641E-2</v>
      </c>
      <c r="I37" s="115" t="s">
        <v>136</v>
      </c>
      <c r="J37" s="116" t="s">
        <v>136</v>
      </c>
      <c r="K37" s="7" t="e">
        <f t="shared" si="1"/>
        <v>#VALUE!</v>
      </c>
    </row>
    <row r="38" spans="1:19" s="7" customFormat="1" ht="22.5" customHeight="1" x14ac:dyDescent="0.15">
      <c r="A38" s="280"/>
      <c r="B38" s="284" t="s">
        <v>4</v>
      </c>
      <c r="C38" s="92">
        <v>97</v>
      </c>
      <c r="D38" s="40">
        <v>21</v>
      </c>
      <c r="E38" s="40">
        <v>26</v>
      </c>
      <c r="F38" s="40">
        <v>39</v>
      </c>
      <c r="G38" s="40">
        <v>7</v>
      </c>
      <c r="H38" s="40">
        <v>14</v>
      </c>
      <c r="I38" s="40">
        <v>204</v>
      </c>
      <c r="J38" s="69">
        <v>130</v>
      </c>
      <c r="K38" s="7">
        <f t="shared" si="1"/>
        <v>0</v>
      </c>
    </row>
    <row r="39" spans="1:19" s="7" customFormat="1" ht="22.5" customHeight="1" x14ac:dyDescent="0.15">
      <c r="A39" s="280"/>
      <c r="B39" s="284"/>
      <c r="C39" s="93">
        <f>C38/$J$38</f>
        <v>0.74615384615384617</v>
      </c>
      <c r="D39" s="75">
        <f t="shared" ref="D39:H39" si="22">D38/$J$38</f>
        <v>0.16153846153846155</v>
      </c>
      <c r="E39" s="75">
        <f t="shared" si="22"/>
        <v>0.2</v>
      </c>
      <c r="F39" s="75">
        <f t="shared" si="22"/>
        <v>0.3</v>
      </c>
      <c r="G39" s="75">
        <f t="shared" si="22"/>
        <v>5.3846153846153849E-2</v>
      </c>
      <c r="H39" s="75">
        <f t="shared" si="22"/>
        <v>0.1076923076923077</v>
      </c>
      <c r="I39" s="115" t="s">
        <v>136</v>
      </c>
      <c r="J39" s="116" t="s">
        <v>136</v>
      </c>
      <c r="K39" s="7" t="e">
        <f t="shared" si="1"/>
        <v>#VALUE!</v>
      </c>
    </row>
    <row r="40" spans="1:19" s="7" customFormat="1" ht="22.5" customHeight="1" x14ac:dyDescent="0.15">
      <c r="A40" s="280"/>
      <c r="B40" s="284" t="s">
        <v>5</v>
      </c>
      <c r="C40" s="92">
        <v>67</v>
      </c>
      <c r="D40" s="40">
        <v>42</v>
      </c>
      <c r="E40" s="40">
        <v>35</v>
      </c>
      <c r="F40" s="40">
        <v>43</v>
      </c>
      <c r="G40" s="40">
        <v>9</v>
      </c>
      <c r="H40" s="40">
        <v>16</v>
      </c>
      <c r="I40" s="40">
        <v>212</v>
      </c>
      <c r="J40" s="69">
        <v>140</v>
      </c>
      <c r="K40" s="7">
        <f t="shared" si="1"/>
        <v>0</v>
      </c>
    </row>
    <row r="41" spans="1:19" s="7" customFormat="1" ht="22.5" customHeight="1" x14ac:dyDescent="0.15">
      <c r="A41" s="280"/>
      <c r="B41" s="284"/>
      <c r="C41" s="93">
        <f>C40/$J$40</f>
        <v>0.47857142857142859</v>
      </c>
      <c r="D41" s="75">
        <f t="shared" ref="D41:H41" si="23">D40/$J$40</f>
        <v>0.3</v>
      </c>
      <c r="E41" s="75">
        <f t="shared" si="23"/>
        <v>0.25</v>
      </c>
      <c r="F41" s="75">
        <f t="shared" si="23"/>
        <v>0.30714285714285716</v>
      </c>
      <c r="G41" s="75">
        <f t="shared" si="23"/>
        <v>6.4285714285714279E-2</v>
      </c>
      <c r="H41" s="75">
        <f t="shared" si="23"/>
        <v>0.11428571428571428</v>
      </c>
      <c r="I41" s="115" t="s">
        <v>136</v>
      </c>
      <c r="J41" s="116" t="s">
        <v>136</v>
      </c>
      <c r="K41" s="7" t="e">
        <f t="shared" si="1"/>
        <v>#VALUE!</v>
      </c>
    </row>
    <row r="42" spans="1:19" s="7" customFormat="1" ht="22.5" customHeight="1" x14ac:dyDescent="0.15">
      <c r="A42" s="280"/>
      <c r="B42" s="285" t="s">
        <v>85</v>
      </c>
      <c r="C42" s="92">
        <v>84</v>
      </c>
      <c r="D42" s="40">
        <v>40</v>
      </c>
      <c r="E42" s="40">
        <v>30</v>
      </c>
      <c r="F42" s="40">
        <v>46</v>
      </c>
      <c r="G42" s="40">
        <v>11</v>
      </c>
      <c r="H42" s="40">
        <v>25</v>
      </c>
      <c r="I42" s="40">
        <v>236</v>
      </c>
      <c r="J42" s="69">
        <v>164</v>
      </c>
      <c r="K42" s="7">
        <f t="shared" si="1"/>
        <v>0</v>
      </c>
    </row>
    <row r="43" spans="1:19" s="7" customFormat="1" ht="22.5" customHeight="1" thickBot="1" x14ac:dyDescent="0.2">
      <c r="A43" s="280"/>
      <c r="B43" s="286"/>
      <c r="C43" s="94">
        <f>C42/$J$42</f>
        <v>0.51219512195121952</v>
      </c>
      <c r="D43" s="77">
        <f t="shared" ref="D43:H43" si="24">D42/$J$42</f>
        <v>0.24390243902439024</v>
      </c>
      <c r="E43" s="77">
        <f t="shared" si="24"/>
        <v>0.18292682926829268</v>
      </c>
      <c r="F43" s="77">
        <f t="shared" si="24"/>
        <v>0.28048780487804881</v>
      </c>
      <c r="G43" s="77">
        <f t="shared" si="24"/>
        <v>6.7073170731707321E-2</v>
      </c>
      <c r="H43" s="77">
        <f t="shared" si="24"/>
        <v>0.1524390243902439</v>
      </c>
      <c r="I43" s="121" t="s">
        <v>136</v>
      </c>
      <c r="J43" s="122" t="s">
        <v>136</v>
      </c>
      <c r="K43" s="7" t="e">
        <f t="shared" si="1"/>
        <v>#VALUE!</v>
      </c>
    </row>
    <row r="44" spans="1:19" s="7" customFormat="1" ht="22.5" customHeight="1" thickTop="1" x14ac:dyDescent="0.15">
      <c r="A44" s="280"/>
      <c r="B44" s="277" t="s">
        <v>0</v>
      </c>
      <c r="C44" s="45">
        <v>425</v>
      </c>
      <c r="D44" s="42">
        <v>179</v>
      </c>
      <c r="E44" s="42">
        <v>166</v>
      </c>
      <c r="F44" s="42">
        <v>219</v>
      </c>
      <c r="G44" s="42">
        <v>44</v>
      </c>
      <c r="H44" s="42">
        <v>80</v>
      </c>
      <c r="I44" s="128">
        <v>1113</v>
      </c>
      <c r="J44" s="73">
        <v>721</v>
      </c>
      <c r="K44" s="7">
        <f t="shared" si="1"/>
        <v>0</v>
      </c>
    </row>
    <row r="45" spans="1:19" s="7" customFormat="1" ht="22.5" customHeight="1" thickBot="1" x14ac:dyDescent="0.2">
      <c r="A45" s="282"/>
      <c r="B45" s="278"/>
      <c r="C45" s="97">
        <f>C44/$J$44</f>
        <v>0.58945908460471563</v>
      </c>
      <c r="D45" s="81">
        <f t="shared" ref="D45:H45" si="25">D44/$J$44</f>
        <v>0.24826629680998613</v>
      </c>
      <c r="E45" s="81">
        <f t="shared" si="25"/>
        <v>0.2302357836338419</v>
      </c>
      <c r="F45" s="81">
        <f t="shared" si="25"/>
        <v>0.30374479889042993</v>
      </c>
      <c r="G45" s="81">
        <f t="shared" si="25"/>
        <v>6.1026352288488211E-2</v>
      </c>
      <c r="H45" s="81">
        <f t="shared" si="25"/>
        <v>0.11095700416088766</v>
      </c>
      <c r="I45" s="119" t="s">
        <v>136</v>
      </c>
      <c r="J45" s="120" t="s">
        <v>136</v>
      </c>
      <c r="K45" s="7" t="e">
        <f t="shared" si="1"/>
        <v>#VALUE!</v>
      </c>
      <c r="L45" s="27">
        <f>+C32+C34+C36+C38+C40+C42-C44</f>
        <v>0</v>
      </c>
      <c r="M45" s="27">
        <f t="shared" ref="M45" si="26">+D32+D34+D36+D38+D40+D42-D44</f>
        <v>0</v>
      </c>
      <c r="N45" s="27">
        <f t="shared" ref="N45" si="27">+E32+E34+E36+E38+E40+E42-E44</f>
        <v>0</v>
      </c>
      <c r="O45" s="27">
        <f t="shared" ref="O45" si="28">+F32+F34+F36+F38+F40+F42-F44</f>
        <v>0</v>
      </c>
      <c r="P45" s="27">
        <f>+G32+G34+G36+G38+G40+G42-G44</f>
        <v>0</v>
      </c>
      <c r="Q45" s="27">
        <f>+H32+H34+H36+H38+H40+H42-H44</f>
        <v>0</v>
      </c>
      <c r="R45" s="27">
        <f>+I32+I34+I36+I38+I40+I42-I44</f>
        <v>0</v>
      </c>
      <c r="S45" s="27">
        <f>+J32+J34+J36+J38+J40+J42-J44</f>
        <v>0</v>
      </c>
    </row>
    <row r="48" spans="1:19" hidden="1" x14ac:dyDescent="0.15">
      <c r="B48" s="276" t="s">
        <v>181</v>
      </c>
      <c r="C48" s="28">
        <f>+C18+C32-C4</f>
        <v>0</v>
      </c>
      <c r="D48" s="28">
        <f t="shared" ref="D48:F48" si="29">+D18+D32-D4</f>
        <v>0</v>
      </c>
      <c r="E48" s="28">
        <f t="shared" si="29"/>
        <v>0</v>
      </c>
      <c r="F48" s="28">
        <f t="shared" si="29"/>
        <v>0</v>
      </c>
      <c r="G48" s="28">
        <f t="shared" ref="G48:J48" si="30">+G18+G32-G4</f>
        <v>0</v>
      </c>
      <c r="H48" s="28">
        <f t="shared" si="30"/>
        <v>0</v>
      </c>
      <c r="I48" s="28">
        <f t="shared" si="30"/>
        <v>0</v>
      </c>
      <c r="J48" s="28">
        <f t="shared" si="30"/>
        <v>0</v>
      </c>
    </row>
    <row r="49" spans="2:10" hidden="1" x14ac:dyDescent="0.15">
      <c r="B49" s="275"/>
      <c r="C49" s="28"/>
      <c r="D49" s="28"/>
      <c r="E49" s="28"/>
      <c r="F49" s="28"/>
      <c r="G49" s="28"/>
      <c r="H49" s="28"/>
      <c r="I49" s="28"/>
      <c r="J49" s="28"/>
    </row>
    <row r="50" spans="2:10" hidden="1" x14ac:dyDescent="0.15">
      <c r="B50" s="275" t="s">
        <v>182</v>
      </c>
      <c r="C50" s="28">
        <f t="shared" ref="C50:F50" si="31">+C20+C34-C6</f>
        <v>0</v>
      </c>
      <c r="D50" s="28">
        <f t="shared" si="31"/>
        <v>0</v>
      </c>
      <c r="E50" s="28">
        <f t="shared" si="31"/>
        <v>0</v>
      </c>
      <c r="F50" s="28">
        <f t="shared" si="31"/>
        <v>0</v>
      </c>
      <c r="G50" s="28">
        <f t="shared" ref="G50:J50" si="32">+G20+G34-G6</f>
        <v>0</v>
      </c>
      <c r="H50" s="28">
        <f t="shared" si="32"/>
        <v>0</v>
      </c>
      <c r="I50" s="28">
        <f t="shared" si="32"/>
        <v>0</v>
      </c>
      <c r="J50" s="28">
        <f t="shared" si="32"/>
        <v>0</v>
      </c>
    </row>
    <row r="51" spans="2:10" hidden="1" x14ac:dyDescent="0.15">
      <c r="B51" s="275"/>
      <c r="C51" s="28"/>
      <c r="D51" s="28"/>
      <c r="E51" s="28"/>
      <c r="F51" s="28"/>
      <c r="G51" s="28"/>
      <c r="H51" s="28"/>
      <c r="I51" s="28"/>
      <c r="J51" s="28"/>
    </row>
    <row r="52" spans="2:10" hidden="1" x14ac:dyDescent="0.15">
      <c r="B52" s="275" t="s">
        <v>183</v>
      </c>
      <c r="C52" s="28">
        <f t="shared" ref="C52:F52" si="33">+C22+C36-C8</f>
        <v>0</v>
      </c>
      <c r="D52" s="28">
        <f t="shared" si="33"/>
        <v>0</v>
      </c>
      <c r="E52" s="28">
        <f t="shared" si="33"/>
        <v>0</v>
      </c>
      <c r="F52" s="28">
        <f t="shared" si="33"/>
        <v>0</v>
      </c>
      <c r="G52" s="28">
        <f t="shared" ref="G52:J52" si="34">+G22+G36-G8</f>
        <v>0</v>
      </c>
      <c r="H52" s="28">
        <f t="shared" si="34"/>
        <v>0</v>
      </c>
      <c r="I52" s="28">
        <f t="shared" si="34"/>
        <v>0</v>
      </c>
      <c r="J52" s="28">
        <f t="shared" si="34"/>
        <v>0</v>
      </c>
    </row>
    <row r="53" spans="2:10" hidden="1" x14ac:dyDescent="0.15">
      <c r="B53" s="275"/>
      <c r="C53" s="28"/>
      <c r="D53" s="28"/>
      <c r="E53" s="28"/>
      <c r="F53" s="28"/>
      <c r="G53" s="28"/>
      <c r="H53" s="28"/>
      <c r="I53" s="28"/>
      <c r="J53" s="28"/>
    </row>
    <row r="54" spans="2:10" hidden="1" x14ac:dyDescent="0.15">
      <c r="B54" s="275" t="s">
        <v>184</v>
      </c>
      <c r="C54" s="28">
        <f t="shared" ref="C54:F54" si="35">+C24+C38-C10</f>
        <v>0</v>
      </c>
      <c r="D54" s="28">
        <f t="shared" si="35"/>
        <v>0</v>
      </c>
      <c r="E54" s="28">
        <f t="shared" si="35"/>
        <v>0</v>
      </c>
      <c r="F54" s="28">
        <f t="shared" si="35"/>
        <v>0</v>
      </c>
      <c r="G54" s="28">
        <f t="shared" ref="G54:J54" si="36">+G24+G38-G10</f>
        <v>0</v>
      </c>
      <c r="H54" s="28">
        <f t="shared" si="36"/>
        <v>0</v>
      </c>
      <c r="I54" s="28">
        <f t="shared" si="36"/>
        <v>0</v>
      </c>
      <c r="J54" s="28">
        <f t="shared" si="36"/>
        <v>0</v>
      </c>
    </row>
    <row r="55" spans="2:10" hidden="1" x14ac:dyDescent="0.15">
      <c r="B55" s="275"/>
      <c r="C55" s="28"/>
      <c r="D55" s="28"/>
      <c r="E55" s="28"/>
      <c r="F55" s="28"/>
      <c r="G55" s="28"/>
      <c r="H55" s="28"/>
      <c r="I55" s="28"/>
      <c r="J55" s="28"/>
    </row>
    <row r="56" spans="2:10" hidden="1" x14ac:dyDescent="0.15">
      <c r="B56" s="275" t="s">
        <v>185</v>
      </c>
      <c r="C56" s="28">
        <f t="shared" ref="C56:F56" si="37">+C26+C40-C12</f>
        <v>0</v>
      </c>
      <c r="D56" s="28">
        <f t="shared" si="37"/>
        <v>0</v>
      </c>
      <c r="E56" s="28">
        <f t="shared" si="37"/>
        <v>0</v>
      </c>
      <c r="F56" s="28">
        <f t="shared" si="37"/>
        <v>0</v>
      </c>
      <c r="G56" s="28">
        <f t="shared" ref="G56:J56" si="38">+G26+G40-G12</f>
        <v>0</v>
      </c>
      <c r="H56" s="28">
        <f t="shared" si="38"/>
        <v>0</v>
      </c>
      <c r="I56" s="28">
        <f t="shared" si="38"/>
        <v>0</v>
      </c>
      <c r="J56" s="28">
        <f t="shared" si="38"/>
        <v>0</v>
      </c>
    </row>
    <row r="57" spans="2:10" hidden="1" x14ac:dyDescent="0.15">
      <c r="B57" s="275"/>
      <c r="C57" s="28"/>
      <c r="D57" s="28"/>
      <c r="E57" s="28"/>
      <c r="F57" s="28"/>
      <c r="G57" s="28"/>
      <c r="H57" s="28"/>
      <c r="I57" s="28"/>
      <c r="J57" s="28"/>
    </row>
    <row r="58" spans="2:10" hidden="1" x14ac:dyDescent="0.15">
      <c r="B58" s="275" t="s">
        <v>186</v>
      </c>
      <c r="C58" s="28">
        <f t="shared" ref="C58:F58" si="39">+C28+C42-C14</f>
        <v>0</v>
      </c>
      <c r="D58" s="28">
        <f t="shared" si="39"/>
        <v>0</v>
      </c>
      <c r="E58" s="28">
        <f t="shared" si="39"/>
        <v>0</v>
      </c>
      <c r="F58" s="28">
        <f t="shared" si="39"/>
        <v>0</v>
      </c>
      <c r="G58" s="28">
        <f t="shared" ref="G58:J58" si="40">+G28+G42-G14</f>
        <v>0</v>
      </c>
      <c r="H58" s="28">
        <f t="shared" si="40"/>
        <v>0</v>
      </c>
      <c r="I58" s="28">
        <f t="shared" si="40"/>
        <v>0</v>
      </c>
      <c r="J58" s="28">
        <f t="shared" si="40"/>
        <v>0</v>
      </c>
    </row>
    <row r="59" spans="2:10" hidden="1" x14ac:dyDescent="0.15">
      <c r="B59" s="275"/>
      <c r="C59" s="28"/>
      <c r="D59" s="28"/>
      <c r="E59" s="28"/>
      <c r="F59" s="28"/>
      <c r="G59" s="28"/>
      <c r="H59" s="28"/>
      <c r="I59" s="28"/>
      <c r="J59" s="28"/>
    </row>
    <row r="60" spans="2:10" hidden="1" x14ac:dyDescent="0.15">
      <c r="B60" s="275" t="s">
        <v>187</v>
      </c>
      <c r="C60" s="28">
        <f t="shared" ref="C60:F60" si="41">+C30+C44-C16</f>
        <v>0</v>
      </c>
      <c r="D60" s="28">
        <f t="shared" si="41"/>
        <v>0</v>
      </c>
      <c r="E60" s="28">
        <f t="shared" si="41"/>
        <v>0</v>
      </c>
      <c r="F60" s="28">
        <f t="shared" si="41"/>
        <v>0</v>
      </c>
      <c r="G60" s="28">
        <f t="shared" ref="G60:J60" si="42">+G30+G44-G16</f>
        <v>0</v>
      </c>
      <c r="H60" s="28">
        <f t="shared" si="42"/>
        <v>0</v>
      </c>
      <c r="I60" s="28">
        <f t="shared" si="42"/>
        <v>0</v>
      </c>
      <c r="J60" s="28">
        <f t="shared" si="42"/>
        <v>0</v>
      </c>
    </row>
    <row r="61" spans="2:10" hidden="1" x14ac:dyDescent="0.15">
      <c r="B61" s="275"/>
      <c r="C61" s="28"/>
      <c r="D61" s="28"/>
      <c r="E61" s="28"/>
      <c r="F61" s="28"/>
    </row>
    <row r="62" spans="2:10" hidden="1" x14ac:dyDescent="0.15"/>
  </sheetData>
  <mergeCells count="40">
    <mergeCell ref="B1:J1"/>
    <mergeCell ref="J2:J3"/>
    <mergeCell ref="C2:C3"/>
    <mergeCell ref="D2:D3"/>
    <mergeCell ref="E2:E3"/>
    <mergeCell ref="F2:F3"/>
    <mergeCell ref="G2:G3"/>
    <mergeCell ref="H2:H3"/>
    <mergeCell ref="I2:I3"/>
    <mergeCell ref="A4:A17"/>
    <mergeCell ref="B4:B5"/>
    <mergeCell ref="B6:B7"/>
    <mergeCell ref="B8:B9"/>
    <mergeCell ref="B10:B11"/>
    <mergeCell ref="B12:B13"/>
    <mergeCell ref="B14:B15"/>
    <mergeCell ref="B16:B17"/>
    <mergeCell ref="A18:A31"/>
    <mergeCell ref="B18:B19"/>
    <mergeCell ref="B20:B21"/>
    <mergeCell ref="B22:B23"/>
    <mergeCell ref="B24:B25"/>
    <mergeCell ref="B26:B27"/>
    <mergeCell ref="B28:B29"/>
    <mergeCell ref="B30:B31"/>
    <mergeCell ref="A32:A45"/>
    <mergeCell ref="B32:B33"/>
    <mergeCell ref="B34:B35"/>
    <mergeCell ref="B36:B37"/>
    <mergeCell ref="B38:B39"/>
    <mergeCell ref="B40:B41"/>
    <mergeCell ref="B42:B43"/>
    <mergeCell ref="B44:B45"/>
    <mergeCell ref="B58:B59"/>
    <mergeCell ref="B60:B61"/>
    <mergeCell ref="B48:B49"/>
    <mergeCell ref="B50:B51"/>
    <mergeCell ref="B52:B53"/>
    <mergeCell ref="B54:B55"/>
    <mergeCell ref="B56:B57"/>
  </mergeCells>
  <phoneticPr fontId="1"/>
  <printOptions horizontalCentered="1"/>
  <pageMargins left="0.6692913385826772" right="0.59055118110236227" top="0.38" bottom="0.35433070866141736"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63"/>
  <sheetViews>
    <sheetView view="pageBreakPreview" zoomScale="60" zoomScaleNormal="100" workbookViewId="0">
      <selection activeCell="Y8" sqref="Y8"/>
    </sheetView>
  </sheetViews>
  <sheetFormatPr defaultRowHeight="13.5" x14ac:dyDescent="0.15"/>
  <cols>
    <col min="1" max="1" width="5.625" customWidth="1"/>
    <col min="2" max="2" width="10.625" customWidth="1"/>
    <col min="3" max="8" width="10.625" style="2" customWidth="1"/>
    <col min="9" max="9" width="10.625" customWidth="1"/>
    <col min="10" max="13" width="0" hidden="1" customWidth="1"/>
    <col min="14" max="15" width="9" hidden="1" customWidth="1"/>
    <col min="16" max="18" width="0" hidden="1" customWidth="1"/>
  </cols>
  <sheetData>
    <row r="1" spans="1:10" s="10" customFormat="1" ht="51" customHeight="1" thickBot="1" x14ac:dyDescent="0.2">
      <c r="A1" s="55" t="s">
        <v>15</v>
      </c>
      <c r="B1" s="324" t="s">
        <v>94</v>
      </c>
      <c r="C1" s="324"/>
      <c r="D1" s="324"/>
      <c r="E1" s="324"/>
      <c r="F1" s="324"/>
      <c r="G1" s="324"/>
      <c r="H1" s="324"/>
      <c r="I1" s="324"/>
    </row>
    <row r="2" spans="1:10" s="7" customFormat="1" ht="29.25" customHeight="1" x14ac:dyDescent="0.15">
      <c r="A2" s="67"/>
      <c r="B2" s="99" t="s">
        <v>270</v>
      </c>
      <c r="C2" s="317" t="s">
        <v>13</v>
      </c>
      <c r="D2" s="305" t="s">
        <v>156</v>
      </c>
      <c r="E2" s="305" t="s">
        <v>157</v>
      </c>
      <c r="F2" s="305" t="s">
        <v>158</v>
      </c>
      <c r="G2" s="305" t="s">
        <v>159</v>
      </c>
      <c r="H2" s="305" t="s">
        <v>14</v>
      </c>
      <c r="I2" s="303" t="s">
        <v>0</v>
      </c>
    </row>
    <row r="3" spans="1:10" s="7" customFormat="1" ht="29.25" customHeight="1" thickBot="1" x14ac:dyDescent="0.2">
      <c r="A3" s="90" t="s">
        <v>271</v>
      </c>
      <c r="B3" s="100"/>
      <c r="C3" s="310"/>
      <c r="D3" s="306"/>
      <c r="E3" s="306"/>
      <c r="F3" s="306"/>
      <c r="G3" s="306"/>
      <c r="H3" s="306"/>
      <c r="I3" s="304"/>
    </row>
    <row r="4" spans="1:10" s="7" customFormat="1" ht="17.25" customHeight="1" x14ac:dyDescent="0.15">
      <c r="A4" s="279" t="s">
        <v>0</v>
      </c>
      <c r="B4" s="287" t="s">
        <v>1</v>
      </c>
      <c r="C4" s="96">
        <v>16</v>
      </c>
      <c r="D4" s="71">
        <v>38</v>
      </c>
      <c r="E4" s="71">
        <v>46</v>
      </c>
      <c r="F4" s="71">
        <v>30</v>
      </c>
      <c r="G4" s="71">
        <v>15</v>
      </c>
      <c r="H4" s="71">
        <v>1</v>
      </c>
      <c r="I4" s="72">
        <v>146</v>
      </c>
      <c r="J4" s="7">
        <f>+SUM(C4:H4)-I4</f>
        <v>0</v>
      </c>
    </row>
    <row r="5" spans="1:10" s="7" customFormat="1" ht="17.25" customHeight="1" x14ac:dyDescent="0.15">
      <c r="A5" s="280"/>
      <c r="B5" s="284"/>
      <c r="C5" s="93">
        <f>C4/$I$4</f>
        <v>0.1095890410958904</v>
      </c>
      <c r="D5" s="75">
        <f t="shared" ref="D5:H5" si="0">D4/$I$4</f>
        <v>0.26027397260273971</v>
      </c>
      <c r="E5" s="75">
        <f t="shared" si="0"/>
        <v>0.31506849315068491</v>
      </c>
      <c r="F5" s="75">
        <f t="shared" si="0"/>
        <v>0.20547945205479451</v>
      </c>
      <c r="G5" s="75">
        <f t="shared" si="0"/>
        <v>0.10273972602739725</v>
      </c>
      <c r="H5" s="75">
        <f t="shared" si="0"/>
        <v>6.8493150684931503E-3</v>
      </c>
      <c r="I5" s="76">
        <v>1</v>
      </c>
      <c r="J5" s="7">
        <f t="shared" ref="J5:J45" si="1">+SUM(C5:H5)-I5</f>
        <v>0</v>
      </c>
    </row>
    <row r="6" spans="1:10" s="7" customFormat="1" ht="17.25" customHeight="1" x14ac:dyDescent="0.15">
      <c r="A6" s="280"/>
      <c r="B6" s="284" t="s">
        <v>2</v>
      </c>
      <c r="C6" s="92">
        <v>18</v>
      </c>
      <c r="D6" s="40">
        <v>50</v>
      </c>
      <c r="E6" s="40">
        <v>72</v>
      </c>
      <c r="F6" s="40">
        <v>29</v>
      </c>
      <c r="G6" s="40">
        <v>13</v>
      </c>
      <c r="H6" s="40">
        <v>3</v>
      </c>
      <c r="I6" s="69">
        <v>185</v>
      </c>
      <c r="J6" s="7">
        <f t="shared" si="1"/>
        <v>0</v>
      </c>
    </row>
    <row r="7" spans="1:10" s="7" customFormat="1" ht="17.25" customHeight="1" x14ac:dyDescent="0.15">
      <c r="A7" s="280"/>
      <c r="B7" s="284"/>
      <c r="C7" s="93">
        <f>C6/$I$6</f>
        <v>9.7297297297297303E-2</v>
      </c>
      <c r="D7" s="75">
        <f t="shared" ref="D7:H7" si="2">D6/$I$6</f>
        <v>0.27027027027027029</v>
      </c>
      <c r="E7" s="74">
        <f>E6/$I$6+0.001</f>
        <v>0.39018918918918921</v>
      </c>
      <c r="F7" s="75">
        <f t="shared" si="2"/>
        <v>0.15675675675675677</v>
      </c>
      <c r="G7" s="75">
        <f t="shared" si="2"/>
        <v>7.0270270270270274E-2</v>
      </c>
      <c r="H7" s="75">
        <f t="shared" si="2"/>
        <v>1.6216216216216217E-2</v>
      </c>
      <c r="I7" s="76">
        <v>1</v>
      </c>
      <c r="J7" s="7">
        <f t="shared" si="1"/>
        <v>1.0000000000001119E-3</v>
      </c>
    </row>
    <row r="8" spans="1:10" s="7" customFormat="1" ht="17.25" customHeight="1" x14ac:dyDescent="0.15">
      <c r="A8" s="280"/>
      <c r="B8" s="284" t="s">
        <v>3</v>
      </c>
      <c r="C8" s="92">
        <v>14</v>
      </c>
      <c r="D8" s="40">
        <v>75</v>
      </c>
      <c r="E8" s="40">
        <v>79</v>
      </c>
      <c r="F8" s="40">
        <v>32</v>
      </c>
      <c r="G8" s="40">
        <v>11</v>
      </c>
      <c r="H8" s="40">
        <v>1</v>
      </c>
      <c r="I8" s="69">
        <v>212</v>
      </c>
      <c r="J8" s="7">
        <f t="shared" si="1"/>
        <v>0</v>
      </c>
    </row>
    <row r="9" spans="1:10" s="7" customFormat="1" ht="17.25" customHeight="1" x14ac:dyDescent="0.15">
      <c r="A9" s="280"/>
      <c r="B9" s="284"/>
      <c r="C9" s="93">
        <f>C8/$I$8</f>
        <v>6.6037735849056603E-2</v>
      </c>
      <c r="D9" s="75">
        <f t="shared" ref="D9:H9" si="3">D8/$I$8</f>
        <v>0.35377358490566035</v>
      </c>
      <c r="E9" s="74">
        <f>E8/$I$8-0.001</f>
        <v>0.37164150943396224</v>
      </c>
      <c r="F9" s="75">
        <f t="shared" si="3"/>
        <v>0.15094339622641509</v>
      </c>
      <c r="G9" s="75">
        <f t="shared" si="3"/>
        <v>5.1886792452830191E-2</v>
      </c>
      <c r="H9" s="75">
        <f t="shared" si="3"/>
        <v>4.7169811320754715E-3</v>
      </c>
      <c r="I9" s="76">
        <v>1</v>
      </c>
      <c r="J9" s="7">
        <f t="shared" si="1"/>
        <v>-1.0000000000000009E-3</v>
      </c>
    </row>
    <row r="10" spans="1:10" s="7" customFormat="1" ht="17.25" customHeight="1" x14ac:dyDescent="0.15">
      <c r="A10" s="280"/>
      <c r="B10" s="284" t="s">
        <v>4</v>
      </c>
      <c r="C10" s="92">
        <v>9</v>
      </c>
      <c r="D10" s="40">
        <v>58</v>
      </c>
      <c r="E10" s="40">
        <v>105</v>
      </c>
      <c r="F10" s="40">
        <v>58</v>
      </c>
      <c r="G10" s="40">
        <v>15</v>
      </c>
      <c r="H10" s="40">
        <v>3</v>
      </c>
      <c r="I10" s="69">
        <v>248</v>
      </c>
      <c r="J10" s="7">
        <f t="shared" si="1"/>
        <v>0</v>
      </c>
    </row>
    <row r="11" spans="1:10" s="7" customFormat="1" ht="17.25" customHeight="1" x14ac:dyDescent="0.15">
      <c r="A11" s="280"/>
      <c r="B11" s="284"/>
      <c r="C11" s="93">
        <f>C10/$I$10</f>
        <v>3.6290322580645164E-2</v>
      </c>
      <c r="D11" s="75">
        <f t="shared" ref="D11:H11" si="4">D10/$I$10</f>
        <v>0.23387096774193547</v>
      </c>
      <c r="E11" s="74">
        <f>E10/$I$10+0.001</f>
        <v>0.42438709677419356</v>
      </c>
      <c r="F11" s="75">
        <f t="shared" si="4"/>
        <v>0.23387096774193547</v>
      </c>
      <c r="G11" s="75">
        <f t="shared" si="4"/>
        <v>6.0483870967741937E-2</v>
      </c>
      <c r="H11" s="75">
        <f t="shared" si="4"/>
        <v>1.2096774193548387E-2</v>
      </c>
      <c r="I11" s="76">
        <v>1</v>
      </c>
      <c r="J11" s="7">
        <f t="shared" si="1"/>
        <v>1.0000000000001119E-3</v>
      </c>
    </row>
    <row r="12" spans="1:10" s="7" customFormat="1" ht="17.25" customHeight="1" x14ac:dyDescent="0.15">
      <c r="A12" s="280"/>
      <c r="B12" s="284" t="s">
        <v>5</v>
      </c>
      <c r="C12" s="92">
        <v>13</v>
      </c>
      <c r="D12" s="40">
        <v>52</v>
      </c>
      <c r="E12" s="40">
        <v>98</v>
      </c>
      <c r="F12" s="40">
        <v>64</v>
      </c>
      <c r="G12" s="40">
        <v>34</v>
      </c>
      <c r="H12" s="40">
        <v>14</v>
      </c>
      <c r="I12" s="69">
        <v>275</v>
      </c>
      <c r="J12" s="7">
        <f t="shared" si="1"/>
        <v>0</v>
      </c>
    </row>
    <row r="13" spans="1:10" s="7" customFormat="1" ht="17.25" customHeight="1" x14ac:dyDescent="0.15">
      <c r="A13" s="280"/>
      <c r="B13" s="284"/>
      <c r="C13" s="93">
        <f>C12/$I$12</f>
        <v>4.7272727272727272E-2</v>
      </c>
      <c r="D13" s="75">
        <f t="shared" ref="D13:H13" si="5">D12/$I$12</f>
        <v>0.18909090909090909</v>
      </c>
      <c r="E13" s="75">
        <f t="shared" si="5"/>
        <v>0.35636363636363638</v>
      </c>
      <c r="F13" s="75">
        <f t="shared" si="5"/>
        <v>0.23272727272727273</v>
      </c>
      <c r="G13" s="75">
        <f t="shared" si="5"/>
        <v>0.12363636363636364</v>
      </c>
      <c r="H13" s="75">
        <f t="shared" si="5"/>
        <v>5.0909090909090911E-2</v>
      </c>
      <c r="I13" s="76">
        <v>1</v>
      </c>
      <c r="J13" s="7">
        <f t="shared" si="1"/>
        <v>0</v>
      </c>
    </row>
    <row r="14" spans="1:10" s="7" customFormat="1" ht="17.25" customHeight="1" x14ac:dyDescent="0.15">
      <c r="A14" s="280"/>
      <c r="B14" s="285" t="s">
        <v>85</v>
      </c>
      <c r="C14" s="92">
        <v>26</v>
      </c>
      <c r="D14" s="40">
        <v>74</v>
      </c>
      <c r="E14" s="43">
        <f>+E28+E42</f>
        <v>103</v>
      </c>
      <c r="F14" s="43">
        <v>53</v>
      </c>
      <c r="G14" s="43">
        <f>+G28+G42</f>
        <v>25</v>
      </c>
      <c r="H14" s="40">
        <v>9</v>
      </c>
      <c r="I14" s="69">
        <v>290</v>
      </c>
      <c r="J14" s="7">
        <f t="shared" si="1"/>
        <v>0</v>
      </c>
    </row>
    <row r="15" spans="1:10" s="7" customFormat="1" ht="17.25" customHeight="1" thickBot="1" x14ac:dyDescent="0.2">
      <c r="A15" s="280"/>
      <c r="B15" s="286"/>
      <c r="C15" s="94">
        <f>C14/$I$14</f>
        <v>8.9655172413793102E-2</v>
      </c>
      <c r="D15" s="77">
        <f t="shared" ref="D15:H15" si="6">D14/$I$14</f>
        <v>0.25517241379310346</v>
      </c>
      <c r="E15" s="77">
        <f t="shared" si="6"/>
        <v>0.35517241379310344</v>
      </c>
      <c r="F15" s="77">
        <f t="shared" si="6"/>
        <v>0.18275862068965518</v>
      </c>
      <c r="G15" s="77">
        <f t="shared" si="6"/>
        <v>8.6206896551724144E-2</v>
      </c>
      <c r="H15" s="77">
        <f t="shared" si="6"/>
        <v>3.1034482758620689E-2</v>
      </c>
      <c r="I15" s="78">
        <v>1</v>
      </c>
      <c r="J15" s="7">
        <f t="shared" si="1"/>
        <v>0</v>
      </c>
    </row>
    <row r="16" spans="1:10" s="7" customFormat="1" ht="17.25" customHeight="1" thickTop="1" x14ac:dyDescent="0.15">
      <c r="A16" s="280"/>
      <c r="B16" s="277" t="s">
        <v>0</v>
      </c>
      <c r="C16" s="45">
        <v>96</v>
      </c>
      <c r="D16" s="42">
        <v>347</v>
      </c>
      <c r="E16" s="42">
        <v>503</v>
      </c>
      <c r="F16" s="42">
        <v>266</v>
      </c>
      <c r="G16" s="42">
        <v>113</v>
      </c>
      <c r="H16" s="42">
        <v>31</v>
      </c>
      <c r="I16" s="113">
        <v>1356</v>
      </c>
      <c r="J16" s="7">
        <f t="shared" si="1"/>
        <v>0</v>
      </c>
    </row>
    <row r="17" spans="1:17" s="7" customFormat="1" ht="17.25" customHeight="1" thickBot="1" x14ac:dyDescent="0.2">
      <c r="A17" s="281"/>
      <c r="B17" s="285"/>
      <c r="C17" s="95">
        <f>C16/$I$16</f>
        <v>7.0796460176991149E-2</v>
      </c>
      <c r="D17" s="79">
        <f t="shared" ref="D17:H17" si="7">D16/$I$16</f>
        <v>0.25589970501474929</v>
      </c>
      <c r="E17" s="79">
        <f t="shared" si="7"/>
        <v>0.37094395280235987</v>
      </c>
      <c r="F17" s="79">
        <f t="shared" si="7"/>
        <v>0.19616519174041297</v>
      </c>
      <c r="G17" s="79">
        <f t="shared" si="7"/>
        <v>8.3333333333333329E-2</v>
      </c>
      <c r="H17" s="79">
        <f t="shared" si="7"/>
        <v>2.2861356932153392E-2</v>
      </c>
      <c r="I17" s="80">
        <v>1</v>
      </c>
      <c r="J17" s="7">
        <f t="shared" si="1"/>
        <v>0</v>
      </c>
      <c r="K17" s="27">
        <f t="shared" ref="K17:Q17" si="8">+C4+C6+C8+C10+C12+C14-C16</f>
        <v>0</v>
      </c>
      <c r="L17" s="27">
        <f t="shared" si="8"/>
        <v>0</v>
      </c>
      <c r="M17" s="30">
        <f t="shared" si="8"/>
        <v>0</v>
      </c>
      <c r="N17" s="27">
        <f t="shared" si="8"/>
        <v>0</v>
      </c>
      <c r="O17" s="30">
        <f t="shared" si="8"/>
        <v>0</v>
      </c>
      <c r="P17" s="27">
        <f t="shared" si="8"/>
        <v>0</v>
      </c>
      <c r="Q17" s="27">
        <f t="shared" si="8"/>
        <v>0</v>
      </c>
    </row>
    <row r="18" spans="1:17" s="7" customFormat="1" ht="17.25" customHeight="1" x14ac:dyDescent="0.15">
      <c r="A18" s="279" t="s">
        <v>6</v>
      </c>
      <c r="B18" s="287" t="s">
        <v>1</v>
      </c>
      <c r="C18" s="96">
        <v>8</v>
      </c>
      <c r="D18" s="71">
        <v>23</v>
      </c>
      <c r="E18" s="71">
        <v>16</v>
      </c>
      <c r="F18" s="71">
        <v>10</v>
      </c>
      <c r="G18" s="71">
        <v>1</v>
      </c>
      <c r="H18" s="71">
        <v>0</v>
      </c>
      <c r="I18" s="72">
        <v>58</v>
      </c>
      <c r="J18" s="7">
        <f t="shared" si="1"/>
        <v>0</v>
      </c>
    </row>
    <row r="19" spans="1:17" s="7" customFormat="1" ht="17.25" customHeight="1" x14ac:dyDescent="0.15">
      <c r="A19" s="280"/>
      <c r="B19" s="284"/>
      <c r="C19" s="93">
        <f>C18/$I$18</f>
        <v>0.13793103448275862</v>
      </c>
      <c r="D19" s="75">
        <f t="shared" ref="D19:H19" si="9">D18/$I$18</f>
        <v>0.39655172413793105</v>
      </c>
      <c r="E19" s="75">
        <f t="shared" si="9"/>
        <v>0.27586206896551724</v>
      </c>
      <c r="F19" s="75">
        <f t="shared" si="9"/>
        <v>0.17241379310344829</v>
      </c>
      <c r="G19" s="75">
        <f t="shared" si="9"/>
        <v>1.7241379310344827E-2</v>
      </c>
      <c r="H19" s="75">
        <f t="shared" si="9"/>
        <v>0</v>
      </c>
      <c r="I19" s="76">
        <v>1</v>
      </c>
      <c r="J19" s="7">
        <f t="shared" si="1"/>
        <v>0</v>
      </c>
    </row>
    <row r="20" spans="1:17" s="7" customFormat="1" ht="17.25" customHeight="1" x14ac:dyDescent="0.15">
      <c r="A20" s="280"/>
      <c r="B20" s="284" t="s">
        <v>2</v>
      </c>
      <c r="C20" s="92">
        <v>10</v>
      </c>
      <c r="D20" s="40">
        <v>25</v>
      </c>
      <c r="E20" s="40">
        <v>37</v>
      </c>
      <c r="F20" s="40">
        <v>17</v>
      </c>
      <c r="G20" s="40">
        <v>4</v>
      </c>
      <c r="H20" s="40">
        <v>0</v>
      </c>
      <c r="I20" s="69">
        <v>93</v>
      </c>
      <c r="J20" s="7">
        <f t="shared" si="1"/>
        <v>0</v>
      </c>
    </row>
    <row r="21" spans="1:17" s="7" customFormat="1" ht="17.25" customHeight="1" x14ac:dyDescent="0.15">
      <c r="A21" s="280"/>
      <c r="B21" s="284"/>
      <c r="C21" s="93">
        <f>C20/$I$20</f>
        <v>0.10752688172043011</v>
      </c>
      <c r="D21" s="75">
        <f t="shared" ref="D21:H21" si="10">D20/$I$20</f>
        <v>0.26881720430107525</v>
      </c>
      <c r="E21" s="74">
        <f>E20/$I$20-0.001</f>
        <v>0.39684946236559138</v>
      </c>
      <c r="F21" s="75">
        <f t="shared" si="10"/>
        <v>0.18279569892473119</v>
      </c>
      <c r="G21" s="75">
        <f t="shared" si="10"/>
        <v>4.3010752688172046E-2</v>
      </c>
      <c r="H21" s="75">
        <f t="shared" si="10"/>
        <v>0</v>
      </c>
      <c r="I21" s="76">
        <v>1</v>
      </c>
      <c r="J21" s="7">
        <f t="shared" si="1"/>
        <v>-1.0000000000001119E-3</v>
      </c>
    </row>
    <row r="22" spans="1:17" s="7" customFormat="1" ht="17.25" customHeight="1" x14ac:dyDescent="0.15">
      <c r="A22" s="280"/>
      <c r="B22" s="284" t="s">
        <v>3</v>
      </c>
      <c r="C22" s="92">
        <v>8</v>
      </c>
      <c r="D22" s="40">
        <v>37</v>
      </c>
      <c r="E22" s="40">
        <v>39</v>
      </c>
      <c r="F22" s="40">
        <v>15</v>
      </c>
      <c r="G22" s="40">
        <v>5</v>
      </c>
      <c r="H22" s="40">
        <v>1</v>
      </c>
      <c r="I22" s="69">
        <v>105</v>
      </c>
      <c r="J22" s="7">
        <f t="shared" si="1"/>
        <v>0</v>
      </c>
    </row>
    <row r="23" spans="1:17" s="7" customFormat="1" ht="17.25" customHeight="1" x14ac:dyDescent="0.15">
      <c r="A23" s="280"/>
      <c r="B23" s="284"/>
      <c r="C23" s="93">
        <f>C22/$I$22</f>
        <v>7.6190476190476197E-2</v>
      </c>
      <c r="D23" s="75">
        <f t="shared" ref="D23:H23" si="11">D22/$I$22</f>
        <v>0.35238095238095241</v>
      </c>
      <c r="E23" s="75">
        <f t="shared" si="11"/>
        <v>0.37142857142857144</v>
      </c>
      <c r="F23" s="75">
        <f t="shared" si="11"/>
        <v>0.14285714285714285</v>
      </c>
      <c r="G23" s="75">
        <f t="shared" si="11"/>
        <v>4.7619047619047616E-2</v>
      </c>
      <c r="H23" s="75">
        <f t="shared" si="11"/>
        <v>9.5238095238095247E-3</v>
      </c>
      <c r="I23" s="76">
        <v>1</v>
      </c>
      <c r="J23" s="7">
        <f t="shared" si="1"/>
        <v>0</v>
      </c>
    </row>
    <row r="24" spans="1:17" s="7" customFormat="1" ht="17.25" customHeight="1" x14ac:dyDescent="0.15">
      <c r="A24" s="280"/>
      <c r="B24" s="284" t="s">
        <v>4</v>
      </c>
      <c r="C24" s="92">
        <v>5</v>
      </c>
      <c r="D24" s="40">
        <v>31</v>
      </c>
      <c r="E24" s="40">
        <v>54</v>
      </c>
      <c r="F24" s="40">
        <v>24</v>
      </c>
      <c r="G24" s="40">
        <v>3</v>
      </c>
      <c r="H24" s="40">
        <v>1</v>
      </c>
      <c r="I24" s="69">
        <v>118</v>
      </c>
      <c r="J24" s="7">
        <f t="shared" si="1"/>
        <v>0</v>
      </c>
    </row>
    <row r="25" spans="1:17" s="7" customFormat="1" ht="17.25" customHeight="1" x14ac:dyDescent="0.15">
      <c r="A25" s="280"/>
      <c r="B25" s="284"/>
      <c r="C25" s="93">
        <f>C24/$I$24</f>
        <v>4.2372881355932202E-2</v>
      </c>
      <c r="D25" s="75">
        <f t="shared" ref="D25:H25" si="12">D24/$I$24</f>
        <v>0.26271186440677968</v>
      </c>
      <c r="E25" s="74">
        <f>E24/$I$24+0.001</f>
        <v>0.4586271186440678</v>
      </c>
      <c r="F25" s="75">
        <f t="shared" si="12"/>
        <v>0.20338983050847459</v>
      </c>
      <c r="G25" s="75">
        <f t="shared" si="12"/>
        <v>2.5423728813559324E-2</v>
      </c>
      <c r="H25" s="75">
        <f t="shared" si="12"/>
        <v>8.4745762711864406E-3</v>
      </c>
      <c r="I25" s="76">
        <v>1</v>
      </c>
      <c r="J25" s="7">
        <f t="shared" si="1"/>
        <v>1.0000000000001119E-3</v>
      </c>
    </row>
    <row r="26" spans="1:17" s="7" customFormat="1" ht="17.25" customHeight="1" x14ac:dyDescent="0.15">
      <c r="A26" s="280"/>
      <c r="B26" s="284" t="s">
        <v>5</v>
      </c>
      <c r="C26" s="92">
        <v>7</v>
      </c>
      <c r="D26" s="40">
        <v>31</v>
      </c>
      <c r="E26" s="40">
        <v>54</v>
      </c>
      <c r="F26" s="40">
        <v>33</v>
      </c>
      <c r="G26" s="40">
        <v>8</v>
      </c>
      <c r="H26" s="40">
        <v>2</v>
      </c>
      <c r="I26" s="69">
        <v>135</v>
      </c>
      <c r="J26" s="7">
        <f t="shared" si="1"/>
        <v>0</v>
      </c>
    </row>
    <row r="27" spans="1:17" s="7" customFormat="1" ht="17.25" customHeight="1" x14ac:dyDescent="0.15">
      <c r="A27" s="280"/>
      <c r="B27" s="284"/>
      <c r="C27" s="93">
        <f>C26/$I$26</f>
        <v>5.185185185185185E-2</v>
      </c>
      <c r="D27" s="75">
        <f t="shared" ref="D27:H27" si="13">D26/$I$26</f>
        <v>0.22962962962962963</v>
      </c>
      <c r="E27" s="75">
        <f t="shared" si="13"/>
        <v>0.4</v>
      </c>
      <c r="F27" s="75">
        <f t="shared" si="13"/>
        <v>0.24444444444444444</v>
      </c>
      <c r="G27" s="75">
        <f t="shared" si="13"/>
        <v>5.9259259259259262E-2</v>
      </c>
      <c r="H27" s="75">
        <f t="shared" si="13"/>
        <v>1.4814814814814815E-2</v>
      </c>
      <c r="I27" s="76">
        <v>1</v>
      </c>
      <c r="J27" s="7">
        <f t="shared" si="1"/>
        <v>0</v>
      </c>
    </row>
    <row r="28" spans="1:17" s="7" customFormat="1" ht="17.25" customHeight="1" x14ac:dyDescent="0.15">
      <c r="A28" s="280"/>
      <c r="B28" s="285" t="s">
        <v>85</v>
      </c>
      <c r="C28" s="92">
        <v>8</v>
      </c>
      <c r="D28" s="40">
        <v>33</v>
      </c>
      <c r="E28" s="40">
        <v>51</v>
      </c>
      <c r="F28" s="40">
        <v>26</v>
      </c>
      <c r="G28" s="40">
        <v>9</v>
      </c>
      <c r="H28" s="40">
        <v>2</v>
      </c>
      <c r="I28" s="69">
        <v>129</v>
      </c>
      <c r="J28" s="7">
        <f t="shared" si="1"/>
        <v>0</v>
      </c>
    </row>
    <row r="29" spans="1:17" s="7" customFormat="1" ht="17.25" customHeight="1" thickBot="1" x14ac:dyDescent="0.2">
      <c r="A29" s="280"/>
      <c r="B29" s="286"/>
      <c r="C29" s="94">
        <f>C28/$I$28</f>
        <v>6.2015503875968991E-2</v>
      </c>
      <c r="D29" s="77">
        <f t="shared" ref="D29:H29" si="14">D28/$I$28</f>
        <v>0.2558139534883721</v>
      </c>
      <c r="E29" s="84">
        <f>E28/$I$28-0.001</f>
        <v>0.39434883720930231</v>
      </c>
      <c r="F29" s="77">
        <f t="shared" si="14"/>
        <v>0.20155038759689922</v>
      </c>
      <c r="G29" s="77">
        <f t="shared" si="14"/>
        <v>6.9767441860465115E-2</v>
      </c>
      <c r="H29" s="77">
        <f t="shared" si="14"/>
        <v>1.5503875968992248E-2</v>
      </c>
      <c r="I29" s="78">
        <v>1</v>
      </c>
      <c r="J29" s="7">
        <f t="shared" si="1"/>
        <v>-9.9999999999988987E-4</v>
      </c>
    </row>
    <row r="30" spans="1:17" s="7" customFormat="1" ht="17.25" customHeight="1" thickTop="1" x14ac:dyDescent="0.15">
      <c r="A30" s="280"/>
      <c r="B30" s="277" t="s">
        <v>0</v>
      </c>
      <c r="C30" s="45">
        <v>46</v>
      </c>
      <c r="D30" s="42">
        <v>180</v>
      </c>
      <c r="E30" s="42">
        <v>251</v>
      </c>
      <c r="F30" s="42">
        <v>125</v>
      </c>
      <c r="G30" s="42">
        <v>30</v>
      </c>
      <c r="H30" s="42">
        <v>6</v>
      </c>
      <c r="I30" s="73">
        <v>638</v>
      </c>
      <c r="J30" s="7">
        <f t="shared" si="1"/>
        <v>0</v>
      </c>
    </row>
    <row r="31" spans="1:17" s="7" customFormat="1" ht="17.25" customHeight="1" thickBot="1" x14ac:dyDescent="0.2">
      <c r="A31" s="282"/>
      <c r="B31" s="278"/>
      <c r="C31" s="97">
        <f>C30/I30</f>
        <v>7.2100313479623826E-2</v>
      </c>
      <c r="D31" s="81">
        <f>D30/I30</f>
        <v>0.28213166144200624</v>
      </c>
      <c r="E31" s="81">
        <v>0.39400000000000002</v>
      </c>
      <c r="F31" s="81">
        <f>F30/I30</f>
        <v>0.19592476489028213</v>
      </c>
      <c r="G31" s="81">
        <f>G30/I30</f>
        <v>4.7021943573667714E-2</v>
      </c>
      <c r="H31" s="81">
        <f>H30/I30</f>
        <v>9.4043887147335428E-3</v>
      </c>
      <c r="I31" s="83">
        <v>1</v>
      </c>
      <c r="J31" s="7">
        <f t="shared" si="1"/>
        <v>5.8307210031349754E-4</v>
      </c>
      <c r="K31" s="27">
        <f t="shared" ref="K31:Q31" si="15">+C18+C20+C22+C24+C26+C28-C30</f>
        <v>0</v>
      </c>
      <c r="L31" s="27">
        <f t="shared" si="15"/>
        <v>0</v>
      </c>
      <c r="M31" s="27">
        <f t="shared" si="15"/>
        <v>0</v>
      </c>
      <c r="N31" s="27">
        <f t="shared" si="15"/>
        <v>0</v>
      </c>
      <c r="O31" s="27">
        <f t="shared" si="15"/>
        <v>0</v>
      </c>
      <c r="P31" s="27">
        <f t="shared" si="15"/>
        <v>0</v>
      </c>
      <c r="Q31" s="27">
        <f t="shared" si="15"/>
        <v>0</v>
      </c>
    </row>
    <row r="32" spans="1:17" s="7" customFormat="1" ht="17.25" customHeight="1" x14ac:dyDescent="0.15">
      <c r="A32" s="283" t="s">
        <v>7</v>
      </c>
      <c r="B32" s="277" t="s">
        <v>1</v>
      </c>
      <c r="C32" s="45">
        <v>8</v>
      </c>
      <c r="D32" s="42">
        <v>15</v>
      </c>
      <c r="E32" s="42">
        <v>30</v>
      </c>
      <c r="F32" s="42">
        <v>20</v>
      </c>
      <c r="G32" s="42">
        <v>14</v>
      </c>
      <c r="H32" s="42">
        <v>1</v>
      </c>
      <c r="I32" s="70">
        <v>88</v>
      </c>
      <c r="J32" s="7">
        <f t="shared" si="1"/>
        <v>0</v>
      </c>
    </row>
    <row r="33" spans="1:17" s="7" customFormat="1" ht="17.25" customHeight="1" x14ac:dyDescent="0.15">
      <c r="A33" s="280"/>
      <c r="B33" s="284"/>
      <c r="C33" s="93">
        <f>C32/$I$32</f>
        <v>9.0909090909090912E-2</v>
      </c>
      <c r="D33" s="75">
        <f t="shared" ref="D33:H33" si="16">D32/$I$32</f>
        <v>0.17045454545454544</v>
      </c>
      <c r="E33" s="74">
        <f>E32/$I$32+0.001</f>
        <v>0.34190909090909088</v>
      </c>
      <c r="F33" s="75">
        <f t="shared" si="16"/>
        <v>0.22727272727272727</v>
      </c>
      <c r="G33" s="75">
        <f t="shared" si="16"/>
        <v>0.15909090909090909</v>
      </c>
      <c r="H33" s="75">
        <f t="shared" si="16"/>
        <v>1.1363636363636364E-2</v>
      </c>
      <c r="I33" s="76">
        <v>1</v>
      </c>
      <c r="J33" s="7">
        <f t="shared" si="1"/>
        <v>9.9999999999988987E-4</v>
      </c>
    </row>
    <row r="34" spans="1:17" s="7" customFormat="1" ht="17.25" customHeight="1" x14ac:dyDescent="0.15">
      <c r="A34" s="280"/>
      <c r="B34" s="284" t="s">
        <v>2</v>
      </c>
      <c r="C34" s="92">
        <v>8</v>
      </c>
      <c r="D34" s="40">
        <v>25</v>
      </c>
      <c r="E34" s="40">
        <v>35</v>
      </c>
      <c r="F34" s="40">
        <v>12</v>
      </c>
      <c r="G34" s="40">
        <v>9</v>
      </c>
      <c r="H34" s="40">
        <v>3</v>
      </c>
      <c r="I34" s="69">
        <v>92</v>
      </c>
      <c r="J34" s="7">
        <f t="shared" si="1"/>
        <v>0</v>
      </c>
    </row>
    <row r="35" spans="1:17" s="7" customFormat="1" ht="17.25" customHeight="1" x14ac:dyDescent="0.15">
      <c r="A35" s="280"/>
      <c r="B35" s="284"/>
      <c r="C35" s="93">
        <f>C34/$I$34</f>
        <v>8.6956521739130432E-2</v>
      </c>
      <c r="D35" s="75">
        <f t="shared" ref="D35:H35" si="17">D34/$I$34</f>
        <v>0.27173913043478259</v>
      </c>
      <c r="E35" s="75">
        <f t="shared" si="17"/>
        <v>0.38043478260869568</v>
      </c>
      <c r="F35" s="75">
        <f t="shared" si="17"/>
        <v>0.13043478260869565</v>
      </c>
      <c r="G35" s="75">
        <f t="shared" si="17"/>
        <v>9.7826086956521743E-2</v>
      </c>
      <c r="H35" s="75">
        <f t="shared" si="17"/>
        <v>3.2608695652173912E-2</v>
      </c>
      <c r="I35" s="76">
        <v>1</v>
      </c>
      <c r="J35" s="7">
        <f t="shared" si="1"/>
        <v>0</v>
      </c>
    </row>
    <row r="36" spans="1:17" s="7" customFormat="1" ht="17.25" customHeight="1" x14ac:dyDescent="0.15">
      <c r="A36" s="280"/>
      <c r="B36" s="284" t="s">
        <v>3</v>
      </c>
      <c r="C36" s="92">
        <v>6</v>
      </c>
      <c r="D36" s="40">
        <v>38</v>
      </c>
      <c r="E36" s="40">
        <v>40</v>
      </c>
      <c r="F36" s="40">
        <v>17</v>
      </c>
      <c r="G36" s="40">
        <v>6</v>
      </c>
      <c r="H36" s="40">
        <v>0</v>
      </c>
      <c r="I36" s="69">
        <v>107</v>
      </c>
      <c r="J36" s="7">
        <f t="shared" si="1"/>
        <v>0</v>
      </c>
    </row>
    <row r="37" spans="1:17" s="7" customFormat="1" ht="17.25" customHeight="1" x14ac:dyDescent="0.15">
      <c r="A37" s="280"/>
      <c r="B37" s="284"/>
      <c r="C37" s="93">
        <f>C36/$I$36</f>
        <v>5.6074766355140186E-2</v>
      </c>
      <c r="D37" s="75">
        <f t="shared" ref="D37:H37" si="18">D36/$I$36</f>
        <v>0.35514018691588783</v>
      </c>
      <c r="E37" s="75">
        <f t="shared" si="18"/>
        <v>0.37383177570093457</v>
      </c>
      <c r="F37" s="75">
        <f t="shared" si="18"/>
        <v>0.15887850467289719</v>
      </c>
      <c r="G37" s="75">
        <f t="shared" si="18"/>
        <v>5.6074766355140186E-2</v>
      </c>
      <c r="H37" s="75">
        <f t="shared" si="18"/>
        <v>0</v>
      </c>
      <c r="I37" s="76">
        <v>1</v>
      </c>
      <c r="J37" s="7">
        <f t="shared" si="1"/>
        <v>0</v>
      </c>
    </row>
    <row r="38" spans="1:17" s="7" customFormat="1" ht="17.25" customHeight="1" x14ac:dyDescent="0.15">
      <c r="A38" s="280"/>
      <c r="B38" s="284" t="s">
        <v>4</v>
      </c>
      <c r="C38" s="92">
        <v>4</v>
      </c>
      <c r="D38" s="40">
        <v>27</v>
      </c>
      <c r="E38" s="40">
        <v>51</v>
      </c>
      <c r="F38" s="40">
        <v>34</v>
      </c>
      <c r="G38" s="40">
        <v>12</v>
      </c>
      <c r="H38" s="40">
        <v>2</v>
      </c>
      <c r="I38" s="69">
        <v>130</v>
      </c>
      <c r="J38" s="7">
        <f t="shared" si="1"/>
        <v>0</v>
      </c>
    </row>
    <row r="39" spans="1:17" s="7" customFormat="1" ht="17.25" customHeight="1" x14ac:dyDescent="0.15">
      <c r="A39" s="280"/>
      <c r="B39" s="284"/>
      <c r="C39" s="93">
        <f>C38/$I$38</f>
        <v>3.0769230769230771E-2</v>
      </c>
      <c r="D39" s="75">
        <f t="shared" ref="D39:H39" si="19">D38/$I$38</f>
        <v>0.2076923076923077</v>
      </c>
      <c r="E39" s="75">
        <f t="shared" si="19"/>
        <v>0.3923076923076923</v>
      </c>
      <c r="F39" s="75">
        <f t="shared" si="19"/>
        <v>0.26153846153846155</v>
      </c>
      <c r="G39" s="75">
        <f t="shared" si="19"/>
        <v>9.2307692307692313E-2</v>
      </c>
      <c r="H39" s="75">
        <f t="shared" si="19"/>
        <v>1.5384615384615385E-2</v>
      </c>
      <c r="I39" s="76">
        <v>1</v>
      </c>
      <c r="J39" s="7">
        <f t="shared" si="1"/>
        <v>0</v>
      </c>
    </row>
    <row r="40" spans="1:17" s="7" customFormat="1" ht="17.25" customHeight="1" x14ac:dyDescent="0.15">
      <c r="A40" s="280"/>
      <c r="B40" s="284" t="s">
        <v>5</v>
      </c>
      <c r="C40" s="92">
        <v>6</v>
      </c>
      <c r="D40" s="40">
        <v>21</v>
      </c>
      <c r="E40" s="40">
        <v>44</v>
      </c>
      <c r="F40" s="40">
        <v>31</v>
      </c>
      <c r="G40" s="40">
        <v>26</v>
      </c>
      <c r="H40" s="40">
        <v>12</v>
      </c>
      <c r="I40" s="69">
        <v>140</v>
      </c>
      <c r="J40" s="7">
        <f t="shared" si="1"/>
        <v>0</v>
      </c>
    </row>
    <row r="41" spans="1:17" s="7" customFormat="1" ht="17.25" customHeight="1" x14ac:dyDescent="0.15">
      <c r="A41" s="280"/>
      <c r="B41" s="284"/>
      <c r="C41" s="93">
        <f>C40/$I$40</f>
        <v>4.2857142857142858E-2</v>
      </c>
      <c r="D41" s="75">
        <f t="shared" ref="D41:H41" si="20">D40/$I$40</f>
        <v>0.15</v>
      </c>
      <c r="E41" s="75">
        <f t="shared" si="20"/>
        <v>0.31428571428571428</v>
      </c>
      <c r="F41" s="75">
        <f t="shared" si="20"/>
        <v>0.22142857142857142</v>
      </c>
      <c r="G41" s="75">
        <f t="shared" si="20"/>
        <v>0.18571428571428572</v>
      </c>
      <c r="H41" s="75">
        <f t="shared" si="20"/>
        <v>8.5714285714285715E-2</v>
      </c>
      <c r="I41" s="76">
        <v>1</v>
      </c>
      <c r="J41" s="7">
        <f t="shared" si="1"/>
        <v>0</v>
      </c>
    </row>
    <row r="42" spans="1:17" s="7" customFormat="1" ht="17.25" customHeight="1" x14ac:dyDescent="0.15">
      <c r="A42" s="280"/>
      <c r="B42" s="285" t="s">
        <v>85</v>
      </c>
      <c r="C42" s="92">
        <v>18</v>
      </c>
      <c r="D42" s="40">
        <v>41</v>
      </c>
      <c r="E42" s="40">
        <v>52</v>
      </c>
      <c r="F42" s="40">
        <v>27</v>
      </c>
      <c r="G42" s="40">
        <v>16</v>
      </c>
      <c r="H42" s="40">
        <v>7</v>
      </c>
      <c r="I42" s="69">
        <v>161</v>
      </c>
      <c r="J42" s="7">
        <f t="shared" si="1"/>
        <v>0</v>
      </c>
    </row>
    <row r="43" spans="1:17" s="7" customFormat="1" ht="17.25" customHeight="1" thickBot="1" x14ac:dyDescent="0.2">
      <c r="A43" s="280"/>
      <c r="B43" s="286"/>
      <c r="C43" s="94">
        <f>C42/$I$42</f>
        <v>0.11180124223602485</v>
      </c>
      <c r="D43" s="77">
        <f t="shared" ref="D43:H43" si="21">D42/$I$42</f>
        <v>0.25465838509316768</v>
      </c>
      <c r="E43" s="77">
        <f t="shared" si="21"/>
        <v>0.32298136645962733</v>
      </c>
      <c r="F43" s="77">
        <f t="shared" si="21"/>
        <v>0.16770186335403728</v>
      </c>
      <c r="G43" s="77">
        <f t="shared" si="21"/>
        <v>9.9378881987577633E-2</v>
      </c>
      <c r="H43" s="77">
        <f t="shared" si="21"/>
        <v>4.3478260869565216E-2</v>
      </c>
      <c r="I43" s="78">
        <v>1</v>
      </c>
      <c r="J43" s="7">
        <f t="shared" si="1"/>
        <v>0</v>
      </c>
    </row>
    <row r="44" spans="1:17" s="7" customFormat="1" ht="17.25" customHeight="1" thickTop="1" x14ac:dyDescent="0.15">
      <c r="A44" s="280"/>
      <c r="B44" s="277" t="s">
        <v>0</v>
      </c>
      <c r="C44" s="45">
        <v>50</v>
      </c>
      <c r="D44" s="42">
        <v>167</v>
      </c>
      <c r="E44" s="42">
        <v>252</v>
      </c>
      <c r="F44" s="42">
        <v>141</v>
      </c>
      <c r="G44" s="42">
        <v>83</v>
      </c>
      <c r="H44" s="42">
        <v>25</v>
      </c>
      <c r="I44" s="73">
        <v>718</v>
      </c>
      <c r="J44" s="7">
        <f t="shared" si="1"/>
        <v>0</v>
      </c>
    </row>
    <row r="45" spans="1:17" s="7" customFormat="1" ht="17.25" customHeight="1" thickBot="1" x14ac:dyDescent="0.2">
      <c r="A45" s="282"/>
      <c r="B45" s="278"/>
      <c r="C45" s="97">
        <f>C44/$I$44</f>
        <v>6.9637883008356549E-2</v>
      </c>
      <c r="D45" s="81">
        <f t="shared" ref="D45:H45" si="22">D44/$I$44</f>
        <v>0.23259052924791088</v>
      </c>
      <c r="E45" s="82">
        <f>E44/$I$44-0.001</f>
        <v>0.34997493036211696</v>
      </c>
      <c r="F45" s="81">
        <f t="shared" si="22"/>
        <v>0.19637883008356546</v>
      </c>
      <c r="G45" s="81">
        <f t="shared" si="22"/>
        <v>0.11559888579387187</v>
      </c>
      <c r="H45" s="81">
        <f t="shared" si="22"/>
        <v>3.4818941504178275E-2</v>
      </c>
      <c r="I45" s="83">
        <v>1</v>
      </c>
      <c r="J45" s="7">
        <f t="shared" si="1"/>
        <v>-9.9999999999988987E-4</v>
      </c>
      <c r="K45" s="27">
        <f t="shared" ref="K45:Q45" si="23">+C32+C34+C36+C38+C40+C42-C44</f>
        <v>0</v>
      </c>
      <c r="L45" s="27">
        <f t="shared" si="23"/>
        <v>0</v>
      </c>
      <c r="M45" s="27">
        <f t="shared" si="23"/>
        <v>0</v>
      </c>
      <c r="N45" s="27">
        <f t="shared" si="23"/>
        <v>0</v>
      </c>
      <c r="O45" s="27">
        <f t="shared" si="23"/>
        <v>0</v>
      </c>
      <c r="P45" s="27">
        <f t="shared" si="23"/>
        <v>0</v>
      </c>
      <c r="Q45" s="27">
        <f t="shared" si="23"/>
        <v>0</v>
      </c>
    </row>
    <row r="48" spans="1:17" hidden="1" x14ac:dyDescent="0.15">
      <c r="B48" s="276" t="s">
        <v>181</v>
      </c>
      <c r="C48" s="28">
        <f>+C18+C32-C4</f>
        <v>0</v>
      </c>
      <c r="D48" s="28">
        <f t="shared" ref="D48:J48" si="24">+D18+D32-D4</f>
        <v>0</v>
      </c>
      <c r="E48" s="28">
        <f t="shared" si="24"/>
        <v>0</v>
      </c>
      <c r="F48" s="28">
        <f t="shared" si="24"/>
        <v>0</v>
      </c>
      <c r="G48" s="28">
        <f t="shared" si="24"/>
        <v>0</v>
      </c>
      <c r="H48" s="28">
        <f t="shared" si="24"/>
        <v>0</v>
      </c>
      <c r="I48" s="28">
        <f t="shared" si="24"/>
        <v>0</v>
      </c>
      <c r="J48" s="28">
        <f t="shared" si="24"/>
        <v>0</v>
      </c>
    </row>
    <row r="49" spans="2:10" hidden="1" x14ac:dyDescent="0.15">
      <c r="B49" s="275"/>
      <c r="C49" s="28"/>
      <c r="D49" s="28"/>
      <c r="E49" s="28"/>
      <c r="F49" s="28"/>
      <c r="G49" s="28"/>
      <c r="H49" s="28"/>
      <c r="I49" s="28"/>
      <c r="J49" s="28"/>
    </row>
    <row r="50" spans="2:10" hidden="1" x14ac:dyDescent="0.15">
      <c r="B50" s="275" t="s">
        <v>182</v>
      </c>
      <c r="C50" s="28">
        <f t="shared" ref="C50:J50" si="25">+C20+C34-C6</f>
        <v>0</v>
      </c>
      <c r="D50" s="28">
        <f t="shared" si="25"/>
        <v>0</v>
      </c>
      <c r="E50" s="28">
        <f t="shared" si="25"/>
        <v>0</v>
      </c>
      <c r="F50" s="28">
        <f t="shared" si="25"/>
        <v>0</v>
      </c>
      <c r="G50" s="28">
        <f t="shared" si="25"/>
        <v>0</v>
      </c>
      <c r="H50" s="28">
        <f t="shared" si="25"/>
        <v>0</v>
      </c>
      <c r="I50" s="28">
        <f t="shared" si="25"/>
        <v>0</v>
      </c>
      <c r="J50" s="28">
        <f t="shared" si="25"/>
        <v>0</v>
      </c>
    </row>
    <row r="51" spans="2:10" hidden="1" x14ac:dyDescent="0.15">
      <c r="B51" s="275"/>
      <c r="C51" s="28"/>
      <c r="D51" s="28"/>
      <c r="E51" s="28"/>
      <c r="F51" s="28"/>
      <c r="G51" s="28"/>
      <c r="H51" s="28"/>
      <c r="I51" s="28"/>
      <c r="J51" s="28"/>
    </row>
    <row r="52" spans="2:10" hidden="1" x14ac:dyDescent="0.15">
      <c r="B52" s="275" t="s">
        <v>183</v>
      </c>
      <c r="C52" s="28">
        <f t="shared" ref="C52:J52" si="26">+C22+C36-C8</f>
        <v>0</v>
      </c>
      <c r="D52" s="28">
        <f t="shared" si="26"/>
        <v>0</v>
      </c>
      <c r="E52" s="28">
        <f t="shared" si="26"/>
        <v>0</v>
      </c>
      <c r="F52" s="28">
        <f t="shared" si="26"/>
        <v>0</v>
      </c>
      <c r="G52" s="28">
        <f t="shared" si="26"/>
        <v>0</v>
      </c>
      <c r="H52" s="28">
        <f t="shared" si="26"/>
        <v>0</v>
      </c>
      <c r="I52" s="28">
        <f t="shared" si="26"/>
        <v>0</v>
      </c>
      <c r="J52" s="28">
        <f t="shared" si="26"/>
        <v>0</v>
      </c>
    </row>
    <row r="53" spans="2:10" hidden="1" x14ac:dyDescent="0.15">
      <c r="B53" s="275"/>
      <c r="C53" s="28"/>
      <c r="D53" s="28"/>
      <c r="E53" s="28"/>
      <c r="F53" s="28"/>
      <c r="G53" s="28"/>
      <c r="H53" s="28"/>
      <c r="I53" s="28"/>
      <c r="J53" s="28"/>
    </row>
    <row r="54" spans="2:10" hidden="1" x14ac:dyDescent="0.15">
      <c r="B54" s="275" t="s">
        <v>184</v>
      </c>
      <c r="C54" s="28">
        <f t="shared" ref="C54:J54" si="27">+C24+C38-C10</f>
        <v>0</v>
      </c>
      <c r="D54" s="28">
        <f t="shared" si="27"/>
        <v>0</v>
      </c>
      <c r="E54" s="28">
        <f t="shared" si="27"/>
        <v>0</v>
      </c>
      <c r="F54" s="28">
        <f t="shared" si="27"/>
        <v>0</v>
      </c>
      <c r="G54" s="28">
        <f t="shared" si="27"/>
        <v>0</v>
      </c>
      <c r="H54" s="28">
        <f t="shared" si="27"/>
        <v>0</v>
      </c>
      <c r="I54" s="28">
        <f t="shared" si="27"/>
        <v>0</v>
      </c>
      <c r="J54" s="28">
        <f t="shared" si="27"/>
        <v>0</v>
      </c>
    </row>
    <row r="55" spans="2:10" hidden="1" x14ac:dyDescent="0.15">
      <c r="B55" s="275"/>
      <c r="C55" s="28"/>
      <c r="D55" s="28"/>
      <c r="E55" s="28"/>
      <c r="F55" s="28"/>
      <c r="G55" s="28"/>
      <c r="H55" s="28"/>
      <c r="I55" s="28"/>
      <c r="J55" s="28"/>
    </row>
    <row r="56" spans="2:10" hidden="1" x14ac:dyDescent="0.15">
      <c r="B56" s="275" t="s">
        <v>185</v>
      </c>
      <c r="C56" s="28">
        <f t="shared" ref="C56:J56" si="28">+C26+C40-C12</f>
        <v>0</v>
      </c>
      <c r="D56" s="28">
        <f t="shared" si="28"/>
        <v>0</v>
      </c>
      <c r="E56" s="28">
        <f t="shared" si="28"/>
        <v>0</v>
      </c>
      <c r="F56" s="28">
        <f t="shared" si="28"/>
        <v>0</v>
      </c>
      <c r="G56" s="28">
        <f t="shared" si="28"/>
        <v>0</v>
      </c>
      <c r="H56" s="28">
        <f t="shared" si="28"/>
        <v>0</v>
      </c>
      <c r="I56" s="28">
        <f t="shared" si="28"/>
        <v>0</v>
      </c>
      <c r="J56" s="28">
        <f t="shared" si="28"/>
        <v>0</v>
      </c>
    </row>
    <row r="57" spans="2:10" hidden="1" x14ac:dyDescent="0.15">
      <c r="B57" s="275"/>
      <c r="C57" s="28"/>
      <c r="D57" s="28"/>
      <c r="E57" s="28"/>
      <c r="F57" s="28"/>
      <c r="G57" s="28"/>
      <c r="H57" s="28"/>
      <c r="I57" s="28"/>
      <c r="J57" s="28"/>
    </row>
    <row r="58" spans="2:10" hidden="1" x14ac:dyDescent="0.15">
      <c r="B58" s="275" t="s">
        <v>186</v>
      </c>
      <c r="C58" s="28">
        <f t="shared" ref="C58:J58" si="29">+C28+C42-C14</f>
        <v>0</v>
      </c>
      <c r="D58" s="28">
        <f t="shared" si="29"/>
        <v>0</v>
      </c>
      <c r="E58" s="29">
        <f t="shared" si="29"/>
        <v>0</v>
      </c>
      <c r="F58" s="28">
        <f t="shared" si="29"/>
        <v>0</v>
      </c>
      <c r="G58" s="29">
        <f t="shared" si="29"/>
        <v>0</v>
      </c>
      <c r="H58" s="28">
        <f t="shared" si="29"/>
        <v>0</v>
      </c>
      <c r="I58" s="28">
        <f t="shared" si="29"/>
        <v>0</v>
      </c>
      <c r="J58" s="28">
        <f t="shared" si="29"/>
        <v>0</v>
      </c>
    </row>
    <row r="59" spans="2:10" hidden="1" x14ac:dyDescent="0.15">
      <c r="B59" s="275"/>
      <c r="C59" s="28"/>
      <c r="D59" s="28"/>
      <c r="E59" s="28"/>
      <c r="F59" s="28"/>
      <c r="G59" s="28"/>
      <c r="H59" s="28"/>
      <c r="I59" s="28"/>
      <c r="J59" s="28"/>
    </row>
    <row r="60" spans="2:10" hidden="1" x14ac:dyDescent="0.15">
      <c r="B60" s="275" t="s">
        <v>187</v>
      </c>
      <c r="C60" s="28">
        <f t="shared" ref="C60:J60" si="30">+C30+C44-C16</f>
        <v>0</v>
      </c>
      <c r="D60" s="28">
        <f t="shared" si="30"/>
        <v>0</v>
      </c>
      <c r="E60" s="28">
        <f t="shared" si="30"/>
        <v>0</v>
      </c>
      <c r="F60" s="28">
        <f t="shared" si="30"/>
        <v>0</v>
      </c>
      <c r="G60" s="28">
        <f t="shared" si="30"/>
        <v>0</v>
      </c>
      <c r="H60" s="28">
        <f t="shared" si="30"/>
        <v>0</v>
      </c>
      <c r="I60" s="28">
        <f t="shared" si="30"/>
        <v>0</v>
      </c>
      <c r="J60" s="28">
        <f t="shared" si="30"/>
        <v>0</v>
      </c>
    </row>
    <row r="61" spans="2:10" hidden="1" x14ac:dyDescent="0.15">
      <c r="B61" s="275"/>
      <c r="C61" s="28"/>
      <c r="D61" s="28"/>
      <c r="E61" s="28"/>
      <c r="F61" s="28"/>
    </row>
    <row r="62" spans="2:10" hidden="1" x14ac:dyDescent="0.15"/>
    <row r="63" spans="2:10" hidden="1" x14ac:dyDescent="0.15"/>
  </sheetData>
  <mergeCells count="39">
    <mergeCell ref="B1:I1"/>
    <mergeCell ref="C2:C3"/>
    <mergeCell ref="D2:D3"/>
    <mergeCell ref="E2:E3"/>
    <mergeCell ref="F2:F3"/>
    <mergeCell ref="G2:G3"/>
    <mergeCell ref="H2:H3"/>
    <mergeCell ref="I2:I3"/>
    <mergeCell ref="A4:A17"/>
    <mergeCell ref="B4:B5"/>
    <mergeCell ref="B6:B7"/>
    <mergeCell ref="B8:B9"/>
    <mergeCell ref="B10:B11"/>
    <mergeCell ref="B12:B13"/>
    <mergeCell ref="B14:B15"/>
    <mergeCell ref="B16:B17"/>
    <mergeCell ref="A18:A31"/>
    <mergeCell ref="B18:B19"/>
    <mergeCell ref="B20:B21"/>
    <mergeCell ref="B22:B23"/>
    <mergeCell ref="B24:B25"/>
    <mergeCell ref="B26:B27"/>
    <mergeCell ref="B28:B29"/>
    <mergeCell ref="B30:B31"/>
    <mergeCell ref="A32:A45"/>
    <mergeCell ref="B32:B33"/>
    <mergeCell ref="B34:B35"/>
    <mergeCell ref="B36:B37"/>
    <mergeCell ref="B38:B39"/>
    <mergeCell ref="B40:B41"/>
    <mergeCell ref="B42:B43"/>
    <mergeCell ref="B44:B45"/>
    <mergeCell ref="B58:B59"/>
    <mergeCell ref="B60:B61"/>
    <mergeCell ref="B48:B49"/>
    <mergeCell ref="B50:B51"/>
    <mergeCell ref="B52:B53"/>
    <mergeCell ref="B54:B55"/>
    <mergeCell ref="B56:B57"/>
  </mergeCells>
  <phoneticPr fontId="1"/>
  <printOptions horizontalCentered="1"/>
  <pageMargins left="0.70866141732283472" right="0.70866141732283472" top="0.6692913385826772"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62"/>
  <sheetViews>
    <sheetView view="pageBreakPreview" zoomScale="60" zoomScaleNormal="100" workbookViewId="0">
      <selection activeCell="T36" sqref="T36"/>
    </sheetView>
  </sheetViews>
  <sheetFormatPr defaultRowHeight="13.5" x14ac:dyDescent="0.15"/>
  <cols>
    <col min="1" max="1" width="5.625" customWidth="1"/>
    <col min="2" max="2" width="12.625" customWidth="1"/>
    <col min="3" max="6" width="12.625" style="2" customWidth="1"/>
    <col min="7" max="7" width="12.625" customWidth="1"/>
    <col min="8" max="9" width="9" hidden="1" customWidth="1"/>
    <col min="10" max="14" width="0" hidden="1" customWidth="1"/>
  </cols>
  <sheetData>
    <row r="1" spans="1:8" s="8" customFormat="1" ht="72.75" customHeight="1" thickBot="1" x14ac:dyDescent="0.2">
      <c r="A1" s="51" t="s">
        <v>17</v>
      </c>
      <c r="B1" s="324" t="s">
        <v>95</v>
      </c>
      <c r="C1" s="324"/>
      <c r="D1" s="324"/>
      <c r="E1" s="324"/>
      <c r="F1" s="324"/>
      <c r="G1" s="324"/>
    </row>
    <row r="2" spans="1:8" s="7" customFormat="1" ht="26.25" customHeight="1" x14ac:dyDescent="0.15">
      <c r="A2" s="67"/>
      <c r="B2" s="99" t="s">
        <v>270</v>
      </c>
      <c r="C2" s="317" t="s">
        <v>16</v>
      </c>
      <c r="D2" s="305" t="s">
        <v>140</v>
      </c>
      <c r="E2" s="305" t="s">
        <v>141</v>
      </c>
      <c r="F2" s="305" t="s">
        <v>142</v>
      </c>
      <c r="G2" s="303" t="s">
        <v>0</v>
      </c>
    </row>
    <row r="3" spans="1:8" s="7" customFormat="1" ht="26.25" customHeight="1" thickBot="1" x14ac:dyDescent="0.2">
      <c r="A3" s="90" t="s">
        <v>271</v>
      </c>
      <c r="B3" s="100"/>
      <c r="C3" s="310"/>
      <c r="D3" s="306"/>
      <c r="E3" s="306"/>
      <c r="F3" s="306"/>
      <c r="G3" s="304"/>
    </row>
    <row r="4" spans="1:8" s="7" customFormat="1" ht="16.5" customHeight="1" x14ac:dyDescent="0.15">
      <c r="A4" s="279" t="s">
        <v>0</v>
      </c>
      <c r="B4" s="287" t="s">
        <v>1</v>
      </c>
      <c r="C4" s="96">
        <v>16</v>
      </c>
      <c r="D4" s="71">
        <v>45</v>
      </c>
      <c r="E4" s="71">
        <v>50</v>
      </c>
      <c r="F4" s="71">
        <v>35</v>
      </c>
      <c r="G4" s="72">
        <v>146</v>
      </c>
      <c r="H4" s="7">
        <f>+SUM(C4:F4)-G4</f>
        <v>0</v>
      </c>
    </row>
    <row r="5" spans="1:8" s="7" customFormat="1" ht="16.5" customHeight="1" x14ac:dyDescent="0.15">
      <c r="A5" s="280"/>
      <c r="B5" s="284"/>
      <c r="C5" s="93">
        <f>C4/$G$4</f>
        <v>0.1095890410958904</v>
      </c>
      <c r="D5" s="75">
        <f t="shared" ref="D5:F5" si="0">D4/$G$4</f>
        <v>0.30821917808219179</v>
      </c>
      <c r="E5" s="75">
        <f t="shared" si="0"/>
        <v>0.34246575342465752</v>
      </c>
      <c r="F5" s="75">
        <f t="shared" si="0"/>
        <v>0.23972602739726026</v>
      </c>
      <c r="G5" s="76">
        <v>1</v>
      </c>
      <c r="H5" s="7">
        <f t="shared" ref="H5:H45" si="1">+SUM(C5:F5)-G5</f>
        <v>0</v>
      </c>
    </row>
    <row r="6" spans="1:8" s="7" customFormat="1" ht="16.5" customHeight="1" x14ac:dyDescent="0.15">
      <c r="A6" s="280"/>
      <c r="B6" s="284" t="s">
        <v>2</v>
      </c>
      <c r="C6" s="92">
        <v>33</v>
      </c>
      <c r="D6" s="40">
        <v>69</v>
      </c>
      <c r="E6" s="40">
        <v>62</v>
      </c>
      <c r="F6" s="40">
        <v>32</v>
      </c>
      <c r="G6" s="69">
        <v>196</v>
      </c>
      <c r="H6" s="7">
        <f t="shared" si="1"/>
        <v>0</v>
      </c>
    </row>
    <row r="7" spans="1:8" s="7" customFormat="1" ht="16.5" customHeight="1" x14ac:dyDescent="0.15">
      <c r="A7" s="280"/>
      <c r="B7" s="284"/>
      <c r="C7" s="93">
        <f>C6/$G$6</f>
        <v>0.1683673469387755</v>
      </c>
      <c r="D7" s="74">
        <f>D6/$G$6+0.001</f>
        <v>0.35304081632653062</v>
      </c>
      <c r="E7" s="75">
        <f t="shared" ref="E7:F7" si="2">E6/$G$6</f>
        <v>0.31632653061224492</v>
      </c>
      <c r="F7" s="75">
        <f t="shared" si="2"/>
        <v>0.16326530612244897</v>
      </c>
      <c r="G7" s="76">
        <v>1</v>
      </c>
      <c r="H7" s="7">
        <f t="shared" si="1"/>
        <v>1.0000000000001119E-3</v>
      </c>
    </row>
    <row r="8" spans="1:8" s="7" customFormat="1" ht="16.5" customHeight="1" x14ac:dyDescent="0.15">
      <c r="A8" s="280"/>
      <c r="B8" s="284" t="s">
        <v>3</v>
      </c>
      <c r="C8" s="92">
        <v>25</v>
      </c>
      <c r="D8" s="40">
        <v>85</v>
      </c>
      <c r="E8" s="40">
        <v>70</v>
      </c>
      <c r="F8" s="40">
        <v>33</v>
      </c>
      <c r="G8" s="69">
        <v>213</v>
      </c>
      <c r="H8" s="7">
        <f t="shared" si="1"/>
        <v>0</v>
      </c>
    </row>
    <row r="9" spans="1:8" s="7" customFormat="1" ht="16.5" customHeight="1" x14ac:dyDescent="0.15">
      <c r="A9" s="280"/>
      <c r="B9" s="284"/>
      <c r="C9" s="93">
        <f>C8/$G$8</f>
        <v>0.11737089201877934</v>
      </c>
      <c r="D9" s="75">
        <f t="shared" ref="D9:F9" si="3">D8/$G$8</f>
        <v>0.39906103286384975</v>
      </c>
      <c r="E9" s="75">
        <f t="shared" si="3"/>
        <v>0.32863849765258218</v>
      </c>
      <c r="F9" s="75">
        <f t="shared" si="3"/>
        <v>0.15492957746478872</v>
      </c>
      <c r="G9" s="76">
        <v>1</v>
      </c>
      <c r="H9" s="7">
        <f t="shared" si="1"/>
        <v>0</v>
      </c>
    </row>
    <row r="10" spans="1:8" s="7" customFormat="1" ht="16.5" customHeight="1" x14ac:dyDescent="0.15">
      <c r="A10" s="280"/>
      <c r="B10" s="284" t="s">
        <v>4</v>
      </c>
      <c r="C10" s="92">
        <v>31</v>
      </c>
      <c r="D10" s="40">
        <v>103</v>
      </c>
      <c r="E10" s="40">
        <v>81</v>
      </c>
      <c r="F10" s="40">
        <v>35</v>
      </c>
      <c r="G10" s="69">
        <v>250</v>
      </c>
      <c r="H10" s="7">
        <f t="shared" si="1"/>
        <v>0</v>
      </c>
    </row>
    <row r="11" spans="1:8" s="7" customFormat="1" ht="16.5" customHeight="1" x14ac:dyDescent="0.15">
      <c r="A11" s="280"/>
      <c r="B11" s="284"/>
      <c r="C11" s="93">
        <f>C10/$G$10</f>
        <v>0.124</v>
      </c>
      <c r="D11" s="75">
        <f t="shared" ref="D11:F11" si="4">D10/$G$10</f>
        <v>0.41199999999999998</v>
      </c>
      <c r="E11" s="75">
        <f t="shared" si="4"/>
        <v>0.32400000000000001</v>
      </c>
      <c r="F11" s="75">
        <f t="shared" si="4"/>
        <v>0.14000000000000001</v>
      </c>
      <c r="G11" s="76">
        <v>1</v>
      </c>
      <c r="H11" s="7">
        <f t="shared" si="1"/>
        <v>0</v>
      </c>
    </row>
    <row r="12" spans="1:8" s="7" customFormat="1" ht="16.5" customHeight="1" x14ac:dyDescent="0.15">
      <c r="A12" s="280"/>
      <c r="B12" s="284" t="s">
        <v>5</v>
      </c>
      <c r="C12" s="92">
        <v>25</v>
      </c>
      <c r="D12" s="40">
        <v>120</v>
      </c>
      <c r="E12" s="40">
        <v>81</v>
      </c>
      <c r="F12" s="40">
        <v>39</v>
      </c>
      <c r="G12" s="69">
        <v>265</v>
      </c>
      <c r="H12" s="7">
        <f t="shared" si="1"/>
        <v>0</v>
      </c>
    </row>
    <row r="13" spans="1:8" s="7" customFormat="1" ht="16.5" customHeight="1" x14ac:dyDescent="0.15">
      <c r="A13" s="280"/>
      <c r="B13" s="284"/>
      <c r="C13" s="93">
        <f>C12/$G$12</f>
        <v>9.4339622641509441E-2</v>
      </c>
      <c r="D13" s="75">
        <f t="shared" ref="D13:F13" si="5">D12/$G$12</f>
        <v>0.45283018867924529</v>
      </c>
      <c r="E13" s="75">
        <f t="shared" si="5"/>
        <v>0.30566037735849055</v>
      </c>
      <c r="F13" s="75">
        <f t="shared" si="5"/>
        <v>0.14716981132075471</v>
      </c>
      <c r="G13" s="76">
        <v>1</v>
      </c>
      <c r="H13" s="7">
        <f t="shared" si="1"/>
        <v>0</v>
      </c>
    </row>
    <row r="14" spans="1:8" s="7" customFormat="1" ht="16.5" customHeight="1" x14ac:dyDescent="0.15">
      <c r="A14" s="280"/>
      <c r="B14" s="285" t="s">
        <v>85</v>
      </c>
      <c r="C14" s="92">
        <v>34</v>
      </c>
      <c r="D14" s="40">
        <v>132</v>
      </c>
      <c r="E14" s="40">
        <v>75</v>
      </c>
      <c r="F14" s="40">
        <v>40</v>
      </c>
      <c r="G14" s="69">
        <v>281</v>
      </c>
      <c r="H14" s="7">
        <f t="shared" si="1"/>
        <v>0</v>
      </c>
    </row>
    <row r="15" spans="1:8" s="7" customFormat="1" ht="16.5" customHeight="1" thickBot="1" x14ac:dyDescent="0.2">
      <c r="A15" s="280"/>
      <c r="B15" s="286"/>
      <c r="C15" s="94">
        <f>C14/$G$14</f>
        <v>0.12099644128113879</v>
      </c>
      <c r="D15" s="77">
        <f t="shared" ref="D15:F15" si="6">D14/$G$14</f>
        <v>0.46975088967971529</v>
      </c>
      <c r="E15" s="77">
        <f t="shared" si="6"/>
        <v>0.2669039145907473</v>
      </c>
      <c r="F15" s="77">
        <f t="shared" si="6"/>
        <v>0.14234875444839859</v>
      </c>
      <c r="G15" s="78">
        <v>1</v>
      </c>
      <c r="H15" s="7">
        <f t="shared" si="1"/>
        <v>0</v>
      </c>
    </row>
    <row r="16" spans="1:8" s="7" customFormat="1" ht="16.5" customHeight="1" thickTop="1" x14ac:dyDescent="0.15">
      <c r="A16" s="280"/>
      <c r="B16" s="277" t="s">
        <v>0</v>
      </c>
      <c r="C16" s="45">
        <v>164</v>
      </c>
      <c r="D16" s="42">
        <v>554</v>
      </c>
      <c r="E16" s="42">
        <v>419</v>
      </c>
      <c r="F16" s="42">
        <v>214</v>
      </c>
      <c r="G16" s="113">
        <v>1351</v>
      </c>
      <c r="H16" s="7">
        <f t="shared" si="1"/>
        <v>0</v>
      </c>
    </row>
    <row r="17" spans="1:14" s="7" customFormat="1" ht="16.5" customHeight="1" thickBot="1" x14ac:dyDescent="0.2">
      <c r="A17" s="281"/>
      <c r="B17" s="285"/>
      <c r="C17" s="95">
        <f>C16/$G$16</f>
        <v>0.12139156180606958</v>
      </c>
      <c r="D17" s="186">
        <f>D16/$G$16+0.001</f>
        <v>0.41106661732050331</v>
      </c>
      <c r="E17" s="79">
        <f t="shared" ref="E17:F17" si="7">E16/$G$16</f>
        <v>0.31014063656550706</v>
      </c>
      <c r="F17" s="79">
        <f t="shared" si="7"/>
        <v>0.15840118430792005</v>
      </c>
      <c r="G17" s="80">
        <v>1</v>
      </c>
      <c r="H17" s="7">
        <f t="shared" si="1"/>
        <v>9.9999999999988987E-4</v>
      </c>
      <c r="I17" s="27">
        <f>+C4+C6+C8+C10+C12+C14-C16</f>
        <v>0</v>
      </c>
      <c r="J17" s="27">
        <f>+D4+D6+D8+D10+D12+D14-D16</f>
        <v>0</v>
      </c>
      <c r="K17" s="27">
        <f>+E4+E6+E8+E10+E12+E14-E16</f>
        <v>0</v>
      </c>
      <c r="L17" s="27">
        <f>+F4+F6+F8+F10+F12+F14-F16</f>
        <v>0</v>
      </c>
      <c r="M17" s="27">
        <f>+G4+G6+G8+G10+G12+G14-G16</f>
        <v>0</v>
      </c>
      <c r="N17" s="27"/>
    </row>
    <row r="18" spans="1:14" s="7" customFormat="1" ht="16.5" customHeight="1" x14ac:dyDescent="0.15">
      <c r="A18" s="279" t="s">
        <v>6</v>
      </c>
      <c r="B18" s="287" t="s">
        <v>1</v>
      </c>
      <c r="C18" s="96">
        <v>6</v>
      </c>
      <c r="D18" s="71">
        <v>13</v>
      </c>
      <c r="E18" s="71">
        <v>25</v>
      </c>
      <c r="F18" s="71">
        <v>14</v>
      </c>
      <c r="G18" s="72">
        <v>58</v>
      </c>
      <c r="H18" s="7">
        <f t="shared" si="1"/>
        <v>0</v>
      </c>
    </row>
    <row r="19" spans="1:14" s="7" customFormat="1" ht="16.5" customHeight="1" x14ac:dyDescent="0.15">
      <c r="A19" s="280"/>
      <c r="B19" s="284"/>
      <c r="C19" s="93">
        <f>C18/$G$18</f>
        <v>0.10344827586206896</v>
      </c>
      <c r="D19" s="75">
        <f t="shared" ref="D19:F19" si="8">D18/$G$18</f>
        <v>0.22413793103448276</v>
      </c>
      <c r="E19" s="74">
        <f>E18/$G$18+0.001</f>
        <v>0.43203448275862066</v>
      </c>
      <c r="F19" s="75">
        <f t="shared" si="8"/>
        <v>0.2413793103448276</v>
      </c>
      <c r="G19" s="76">
        <v>1</v>
      </c>
      <c r="H19" s="7">
        <f t="shared" si="1"/>
        <v>9.9999999999988987E-4</v>
      </c>
    </row>
    <row r="20" spans="1:14" s="7" customFormat="1" ht="16.5" customHeight="1" x14ac:dyDescent="0.15">
      <c r="A20" s="280"/>
      <c r="B20" s="284" t="s">
        <v>2</v>
      </c>
      <c r="C20" s="92">
        <v>22</v>
      </c>
      <c r="D20" s="40">
        <v>32</v>
      </c>
      <c r="E20" s="40">
        <v>33</v>
      </c>
      <c r="F20" s="40">
        <v>17</v>
      </c>
      <c r="G20" s="69">
        <v>104</v>
      </c>
      <c r="H20" s="7">
        <f t="shared" si="1"/>
        <v>0</v>
      </c>
    </row>
    <row r="21" spans="1:14" s="7" customFormat="1" ht="16.5" customHeight="1" x14ac:dyDescent="0.15">
      <c r="A21" s="280"/>
      <c r="B21" s="284"/>
      <c r="C21" s="93">
        <f>C20/$G$20</f>
        <v>0.21153846153846154</v>
      </c>
      <c r="D21" s="75">
        <f t="shared" ref="D21:F21" si="9">D20/$G$20</f>
        <v>0.30769230769230771</v>
      </c>
      <c r="E21" s="75">
        <f t="shared" si="9"/>
        <v>0.31730769230769229</v>
      </c>
      <c r="F21" s="75">
        <f t="shared" si="9"/>
        <v>0.16346153846153846</v>
      </c>
      <c r="G21" s="76">
        <v>1</v>
      </c>
      <c r="H21" s="7">
        <f t="shared" si="1"/>
        <v>0</v>
      </c>
    </row>
    <row r="22" spans="1:14" s="7" customFormat="1" ht="16.5" customHeight="1" x14ac:dyDescent="0.15">
      <c r="A22" s="280"/>
      <c r="B22" s="284" t="s">
        <v>3</v>
      </c>
      <c r="C22" s="92">
        <v>15</v>
      </c>
      <c r="D22" s="40">
        <v>44</v>
      </c>
      <c r="E22" s="40">
        <v>32</v>
      </c>
      <c r="F22" s="40">
        <v>15</v>
      </c>
      <c r="G22" s="69">
        <v>106</v>
      </c>
      <c r="H22" s="7">
        <f t="shared" si="1"/>
        <v>0</v>
      </c>
    </row>
    <row r="23" spans="1:14" s="7" customFormat="1" ht="16.5" customHeight="1" x14ac:dyDescent="0.15">
      <c r="A23" s="280"/>
      <c r="B23" s="284"/>
      <c r="C23" s="93">
        <f>C22/$G$22</f>
        <v>0.14150943396226415</v>
      </c>
      <c r="D23" s="74">
        <f>D22/$G$22-0.001</f>
        <v>0.41409433962264153</v>
      </c>
      <c r="E23" s="75">
        <f t="shared" ref="E23:F23" si="10">E22/$G$22</f>
        <v>0.30188679245283018</v>
      </c>
      <c r="F23" s="75">
        <f t="shared" si="10"/>
        <v>0.14150943396226415</v>
      </c>
      <c r="G23" s="76">
        <v>1</v>
      </c>
      <c r="H23" s="7">
        <f t="shared" si="1"/>
        <v>-1.0000000000000009E-3</v>
      </c>
    </row>
    <row r="24" spans="1:14" s="7" customFormat="1" ht="16.5" customHeight="1" x14ac:dyDescent="0.15">
      <c r="A24" s="280"/>
      <c r="B24" s="284" t="s">
        <v>4</v>
      </c>
      <c r="C24" s="92">
        <v>18</v>
      </c>
      <c r="D24" s="40">
        <v>49</v>
      </c>
      <c r="E24" s="40">
        <v>34</v>
      </c>
      <c r="F24" s="40">
        <v>20</v>
      </c>
      <c r="G24" s="69">
        <v>121</v>
      </c>
      <c r="H24" s="7">
        <f t="shared" si="1"/>
        <v>0</v>
      </c>
    </row>
    <row r="25" spans="1:14" s="7" customFormat="1" ht="16.5" customHeight="1" x14ac:dyDescent="0.15">
      <c r="A25" s="280"/>
      <c r="B25" s="284"/>
      <c r="C25" s="93">
        <f>C24/$G$24</f>
        <v>0.1487603305785124</v>
      </c>
      <c r="D25" s="75">
        <f t="shared" ref="D25:F25" si="11">D24/$G$24</f>
        <v>0.4049586776859504</v>
      </c>
      <c r="E25" s="75">
        <f t="shared" si="11"/>
        <v>0.28099173553719009</v>
      </c>
      <c r="F25" s="75">
        <f t="shared" si="11"/>
        <v>0.16528925619834711</v>
      </c>
      <c r="G25" s="76">
        <v>1</v>
      </c>
      <c r="H25" s="7">
        <f t="shared" si="1"/>
        <v>0</v>
      </c>
    </row>
    <row r="26" spans="1:14" s="7" customFormat="1" ht="16.5" customHeight="1" x14ac:dyDescent="0.15">
      <c r="A26" s="280"/>
      <c r="B26" s="284" t="s">
        <v>5</v>
      </c>
      <c r="C26" s="92">
        <v>11</v>
      </c>
      <c r="D26" s="40">
        <v>56</v>
      </c>
      <c r="E26" s="40">
        <v>39</v>
      </c>
      <c r="F26" s="40">
        <v>19</v>
      </c>
      <c r="G26" s="69">
        <v>125</v>
      </c>
      <c r="H26" s="7">
        <f t="shared" si="1"/>
        <v>0</v>
      </c>
    </row>
    <row r="27" spans="1:14" s="7" customFormat="1" ht="16.5" customHeight="1" x14ac:dyDescent="0.15">
      <c r="A27" s="280"/>
      <c r="B27" s="284"/>
      <c r="C27" s="93">
        <f>C26/$G$26</f>
        <v>8.7999999999999995E-2</v>
      </c>
      <c r="D27" s="75">
        <f t="shared" ref="D27:F27" si="12">D26/$G$26</f>
        <v>0.44800000000000001</v>
      </c>
      <c r="E27" s="75">
        <f t="shared" si="12"/>
        <v>0.312</v>
      </c>
      <c r="F27" s="75">
        <f t="shared" si="12"/>
        <v>0.152</v>
      </c>
      <c r="G27" s="76">
        <v>1</v>
      </c>
      <c r="H27" s="7">
        <f t="shared" si="1"/>
        <v>0</v>
      </c>
    </row>
    <row r="28" spans="1:14" s="7" customFormat="1" ht="16.5" customHeight="1" x14ac:dyDescent="0.15">
      <c r="A28" s="280"/>
      <c r="B28" s="285" t="s">
        <v>85</v>
      </c>
      <c r="C28" s="92">
        <v>7</v>
      </c>
      <c r="D28" s="40">
        <v>53</v>
      </c>
      <c r="E28" s="40">
        <v>36</v>
      </c>
      <c r="F28" s="40">
        <v>22</v>
      </c>
      <c r="G28" s="69">
        <v>118</v>
      </c>
      <c r="H28" s="7">
        <f t="shared" si="1"/>
        <v>0</v>
      </c>
    </row>
    <row r="29" spans="1:14" s="7" customFormat="1" ht="16.5" customHeight="1" thickBot="1" x14ac:dyDescent="0.2">
      <c r="A29" s="280"/>
      <c r="B29" s="286"/>
      <c r="C29" s="94">
        <f>C28/$G$28</f>
        <v>5.9322033898305086E-2</v>
      </c>
      <c r="D29" s="84">
        <f>D28/$G$28+0.001</f>
        <v>0.45015254237288138</v>
      </c>
      <c r="E29" s="77">
        <f t="shared" ref="E29:F29" si="13">E28/$G$28</f>
        <v>0.30508474576271188</v>
      </c>
      <c r="F29" s="77">
        <f t="shared" si="13"/>
        <v>0.1864406779661017</v>
      </c>
      <c r="G29" s="78">
        <v>1</v>
      </c>
      <c r="H29" s="7">
        <f t="shared" si="1"/>
        <v>9.9999999999988987E-4</v>
      </c>
    </row>
    <row r="30" spans="1:14" s="7" customFormat="1" ht="16.5" customHeight="1" thickTop="1" x14ac:dyDescent="0.15">
      <c r="A30" s="280"/>
      <c r="B30" s="277" t="s">
        <v>0</v>
      </c>
      <c r="C30" s="45">
        <v>79</v>
      </c>
      <c r="D30" s="42">
        <v>247</v>
      </c>
      <c r="E30" s="42">
        <v>199</v>
      </c>
      <c r="F30" s="42">
        <v>107</v>
      </c>
      <c r="G30" s="73">
        <v>632</v>
      </c>
      <c r="H30" s="7">
        <f t="shared" si="1"/>
        <v>0</v>
      </c>
    </row>
    <row r="31" spans="1:14" s="7" customFormat="1" ht="16.5" customHeight="1" thickBot="1" x14ac:dyDescent="0.2">
      <c r="A31" s="282"/>
      <c r="B31" s="278"/>
      <c r="C31" s="97">
        <f>C30/$G$30</f>
        <v>0.125</v>
      </c>
      <c r="D31" s="81">
        <f t="shared" ref="D31:F31" si="14">D30/$G$30</f>
        <v>0.39082278481012656</v>
      </c>
      <c r="E31" s="81">
        <f t="shared" si="14"/>
        <v>0.314873417721519</v>
      </c>
      <c r="F31" s="81">
        <f t="shared" si="14"/>
        <v>0.16930379746835442</v>
      </c>
      <c r="G31" s="83">
        <v>1</v>
      </c>
      <c r="H31" s="7">
        <f t="shared" si="1"/>
        <v>0</v>
      </c>
      <c r="I31" s="27">
        <f>+C18+C20+C22+C24+C26+C28-C30</f>
        <v>0</v>
      </c>
      <c r="J31" s="27">
        <f>+D18+D20+D22+D24+D26+D28-D30</f>
        <v>0</v>
      </c>
      <c r="K31" s="27">
        <f>+E18+E20+E22+E24+E26+E28-E30</f>
        <v>0</v>
      </c>
      <c r="L31" s="27">
        <f>+F18+F20+F22+F24+F26+F28-F30</f>
        <v>0</v>
      </c>
      <c r="M31" s="27">
        <f>+G18+G20+G22+G24+G26+G28-G30</f>
        <v>0</v>
      </c>
    </row>
    <row r="32" spans="1:14" s="7" customFormat="1" ht="16.5" customHeight="1" x14ac:dyDescent="0.15">
      <c r="A32" s="283" t="s">
        <v>7</v>
      </c>
      <c r="B32" s="277" t="s">
        <v>1</v>
      </c>
      <c r="C32" s="45">
        <v>10</v>
      </c>
      <c r="D32" s="42">
        <v>32</v>
      </c>
      <c r="E32" s="42">
        <v>25</v>
      </c>
      <c r="F32" s="42">
        <v>21</v>
      </c>
      <c r="G32" s="70">
        <v>88</v>
      </c>
      <c r="H32" s="7">
        <f t="shared" si="1"/>
        <v>0</v>
      </c>
    </row>
    <row r="33" spans="1:13" s="7" customFormat="1" ht="16.5" customHeight="1" x14ac:dyDescent="0.15">
      <c r="A33" s="280"/>
      <c r="B33" s="284"/>
      <c r="C33" s="93">
        <f>C32/$G$32</f>
        <v>0.11363636363636363</v>
      </c>
      <c r="D33" s="74">
        <f>D32/$G$32-0.001</f>
        <v>0.36263636363636365</v>
      </c>
      <c r="E33" s="75">
        <f t="shared" ref="E33:F33" si="15">E32/$G$32</f>
        <v>0.28409090909090912</v>
      </c>
      <c r="F33" s="75">
        <f t="shared" si="15"/>
        <v>0.23863636363636365</v>
      </c>
      <c r="G33" s="76">
        <v>1</v>
      </c>
      <c r="H33" s="7">
        <f t="shared" si="1"/>
        <v>-1.0000000000000009E-3</v>
      </c>
    </row>
    <row r="34" spans="1:13" s="7" customFormat="1" ht="16.5" customHeight="1" x14ac:dyDescent="0.15">
      <c r="A34" s="280"/>
      <c r="B34" s="284" t="s">
        <v>2</v>
      </c>
      <c r="C34" s="92">
        <v>11</v>
      </c>
      <c r="D34" s="40">
        <v>37</v>
      </c>
      <c r="E34" s="40">
        <v>29</v>
      </c>
      <c r="F34" s="40">
        <v>15</v>
      </c>
      <c r="G34" s="69">
        <v>92</v>
      </c>
      <c r="H34" s="7">
        <f t="shared" si="1"/>
        <v>0</v>
      </c>
    </row>
    <row r="35" spans="1:13" s="7" customFormat="1" ht="16.5" customHeight="1" x14ac:dyDescent="0.15">
      <c r="A35" s="280"/>
      <c r="B35" s="284"/>
      <c r="C35" s="93">
        <f>C34/$G$34</f>
        <v>0.11956521739130435</v>
      </c>
      <c r="D35" s="75">
        <f t="shared" ref="D35:F35" si="16">D34/$G$34</f>
        <v>0.40217391304347827</v>
      </c>
      <c r="E35" s="75">
        <f t="shared" si="16"/>
        <v>0.31521739130434784</v>
      </c>
      <c r="F35" s="75">
        <f t="shared" si="16"/>
        <v>0.16304347826086957</v>
      </c>
      <c r="G35" s="76">
        <v>1</v>
      </c>
      <c r="H35" s="7">
        <f t="shared" si="1"/>
        <v>0</v>
      </c>
    </row>
    <row r="36" spans="1:13" s="7" customFormat="1" ht="16.5" customHeight="1" x14ac:dyDescent="0.15">
      <c r="A36" s="280"/>
      <c r="B36" s="284" t="s">
        <v>3</v>
      </c>
      <c r="C36" s="92">
        <v>10</v>
      </c>
      <c r="D36" s="40">
        <v>41</v>
      </c>
      <c r="E36" s="40">
        <v>38</v>
      </c>
      <c r="F36" s="40">
        <v>18</v>
      </c>
      <c r="G36" s="69">
        <v>107</v>
      </c>
      <c r="H36" s="7">
        <f t="shared" si="1"/>
        <v>0</v>
      </c>
    </row>
    <row r="37" spans="1:13" s="7" customFormat="1" ht="16.5" customHeight="1" x14ac:dyDescent="0.15">
      <c r="A37" s="280"/>
      <c r="B37" s="284"/>
      <c r="C37" s="93">
        <f>C36/$G$36</f>
        <v>9.3457943925233641E-2</v>
      </c>
      <c r="D37" s="74">
        <f>D36/$G$36+0.001</f>
        <v>0.38417757009345793</v>
      </c>
      <c r="E37" s="75">
        <f t="shared" ref="E37:F37" si="17">E36/$G$36</f>
        <v>0.35514018691588783</v>
      </c>
      <c r="F37" s="75">
        <f t="shared" si="17"/>
        <v>0.16822429906542055</v>
      </c>
      <c r="G37" s="76">
        <v>1</v>
      </c>
      <c r="H37" s="7">
        <f t="shared" si="1"/>
        <v>9.9999999999988987E-4</v>
      </c>
    </row>
    <row r="38" spans="1:13" s="7" customFormat="1" ht="16.5" customHeight="1" x14ac:dyDescent="0.15">
      <c r="A38" s="280"/>
      <c r="B38" s="284" t="s">
        <v>4</v>
      </c>
      <c r="C38" s="92">
        <v>13</v>
      </c>
      <c r="D38" s="40">
        <v>54</v>
      </c>
      <c r="E38" s="40">
        <v>47</v>
      </c>
      <c r="F38" s="40">
        <v>15</v>
      </c>
      <c r="G38" s="69">
        <v>129</v>
      </c>
      <c r="H38" s="7">
        <f t="shared" si="1"/>
        <v>0</v>
      </c>
    </row>
    <row r="39" spans="1:13" s="7" customFormat="1" ht="16.5" customHeight="1" x14ac:dyDescent="0.15">
      <c r="A39" s="280"/>
      <c r="B39" s="284"/>
      <c r="C39" s="93">
        <f>C38/$G$38</f>
        <v>0.10077519379844961</v>
      </c>
      <c r="D39" s="75">
        <f t="shared" ref="D39:F39" si="18">D38/$G$38</f>
        <v>0.41860465116279072</v>
      </c>
      <c r="E39" s="75">
        <f t="shared" si="18"/>
        <v>0.36434108527131781</v>
      </c>
      <c r="F39" s="75">
        <f t="shared" si="18"/>
        <v>0.11627906976744186</v>
      </c>
      <c r="G39" s="76">
        <v>1</v>
      </c>
      <c r="H39" s="7">
        <f t="shared" si="1"/>
        <v>0</v>
      </c>
    </row>
    <row r="40" spans="1:13" s="7" customFormat="1" ht="16.5" customHeight="1" x14ac:dyDescent="0.15">
      <c r="A40" s="280"/>
      <c r="B40" s="284" t="s">
        <v>5</v>
      </c>
      <c r="C40" s="92">
        <v>14</v>
      </c>
      <c r="D40" s="40">
        <v>64</v>
      </c>
      <c r="E40" s="40">
        <v>42</v>
      </c>
      <c r="F40" s="40">
        <v>20</v>
      </c>
      <c r="G40" s="69">
        <v>140</v>
      </c>
      <c r="H40" s="7">
        <f t="shared" si="1"/>
        <v>0</v>
      </c>
    </row>
    <row r="41" spans="1:13" s="7" customFormat="1" ht="16.5" customHeight="1" x14ac:dyDescent="0.15">
      <c r="A41" s="280"/>
      <c r="B41" s="284"/>
      <c r="C41" s="93">
        <f>C40/$G$40</f>
        <v>0.1</v>
      </c>
      <c r="D41" s="75">
        <f t="shared" ref="D41:F41" si="19">D40/$G$40</f>
        <v>0.45714285714285713</v>
      </c>
      <c r="E41" s="75">
        <f t="shared" si="19"/>
        <v>0.3</v>
      </c>
      <c r="F41" s="75">
        <f t="shared" si="19"/>
        <v>0.14285714285714285</v>
      </c>
      <c r="G41" s="76">
        <v>1</v>
      </c>
      <c r="H41" s="7">
        <f t="shared" si="1"/>
        <v>0</v>
      </c>
    </row>
    <row r="42" spans="1:13" s="7" customFormat="1" ht="16.5" customHeight="1" x14ac:dyDescent="0.15">
      <c r="A42" s="280"/>
      <c r="B42" s="285" t="s">
        <v>85</v>
      </c>
      <c r="C42" s="92">
        <v>27</v>
      </c>
      <c r="D42" s="40">
        <v>79</v>
      </c>
      <c r="E42" s="40">
        <v>39</v>
      </c>
      <c r="F42" s="40">
        <v>18</v>
      </c>
      <c r="G42" s="69">
        <v>163</v>
      </c>
      <c r="H42" s="7">
        <f t="shared" si="1"/>
        <v>0</v>
      </c>
    </row>
    <row r="43" spans="1:13" s="7" customFormat="1" ht="16.5" customHeight="1" thickBot="1" x14ac:dyDescent="0.2">
      <c r="A43" s="280"/>
      <c r="B43" s="286"/>
      <c r="C43" s="94">
        <f>C42/$G$42</f>
        <v>0.16564417177914109</v>
      </c>
      <c r="D43" s="77">
        <f t="shared" ref="D43:F43" si="20">D42/$G$42</f>
        <v>0.48466257668711654</v>
      </c>
      <c r="E43" s="77">
        <f t="shared" si="20"/>
        <v>0.2392638036809816</v>
      </c>
      <c r="F43" s="77">
        <f t="shared" si="20"/>
        <v>0.11042944785276074</v>
      </c>
      <c r="G43" s="78">
        <v>1</v>
      </c>
      <c r="H43" s="7">
        <f t="shared" si="1"/>
        <v>0</v>
      </c>
    </row>
    <row r="44" spans="1:13" s="7" customFormat="1" ht="16.5" customHeight="1" thickTop="1" x14ac:dyDescent="0.15">
      <c r="A44" s="280"/>
      <c r="B44" s="277" t="s">
        <v>0</v>
      </c>
      <c r="C44" s="45">
        <v>85</v>
      </c>
      <c r="D44" s="42">
        <v>307</v>
      </c>
      <c r="E44" s="42">
        <v>220</v>
      </c>
      <c r="F44" s="42">
        <v>107</v>
      </c>
      <c r="G44" s="73">
        <v>719</v>
      </c>
      <c r="H44" s="7">
        <f t="shared" si="1"/>
        <v>0</v>
      </c>
    </row>
    <row r="45" spans="1:13" s="7" customFormat="1" ht="16.5" customHeight="1" thickBot="1" x14ac:dyDescent="0.2">
      <c r="A45" s="282"/>
      <c r="B45" s="278"/>
      <c r="C45" s="97">
        <f>C44/$G$44</f>
        <v>0.11821974965229486</v>
      </c>
      <c r="D45" s="81">
        <f t="shared" ref="D45:F45" si="21">D44/$G$44</f>
        <v>0.42698191933240615</v>
      </c>
      <c r="E45" s="81">
        <f t="shared" si="21"/>
        <v>0.30598052851182195</v>
      </c>
      <c r="F45" s="81">
        <f t="shared" si="21"/>
        <v>0.14881780250347706</v>
      </c>
      <c r="G45" s="83">
        <v>1</v>
      </c>
      <c r="H45" s="7">
        <f t="shared" si="1"/>
        <v>0</v>
      </c>
      <c r="I45" s="27">
        <f>+C32+C34+C36+C38+C40+C42-C44</f>
        <v>0</v>
      </c>
      <c r="J45" s="27">
        <f>+D32+D34+D36+D38+D40+D42-D44</f>
        <v>0</v>
      </c>
      <c r="K45" s="27">
        <f>+E32+E34+E36+E38+E40+E42-E44</f>
        <v>0</v>
      </c>
      <c r="L45" s="27">
        <f>+F32+F34+F36+F38+F40+F42-F44</f>
        <v>0</v>
      </c>
      <c r="M45" s="27">
        <f>+G32+G34+G36+G38+G40+G42-G44</f>
        <v>0</v>
      </c>
    </row>
    <row r="48" spans="1:13" hidden="1" x14ac:dyDescent="0.15">
      <c r="B48" s="326" t="s">
        <v>181</v>
      </c>
      <c r="C48" s="32">
        <f>+C18+C32-C4</f>
        <v>0</v>
      </c>
      <c r="D48" s="32">
        <f t="shared" ref="D48:I48" si="22">+D18+D32-D4</f>
        <v>0</v>
      </c>
      <c r="E48" s="32">
        <f t="shared" si="22"/>
        <v>0</v>
      </c>
      <c r="F48" s="32">
        <f t="shared" si="22"/>
        <v>0</v>
      </c>
      <c r="G48" s="32">
        <f t="shared" si="22"/>
        <v>0</v>
      </c>
      <c r="H48" s="32">
        <f t="shared" si="22"/>
        <v>0</v>
      </c>
      <c r="I48" s="32">
        <f t="shared" si="22"/>
        <v>0</v>
      </c>
    </row>
    <row r="49" spans="2:9" hidden="1" x14ac:dyDescent="0.15">
      <c r="B49" s="325"/>
      <c r="C49" s="32"/>
      <c r="D49" s="32"/>
      <c r="E49" s="32"/>
      <c r="F49" s="32"/>
      <c r="G49" s="32"/>
      <c r="H49" s="32"/>
      <c r="I49" s="32"/>
    </row>
    <row r="50" spans="2:9" hidden="1" x14ac:dyDescent="0.15">
      <c r="B50" s="325" t="s">
        <v>182</v>
      </c>
      <c r="C50" s="32">
        <f t="shared" ref="C50:I50" si="23">+C20+C34-C6</f>
        <v>0</v>
      </c>
      <c r="D50" s="32">
        <f t="shared" si="23"/>
        <v>0</v>
      </c>
      <c r="E50" s="32">
        <f t="shared" si="23"/>
        <v>0</v>
      </c>
      <c r="F50" s="32">
        <f t="shared" si="23"/>
        <v>0</v>
      </c>
      <c r="G50" s="32">
        <f t="shared" si="23"/>
        <v>0</v>
      </c>
      <c r="H50" s="32">
        <f t="shared" si="23"/>
        <v>0</v>
      </c>
      <c r="I50" s="32">
        <f t="shared" si="23"/>
        <v>0</v>
      </c>
    </row>
    <row r="51" spans="2:9" hidden="1" x14ac:dyDescent="0.15">
      <c r="B51" s="325"/>
      <c r="C51" s="32"/>
      <c r="D51" s="32"/>
      <c r="E51" s="32"/>
      <c r="F51" s="32"/>
      <c r="G51" s="32"/>
      <c r="H51" s="32"/>
      <c r="I51" s="32"/>
    </row>
    <row r="52" spans="2:9" hidden="1" x14ac:dyDescent="0.15">
      <c r="B52" s="325" t="s">
        <v>183</v>
      </c>
      <c r="C52" s="32">
        <f t="shared" ref="C52:I52" si="24">+C22+C36-C8</f>
        <v>0</v>
      </c>
      <c r="D52" s="32">
        <f t="shared" si="24"/>
        <v>0</v>
      </c>
      <c r="E52" s="32">
        <f t="shared" si="24"/>
        <v>0</v>
      </c>
      <c r="F52" s="32">
        <f t="shared" si="24"/>
        <v>0</v>
      </c>
      <c r="G52" s="32">
        <f t="shared" si="24"/>
        <v>0</v>
      </c>
      <c r="H52" s="32">
        <f t="shared" si="24"/>
        <v>0</v>
      </c>
      <c r="I52" s="32">
        <f t="shared" si="24"/>
        <v>0</v>
      </c>
    </row>
    <row r="53" spans="2:9" hidden="1" x14ac:dyDescent="0.15">
      <c r="B53" s="325"/>
      <c r="C53" s="32"/>
      <c r="D53" s="32"/>
      <c r="E53" s="32"/>
      <c r="F53" s="32"/>
      <c r="G53" s="32"/>
      <c r="H53" s="32"/>
      <c r="I53" s="32"/>
    </row>
    <row r="54" spans="2:9" hidden="1" x14ac:dyDescent="0.15">
      <c r="B54" s="325" t="s">
        <v>184</v>
      </c>
      <c r="C54" s="32">
        <f t="shared" ref="C54:I54" si="25">+C24+C38-C10</f>
        <v>0</v>
      </c>
      <c r="D54" s="32">
        <f t="shared" si="25"/>
        <v>0</v>
      </c>
      <c r="E54" s="32">
        <f t="shared" si="25"/>
        <v>0</v>
      </c>
      <c r="F54" s="32">
        <f t="shared" si="25"/>
        <v>0</v>
      </c>
      <c r="G54" s="32">
        <f t="shared" si="25"/>
        <v>0</v>
      </c>
      <c r="H54" s="32">
        <f t="shared" si="25"/>
        <v>0</v>
      </c>
      <c r="I54" s="32">
        <f t="shared" si="25"/>
        <v>0</v>
      </c>
    </row>
    <row r="55" spans="2:9" hidden="1" x14ac:dyDescent="0.15">
      <c r="B55" s="325"/>
      <c r="C55" s="32"/>
      <c r="D55" s="32"/>
      <c r="E55" s="32"/>
      <c r="F55" s="32"/>
      <c r="G55" s="32"/>
      <c r="H55" s="32"/>
      <c r="I55" s="32"/>
    </row>
    <row r="56" spans="2:9" hidden="1" x14ac:dyDescent="0.15">
      <c r="B56" s="325" t="s">
        <v>185</v>
      </c>
      <c r="C56" s="32">
        <f t="shared" ref="C56:I56" si="26">+C26+C40-C12</f>
        <v>0</v>
      </c>
      <c r="D56" s="32">
        <f t="shared" si="26"/>
        <v>0</v>
      </c>
      <c r="E56" s="32">
        <f t="shared" si="26"/>
        <v>0</v>
      </c>
      <c r="F56" s="32">
        <f t="shared" si="26"/>
        <v>0</v>
      </c>
      <c r="G56" s="32">
        <f t="shared" si="26"/>
        <v>0</v>
      </c>
      <c r="H56" s="32">
        <f t="shared" si="26"/>
        <v>0</v>
      </c>
      <c r="I56" s="32">
        <f t="shared" si="26"/>
        <v>0</v>
      </c>
    </row>
    <row r="57" spans="2:9" hidden="1" x14ac:dyDescent="0.15">
      <c r="B57" s="325"/>
      <c r="C57" s="32"/>
      <c r="D57" s="32"/>
      <c r="E57" s="32"/>
      <c r="F57" s="32"/>
      <c r="G57" s="32"/>
      <c r="H57" s="32"/>
      <c r="I57" s="32"/>
    </row>
    <row r="58" spans="2:9" hidden="1" x14ac:dyDescent="0.15">
      <c r="B58" s="325" t="s">
        <v>186</v>
      </c>
      <c r="C58" s="32">
        <f t="shared" ref="C58:I58" si="27">+C28+C42-C14</f>
        <v>0</v>
      </c>
      <c r="D58" s="32">
        <f t="shared" si="27"/>
        <v>0</v>
      </c>
      <c r="E58" s="32">
        <f t="shared" si="27"/>
        <v>0</v>
      </c>
      <c r="F58" s="32">
        <f t="shared" si="27"/>
        <v>0</v>
      </c>
      <c r="G58" s="32">
        <f t="shared" si="27"/>
        <v>0</v>
      </c>
      <c r="H58" s="32">
        <f t="shared" si="27"/>
        <v>0</v>
      </c>
      <c r="I58" s="32">
        <f t="shared" si="27"/>
        <v>0</v>
      </c>
    </row>
    <row r="59" spans="2:9" hidden="1" x14ac:dyDescent="0.15">
      <c r="B59" s="325"/>
      <c r="C59" s="32"/>
      <c r="D59" s="32"/>
      <c r="E59" s="32"/>
      <c r="F59" s="32"/>
      <c r="G59" s="32"/>
      <c r="H59" s="32"/>
      <c r="I59" s="32"/>
    </row>
    <row r="60" spans="2:9" hidden="1" x14ac:dyDescent="0.15">
      <c r="B60" s="325" t="s">
        <v>187</v>
      </c>
      <c r="C60" s="32">
        <f t="shared" ref="C60:I60" si="28">+C30+C44-C16</f>
        <v>0</v>
      </c>
      <c r="D60" s="32">
        <f t="shared" si="28"/>
        <v>0</v>
      </c>
      <c r="E60" s="32">
        <f t="shared" si="28"/>
        <v>0</v>
      </c>
      <c r="F60" s="32">
        <f t="shared" si="28"/>
        <v>0</v>
      </c>
      <c r="G60" s="32">
        <f t="shared" si="28"/>
        <v>0</v>
      </c>
      <c r="H60" s="32">
        <f t="shared" si="28"/>
        <v>0</v>
      </c>
      <c r="I60" s="32">
        <f t="shared" si="28"/>
        <v>0</v>
      </c>
    </row>
    <row r="61" spans="2:9" hidden="1" x14ac:dyDescent="0.15">
      <c r="B61" s="325"/>
      <c r="C61" s="32"/>
      <c r="D61" s="32"/>
      <c r="E61" s="32"/>
      <c r="F61" s="32"/>
      <c r="G61" s="33"/>
      <c r="H61" s="33"/>
      <c r="I61" s="3"/>
    </row>
    <row r="62" spans="2:9" hidden="1" x14ac:dyDescent="0.15">
      <c r="B62" s="3"/>
      <c r="C62" s="33"/>
      <c r="D62" s="33"/>
      <c r="E62" s="33"/>
      <c r="F62" s="33"/>
      <c r="G62" s="33"/>
      <c r="H62" s="33"/>
      <c r="I62" s="3"/>
    </row>
  </sheetData>
  <mergeCells count="37">
    <mergeCell ref="B1:G1"/>
    <mergeCell ref="C2:C3"/>
    <mergeCell ref="D2:D3"/>
    <mergeCell ref="E2:E3"/>
    <mergeCell ref="F2:F3"/>
    <mergeCell ref="G2:G3"/>
    <mergeCell ref="A4:A17"/>
    <mergeCell ref="B4:B5"/>
    <mergeCell ref="B6:B7"/>
    <mergeCell ref="B8:B9"/>
    <mergeCell ref="B10:B11"/>
    <mergeCell ref="B12:B13"/>
    <mergeCell ref="B14:B15"/>
    <mergeCell ref="B16:B17"/>
    <mergeCell ref="A18:A31"/>
    <mergeCell ref="B18:B19"/>
    <mergeCell ref="B20:B21"/>
    <mergeCell ref="B22:B23"/>
    <mergeCell ref="B24:B25"/>
    <mergeCell ref="B26:B27"/>
    <mergeCell ref="B28:B29"/>
    <mergeCell ref="B30:B31"/>
    <mergeCell ref="A32:A45"/>
    <mergeCell ref="B32:B33"/>
    <mergeCell ref="B34:B35"/>
    <mergeCell ref="B36:B37"/>
    <mergeCell ref="B38:B39"/>
    <mergeCell ref="B40:B41"/>
    <mergeCell ref="B42:B43"/>
    <mergeCell ref="B44:B45"/>
    <mergeCell ref="B58:B59"/>
    <mergeCell ref="B60:B61"/>
    <mergeCell ref="B48:B49"/>
    <mergeCell ref="B50:B51"/>
    <mergeCell ref="B52:B53"/>
    <mergeCell ref="B54:B55"/>
    <mergeCell ref="B56:B57"/>
  </mergeCells>
  <phoneticPr fontId="1"/>
  <printOptions horizontalCentered="1"/>
  <pageMargins left="0.6692913385826772" right="0.70866141732283472" top="0.62992125984251968" bottom="0.74803149606299213" header="0.31496062992125984" footer="0.31496062992125984"/>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62"/>
  <sheetViews>
    <sheetView view="pageBreakPreview" zoomScale="60" zoomScaleNormal="100" workbookViewId="0">
      <selection activeCell="I24" sqref="I24"/>
    </sheetView>
  </sheetViews>
  <sheetFormatPr defaultRowHeight="13.5" x14ac:dyDescent="0.15"/>
  <cols>
    <col min="1" max="1" width="5.625" customWidth="1"/>
    <col min="2" max="2" width="7.625" customWidth="1"/>
    <col min="3" max="12" width="8.875" style="2" customWidth="1"/>
    <col min="13" max="14" width="8.875" customWidth="1"/>
    <col min="15" max="23" width="0" hidden="1" customWidth="1"/>
    <col min="24" max="28" width="9" hidden="1" customWidth="1"/>
    <col min="29" max="29" width="0" hidden="1" customWidth="1"/>
  </cols>
  <sheetData>
    <row r="1" spans="1:15" s="5" customFormat="1" ht="48" customHeight="1" thickBot="1" x14ac:dyDescent="0.2">
      <c r="A1" s="224" t="s">
        <v>18</v>
      </c>
      <c r="B1" s="318" t="s">
        <v>275</v>
      </c>
      <c r="C1" s="318"/>
      <c r="D1" s="318"/>
      <c r="E1" s="318"/>
      <c r="F1" s="318"/>
      <c r="G1" s="318"/>
      <c r="H1" s="318"/>
      <c r="I1" s="318"/>
      <c r="J1" s="318"/>
      <c r="K1" s="318"/>
      <c r="L1" s="318"/>
      <c r="M1" s="318"/>
      <c r="N1" s="331"/>
    </row>
    <row r="2" spans="1:15" s="7" customFormat="1" ht="30" customHeight="1" x14ac:dyDescent="0.15">
      <c r="A2" s="67"/>
      <c r="B2" s="99" t="s">
        <v>270</v>
      </c>
      <c r="C2" s="317" t="s">
        <v>215</v>
      </c>
      <c r="D2" s="305" t="s">
        <v>216</v>
      </c>
      <c r="E2" s="305" t="s">
        <v>98</v>
      </c>
      <c r="F2" s="305" t="s">
        <v>217</v>
      </c>
      <c r="G2" s="305" t="s">
        <v>99</v>
      </c>
      <c r="H2" s="305" t="s">
        <v>218</v>
      </c>
      <c r="I2" s="305" t="s">
        <v>219</v>
      </c>
      <c r="J2" s="305" t="s">
        <v>220</v>
      </c>
      <c r="K2" s="305" t="s">
        <v>93</v>
      </c>
      <c r="L2" s="305" t="s">
        <v>171</v>
      </c>
      <c r="M2" s="329" t="s">
        <v>268</v>
      </c>
      <c r="N2" s="303" t="s">
        <v>86</v>
      </c>
    </row>
    <row r="3" spans="1:15" s="7" customFormat="1" ht="37.5" customHeight="1" thickBot="1" x14ac:dyDescent="0.2">
      <c r="A3" s="90" t="s">
        <v>271</v>
      </c>
      <c r="B3" s="100"/>
      <c r="C3" s="310"/>
      <c r="D3" s="306"/>
      <c r="E3" s="306"/>
      <c r="F3" s="306"/>
      <c r="G3" s="306"/>
      <c r="H3" s="306"/>
      <c r="I3" s="306"/>
      <c r="J3" s="306"/>
      <c r="K3" s="306"/>
      <c r="L3" s="306"/>
      <c r="M3" s="330"/>
      <c r="N3" s="304"/>
    </row>
    <row r="4" spans="1:15" s="7" customFormat="1" ht="24.75" customHeight="1" x14ac:dyDescent="0.15">
      <c r="A4" s="279" t="s">
        <v>0</v>
      </c>
      <c r="B4" s="287" t="s">
        <v>1</v>
      </c>
      <c r="C4" s="96">
        <v>38</v>
      </c>
      <c r="D4" s="71">
        <v>28</v>
      </c>
      <c r="E4" s="71">
        <v>8</v>
      </c>
      <c r="F4" s="71">
        <v>8</v>
      </c>
      <c r="G4" s="71">
        <v>65</v>
      </c>
      <c r="H4" s="71">
        <v>8</v>
      </c>
      <c r="I4" s="71">
        <v>76</v>
      </c>
      <c r="J4" s="71">
        <v>29</v>
      </c>
      <c r="K4" s="71">
        <v>16</v>
      </c>
      <c r="L4" s="71">
        <v>26</v>
      </c>
      <c r="M4" s="88">
        <v>302</v>
      </c>
      <c r="N4" s="127">
        <f>SUM(N18,N32)</f>
        <v>146</v>
      </c>
      <c r="O4" s="7">
        <f>+SUM(C4:L4)-M4</f>
        <v>0</v>
      </c>
    </row>
    <row r="5" spans="1:15" s="7" customFormat="1" ht="24.75" customHeight="1" x14ac:dyDescent="0.15">
      <c r="A5" s="280"/>
      <c r="B5" s="284"/>
      <c r="C5" s="101">
        <f>C4/$N$4</f>
        <v>0.26027397260273971</v>
      </c>
      <c r="D5" s="102">
        <f t="shared" ref="D5:L5" si="0">D4/$N$4</f>
        <v>0.19178082191780821</v>
      </c>
      <c r="E5" s="102">
        <f t="shared" si="0"/>
        <v>5.4794520547945202E-2</v>
      </c>
      <c r="F5" s="102">
        <f t="shared" si="0"/>
        <v>5.4794520547945202E-2</v>
      </c>
      <c r="G5" s="102">
        <f t="shared" si="0"/>
        <v>0.4452054794520548</v>
      </c>
      <c r="H5" s="102">
        <f t="shared" si="0"/>
        <v>5.4794520547945202E-2</v>
      </c>
      <c r="I5" s="102">
        <f t="shared" si="0"/>
        <v>0.52054794520547942</v>
      </c>
      <c r="J5" s="102">
        <f t="shared" si="0"/>
        <v>0.19863013698630136</v>
      </c>
      <c r="K5" s="102">
        <f t="shared" si="0"/>
        <v>0.1095890410958904</v>
      </c>
      <c r="L5" s="102">
        <f t="shared" si="0"/>
        <v>0.17808219178082191</v>
      </c>
      <c r="M5" s="115" t="s">
        <v>136</v>
      </c>
      <c r="N5" s="116" t="s">
        <v>136</v>
      </c>
      <c r="O5" s="7" t="e">
        <f t="shared" ref="O5:O45" si="1">+SUM(C5:L5)-M5</f>
        <v>#VALUE!</v>
      </c>
    </row>
    <row r="6" spans="1:15" s="7" customFormat="1" ht="24.75" customHeight="1" x14ac:dyDescent="0.15">
      <c r="A6" s="280"/>
      <c r="B6" s="284" t="s">
        <v>2</v>
      </c>
      <c r="C6" s="92">
        <v>53</v>
      </c>
      <c r="D6" s="40">
        <v>52</v>
      </c>
      <c r="E6" s="40">
        <v>45</v>
      </c>
      <c r="F6" s="40">
        <v>18</v>
      </c>
      <c r="G6" s="40">
        <v>70</v>
      </c>
      <c r="H6" s="40">
        <v>14</v>
      </c>
      <c r="I6" s="40">
        <v>96</v>
      </c>
      <c r="J6" s="40">
        <v>44</v>
      </c>
      <c r="K6" s="40">
        <v>10</v>
      </c>
      <c r="L6" s="40">
        <v>25</v>
      </c>
      <c r="M6" s="40">
        <v>427</v>
      </c>
      <c r="N6" s="69">
        <f>SUM(N20,N34)</f>
        <v>185</v>
      </c>
      <c r="O6" s="7">
        <f t="shared" si="1"/>
        <v>0</v>
      </c>
    </row>
    <row r="7" spans="1:15" s="7" customFormat="1" ht="24.75" customHeight="1" x14ac:dyDescent="0.15">
      <c r="A7" s="280"/>
      <c r="B7" s="284"/>
      <c r="C7" s="101">
        <f>C6/$N$6</f>
        <v>0.2864864864864865</v>
      </c>
      <c r="D7" s="102">
        <f t="shared" ref="D7:L7" si="2">D6/$N$6</f>
        <v>0.2810810810810811</v>
      </c>
      <c r="E7" s="102">
        <f t="shared" si="2"/>
        <v>0.24324324324324326</v>
      </c>
      <c r="F7" s="102">
        <f t="shared" si="2"/>
        <v>9.7297297297297303E-2</v>
      </c>
      <c r="G7" s="102">
        <f t="shared" si="2"/>
        <v>0.3783783783783784</v>
      </c>
      <c r="H7" s="102">
        <f t="shared" si="2"/>
        <v>7.567567567567568E-2</v>
      </c>
      <c r="I7" s="102">
        <f t="shared" si="2"/>
        <v>0.51891891891891895</v>
      </c>
      <c r="J7" s="102">
        <f t="shared" si="2"/>
        <v>0.23783783783783785</v>
      </c>
      <c r="K7" s="102">
        <f t="shared" si="2"/>
        <v>5.4054054054054057E-2</v>
      </c>
      <c r="L7" s="102">
        <f t="shared" si="2"/>
        <v>0.13513513513513514</v>
      </c>
      <c r="M7" s="115" t="s">
        <v>136</v>
      </c>
      <c r="N7" s="116" t="s">
        <v>136</v>
      </c>
      <c r="O7" s="7" t="e">
        <f t="shared" si="1"/>
        <v>#VALUE!</v>
      </c>
    </row>
    <row r="8" spans="1:15" s="7" customFormat="1" ht="24.75" customHeight="1" x14ac:dyDescent="0.15">
      <c r="A8" s="280"/>
      <c r="B8" s="284" t="s">
        <v>3</v>
      </c>
      <c r="C8" s="92">
        <v>94</v>
      </c>
      <c r="D8" s="40">
        <v>76</v>
      </c>
      <c r="E8" s="40">
        <v>69</v>
      </c>
      <c r="F8" s="40">
        <v>36</v>
      </c>
      <c r="G8" s="40">
        <v>91</v>
      </c>
      <c r="H8" s="40">
        <v>18</v>
      </c>
      <c r="I8" s="40">
        <v>97</v>
      </c>
      <c r="J8" s="40">
        <v>62</v>
      </c>
      <c r="K8" s="40">
        <v>10</v>
      </c>
      <c r="L8" s="40">
        <v>22</v>
      </c>
      <c r="M8" s="40">
        <v>575</v>
      </c>
      <c r="N8" s="69">
        <f>SUM(N22,N36)</f>
        <v>212</v>
      </c>
      <c r="O8" s="7">
        <f t="shared" si="1"/>
        <v>0</v>
      </c>
    </row>
    <row r="9" spans="1:15" s="7" customFormat="1" ht="24.75" customHeight="1" x14ac:dyDescent="0.15">
      <c r="A9" s="280"/>
      <c r="B9" s="284"/>
      <c r="C9" s="101">
        <f>C8/$N$8</f>
        <v>0.44339622641509435</v>
      </c>
      <c r="D9" s="102">
        <f t="shared" ref="D9:L9" si="3">D8/$N$8</f>
        <v>0.35849056603773582</v>
      </c>
      <c r="E9" s="102">
        <f t="shared" si="3"/>
        <v>0.32547169811320753</v>
      </c>
      <c r="F9" s="102">
        <f t="shared" si="3"/>
        <v>0.16981132075471697</v>
      </c>
      <c r="G9" s="102">
        <f t="shared" si="3"/>
        <v>0.42924528301886794</v>
      </c>
      <c r="H9" s="102">
        <f t="shared" si="3"/>
        <v>8.4905660377358486E-2</v>
      </c>
      <c r="I9" s="102">
        <f t="shared" si="3"/>
        <v>0.45754716981132076</v>
      </c>
      <c r="J9" s="102">
        <f t="shared" si="3"/>
        <v>0.29245283018867924</v>
      </c>
      <c r="K9" s="102">
        <f t="shared" si="3"/>
        <v>4.716981132075472E-2</v>
      </c>
      <c r="L9" s="102">
        <f t="shared" si="3"/>
        <v>0.10377358490566038</v>
      </c>
      <c r="M9" s="115" t="s">
        <v>136</v>
      </c>
      <c r="N9" s="116" t="s">
        <v>136</v>
      </c>
      <c r="O9" s="7" t="e">
        <f t="shared" si="1"/>
        <v>#VALUE!</v>
      </c>
    </row>
    <row r="10" spans="1:15" s="7" customFormat="1" ht="24.75" customHeight="1" x14ac:dyDescent="0.15">
      <c r="A10" s="280"/>
      <c r="B10" s="284" t="s">
        <v>4</v>
      </c>
      <c r="C10" s="92">
        <v>115</v>
      </c>
      <c r="D10" s="40">
        <v>96</v>
      </c>
      <c r="E10" s="40">
        <v>19</v>
      </c>
      <c r="F10" s="40">
        <v>65</v>
      </c>
      <c r="G10" s="40">
        <v>83</v>
      </c>
      <c r="H10" s="40">
        <v>9</v>
      </c>
      <c r="I10" s="40">
        <v>118</v>
      </c>
      <c r="J10" s="40">
        <v>65</v>
      </c>
      <c r="K10" s="40">
        <v>9</v>
      </c>
      <c r="L10" s="40">
        <v>32</v>
      </c>
      <c r="M10" s="40">
        <v>611</v>
      </c>
      <c r="N10" s="69">
        <f>SUM(N24,N38)</f>
        <v>249</v>
      </c>
      <c r="O10" s="7">
        <f t="shared" si="1"/>
        <v>0</v>
      </c>
    </row>
    <row r="11" spans="1:15" s="7" customFormat="1" ht="24.75" customHeight="1" x14ac:dyDescent="0.15">
      <c r="A11" s="280"/>
      <c r="B11" s="284"/>
      <c r="C11" s="101">
        <f>C10/$N$10</f>
        <v>0.46184738955823296</v>
      </c>
      <c r="D11" s="102">
        <f t="shared" ref="D11:L11" si="4">D10/$N$10</f>
        <v>0.38554216867469882</v>
      </c>
      <c r="E11" s="102">
        <f t="shared" si="4"/>
        <v>7.6305220883534142E-2</v>
      </c>
      <c r="F11" s="102">
        <f t="shared" si="4"/>
        <v>0.26104417670682734</v>
      </c>
      <c r="G11" s="102">
        <f t="shared" si="4"/>
        <v>0.33333333333333331</v>
      </c>
      <c r="H11" s="102">
        <f t="shared" si="4"/>
        <v>3.614457831325301E-2</v>
      </c>
      <c r="I11" s="102">
        <f t="shared" si="4"/>
        <v>0.47389558232931728</v>
      </c>
      <c r="J11" s="102">
        <f t="shared" si="4"/>
        <v>0.26104417670682734</v>
      </c>
      <c r="K11" s="102">
        <f t="shared" si="4"/>
        <v>3.614457831325301E-2</v>
      </c>
      <c r="L11" s="102">
        <f t="shared" si="4"/>
        <v>0.12851405622489959</v>
      </c>
      <c r="M11" s="115" t="s">
        <v>136</v>
      </c>
      <c r="N11" s="116" t="s">
        <v>136</v>
      </c>
      <c r="O11" s="7" t="e">
        <f t="shared" si="1"/>
        <v>#VALUE!</v>
      </c>
    </row>
    <row r="12" spans="1:15" s="7" customFormat="1" ht="24.75" customHeight="1" x14ac:dyDescent="0.15">
      <c r="A12" s="280"/>
      <c r="B12" s="284" t="s">
        <v>5</v>
      </c>
      <c r="C12" s="92">
        <v>133</v>
      </c>
      <c r="D12" s="40">
        <v>98</v>
      </c>
      <c r="E12" s="40">
        <v>6</v>
      </c>
      <c r="F12" s="40">
        <v>36</v>
      </c>
      <c r="G12" s="40">
        <v>36</v>
      </c>
      <c r="H12" s="40">
        <v>9</v>
      </c>
      <c r="I12" s="40">
        <v>80</v>
      </c>
      <c r="J12" s="40">
        <v>66</v>
      </c>
      <c r="K12" s="40">
        <v>12</v>
      </c>
      <c r="L12" s="40">
        <v>61</v>
      </c>
      <c r="M12" s="40">
        <v>537</v>
      </c>
      <c r="N12" s="69">
        <f>SUM(N26,N40)</f>
        <v>275</v>
      </c>
      <c r="O12" s="7">
        <f t="shared" si="1"/>
        <v>0</v>
      </c>
    </row>
    <row r="13" spans="1:15" s="7" customFormat="1" ht="24.75" customHeight="1" x14ac:dyDescent="0.15">
      <c r="A13" s="280"/>
      <c r="B13" s="284"/>
      <c r="C13" s="101">
        <f>C12/$N$12</f>
        <v>0.48363636363636364</v>
      </c>
      <c r="D13" s="102">
        <f t="shared" ref="D13:L13" si="5">D12/$N$12</f>
        <v>0.35636363636363638</v>
      </c>
      <c r="E13" s="102">
        <f t="shared" si="5"/>
        <v>2.181818181818182E-2</v>
      </c>
      <c r="F13" s="102">
        <f t="shared" si="5"/>
        <v>0.13090909090909092</v>
      </c>
      <c r="G13" s="102">
        <f t="shared" si="5"/>
        <v>0.13090909090909092</v>
      </c>
      <c r="H13" s="102">
        <f t="shared" si="5"/>
        <v>3.272727272727273E-2</v>
      </c>
      <c r="I13" s="102">
        <f t="shared" si="5"/>
        <v>0.29090909090909089</v>
      </c>
      <c r="J13" s="102">
        <f t="shared" si="5"/>
        <v>0.24</v>
      </c>
      <c r="K13" s="102">
        <f t="shared" si="5"/>
        <v>4.363636363636364E-2</v>
      </c>
      <c r="L13" s="102">
        <f t="shared" si="5"/>
        <v>0.22181818181818183</v>
      </c>
      <c r="M13" s="115" t="s">
        <v>136</v>
      </c>
      <c r="N13" s="116" t="s">
        <v>136</v>
      </c>
      <c r="O13" s="7" t="e">
        <f t="shared" si="1"/>
        <v>#VALUE!</v>
      </c>
    </row>
    <row r="14" spans="1:15" s="7" customFormat="1" ht="24.75" customHeight="1" x14ac:dyDescent="0.15">
      <c r="A14" s="280"/>
      <c r="B14" s="327" t="s">
        <v>85</v>
      </c>
      <c r="C14" s="92">
        <v>182</v>
      </c>
      <c r="D14" s="40">
        <v>111</v>
      </c>
      <c r="E14" s="40">
        <v>3</v>
      </c>
      <c r="F14" s="40">
        <v>28</v>
      </c>
      <c r="G14" s="40">
        <v>4</v>
      </c>
      <c r="H14" s="40">
        <v>17</v>
      </c>
      <c r="I14" s="40">
        <v>43</v>
      </c>
      <c r="J14" s="40">
        <v>80</v>
      </c>
      <c r="K14" s="40">
        <v>14</v>
      </c>
      <c r="L14" s="40">
        <v>70</v>
      </c>
      <c r="M14" s="40">
        <v>552</v>
      </c>
      <c r="N14" s="69">
        <f>SUM(N28,N42)</f>
        <v>293</v>
      </c>
      <c r="O14" s="7">
        <f t="shared" si="1"/>
        <v>0</v>
      </c>
    </row>
    <row r="15" spans="1:15" s="7" customFormat="1" ht="24.75" customHeight="1" thickBot="1" x14ac:dyDescent="0.2">
      <c r="A15" s="280"/>
      <c r="B15" s="328"/>
      <c r="C15" s="109">
        <f>C14/$N$14</f>
        <v>0.62116040955631402</v>
      </c>
      <c r="D15" s="111">
        <f t="shared" ref="D15:L15" si="6">D14/$N$14</f>
        <v>0.37883959044368598</v>
      </c>
      <c r="E15" s="111">
        <f t="shared" si="6"/>
        <v>1.0238907849829351E-2</v>
      </c>
      <c r="F15" s="111">
        <f t="shared" si="6"/>
        <v>9.556313993174062E-2</v>
      </c>
      <c r="G15" s="111">
        <f t="shared" si="6"/>
        <v>1.3651877133105802E-2</v>
      </c>
      <c r="H15" s="111">
        <f t="shared" si="6"/>
        <v>5.8020477815699661E-2</v>
      </c>
      <c r="I15" s="111">
        <f t="shared" si="6"/>
        <v>0.14675767918088736</v>
      </c>
      <c r="J15" s="111">
        <f t="shared" si="6"/>
        <v>0.27303754266211605</v>
      </c>
      <c r="K15" s="111">
        <f t="shared" si="6"/>
        <v>4.778156996587031E-2</v>
      </c>
      <c r="L15" s="111">
        <f t="shared" si="6"/>
        <v>0.23890784982935154</v>
      </c>
      <c r="M15" s="121" t="s">
        <v>136</v>
      </c>
      <c r="N15" s="122" t="s">
        <v>136</v>
      </c>
      <c r="O15" s="7" t="e">
        <f t="shared" si="1"/>
        <v>#VALUE!</v>
      </c>
    </row>
    <row r="16" spans="1:15" s="7" customFormat="1" ht="24.75" customHeight="1" thickTop="1" x14ac:dyDescent="0.15">
      <c r="A16" s="280"/>
      <c r="B16" s="277" t="s">
        <v>0</v>
      </c>
      <c r="C16" s="45">
        <v>615</v>
      </c>
      <c r="D16" s="42">
        <v>461</v>
      </c>
      <c r="E16" s="42">
        <v>150</v>
      </c>
      <c r="F16" s="42">
        <v>191</v>
      </c>
      <c r="G16" s="42">
        <v>349</v>
      </c>
      <c r="H16" s="42">
        <v>75</v>
      </c>
      <c r="I16" s="42">
        <v>510</v>
      </c>
      <c r="J16" s="42">
        <v>346</v>
      </c>
      <c r="K16" s="42">
        <v>71</v>
      </c>
      <c r="L16" s="42">
        <v>236</v>
      </c>
      <c r="M16" s="128">
        <v>3004</v>
      </c>
      <c r="N16" s="113">
        <f>SUM(N30,N44)</f>
        <v>1360</v>
      </c>
      <c r="O16" s="7">
        <f t="shared" si="1"/>
        <v>0</v>
      </c>
    </row>
    <row r="17" spans="1:30" s="7" customFormat="1" ht="24.75" customHeight="1" thickBot="1" x14ac:dyDescent="0.2">
      <c r="A17" s="281"/>
      <c r="B17" s="285"/>
      <c r="C17" s="106">
        <f>C16/$N$16</f>
        <v>0.45220588235294118</v>
      </c>
      <c r="D17" s="107">
        <f t="shared" ref="D17:L17" si="7">D16/$N$16</f>
        <v>0.33897058823529413</v>
      </c>
      <c r="E17" s="107">
        <f t="shared" si="7"/>
        <v>0.11029411764705882</v>
      </c>
      <c r="F17" s="107">
        <f t="shared" si="7"/>
        <v>0.14044117647058824</v>
      </c>
      <c r="G17" s="107">
        <f t="shared" si="7"/>
        <v>0.25661764705882351</v>
      </c>
      <c r="H17" s="107">
        <f t="shared" si="7"/>
        <v>5.514705882352941E-2</v>
      </c>
      <c r="I17" s="107">
        <f t="shared" si="7"/>
        <v>0.375</v>
      </c>
      <c r="J17" s="107">
        <f t="shared" si="7"/>
        <v>0.25441176470588234</v>
      </c>
      <c r="K17" s="107">
        <f t="shared" si="7"/>
        <v>5.2205882352941178E-2</v>
      </c>
      <c r="L17" s="107">
        <f t="shared" si="7"/>
        <v>0.17352941176470588</v>
      </c>
      <c r="M17" s="117" t="s">
        <v>136</v>
      </c>
      <c r="N17" s="118" t="s">
        <v>136</v>
      </c>
      <c r="O17" s="7" t="e">
        <f t="shared" si="1"/>
        <v>#VALUE!</v>
      </c>
      <c r="Q17" s="27">
        <f>+C4+C6+C8+C10+C12+C14-C16</f>
        <v>0</v>
      </c>
      <c r="R17" s="27">
        <f t="shared" ref="R17:W17" si="8">+D4+D6+D8+D10+D12+D14-D16</f>
        <v>0</v>
      </c>
      <c r="S17" s="27">
        <f t="shared" si="8"/>
        <v>0</v>
      </c>
      <c r="T17" s="27">
        <f t="shared" si="8"/>
        <v>0</v>
      </c>
      <c r="U17" s="27">
        <f t="shared" si="8"/>
        <v>0</v>
      </c>
      <c r="V17" s="27">
        <f t="shared" si="8"/>
        <v>0</v>
      </c>
      <c r="W17" s="27">
        <f t="shared" si="8"/>
        <v>0</v>
      </c>
      <c r="X17" s="27">
        <f>+J4+J6+J8+J10+J12+J14-J16</f>
        <v>0</v>
      </c>
      <c r="Y17" s="27">
        <f>+K4+K6+K8+K10+K12+K14-K16</f>
        <v>0</v>
      </c>
      <c r="Z17" s="27">
        <f>+L4+L6+L8+L10+L12+L14-L16</f>
        <v>0</v>
      </c>
      <c r="AA17" s="27">
        <f>+M4+M6+M8+M10+M12+M14-M16</f>
        <v>0</v>
      </c>
      <c r="AB17" s="27">
        <f>+N4+N6+N8+N10+N12+N14-N16</f>
        <v>0</v>
      </c>
      <c r="AC17" s="27"/>
      <c r="AD17" s="27"/>
    </row>
    <row r="18" spans="1:30" s="7" customFormat="1" ht="24.75" customHeight="1" x14ac:dyDescent="0.15">
      <c r="A18" s="279" t="s">
        <v>6</v>
      </c>
      <c r="B18" s="287" t="s">
        <v>1</v>
      </c>
      <c r="C18" s="96">
        <v>13</v>
      </c>
      <c r="D18" s="71">
        <v>6</v>
      </c>
      <c r="E18" s="71">
        <v>1</v>
      </c>
      <c r="F18" s="71">
        <v>2</v>
      </c>
      <c r="G18" s="71">
        <v>23</v>
      </c>
      <c r="H18" s="71">
        <v>3</v>
      </c>
      <c r="I18" s="71">
        <v>29</v>
      </c>
      <c r="J18" s="71">
        <v>8</v>
      </c>
      <c r="K18" s="71">
        <v>5</v>
      </c>
      <c r="L18" s="71">
        <v>14</v>
      </c>
      <c r="M18" s="88">
        <v>104</v>
      </c>
      <c r="N18" s="127">
        <v>58</v>
      </c>
      <c r="O18" s="7">
        <f t="shared" si="1"/>
        <v>0</v>
      </c>
    </row>
    <row r="19" spans="1:30" s="7" customFormat="1" ht="24.75" customHeight="1" x14ac:dyDescent="0.15">
      <c r="A19" s="280"/>
      <c r="B19" s="284"/>
      <c r="C19" s="101">
        <f>C18/$N$18</f>
        <v>0.22413793103448276</v>
      </c>
      <c r="D19" s="102">
        <f t="shared" ref="D19:L19" si="9">D18/$N$18</f>
        <v>0.10344827586206896</v>
      </c>
      <c r="E19" s="102">
        <f t="shared" si="9"/>
        <v>1.7241379310344827E-2</v>
      </c>
      <c r="F19" s="102">
        <f t="shared" si="9"/>
        <v>3.4482758620689655E-2</v>
      </c>
      <c r="G19" s="102">
        <f t="shared" si="9"/>
        <v>0.39655172413793105</v>
      </c>
      <c r="H19" s="102">
        <f t="shared" si="9"/>
        <v>5.1724137931034482E-2</v>
      </c>
      <c r="I19" s="102">
        <f t="shared" si="9"/>
        <v>0.5</v>
      </c>
      <c r="J19" s="102">
        <f t="shared" si="9"/>
        <v>0.13793103448275862</v>
      </c>
      <c r="K19" s="102">
        <f t="shared" si="9"/>
        <v>8.6206896551724144E-2</v>
      </c>
      <c r="L19" s="102">
        <f t="shared" si="9"/>
        <v>0.2413793103448276</v>
      </c>
      <c r="M19" s="115" t="s">
        <v>136</v>
      </c>
      <c r="N19" s="116" t="s">
        <v>136</v>
      </c>
      <c r="O19" s="7" t="e">
        <f t="shared" si="1"/>
        <v>#VALUE!</v>
      </c>
    </row>
    <row r="20" spans="1:30" s="7" customFormat="1" ht="24.75" customHeight="1" x14ac:dyDescent="0.15">
      <c r="A20" s="280"/>
      <c r="B20" s="284" t="s">
        <v>2</v>
      </c>
      <c r="C20" s="92">
        <v>27</v>
      </c>
      <c r="D20" s="40">
        <v>17</v>
      </c>
      <c r="E20" s="40">
        <v>9</v>
      </c>
      <c r="F20" s="40">
        <v>7</v>
      </c>
      <c r="G20" s="40">
        <v>45</v>
      </c>
      <c r="H20" s="40">
        <v>2</v>
      </c>
      <c r="I20" s="40">
        <v>48</v>
      </c>
      <c r="J20" s="40">
        <v>13</v>
      </c>
      <c r="K20" s="40">
        <v>6</v>
      </c>
      <c r="L20" s="40">
        <v>13</v>
      </c>
      <c r="M20" s="40">
        <v>187</v>
      </c>
      <c r="N20" s="69">
        <v>93</v>
      </c>
      <c r="O20" s="7">
        <f t="shared" si="1"/>
        <v>0</v>
      </c>
    </row>
    <row r="21" spans="1:30" s="7" customFormat="1" ht="24.75" customHeight="1" x14ac:dyDescent="0.15">
      <c r="A21" s="280"/>
      <c r="B21" s="284"/>
      <c r="C21" s="101">
        <f>C20/$N$20</f>
        <v>0.29032258064516131</v>
      </c>
      <c r="D21" s="102">
        <f t="shared" ref="D21:L21" si="10">D20/$N$20</f>
        <v>0.18279569892473119</v>
      </c>
      <c r="E21" s="102">
        <f t="shared" si="10"/>
        <v>9.6774193548387094E-2</v>
      </c>
      <c r="F21" s="102">
        <f t="shared" si="10"/>
        <v>7.5268817204301078E-2</v>
      </c>
      <c r="G21" s="102">
        <f t="shared" si="10"/>
        <v>0.4838709677419355</v>
      </c>
      <c r="H21" s="102">
        <f t="shared" si="10"/>
        <v>2.1505376344086023E-2</v>
      </c>
      <c r="I21" s="102">
        <f t="shared" si="10"/>
        <v>0.5161290322580645</v>
      </c>
      <c r="J21" s="102">
        <f t="shared" si="10"/>
        <v>0.13978494623655913</v>
      </c>
      <c r="K21" s="102">
        <f t="shared" si="10"/>
        <v>6.4516129032258063E-2</v>
      </c>
      <c r="L21" s="102">
        <f t="shared" si="10"/>
        <v>0.13978494623655913</v>
      </c>
      <c r="M21" s="115" t="s">
        <v>136</v>
      </c>
      <c r="N21" s="116" t="s">
        <v>136</v>
      </c>
      <c r="O21" s="7" t="e">
        <f t="shared" si="1"/>
        <v>#VALUE!</v>
      </c>
    </row>
    <row r="22" spans="1:30" s="7" customFormat="1" ht="24.75" customHeight="1" x14ac:dyDescent="0.15">
      <c r="A22" s="280"/>
      <c r="B22" s="284" t="s">
        <v>3</v>
      </c>
      <c r="C22" s="92">
        <v>43</v>
      </c>
      <c r="D22" s="40">
        <v>32</v>
      </c>
      <c r="E22" s="40">
        <v>24</v>
      </c>
      <c r="F22" s="40">
        <v>14</v>
      </c>
      <c r="G22" s="40">
        <v>60</v>
      </c>
      <c r="H22" s="40">
        <v>6</v>
      </c>
      <c r="I22" s="40">
        <v>46</v>
      </c>
      <c r="J22" s="40">
        <v>23</v>
      </c>
      <c r="K22" s="40">
        <v>5</v>
      </c>
      <c r="L22" s="40">
        <v>15</v>
      </c>
      <c r="M22" s="40">
        <v>268</v>
      </c>
      <c r="N22" s="69">
        <v>105</v>
      </c>
      <c r="O22" s="7">
        <f t="shared" si="1"/>
        <v>0</v>
      </c>
    </row>
    <row r="23" spans="1:30" s="7" customFormat="1" ht="24.75" customHeight="1" x14ac:dyDescent="0.15">
      <c r="A23" s="280"/>
      <c r="B23" s="284"/>
      <c r="C23" s="101">
        <f>C22/$N$22</f>
        <v>0.40952380952380951</v>
      </c>
      <c r="D23" s="102">
        <f t="shared" ref="D23:L23" si="11">D22/$N$22</f>
        <v>0.30476190476190479</v>
      </c>
      <c r="E23" s="102">
        <f t="shared" si="11"/>
        <v>0.22857142857142856</v>
      </c>
      <c r="F23" s="102">
        <f t="shared" si="11"/>
        <v>0.13333333333333333</v>
      </c>
      <c r="G23" s="102">
        <f t="shared" si="11"/>
        <v>0.5714285714285714</v>
      </c>
      <c r="H23" s="102">
        <f t="shared" si="11"/>
        <v>5.7142857142857141E-2</v>
      </c>
      <c r="I23" s="102">
        <f t="shared" si="11"/>
        <v>0.43809523809523809</v>
      </c>
      <c r="J23" s="102">
        <f t="shared" si="11"/>
        <v>0.21904761904761905</v>
      </c>
      <c r="K23" s="102">
        <f t="shared" si="11"/>
        <v>4.7619047619047616E-2</v>
      </c>
      <c r="L23" s="102">
        <f t="shared" si="11"/>
        <v>0.14285714285714285</v>
      </c>
      <c r="M23" s="115" t="s">
        <v>136</v>
      </c>
      <c r="N23" s="116" t="s">
        <v>136</v>
      </c>
      <c r="O23" s="7" t="e">
        <f t="shared" si="1"/>
        <v>#VALUE!</v>
      </c>
    </row>
    <row r="24" spans="1:30" s="7" customFormat="1" ht="24.75" customHeight="1" x14ac:dyDescent="0.15">
      <c r="A24" s="280"/>
      <c r="B24" s="284" t="s">
        <v>4</v>
      </c>
      <c r="C24" s="92">
        <v>52</v>
      </c>
      <c r="D24" s="40">
        <v>36</v>
      </c>
      <c r="E24" s="40">
        <v>10</v>
      </c>
      <c r="F24" s="40">
        <v>26</v>
      </c>
      <c r="G24" s="40">
        <v>53</v>
      </c>
      <c r="H24" s="40">
        <v>3</v>
      </c>
      <c r="I24" s="40">
        <v>55</v>
      </c>
      <c r="J24" s="40">
        <v>25</v>
      </c>
      <c r="K24" s="40">
        <v>3</v>
      </c>
      <c r="L24" s="40">
        <v>17</v>
      </c>
      <c r="M24" s="40">
        <v>280</v>
      </c>
      <c r="N24" s="69">
        <v>119</v>
      </c>
      <c r="O24" s="7">
        <f t="shared" si="1"/>
        <v>0</v>
      </c>
    </row>
    <row r="25" spans="1:30" s="7" customFormat="1" ht="24.75" customHeight="1" x14ac:dyDescent="0.15">
      <c r="A25" s="280"/>
      <c r="B25" s="284"/>
      <c r="C25" s="101">
        <f>C24/$N$24</f>
        <v>0.43697478991596639</v>
      </c>
      <c r="D25" s="102">
        <f t="shared" ref="D25:L25" si="12">D24/$N$24</f>
        <v>0.30252100840336132</v>
      </c>
      <c r="E25" s="102">
        <f t="shared" si="12"/>
        <v>8.4033613445378158E-2</v>
      </c>
      <c r="F25" s="102">
        <f t="shared" si="12"/>
        <v>0.21848739495798319</v>
      </c>
      <c r="G25" s="102">
        <f t="shared" si="12"/>
        <v>0.44537815126050423</v>
      </c>
      <c r="H25" s="102">
        <f t="shared" si="12"/>
        <v>2.5210084033613446E-2</v>
      </c>
      <c r="I25" s="102">
        <f t="shared" si="12"/>
        <v>0.46218487394957986</v>
      </c>
      <c r="J25" s="102">
        <f t="shared" si="12"/>
        <v>0.21008403361344538</v>
      </c>
      <c r="K25" s="102">
        <f t="shared" si="12"/>
        <v>2.5210084033613446E-2</v>
      </c>
      <c r="L25" s="102">
        <f t="shared" si="12"/>
        <v>0.14285714285714285</v>
      </c>
      <c r="M25" s="115" t="s">
        <v>136</v>
      </c>
      <c r="N25" s="116" t="s">
        <v>136</v>
      </c>
      <c r="O25" s="7" t="e">
        <f t="shared" si="1"/>
        <v>#VALUE!</v>
      </c>
    </row>
    <row r="26" spans="1:30" s="7" customFormat="1" ht="24.75" customHeight="1" x14ac:dyDescent="0.15">
      <c r="A26" s="280"/>
      <c r="B26" s="284" t="s">
        <v>5</v>
      </c>
      <c r="C26" s="92">
        <v>60</v>
      </c>
      <c r="D26" s="40">
        <v>45</v>
      </c>
      <c r="E26" s="40">
        <v>5</v>
      </c>
      <c r="F26" s="40">
        <v>13</v>
      </c>
      <c r="G26" s="40">
        <v>24</v>
      </c>
      <c r="H26" s="40">
        <v>4</v>
      </c>
      <c r="I26" s="40">
        <v>36</v>
      </c>
      <c r="J26" s="40">
        <v>23</v>
      </c>
      <c r="K26" s="40">
        <v>2</v>
      </c>
      <c r="L26" s="40">
        <v>41</v>
      </c>
      <c r="M26" s="40">
        <v>253</v>
      </c>
      <c r="N26" s="69">
        <v>135</v>
      </c>
      <c r="O26" s="7">
        <f t="shared" si="1"/>
        <v>0</v>
      </c>
    </row>
    <row r="27" spans="1:30" s="7" customFormat="1" ht="24.75" customHeight="1" x14ac:dyDescent="0.15">
      <c r="A27" s="280"/>
      <c r="B27" s="284"/>
      <c r="C27" s="101">
        <f>C26/$N$26</f>
        <v>0.44444444444444442</v>
      </c>
      <c r="D27" s="102">
        <f t="shared" ref="D27:L27" si="13">D26/$N$26</f>
        <v>0.33333333333333331</v>
      </c>
      <c r="E27" s="102">
        <f t="shared" si="13"/>
        <v>3.7037037037037035E-2</v>
      </c>
      <c r="F27" s="102">
        <f t="shared" si="13"/>
        <v>9.6296296296296297E-2</v>
      </c>
      <c r="G27" s="102">
        <f t="shared" si="13"/>
        <v>0.17777777777777778</v>
      </c>
      <c r="H27" s="102">
        <f t="shared" si="13"/>
        <v>2.9629629629629631E-2</v>
      </c>
      <c r="I27" s="102">
        <f t="shared" si="13"/>
        <v>0.26666666666666666</v>
      </c>
      <c r="J27" s="102">
        <f t="shared" si="13"/>
        <v>0.17037037037037037</v>
      </c>
      <c r="K27" s="102">
        <f t="shared" si="13"/>
        <v>1.4814814814814815E-2</v>
      </c>
      <c r="L27" s="102">
        <f t="shared" si="13"/>
        <v>0.3037037037037037</v>
      </c>
      <c r="M27" s="115" t="s">
        <v>136</v>
      </c>
      <c r="N27" s="116" t="s">
        <v>136</v>
      </c>
      <c r="O27" s="7" t="e">
        <f t="shared" si="1"/>
        <v>#VALUE!</v>
      </c>
    </row>
    <row r="28" spans="1:30" s="7" customFormat="1" ht="24.75" customHeight="1" x14ac:dyDescent="0.15">
      <c r="A28" s="280"/>
      <c r="B28" s="327" t="s">
        <v>85</v>
      </c>
      <c r="C28" s="92">
        <v>73</v>
      </c>
      <c r="D28" s="40">
        <v>47</v>
      </c>
      <c r="E28" s="40">
        <v>0</v>
      </c>
      <c r="F28" s="40">
        <v>9</v>
      </c>
      <c r="G28" s="40">
        <v>1</v>
      </c>
      <c r="H28" s="40">
        <v>7</v>
      </c>
      <c r="I28" s="40">
        <v>22</v>
      </c>
      <c r="J28" s="40">
        <v>28</v>
      </c>
      <c r="K28" s="40">
        <v>5</v>
      </c>
      <c r="L28" s="40">
        <v>38</v>
      </c>
      <c r="M28" s="40">
        <v>230</v>
      </c>
      <c r="N28" s="69">
        <v>129</v>
      </c>
      <c r="O28" s="7">
        <f t="shared" si="1"/>
        <v>0</v>
      </c>
    </row>
    <row r="29" spans="1:30" s="7" customFormat="1" ht="24.75" customHeight="1" thickBot="1" x14ac:dyDescent="0.2">
      <c r="A29" s="280"/>
      <c r="B29" s="328"/>
      <c r="C29" s="109">
        <f>C28/$N$28</f>
        <v>0.56589147286821706</v>
      </c>
      <c r="D29" s="111">
        <f t="shared" ref="D29:L29" si="14">D28/$N$28</f>
        <v>0.36434108527131781</v>
      </c>
      <c r="E29" s="111">
        <f t="shared" si="14"/>
        <v>0</v>
      </c>
      <c r="F29" s="111">
        <f t="shared" si="14"/>
        <v>6.9767441860465115E-2</v>
      </c>
      <c r="G29" s="111">
        <f t="shared" si="14"/>
        <v>7.7519379844961239E-3</v>
      </c>
      <c r="H29" s="111">
        <f t="shared" si="14"/>
        <v>5.4263565891472867E-2</v>
      </c>
      <c r="I29" s="111">
        <f t="shared" si="14"/>
        <v>0.17054263565891473</v>
      </c>
      <c r="J29" s="111">
        <f t="shared" si="14"/>
        <v>0.21705426356589147</v>
      </c>
      <c r="K29" s="111">
        <f t="shared" si="14"/>
        <v>3.875968992248062E-2</v>
      </c>
      <c r="L29" s="111">
        <f t="shared" si="14"/>
        <v>0.29457364341085274</v>
      </c>
      <c r="M29" s="121" t="s">
        <v>136</v>
      </c>
      <c r="N29" s="122" t="s">
        <v>136</v>
      </c>
      <c r="O29" s="7" t="e">
        <f t="shared" si="1"/>
        <v>#VALUE!</v>
      </c>
    </row>
    <row r="30" spans="1:30" s="7" customFormat="1" ht="24.75" customHeight="1" thickTop="1" x14ac:dyDescent="0.15">
      <c r="A30" s="280"/>
      <c r="B30" s="277" t="s">
        <v>0</v>
      </c>
      <c r="C30" s="45">
        <v>268</v>
      </c>
      <c r="D30" s="42">
        <v>183</v>
      </c>
      <c r="E30" s="42">
        <v>49</v>
      </c>
      <c r="F30" s="42">
        <v>71</v>
      </c>
      <c r="G30" s="42">
        <v>206</v>
      </c>
      <c r="H30" s="42">
        <v>25</v>
      </c>
      <c r="I30" s="42">
        <v>236</v>
      </c>
      <c r="J30" s="42">
        <v>120</v>
      </c>
      <c r="K30" s="42">
        <v>26</v>
      </c>
      <c r="L30" s="42">
        <v>138</v>
      </c>
      <c r="M30" s="128">
        <v>1322</v>
      </c>
      <c r="N30" s="73">
        <v>639</v>
      </c>
      <c r="O30" s="7">
        <f t="shared" si="1"/>
        <v>0</v>
      </c>
    </row>
    <row r="31" spans="1:30" s="7" customFormat="1" ht="24.75" customHeight="1" thickBot="1" x14ac:dyDescent="0.2">
      <c r="A31" s="282"/>
      <c r="B31" s="278"/>
      <c r="C31" s="104">
        <f>C30/$N$30</f>
        <v>0.41940532081377152</v>
      </c>
      <c r="D31" s="105">
        <f t="shared" ref="D31:L31" si="15">D30/$N$30</f>
        <v>0.28638497652582162</v>
      </c>
      <c r="E31" s="105">
        <f t="shared" si="15"/>
        <v>7.6682316118935834E-2</v>
      </c>
      <c r="F31" s="105">
        <f t="shared" si="15"/>
        <v>0.1111111111111111</v>
      </c>
      <c r="G31" s="105">
        <f t="shared" si="15"/>
        <v>0.32237871674491392</v>
      </c>
      <c r="H31" s="105">
        <f t="shared" si="15"/>
        <v>3.912363067292645E-2</v>
      </c>
      <c r="I31" s="105">
        <f t="shared" si="15"/>
        <v>0.36932707355242567</v>
      </c>
      <c r="J31" s="105">
        <f t="shared" si="15"/>
        <v>0.18779342723004694</v>
      </c>
      <c r="K31" s="105">
        <f t="shared" si="15"/>
        <v>4.0688575899843503E-2</v>
      </c>
      <c r="L31" s="105">
        <f t="shared" si="15"/>
        <v>0.215962441314554</v>
      </c>
      <c r="M31" s="119" t="s">
        <v>136</v>
      </c>
      <c r="N31" s="120" t="s">
        <v>136</v>
      </c>
      <c r="O31" s="7" t="e">
        <f t="shared" si="1"/>
        <v>#VALUE!</v>
      </c>
      <c r="Q31" s="27">
        <f>+C18+C20+C22+C24+C26+C28-C30</f>
        <v>0</v>
      </c>
      <c r="R31" s="27">
        <f t="shared" ref="R31" si="16">+D18+D20+D22+D24+D26+D28-D30</f>
        <v>0</v>
      </c>
      <c r="S31" s="27">
        <f t="shared" ref="S31" si="17">+E18+E20+E22+E24+E26+E28-E30</f>
        <v>0</v>
      </c>
      <c r="T31" s="27">
        <f t="shared" ref="T31" si="18">+F18+F20+F22+F24+F26+F28-F30</f>
        <v>0</v>
      </c>
      <c r="U31" s="27">
        <f t="shared" ref="U31" si="19">+G18+G20+G22+G24+G26+G28-G30</f>
        <v>0</v>
      </c>
      <c r="V31" s="27">
        <f t="shared" ref="V31" si="20">+H18+H20+H22+H24+H26+H28-H30</f>
        <v>0</v>
      </c>
      <c r="W31" s="27">
        <f t="shared" ref="W31" si="21">+I18+I20+I22+I24+I26+I28-I30</f>
        <v>0</v>
      </c>
      <c r="X31" s="27">
        <f>+J18+J20+J22+J24+J26+J28-J30</f>
        <v>0</v>
      </c>
      <c r="Y31" s="27">
        <f>+K18+K20+K22+K24+K26+K28-K30</f>
        <v>0</v>
      </c>
      <c r="Z31" s="27">
        <f>+L18+L20+L22+L24+L26+L28-L30</f>
        <v>0</v>
      </c>
      <c r="AA31" s="27">
        <f>+M18+M20+M22+M24+M26+M28-M30</f>
        <v>0</v>
      </c>
      <c r="AB31" s="27">
        <f>+N18+N20+N22+N24+N26+N28-N30</f>
        <v>0</v>
      </c>
      <c r="AC31" s="27"/>
      <c r="AD31" s="27"/>
    </row>
    <row r="32" spans="1:30" s="7" customFormat="1" ht="24.75" customHeight="1" x14ac:dyDescent="0.15">
      <c r="A32" s="283" t="s">
        <v>7</v>
      </c>
      <c r="B32" s="277" t="s">
        <v>1</v>
      </c>
      <c r="C32" s="45">
        <v>25</v>
      </c>
      <c r="D32" s="42">
        <v>22</v>
      </c>
      <c r="E32" s="42">
        <v>7</v>
      </c>
      <c r="F32" s="42">
        <v>6</v>
      </c>
      <c r="G32" s="42">
        <v>42</v>
      </c>
      <c r="H32" s="42">
        <v>5</v>
      </c>
      <c r="I32" s="42">
        <v>47</v>
      </c>
      <c r="J32" s="42">
        <v>21</v>
      </c>
      <c r="K32" s="42">
        <v>11</v>
      </c>
      <c r="L32" s="42">
        <v>12</v>
      </c>
      <c r="M32" s="46">
        <v>198</v>
      </c>
      <c r="N32" s="73">
        <v>88</v>
      </c>
      <c r="O32" s="7">
        <f t="shared" si="1"/>
        <v>0</v>
      </c>
    </row>
    <row r="33" spans="1:30" s="7" customFormat="1" ht="24.75" customHeight="1" x14ac:dyDescent="0.15">
      <c r="A33" s="280"/>
      <c r="B33" s="284"/>
      <c r="C33" s="101">
        <f>C32/$N$32</f>
        <v>0.28409090909090912</v>
      </c>
      <c r="D33" s="102">
        <f t="shared" ref="D33:L33" si="22">D32/$N$32</f>
        <v>0.25</v>
      </c>
      <c r="E33" s="102">
        <f t="shared" si="22"/>
        <v>7.9545454545454544E-2</v>
      </c>
      <c r="F33" s="102">
        <f t="shared" si="22"/>
        <v>6.8181818181818177E-2</v>
      </c>
      <c r="G33" s="102">
        <f t="shared" si="22"/>
        <v>0.47727272727272729</v>
      </c>
      <c r="H33" s="102">
        <f t="shared" si="22"/>
        <v>5.6818181818181816E-2</v>
      </c>
      <c r="I33" s="102">
        <f t="shared" si="22"/>
        <v>0.53409090909090906</v>
      </c>
      <c r="J33" s="102">
        <f t="shared" si="22"/>
        <v>0.23863636363636365</v>
      </c>
      <c r="K33" s="102">
        <f t="shared" si="22"/>
        <v>0.125</v>
      </c>
      <c r="L33" s="102">
        <f t="shared" si="22"/>
        <v>0.13636363636363635</v>
      </c>
      <c r="M33" s="115" t="s">
        <v>136</v>
      </c>
      <c r="N33" s="116" t="s">
        <v>136</v>
      </c>
      <c r="O33" s="7" t="e">
        <f t="shared" si="1"/>
        <v>#VALUE!</v>
      </c>
    </row>
    <row r="34" spans="1:30" s="7" customFormat="1" ht="24.75" customHeight="1" x14ac:dyDescent="0.15">
      <c r="A34" s="280"/>
      <c r="B34" s="284" t="s">
        <v>2</v>
      </c>
      <c r="C34" s="92">
        <v>26</v>
      </c>
      <c r="D34" s="40">
        <v>35</v>
      </c>
      <c r="E34" s="40">
        <v>36</v>
      </c>
      <c r="F34" s="40">
        <v>11</v>
      </c>
      <c r="G34" s="40">
        <v>25</v>
      </c>
      <c r="H34" s="40">
        <v>12</v>
      </c>
      <c r="I34" s="40">
        <v>48</v>
      </c>
      <c r="J34" s="40">
        <v>31</v>
      </c>
      <c r="K34" s="40">
        <v>4</v>
      </c>
      <c r="L34" s="40">
        <v>12</v>
      </c>
      <c r="M34" s="40">
        <v>240</v>
      </c>
      <c r="N34" s="69">
        <v>92</v>
      </c>
      <c r="O34" s="7">
        <f t="shared" si="1"/>
        <v>0</v>
      </c>
    </row>
    <row r="35" spans="1:30" s="7" customFormat="1" ht="24.75" customHeight="1" x14ac:dyDescent="0.15">
      <c r="A35" s="280"/>
      <c r="B35" s="284"/>
      <c r="C35" s="101">
        <f>C34/$N$34</f>
        <v>0.28260869565217389</v>
      </c>
      <c r="D35" s="102">
        <f>D34/$N$34</f>
        <v>0.38043478260869568</v>
      </c>
      <c r="E35" s="102">
        <f t="shared" ref="E35:L35" si="23">E34/$N$34</f>
        <v>0.39130434782608697</v>
      </c>
      <c r="F35" s="102">
        <f t="shared" si="23"/>
        <v>0.11956521739130435</v>
      </c>
      <c r="G35" s="102">
        <f t="shared" si="23"/>
        <v>0.27173913043478259</v>
      </c>
      <c r="H35" s="102">
        <f t="shared" si="23"/>
        <v>0.13043478260869565</v>
      </c>
      <c r="I35" s="102">
        <f t="shared" si="23"/>
        <v>0.52173913043478259</v>
      </c>
      <c r="J35" s="102">
        <f t="shared" si="23"/>
        <v>0.33695652173913043</v>
      </c>
      <c r="K35" s="102">
        <f t="shared" si="23"/>
        <v>4.3478260869565216E-2</v>
      </c>
      <c r="L35" s="102">
        <f t="shared" si="23"/>
        <v>0.13043478260869565</v>
      </c>
      <c r="M35" s="115" t="s">
        <v>136</v>
      </c>
      <c r="N35" s="116" t="s">
        <v>136</v>
      </c>
      <c r="O35" s="7" t="e">
        <f t="shared" si="1"/>
        <v>#VALUE!</v>
      </c>
    </row>
    <row r="36" spans="1:30" s="7" customFormat="1" ht="24.75" customHeight="1" x14ac:dyDescent="0.15">
      <c r="A36" s="280"/>
      <c r="B36" s="284" t="s">
        <v>3</v>
      </c>
      <c r="C36" s="92">
        <v>51</v>
      </c>
      <c r="D36" s="40">
        <v>44</v>
      </c>
      <c r="E36" s="40">
        <v>45</v>
      </c>
      <c r="F36" s="40">
        <v>22</v>
      </c>
      <c r="G36" s="40">
        <v>31</v>
      </c>
      <c r="H36" s="40">
        <v>12</v>
      </c>
      <c r="I36" s="40">
        <v>51</v>
      </c>
      <c r="J36" s="40">
        <v>39</v>
      </c>
      <c r="K36" s="40">
        <v>5</v>
      </c>
      <c r="L36" s="40">
        <v>7</v>
      </c>
      <c r="M36" s="40">
        <v>307</v>
      </c>
      <c r="N36" s="69">
        <v>107</v>
      </c>
      <c r="O36" s="7">
        <f t="shared" si="1"/>
        <v>0</v>
      </c>
    </row>
    <row r="37" spans="1:30" s="7" customFormat="1" ht="24.75" customHeight="1" x14ac:dyDescent="0.15">
      <c r="A37" s="280"/>
      <c r="B37" s="284"/>
      <c r="C37" s="101">
        <f>C36/$N$36</f>
        <v>0.47663551401869159</v>
      </c>
      <c r="D37" s="102">
        <f t="shared" ref="D37:L37" si="24">D36/$N$36</f>
        <v>0.41121495327102803</v>
      </c>
      <c r="E37" s="102">
        <f t="shared" si="24"/>
        <v>0.42056074766355139</v>
      </c>
      <c r="F37" s="102">
        <f t="shared" si="24"/>
        <v>0.20560747663551401</v>
      </c>
      <c r="G37" s="102">
        <f t="shared" si="24"/>
        <v>0.28971962616822428</v>
      </c>
      <c r="H37" s="102">
        <f t="shared" si="24"/>
        <v>0.11214953271028037</v>
      </c>
      <c r="I37" s="102">
        <f t="shared" si="24"/>
        <v>0.47663551401869159</v>
      </c>
      <c r="J37" s="102">
        <f t="shared" si="24"/>
        <v>0.3644859813084112</v>
      </c>
      <c r="K37" s="102">
        <f t="shared" si="24"/>
        <v>4.6728971962616821E-2</v>
      </c>
      <c r="L37" s="102">
        <f t="shared" si="24"/>
        <v>6.5420560747663545E-2</v>
      </c>
      <c r="M37" s="115" t="s">
        <v>136</v>
      </c>
      <c r="N37" s="116" t="s">
        <v>136</v>
      </c>
      <c r="O37" s="7" t="e">
        <f t="shared" si="1"/>
        <v>#VALUE!</v>
      </c>
    </row>
    <row r="38" spans="1:30" s="7" customFormat="1" ht="24.75" customHeight="1" x14ac:dyDescent="0.15">
      <c r="A38" s="280"/>
      <c r="B38" s="284" t="s">
        <v>4</v>
      </c>
      <c r="C38" s="92">
        <v>63</v>
      </c>
      <c r="D38" s="40">
        <v>60</v>
      </c>
      <c r="E38" s="40">
        <v>9</v>
      </c>
      <c r="F38" s="40">
        <v>39</v>
      </c>
      <c r="G38" s="40">
        <v>30</v>
      </c>
      <c r="H38" s="40">
        <v>6</v>
      </c>
      <c r="I38" s="40">
        <v>63</v>
      </c>
      <c r="J38" s="40">
        <v>40</v>
      </c>
      <c r="K38" s="40">
        <v>6</v>
      </c>
      <c r="L38" s="40">
        <v>15</v>
      </c>
      <c r="M38" s="40">
        <v>331</v>
      </c>
      <c r="N38" s="69">
        <v>130</v>
      </c>
      <c r="O38" s="7">
        <f t="shared" si="1"/>
        <v>0</v>
      </c>
    </row>
    <row r="39" spans="1:30" s="7" customFormat="1" ht="24.75" customHeight="1" x14ac:dyDescent="0.15">
      <c r="A39" s="280"/>
      <c r="B39" s="284"/>
      <c r="C39" s="101">
        <f>C38/$N$38</f>
        <v>0.48461538461538461</v>
      </c>
      <c r="D39" s="102">
        <f t="shared" ref="D39:L39" si="25">D38/$N$38</f>
        <v>0.46153846153846156</v>
      </c>
      <c r="E39" s="102">
        <f t="shared" si="25"/>
        <v>6.9230769230769235E-2</v>
      </c>
      <c r="F39" s="102">
        <f t="shared" si="25"/>
        <v>0.3</v>
      </c>
      <c r="G39" s="102">
        <f t="shared" si="25"/>
        <v>0.23076923076923078</v>
      </c>
      <c r="H39" s="102">
        <f t="shared" si="25"/>
        <v>4.6153846153846156E-2</v>
      </c>
      <c r="I39" s="102">
        <f t="shared" si="25"/>
        <v>0.48461538461538461</v>
      </c>
      <c r="J39" s="102">
        <f t="shared" si="25"/>
        <v>0.30769230769230771</v>
      </c>
      <c r="K39" s="102">
        <f t="shared" si="25"/>
        <v>4.6153846153846156E-2</v>
      </c>
      <c r="L39" s="102">
        <f t="shared" si="25"/>
        <v>0.11538461538461539</v>
      </c>
      <c r="M39" s="115" t="s">
        <v>136</v>
      </c>
      <c r="N39" s="116" t="s">
        <v>136</v>
      </c>
      <c r="O39" s="7" t="e">
        <f t="shared" si="1"/>
        <v>#VALUE!</v>
      </c>
    </row>
    <row r="40" spans="1:30" s="7" customFormat="1" ht="24.75" customHeight="1" x14ac:dyDescent="0.15">
      <c r="A40" s="280"/>
      <c r="B40" s="284" t="s">
        <v>5</v>
      </c>
      <c r="C40" s="92">
        <v>73</v>
      </c>
      <c r="D40" s="40">
        <v>53</v>
      </c>
      <c r="E40" s="40">
        <v>1</v>
      </c>
      <c r="F40" s="40">
        <v>23</v>
      </c>
      <c r="G40" s="40">
        <v>12</v>
      </c>
      <c r="H40" s="40">
        <v>5</v>
      </c>
      <c r="I40" s="40">
        <v>44</v>
      </c>
      <c r="J40" s="40">
        <v>43</v>
      </c>
      <c r="K40" s="40">
        <v>10</v>
      </c>
      <c r="L40" s="40">
        <v>20</v>
      </c>
      <c r="M40" s="40">
        <v>284</v>
      </c>
      <c r="N40" s="69">
        <v>140</v>
      </c>
      <c r="O40" s="7">
        <f t="shared" si="1"/>
        <v>0</v>
      </c>
    </row>
    <row r="41" spans="1:30" s="7" customFormat="1" ht="24.75" customHeight="1" x14ac:dyDescent="0.15">
      <c r="A41" s="280"/>
      <c r="B41" s="284"/>
      <c r="C41" s="101">
        <f>C40/$N$40</f>
        <v>0.52142857142857146</v>
      </c>
      <c r="D41" s="102">
        <f t="shared" ref="D41:L41" si="26">D40/$N$40</f>
        <v>0.37857142857142856</v>
      </c>
      <c r="E41" s="102">
        <f t="shared" si="26"/>
        <v>7.1428571428571426E-3</v>
      </c>
      <c r="F41" s="102">
        <f t="shared" si="26"/>
        <v>0.16428571428571428</v>
      </c>
      <c r="G41" s="102">
        <f t="shared" si="26"/>
        <v>8.5714285714285715E-2</v>
      </c>
      <c r="H41" s="102">
        <f t="shared" si="26"/>
        <v>3.5714285714285712E-2</v>
      </c>
      <c r="I41" s="102">
        <f t="shared" si="26"/>
        <v>0.31428571428571428</v>
      </c>
      <c r="J41" s="102">
        <f t="shared" si="26"/>
        <v>0.30714285714285716</v>
      </c>
      <c r="K41" s="102">
        <f t="shared" si="26"/>
        <v>7.1428571428571425E-2</v>
      </c>
      <c r="L41" s="102">
        <f t="shared" si="26"/>
        <v>0.14285714285714285</v>
      </c>
      <c r="M41" s="115" t="s">
        <v>136</v>
      </c>
      <c r="N41" s="116" t="s">
        <v>136</v>
      </c>
      <c r="O41" s="7" t="e">
        <f t="shared" si="1"/>
        <v>#VALUE!</v>
      </c>
    </row>
    <row r="42" spans="1:30" s="7" customFormat="1" ht="24.75" customHeight="1" x14ac:dyDescent="0.15">
      <c r="A42" s="280"/>
      <c r="B42" s="327" t="s">
        <v>85</v>
      </c>
      <c r="C42" s="92">
        <v>109</v>
      </c>
      <c r="D42" s="40">
        <v>64</v>
      </c>
      <c r="E42" s="40">
        <v>3</v>
      </c>
      <c r="F42" s="40">
        <v>19</v>
      </c>
      <c r="G42" s="40">
        <v>3</v>
      </c>
      <c r="H42" s="40">
        <v>10</v>
      </c>
      <c r="I42" s="40">
        <v>21</v>
      </c>
      <c r="J42" s="40">
        <v>52</v>
      </c>
      <c r="K42" s="40">
        <v>9</v>
      </c>
      <c r="L42" s="40">
        <v>32</v>
      </c>
      <c r="M42" s="40">
        <v>322</v>
      </c>
      <c r="N42" s="69">
        <v>164</v>
      </c>
      <c r="O42" s="7">
        <f t="shared" si="1"/>
        <v>0</v>
      </c>
    </row>
    <row r="43" spans="1:30" s="7" customFormat="1" ht="24.75" customHeight="1" thickBot="1" x14ac:dyDescent="0.2">
      <c r="A43" s="280"/>
      <c r="B43" s="328"/>
      <c r="C43" s="109">
        <f>C42/$N$42</f>
        <v>0.66463414634146345</v>
      </c>
      <c r="D43" s="111">
        <f t="shared" ref="D43:L43" si="27">D42/$N$42</f>
        <v>0.3902439024390244</v>
      </c>
      <c r="E43" s="111">
        <f t="shared" si="27"/>
        <v>1.8292682926829267E-2</v>
      </c>
      <c r="F43" s="111">
        <f t="shared" si="27"/>
        <v>0.11585365853658537</v>
      </c>
      <c r="G43" s="111">
        <f t="shared" si="27"/>
        <v>1.8292682926829267E-2</v>
      </c>
      <c r="H43" s="111">
        <f t="shared" si="27"/>
        <v>6.097560975609756E-2</v>
      </c>
      <c r="I43" s="111">
        <f t="shared" si="27"/>
        <v>0.12804878048780488</v>
      </c>
      <c r="J43" s="111">
        <f t="shared" si="27"/>
        <v>0.31707317073170732</v>
      </c>
      <c r="K43" s="111">
        <f t="shared" si="27"/>
        <v>5.4878048780487805E-2</v>
      </c>
      <c r="L43" s="111">
        <f t="shared" si="27"/>
        <v>0.1951219512195122</v>
      </c>
      <c r="M43" s="121" t="s">
        <v>136</v>
      </c>
      <c r="N43" s="122" t="s">
        <v>136</v>
      </c>
      <c r="O43" s="7" t="e">
        <f t="shared" si="1"/>
        <v>#VALUE!</v>
      </c>
    </row>
    <row r="44" spans="1:30" s="7" customFormat="1" ht="24.75" customHeight="1" thickTop="1" x14ac:dyDescent="0.15">
      <c r="A44" s="280"/>
      <c r="B44" s="277" t="s">
        <v>0</v>
      </c>
      <c r="C44" s="45">
        <v>347</v>
      </c>
      <c r="D44" s="42">
        <v>278</v>
      </c>
      <c r="E44" s="42">
        <v>101</v>
      </c>
      <c r="F44" s="42">
        <v>120</v>
      </c>
      <c r="G44" s="42">
        <v>143</v>
      </c>
      <c r="H44" s="42">
        <v>50</v>
      </c>
      <c r="I44" s="42">
        <v>274</v>
      </c>
      <c r="J44" s="42">
        <v>226</v>
      </c>
      <c r="K44" s="42">
        <v>45</v>
      </c>
      <c r="L44" s="42">
        <v>98</v>
      </c>
      <c r="M44" s="128">
        <v>1682</v>
      </c>
      <c r="N44" s="73">
        <v>721</v>
      </c>
      <c r="O44" s="7">
        <f t="shared" si="1"/>
        <v>0</v>
      </c>
    </row>
    <row r="45" spans="1:30" s="7" customFormat="1" ht="24.75" customHeight="1" thickBot="1" x14ac:dyDescent="0.2">
      <c r="A45" s="282"/>
      <c r="B45" s="278"/>
      <c r="C45" s="104">
        <f>C44/$N$44</f>
        <v>0.48127600554785022</v>
      </c>
      <c r="D45" s="105">
        <f t="shared" ref="D45:L45" si="28">D44/$N$44</f>
        <v>0.3855755894590846</v>
      </c>
      <c r="E45" s="105">
        <f t="shared" si="28"/>
        <v>0.14008321775312066</v>
      </c>
      <c r="F45" s="105">
        <f t="shared" si="28"/>
        <v>0.16643550624133149</v>
      </c>
      <c r="G45" s="105">
        <f t="shared" si="28"/>
        <v>0.19833564493758668</v>
      </c>
      <c r="H45" s="105">
        <f t="shared" si="28"/>
        <v>6.9348127600554782E-2</v>
      </c>
      <c r="I45" s="105">
        <f t="shared" si="28"/>
        <v>0.38002773925104022</v>
      </c>
      <c r="J45" s="105">
        <f t="shared" si="28"/>
        <v>0.31345353675450766</v>
      </c>
      <c r="K45" s="105">
        <f t="shared" si="28"/>
        <v>6.2413314840499307E-2</v>
      </c>
      <c r="L45" s="105">
        <f t="shared" si="28"/>
        <v>0.13592233009708737</v>
      </c>
      <c r="M45" s="119" t="s">
        <v>136</v>
      </c>
      <c r="N45" s="120" t="s">
        <v>136</v>
      </c>
      <c r="O45" s="7" t="e">
        <f t="shared" si="1"/>
        <v>#VALUE!</v>
      </c>
      <c r="Q45" s="27">
        <f>+C32+C34+C36+C38+C40+C42-C44</f>
        <v>0</v>
      </c>
      <c r="R45" s="27">
        <f t="shared" ref="R45" si="29">+D32+D34+D36+D38+D40+D42-D44</f>
        <v>0</v>
      </c>
      <c r="S45" s="27">
        <f t="shared" ref="S45" si="30">+E32+E34+E36+E38+E40+E42-E44</f>
        <v>0</v>
      </c>
      <c r="T45" s="27">
        <f t="shared" ref="T45" si="31">+F32+F34+F36+F38+F40+F42-F44</f>
        <v>0</v>
      </c>
      <c r="U45" s="27">
        <f t="shared" ref="U45" si="32">+G32+G34+G36+G38+G40+G42-G44</f>
        <v>0</v>
      </c>
      <c r="V45" s="27">
        <f t="shared" ref="V45" si="33">+H32+H34+H36+H38+H40+H42-H44</f>
        <v>0</v>
      </c>
      <c r="W45" s="27">
        <f t="shared" ref="W45" si="34">+I32+I34+I36+I38+I40+I42-I44</f>
        <v>0</v>
      </c>
      <c r="X45" s="27">
        <f>+J32+J34+J36+J38+J40+J42-J44</f>
        <v>0</v>
      </c>
      <c r="Y45" s="27">
        <f>+K32+K34+K36+K38+K40+K42-K44</f>
        <v>0</v>
      </c>
      <c r="Z45" s="27">
        <f>+L32+L34+L36+L38+L40+L42-L44</f>
        <v>0</v>
      </c>
      <c r="AA45" s="27">
        <f>+M32+M34+M36+M38+M40+M42-M44</f>
        <v>0</v>
      </c>
      <c r="AB45" s="27">
        <f>+N32+N34+N36+N38+N40+N42-N44</f>
        <v>0</v>
      </c>
      <c r="AC45" s="27"/>
      <c r="AD45" s="27"/>
    </row>
    <row r="48" spans="1:30" hidden="1" x14ac:dyDescent="0.15">
      <c r="B48" s="326" t="s">
        <v>181</v>
      </c>
      <c r="C48" s="32">
        <f>+C18+C32-C4</f>
        <v>0</v>
      </c>
      <c r="D48" s="32">
        <f t="shared" ref="D48:I48" si="35">+D18+D32-D4</f>
        <v>0</v>
      </c>
      <c r="E48" s="32">
        <f t="shared" si="35"/>
        <v>0</v>
      </c>
      <c r="F48" s="32">
        <f t="shared" si="35"/>
        <v>0</v>
      </c>
      <c r="G48" s="32">
        <f t="shared" si="35"/>
        <v>0</v>
      </c>
      <c r="H48" s="32">
        <f t="shared" si="35"/>
        <v>0</v>
      </c>
      <c r="I48" s="32">
        <f t="shared" si="35"/>
        <v>0</v>
      </c>
      <c r="J48" s="32">
        <f t="shared" ref="J48:N48" si="36">+J18+J32-J4</f>
        <v>0</v>
      </c>
      <c r="K48" s="32">
        <f t="shared" si="36"/>
        <v>0</v>
      </c>
      <c r="L48" s="32">
        <f t="shared" si="36"/>
        <v>0</v>
      </c>
      <c r="M48" s="32">
        <f t="shared" si="36"/>
        <v>0</v>
      </c>
      <c r="N48" s="32">
        <f t="shared" si="36"/>
        <v>0</v>
      </c>
    </row>
    <row r="49" spans="2:14" hidden="1" x14ac:dyDescent="0.15">
      <c r="B49" s="325"/>
      <c r="C49" s="32"/>
      <c r="D49" s="32"/>
      <c r="E49" s="32"/>
      <c r="F49" s="32"/>
      <c r="G49" s="32"/>
      <c r="H49" s="32"/>
      <c r="I49" s="32"/>
      <c r="J49" s="32"/>
      <c r="K49" s="32"/>
      <c r="L49" s="32"/>
      <c r="M49" s="32"/>
      <c r="N49" s="32"/>
    </row>
    <row r="50" spans="2:14" hidden="1" x14ac:dyDescent="0.15">
      <c r="B50" s="325" t="s">
        <v>182</v>
      </c>
      <c r="C50" s="32">
        <f t="shared" ref="C50:I50" si="37">+C20+C34-C6</f>
        <v>0</v>
      </c>
      <c r="D50" s="32">
        <f t="shared" si="37"/>
        <v>0</v>
      </c>
      <c r="E50" s="32">
        <f t="shared" si="37"/>
        <v>0</v>
      </c>
      <c r="F50" s="32">
        <f t="shared" si="37"/>
        <v>0</v>
      </c>
      <c r="G50" s="32">
        <f t="shared" si="37"/>
        <v>0</v>
      </c>
      <c r="H50" s="32">
        <f t="shared" si="37"/>
        <v>0</v>
      </c>
      <c r="I50" s="32">
        <f t="shared" si="37"/>
        <v>0</v>
      </c>
      <c r="J50" s="32">
        <f t="shared" ref="J50:N50" si="38">+J20+J34-J6</f>
        <v>0</v>
      </c>
      <c r="K50" s="32">
        <f t="shared" si="38"/>
        <v>0</v>
      </c>
      <c r="L50" s="32">
        <f t="shared" si="38"/>
        <v>0</v>
      </c>
      <c r="M50" s="32">
        <f t="shared" si="38"/>
        <v>0</v>
      </c>
      <c r="N50" s="32">
        <f t="shared" si="38"/>
        <v>0</v>
      </c>
    </row>
    <row r="51" spans="2:14" hidden="1" x14ac:dyDescent="0.15">
      <c r="B51" s="325"/>
      <c r="C51" s="32"/>
      <c r="D51" s="32"/>
      <c r="E51" s="32"/>
      <c r="F51" s="32"/>
      <c r="G51" s="32"/>
      <c r="H51" s="32"/>
      <c r="I51" s="32"/>
      <c r="J51" s="32"/>
      <c r="K51" s="32"/>
      <c r="L51" s="32"/>
      <c r="M51" s="32"/>
      <c r="N51" s="32"/>
    </row>
    <row r="52" spans="2:14" hidden="1" x14ac:dyDescent="0.15">
      <c r="B52" s="325" t="s">
        <v>183</v>
      </c>
      <c r="C52" s="32">
        <f t="shared" ref="C52:I52" si="39">+C22+C36-C8</f>
        <v>0</v>
      </c>
      <c r="D52" s="32">
        <f t="shared" si="39"/>
        <v>0</v>
      </c>
      <c r="E52" s="32">
        <f t="shared" si="39"/>
        <v>0</v>
      </c>
      <c r="F52" s="32">
        <f t="shared" si="39"/>
        <v>0</v>
      </c>
      <c r="G52" s="32">
        <f t="shared" si="39"/>
        <v>0</v>
      </c>
      <c r="H52" s="32">
        <f t="shared" si="39"/>
        <v>0</v>
      </c>
      <c r="I52" s="32">
        <f t="shared" si="39"/>
        <v>0</v>
      </c>
      <c r="J52" s="32">
        <f t="shared" ref="J52:N52" si="40">+J22+J36-J8</f>
        <v>0</v>
      </c>
      <c r="K52" s="32">
        <f t="shared" si="40"/>
        <v>0</v>
      </c>
      <c r="L52" s="32">
        <f t="shared" si="40"/>
        <v>0</v>
      </c>
      <c r="M52" s="32">
        <f t="shared" si="40"/>
        <v>0</v>
      </c>
      <c r="N52" s="32">
        <f t="shared" si="40"/>
        <v>0</v>
      </c>
    </row>
    <row r="53" spans="2:14" hidden="1" x14ac:dyDescent="0.15">
      <c r="B53" s="325"/>
      <c r="C53" s="32"/>
      <c r="D53" s="32"/>
      <c r="E53" s="32"/>
      <c r="F53" s="32"/>
      <c r="G53" s="32"/>
      <c r="H53" s="32"/>
      <c r="I53" s="32"/>
      <c r="J53" s="32"/>
      <c r="K53" s="32"/>
      <c r="L53" s="32"/>
      <c r="M53" s="32"/>
      <c r="N53" s="32"/>
    </row>
    <row r="54" spans="2:14" hidden="1" x14ac:dyDescent="0.15">
      <c r="B54" s="325" t="s">
        <v>184</v>
      </c>
      <c r="C54" s="32">
        <f t="shared" ref="C54:I54" si="41">+C24+C38-C10</f>
        <v>0</v>
      </c>
      <c r="D54" s="32">
        <f t="shared" si="41"/>
        <v>0</v>
      </c>
      <c r="E54" s="32">
        <f t="shared" si="41"/>
        <v>0</v>
      </c>
      <c r="F54" s="32">
        <f t="shared" si="41"/>
        <v>0</v>
      </c>
      <c r="G54" s="32">
        <f t="shared" si="41"/>
        <v>0</v>
      </c>
      <c r="H54" s="32">
        <f t="shared" si="41"/>
        <v>0</v>
      </c>
      <c r="I54" s="32">
        <f t="shared" si="41"/>
        <v>0</v>
      </c>
      <c r="J54" s="32">
        <f t="shared" ref="J54:N54" si="42">+J24+J38-J10</f>
        <v>0</v>
      </c>
      <c r="K54" s="32">
        <f t="shared" si="42"/>
        <v>0</v>
      </c>
      <c r="L54" s="32">
        <f t="shared" si="42"/>
        <v>0</v>
      </c>
      <c r="M54" s="32">
        <f t="shared" si="42"/>
        <v>0</v>
      </c>
      <c r="N54" s="32">
        <f t="shared" si="42"/>
        <v>0</v>
      </c>
    </row>
    <row r="55" spans="2:14" hidden="1" x14ac:dyDescent="0.15">
      <c r="B55" s="325"/>
      <c r="C55" s="32"/>
      <c r="D55" s="32"/>
      <c r="E55" s="32"/>
      <c r="F55" s="32"/>
      <c r="G55" s="32"/>
      <c r="H55" s="32"/>
      <c r="I55" s="32"/>
      <c r="J55" s="32"/>
      <c r="K55" s="32"/>
      <c r="L55" s="32"/>
      <c r="M55" s="32"/>
      <c r="N55" s="32"/>
    </row>
    <row r="56" spans="2:14" hidden="1" x14ac:dyDescent="0.15">
      <c r="B56" s="325" t="s">
        <v>185</v>
      </c>
      <c r="C56" s="32">
        <f t="shared" ref="C56:I56" si="43">+C26+C40-C12</f>
        <v>0</v>
      </c>
      <c r="D56" s="32">
        <f t="shared" si="43"/>
        <v>0</v>
      </c>
      <c r="E56" s="32">
        <f t="shared" si="43"/>
        <v>0</v>
      </c>
      <c r="F56" s="32">
        <f t="shared" si="43"/>
        <v>0</v>
      </c>
      <c r="G56" s="32">
        <f t="shared" si="43"/>
        <v>0</v>
      </c>
      <c r="H56" s="32">
        <f t="shared" si="43"/>
        <v>0</v>
      </c>
      <c r="I56" s="32">
        <f t="shared" si="43"/>
        <v>0</v>
      </c>
      <c r="J56" s="32">
        <f t="shared" ref="J56:N56" si="44">+J26+J40-J12</f>
        <v>0</v>
      </c>
      <c r="K56" s="32">
        <f t="shared" si="44"/>
        <v>0</v>
      </c>
      <c r="L56" s="32">
        <f t="shared" si="44"/>
        <v>0</v>
      </c>
      <c r="M56" s="32">
        <f t="shared" si="44"/>
        <v>0</v>
      </c>
      <c r="N56" s="32">
        <f t="shared" si="44"/>
        <v>0</v>
      </c>
    </row>
    <row r="57" spans="2:14" hidden="1" x14ac:dyDescent="0.15">
      <c r="B57" s="325"/>
      <c r="C57" s="32"/>
      <c r="D57" s="32"/>
      <c r="E57" s="32"/>
      <c r="F57" s="32"/>
      <c r="G57" s="32"/>
      <c r="H57" s="32"/>
      <c r="I57" s="32"/>
      <c r="J57" s="32"/>
      <c r="K57" s="32"/>
      <c r="L57" s="32"/>
      <c r="M57" s="32"/>
      <c r="N57" s="32"/>
    </row>
    <row r="58" spans="2:14" hidden="1" x14ac:dyDescent="0.15">
      <c r="B58" s="325" t="s">
        <v>186</v>
      </c>
      <c r="C58" s="32">
        <f t="shared" ref="C58:I58" si="45">+C28+C42-C14</f>
        <v>0</v>
      </c>
      <c r="D58" s="32">
        <f t="shared" si="45"/>
        <v>0</v>
      </c>
      <c r="E58" s="32">
        <f t="shared" si="45"/>
        <v>0</v>
      </c>
      <c r="F58" s="32">
        <f t="shared" si="45"/>
        <v>0</v>
      </c>
      <c r="G58" s="32">
        <f t="shared" si="45"/>
        <v>0</v>
      </c>
      <c r="H58" s="32">
        <f t="shared" si="45"/>
        <v>0</v>
      </c>
      <c r="I58" s="32">
        <f t="shared" si="45"/>
        <v>0</v>
      </c>
      <c r="J58" s="32">
        <f t="shared" ref="J58:N58" si="46">+J28+J42-J14</f>
        <v>0</v>
      </c>
      <c r="K58" s="32">
        <f t="shared" si="46"/>
        <v>0</v>
      </c>
      <c r="L58" s="32">
        <f t="shared" si="46"/>
        <v>0</v>
      </c>
      <c r="M58" s="32">
        <f t="shared" si="46"/>
        <v>0</v>
      </c>
      <c r="N58" s="32">
        <f t="shared" si="46"/>
        <v>0</v>
      </c>
    </row>
    <row r="59" spans="2:14" hidden="1" x14ac:dyDescent="0.15">
      <c r="B59" s="325"/>
      <c r="C59" s="32"/>
      <c r="D59" s="32"/>
      <c r="E59" s="32"/>
      <c r="F59" s="32"/>
      <c r="G59" s="32"/>
      <c r="H59" s="32"/>
      <c r="I59" s="32"/>
      <c r="J59" s="32"/>
      <c r="K59" s="32"/>
      <c r="L59" s="32"/>
      <c r="M59" s="32"/>
      <c r="N59" s="32"/>
    </row>
    <row r="60" spans="2:14" hidden="1" x14ac:dyDescent="0.15">
      <c r="B60" s="325" t="s">
        <v>187</v>
      </c>
      <c r="C60" s="32">
        <f t="shared" ref="C60:I60" si="47">+C30+C44-C16</f>
        <v>0</v>
      </c>
      <c r="D60" s="32">
        <f t="shared" si="47"/>
        <v>0</v>
      </c>
      <c r="E60" s="32">
        <f t="shared" si="47"/>
        <v>0</v>
      </c>
      <c r="F60" s="32">
        <f t="shared" si="47"/>
        <v>0</v>
      </c>
      <c r="G60" s="32">
        <f t="shared" si="47"/>
        <v>0</v>
      </c>
      <c r="H60" s="32">
        <f t="shared" si="47"/>
        <v>0</v>
      </c>
      <c r="I60" s="32">
        <f t="shared" si="47"/>
        <v>0</v>
      </c>
      <c r="J60" s="32">
        <f t="shared" ref="J60:N60" si="48">+J30+J44-J16</f>
        <v>0</v>
      </c>
      <c r="K60" s="32">
        <f t="shared" si="48"/>
        <v>0</v>
      </c>
      <c r="L60" s="32">
        <f t="shared" si="48"/>
        <v>0</v>
      </c>
      <c r="M60" s="32">
        <f t="shared" si="48"/>
        <v>0</v>
      </c>
      <c r="N60" s="32">
        <f t="shared" si="48"/>
        <v>0</v>
      </c>
    </row>
    <row r="61" spans="2:14" hidden="1" x14ac:dyDescent="0.15">
      <c r="B61" s="325"/>
      <c r="C61" s="32"/>
      <c r="D61" s="32"/>
      <c r="E61" s="32"/>
      <c r="F61" s="32"/>
      <c r="G61" s="33"/>
      <c r="H61" s="33"/>
      <c r="I61" s="3"/>
      <c r="J61" s="3"/>
      <c r="K61" s="3"/>
      <c r="L61" s="3"/>
      <c r="M61" s="3"/>
      <c r="N61" s="3"/>
    </row>
    <row r="62" spans="2:14" hidden="1" x14ac:dyDescent="0.15"/>
  </sheetData>
  <mergeCells count="44">
    <mergeCell ref="G2:G3"/>
    <mergeCell ref="H2:H3"/>
    <mergeCell ref="M2:M3"/>
    <mergeCell ref="I2:I3"/>
    <mergeCell ref="B1:N1"/>
    <mergeCell ref="N2:N3"/>
    <mergeCell ref="J2:J3"/>
    <mergeCell ref="K2:K3"/>
    <mergeCell ref="L2:L3"/>
    <mergeCell ref="C2:C3"/>
    <mergeCell ref="D2:D3"/>
    <mergeCell ref="E2:E3"/>
    <mergeCell ref="F2:F3"/>
    <mergeCell ref="A4:A17"/>
    <mergeCell ref="B4:B5"/>
    <mergeCell ref="B6:B7"/>
    <mergeCell ref="B8:B9"/>
    <mergeCell ref="B10:B11"/>
    <mergeCell ref="B12:B13"/>
    <mergeCell ref="B14:B15"/>
    <mergeCell ref="B16:B17"/>
    <mergeCell ref="B26:B27"/>
    <mergeCell ref="B28:B29"/>
    <mergeCell ref="A32:A45"/>
    <mergeCell ref="B32:B33"/>
    <mergeCell ref="B34:B35"/>
    <mergeCell ref="B36:B37"/>
    <mergeCell ref="B38:B39"/>
    <mergeCell ref="B40:B41"/>
    <mergeCell ref="B42:B43"/>
    <mergeCell ref="B44:B45"/>
    <mergeCell ref="A18:A31"/>
    <mergeCell ref="B18:B19"/>
    <mergeCell ref="B30:B31"/>
    <mergeCell ref="B22:B23"/>
    <mergeCell ref="B24:B25"/>
    <mergeCell ref="B20:B21"/>
    <mergeCell ref="B58:B59"/>
    <mergeCell ref="B60:B61"/>
    <mergeCell ref="B48:B49"/>
    <mergeCell ref="B50:B51"/>
    <mergeCell ref="B52:B53"/>
    <mergeCell ref="B54:B55"/>
    <mergeCell ref="B56:B57"/>
  </mergeCells>
  <phoneticPr fontId="1"/>
  <printOptions horizontalCentered="1"/>
  <pageMargins left="0.59055118110236227" right="0.59055118110236227" top="0.34" bottom="0.59055118110236227" header="0.31496062992125984" footer="0.31496062992125984"/>
  <pageSetup paperSize="9"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O65"/>
  <sheetViews>
    <sheetView view="pageBreakPreview" topLeftCell="V1" zoomScale="60" zoomScaleNormal="100" workbookViewId="0">
      <selection activeCell="AB12" sqref="AB12"/>
    </sheetView>
  </sheetViews>
  <sheetFormatPr defaultRowHeight="13.5" x14ac:dyDescent="0.15"/>
  <cols>
    <col min="1" max="1" width="5.625" customWidth="1"/>
    <col min="2" max="2" width="10.625" customWidth="1"/>
    <col min="3" max="10" width="11.625" style="2" customWidth="1"/>
    <col min="11" max="11" width="12.625" style="2" hidden="1" customWidth="1"/>
    <col min="12" max="20" width="9.25" style="2" hidden="1" customWidth="1"/>
    <col min="21" max="21" width="2" style="3" customWidth="1"/>
    <col min="22" max="22" width="5.625" style="3" customWidth="1"/>
    <col min="23" max="23" width="10.625" customWidth="1"/>
    <col min="24" max="30" width="11.625" style="2" customWidth="1"/>
    <col min="31" max="31" width="11.625" customWidth="1"/>
    <col min="32" max="32" width="5.75" hidden="1" customWidth="1"/>
    <col min="33" max="41" width="5.75" style="2" hidden="1" customWidth="1"/>
    <col min="42" max="43" width="5.75" hidden="1" customWidth="1"/>
    <col min="44" max="44" width="1.875" style="3" customWidth="1"/>
    <col min="45" max="45" width="5.625" style="3" customWidth="1"/>
    <col min="46" max="46" width="10.625" customWidth="1"/>
    <col min="47" max="53" width="11.625" style="2" customWidth="1"/>
    <col min="54" max="54" width="11.625" customWidth="1"/>
    <col min="55" max="55" width="1.5" style="3" customWidth="1"/>
    <col min="56" max="64" width="5.75" style="33" hidden="1" customWidth="1"/>
    <col min="65" max="68" width="4.125" style="3" hidden="1" customWidth="1"/>
    <col min="69" max="69" width="5.625" style="3" customWidth="1"/>
    <col min="70" max="70" width="11.625" customWidth="1"/>
    <col min="71" max="77" width="11.625" style="2" customWidth="1"/>
    <col min="78" max="78" width="11.625" customWidth="1"/>
    <col min="79" max="79" width="4.125" hidden="1" customWidth="1"/>
    <col min="80" max="88" width="5.75" style="2" hidden="1" customWidth="1"/>
    <col min="89" max="94" width="4.125" hidden="1" customWidth="1"/>
    <col min="95" max="95" width="1.875" style="3" customWidth="1"/>
    <col min="96" max="96" width="5.625" style="3" customWidth="1"/>
    <col min="97" max="97" width="10.625" customWidth="1"/>
    <col min="98" max="104" width="11.75" style="2" customWidth="1"/>
    <col min="105" max="105" width="11.75" customWidth="1"/>
    <col min="106" max="106" width="3.75" hidden="1" customWidth="1"/>
    <col min="107" max="115" width="5.75" style="2" hidden="1" customWidth="1"/>
    <col min="116" max="122" width="3.75" hidden="1" customWidth="1"/>
    <col min="123" max="123" width="2.125" style="3" customWidth="1"/>
    <col min="124" max="124" width="5.625" style="3" customWidth="1"/>
    <col min="125" max="125" width="10.625" customWidth="1"/>
    <col min="126" max="132" width="11.625" style="2" customWidth="1"/>
    <col min="133" max="133" width="11.125" customWidth="1"/>
    <col min="134" max="134" width="3.75" hidden="1" customWidth="1"/>
    <col min="135" max="143" width="5.75" style="2" hidden="1" customWidth="1"/>
    <col min="144" max="149" width="3.75" hidden="1" customWidth="1"/>
    <col min="150" max="150" width="1.375" style="3" customWidth="1"/>
    <col min="151" max="151" width="5.625" style="3" customWidth="1"/>
    <col min="152" max="152" width="10.625" customWidth="1"/>
    <col min="153" max="159" width="11.5" style="2" customWidth="1"/>
    <col min="160" max="160" width="11.5" customWidth="1"/>
    <col min="161" max="161" width="1.875" style="3" customWidth="1"/>
    <col min="162" max="170" width="5.75" style="33" hidden="1" customWidth="1"/>
    <col min="171" max="176" width="3.5" style="3" hidden="1" customWidth="1"/>
    <col min="177" max="177" width="5.625" style="3" customWidth="1"/>
    <col min="178" max="178" width="10.625" customWidth="1"/>
    <col min="179" max="185" width="11.625" style="2" customWidth="1"/>
    <col min="186" max="186" width="11.625" customWidth="1"/>
    <col min="187" max="187" width="10.625" customWidth="1"/>
    <col min="188" max="196" width="5.75" style="2" hidden="1" customWidth="1"/>
    <col min="197" max="197" width="10.625" hidden="1" customWidth="1"/>
    <col min="198" max="235" width="10.625" customWidth="1"/>
  </cols>
  <sheetData>
    <row r="1" spans="1:196" s="13" customFormat="1" ht="39" customHeight="1" x14ac:dyDescent="0.15">
      <c r="A1" s="203" t="s">
        <v>27</v>
      </c>
      <c r="B1" s="324" t="s">
        <v>107</v>
      </c>
      <c r="C1" s="324"/>
      <c r="D1" s="324"/>
      <c r="E1" s="324"/>
      <c r="F1" s="324"/>
      <c r="G1" s="324"/>
      <c r="H1" s="324"/>
      <c r="I1" s="324"/>
      <c r="J1" s="324"/>
      <c r="K1" s="206"/>
      <c r="L1" s="206"/>
      <c r="M1" s="206"/>
      <c r="N1" s="206"/>
      <c r="O1" s="206"/>
      <c r="P1" s="206"/>
      <c r="Q1" s="206"/>
      <c r="R1" s="206"/>
      <c r="S1" s="206"/>
      <c r="T1" s="206"/>
      <c r="U1" s="146"/>
      <c r="V1" s="220" t="s">
        <v>222</v>
      </c>
      <c r="W1" s="214" t="s">
        <v>20</v>
      </c>
      <c r="X1" s="332" t="s">
        <v>266</v>
      </c>
      <c r="Y1" s="332"/>
      <c r="Z1" s="332"/>
      <c r="AA1" s="332"/>
      <c r="AB1" s="332"/>
      <c r="AC1" s="332"/>
      <c r="AD1" s="332"/>
      <c r="AE1" s="332"/>
      <c r="AF1" s="206"/>
      <c r="AG1" s="206"/>
      <c r="AH1" s="206"/>
      <c r="AI1" s="206"/>
      <c r="AJ1" s="206"/>
      <c r="AK1" s="206"/>
      <c r="AL1" s="206"/>
      <c r="AM1" s="206"/>
      <c r="AN1" s="206"/>
      <c r="AO1" s="206"/>
      <c r="AP1" s="206"/>
      <c r="AQ1" s="206"/>
      <c r="AR1" s="146"/>
      <c r="AS1" s="221" t="s">
        <v>223</v>
      </c>
      <c r="AT1" s="214" t="s">
        <v>21</v>
      </c>
      <c r="AU1" s="52"/>
      <c r="AV1" s="52"/>
      <c r="AW1" s="52"/>
      <c r="AX1" s="52"/>
      <c r="AY1" s="52"/>
      <c r="AZ1" s="52"/>
      <c r="BA1" s="52"/>
      <c r="BB1" s="52"/>
      <c r="BC1" s="146"/>
      <c r="BD1" s="14"/>
      <c r="BE1" s="14"/>
      <c r="BF1" s="14"/>
      <c r="BG1" s="14"/>
      <c r="BH1" s="14"/>
      <c r="BI1" s="14"/>
      <c r="BJ1" s="14"/>
      <c r="BK1" s="14"/>
      <c r="BL1" s="14"/>
      <c r="BM1" s="146"/>
      <c r="BN1" s="146"/>
      <c r="BO1" s="146"/>
      <c r="BP1" s="146"/>
      <c r="BQ1" s="221" t="s">
        <v>224</v>
      </c>
      <c r="BR1" s="214" t="s">
        <v>22</v>
      </c>
      <c r="BS1" s="52"/>
      <c r="BT1" s="52"/>
      <c r="BU1" s="52"/>
      <c r="BV1" s="52"/>
      <c r="BW1" s="52"/>
      <c r="BX1" s="52"/>
      <c r="BY1" s="52"/>
      <c r="BZ1" s="52"/>
      <c r="CB1" s="206"/>
      <c r="CC1" s="206"/>
      <c r="CD1" s="206"/>
      <c r="CE1" s="206"/>
      <c r="CF1" s="206"/>
      <c r="CG1" s="206"/>
      <c r="CH1" s="206"/>
      <c r="CI1" s="206"/>
      <c r="CJ1" s="206"/>
      <c r="CQ1" s="146"/>
      <c r="CR1" s="220" t="s">
        <v>225</v>
      </c>
      <c r="CS1" s="318" t="s">
        <v>23</v>
      </c>
      <c r="CT1" s="318"/>
      <c r="CU1" s="318"/>
      <c r="CV1" s="318"/>
      <c r="CW1" s="318"/>
      <c r="CX1" s="203"/>
      <c r="CY1" s="203"/>
      <c r="CZ1" s="203"/>
      <c r="DA1" s="203"/>
      <c r="DC1" s="206"/>
      <c r="DD1" s="206"/>
      <c r="DE1" s="206"/>
      <c r="DF1" s="206"/>
      <c r="DG1" s="206"/>
      <c r="DH1" s="206"/>
      <c r="DI1" s="206"/>
      <c r="DJ1" s="206"/>
      <c r="DK1" s="206"/>
      <c r="DS1" s="146"/>
      <c r="DT1" s="221" t="s">
        <v>226</v>
      </c>
      <c r="DU1" s="318" t="s">
        <v>24</v>
      </c>
      <c r="DV1" s="318"/>
      <c r="DW1" s="318"/>
      <c r="DX1" s="318"/>
      <c r="DY1" s="318"/>
      <c r="DZ1" s="318"/>
      <c r="EA1" s="206"/>
      <c r="EB1" s="206"/>
      <c r="EC1" s="206"/>
      <c r="EE1" s="206"/>
      <c r="EF1" s="206"/>
      <c r="EG1" s="206"/>
      <c r="EH1" s="206"/>
      <c r="EI1" s="206"/>
      <c r="EJ1" s="206"/>
      <c r="EK1" s="206"/>
      <c r="EL1" s="206"/>
      <c r="EM1" s="206"/>
      <c r="ET1" s="146"/>
      <c r="EU1" s="221" t="s">
        <v>227</v>
      </c>
      <c r="EV1" s="318" t="s">
        <v>25</v>
      </c>
      <c r="EW1" s="318"/>
      <c r="EX1" s="318"/>
      <c r="EY1" s="206"/>
      <c r="EZ1" s="206"/>
      <c r="FA1" s="206"/>
      <c r="FB1" s="206"/>
      <c r="FC1" s="206"/>
      <c r="FD1" s="206"/>
      <c r="FE1" s="146"/>
      <c r="FF1" s="14"/>
      <c r="FG1" s="14"/>
      <c r="FH1" s="14"/>
      <c r="FI1" s="14"/>
      <c r="FJ1" s="14"/>
      <c r="FK1" s="14"/>
      <c r="FL1" s="14"/>
      <c r="FM1" s="14"/>
      <c r="FN1" s="14"/>
      <c r="FO1" s="146"/>
      <c r="FP1" s="146"/>
      <c r="FQ1" s="146"/>
      <c r="FR1" s="146"/>
      <c r="FS1" s="146"/>
      <c r="FT1" s="146"/>
      <c r="FU1" s="221" t="s">
        <v>228</v>
      </c>
      <c r="FV1" s="318" t="s">
        <v>26</v>
      </c>
      <c r="FW1" s="318"/>
      <c r="FX1" s="318"/>
      <c r="FY1" s="219"/>
      <c r="FZ1" s="219"/>
      <c r="GA1" s="219"/>
      <c r="GB1" s="219"/>
      <c r="GC1" s="219"/>
      <c r="GD1" s="219"/>
      <c r="GF1" s="206"/>
      <c r="GG1" s="206"/>
      <c r="GH1" s="206"/>
      <c r="GI1" s="206"/>
      <c r="GJ1" s="206"/>
      <c r="GK1" s="206"/>
      <c r="GL1" s="206"/>
      <c r="GM1" s="206"/>
      <c r="GN1" s="206"/>
    </row>
    <row r="2" spans="1:196" s="216" customFormat="1" ht="30" customHeight="1" thickBot="1" x14ac:dyDescent="0.2">
      <c r="A2" s="213" t="s">
        <v>221</v>
      </c>
      <c r="B2" s="214" t="s">
        <v>19</v>
      </c>
      <c r="C2" s="57"/>
      <c r="D2" s="57"/>
      <c r="E2" s="57"/>
      <c r="F2" s="57"/>
      <c r="G2" s="57"/>
      <c r="H2" s="59" t="s">
        <v>276</v>
      </c>
      <c r="I2" s="57"/>
      <c r="J2" s="57"/>
      <c r="K2" s="58"/>
      <c r="L2" s="58"/>
      <c r="M2" s="58"/>
      <c r="N2" s="58"/>
      <c r="O2" s="58"/>
      <c r="P2" s="58"/>
      <c r="Q2" s="58"/>
      <c r="R2" s="58"/>
      <c r="S2" s="58"/>
      <c r="T2" s="58"/>
      <c r="U2" s="215"/>
      <c r="V2" s="215"/>
      <c r="X2" s="57"/>
      <c r="Z2" s="57"/>
      <c r="AA2" s="57"/>
      <c r="AB2" s="57"/>
      <c r="AC2" s="59" t="s">
        <v>276</v>
      </c>
      <c r="AD2" s="57"/>
      <c r="AF2" s="217"/>
      <c r="AG2" s="58"/>
      <c r="AH2" s="58"/>
      <c r="AI2" s="58"/>
      <c r="AJ2" s="58"/>
      <c r="AK2" s="58"/>
      <c r="AL2" s="58"/>
      <c r="AM2" s="58"/>
      <c r="AN2" s="58"/>
      <c r="AO2" s="58"/>
      <c r="AP2" s="217"/>
      <c r="AQ2" s="217"/>
      <c r="AR2" s="215"/>
      <c r="AS2" s="215"/>
      <c r="AU2" s="57"/>
      <c r="AV2" s="57"/>
      <c r="AW2" s="57"/>
      <c r="AX2" s="57"/>
      <c r="AY2" s="57"/>
      <c r="AZ2" s="59" t="s">
        <v>276</v>
      </c>
      <c r="BA2" s="57"/>
      <c r="BB2" s="214"/>
      <c r="BC2" s="215"/>
      <c r="BD2" s="147"/>
      <c r="BE2" s="147"/>
      <c r="BF2" s="147"/>
      <c r="BG2" s="147"/>
      <c r="BH2" s="147"/>
      <c r="BI2" s="147"/>
      <c r="BJ2" s="147"/>
      <c r="BK2" s="147"/>
      <c r="BL2" s="147"/>
      <c r="BM2" s="215"/>
      <c r="BN2" s="215"/>
      <c r="BO2" s="215"/>
      <c r="BP2" s="215"/>
      <c r="BQ2" s="215"/>
      <c r="BS2" s="58"/>
      <c r="BT2" s="58"/>
      <c r="BU2" s="58"/>
      <c r="BV2" s="58"/>
      <c r="BW2" s="58"/>
      <c r="BX2" s="59" t="s">
        <v>276</v>
      </c>
      <c r="BY2" s="58"/>
      <c r="BZ2" s="217"/>
      <c r="CB2" s="58"/>
      <c r="CC2" s="58"/>
      <c r="CD2" s="58"/>
      <c r="CE2" s="58"/>
      <c r="CF2" s="58"/>
      <c r="CG2" s="58"/>
      <c r="CH2" s="58"/>
      <c r="CI2" s="58"/>
      <c r="CJ2" s="58"/>
      <c r="CQ2" s="215"/>
      <c r="CR2" s="215"/>
      <c r="CX2" s="218"/>
      <c r="CY2" s="59" t="s">
        <v>276</v>
      </c>
      <c r="CZ2" s="218"/>
      <c r="DA2" s="218"/>
      <c r="DD2" s="58"/>
      <c r="DE2" s="58"/>
      <c r="DF2" s="58"/>
      <c r="DG2" s="58"/>
      <c r="DH2" s="58"/>
      <c r="DI2" s="58"/>
      <c r="DJ2" s="58"/>
      <c r="DK2" s="58"/>
      <c r="DS2" s="215"/>
      <c r="DT2" s="215"/>
      <c r="DV2" s="219"/>
      <c r="DW2" s="219"/>
      <c r="DX2" s="219"/>
      <c r="DY2" s="219"/>
      <c r="DZ2" s="219"/>
      <c r="EA2" s="59" t="s">
        <v>276</v>
      </c>
      <c r="EB2" s="219"/>
      <c r="EC2" s="219"/>
      <c r="EE2" s="58"/>
      <c r="EF2" s="58"/>
      <c r="EH2" s="58"/>
      <c r="EI2" s="58"/>
      <c r="EJ2" s="58"/>
      <c r="EK2" s="58"/>
      <c r="EL2" s="58"/>
      <c r="EM2" s="58"/>
      <c r="ET2" s="215"/>
      <c r="EU2" s="215"/>
      <c r="EW2" s="58"/>
      <c r="EX2" s="58"/>
      <c r="EY2" s="58"/>
      <c r="EZ2" s="58"/>
      <c r="FA2" s="58"/>
      <c r="FB2" s="59" t="s">
        <v>276</v>
      </c>
      <c r="FC2" s="58"/>
      <c r="FD2" s="217"/>
      <c r="FE2" s="215"/>
      <c r="FF2" s="147"/>
      <c r="FG2" s="147"/>
      <c r="FH2" s="147"/>
      <c r="FI2" s="147"/>
      <c r="FJ2" s="147"/>
      <c r="FK2" s="147"/>
      <c r="FL2" s="147"/>
      <c r="FM2" s="147"/>
      <c r="FN2" s="147"/>
      <c r="FO2" s="215"/>
      <c r="FP2" s="215"/>
      <c r="FQ2" s="215"/>
      <c r="FR2" s="215"/>
      <c r="FS2" s="215"/>
      <c r="FT2" s="215"/>
      <c r="FU2" s="215"/>
      <c r="GB2" s="59" t="s">
        <v>276</v>
      </c>
      <c r="GG2" s="58"/>
      <c r="GH2" s="58"/>
      <c r="GI2" s="58"/>
      <c r="GJ2" s="58"/>
      <c r="GK2" s="58"/>
      <c r="GL2" s="58"/>
      <c r="GM2" s="58"/>
      <c r="GN2" s="58"/>
    </row>
    <row r="3" spans="1:196" s="7" customFormat="1" ht="26.25" customHeight="1" x14ac:dyDescent="0.15">
      <c r="A3" s="67"/>
      <c r="B3" s="209" t="s">
        <v>270</v>
      </c>
      <c r="C3" s="157">
        <v>1</v>
      </c>
      <c r="D3" s="149">
        <v>2</v>
      </c>
      <c r="E3" s="149">
        <v>3</v>
      </c>
      <c r="F3" s="149">
        <v>4</v>
      </c>
      <c r="G3" s="149">
        <v>5</v>
      </c>
      <c r="H3" s="207" t="s">
        <v>97</v>
      </c>
      <c r="I3" s="204">
        <v>6</v>
      </c>
      <c r="J3" s="303" t="s">
        <v>0</v>
      </c>
      <c r="K3" s="25"/>
      <c r="L3" s="25"/>
      <c r="M3" s="25"/>
      <c r="N3" s="25"/>
      <c r="O3" s="25"/>
      <c r="P3" s="25"/>
      <c r="Q3" s="25"/>
      <c r="R3" s="25"/>
      <c r="S3" s="25"/>
      <c r="T3" s="25"/>
      <c r="U3" s="20"/>
      <c r="V3" s="159"/>
      <c r="W3" s="222" t="s">
        <v>270</v>
      </c>
      <c r="X3" s="162">
        <v>1</v>
      </c>
      <c r="Y3" s="204">
        <v>2</v>
      </c>
      <c r="Z3" s="204">
        <v>3</v>
      </c>
      <c r="AA3" s="204">
        <v>4</v>
      </c>
      <c r="AB3" s="204">
        <v>5</v>
      </c>
      <c r="AC3" s="200" t="s">
        <v>97</v>
      </c>
      <c r="AD3" s="204">
        <v>6</v>
      </c>
      <c r="AE3" s="303" t="s">
        <v>0</v>
      </c>
      <c r="AF3" s="25"/>
      <c r="AG3" s="25"/>
      <c r="AH3" s="25"/>
      <c r="AI3" s="25"/>
      <c r="AJ3" s="25"/>
      <c r="AK3" s="25"/>
      <c r="AL3" s="25"/>
      <c r="AM3" s="25"/>
      <c r="AN3" s="25"/>
      <c r="AO3" s="25"/>
      <c r="AP3" s="25"/>
      <c r="AQ3" s="25"/>
      <c r="AR3" s="20"/>
      <c r="AS3" s="159"/>
      <c r="AT3" s="99" t="s">
        <v>270</v>
      </c>
      <c r="AU3" s="162">
        <v>1</v>
      </c>
      <c r="AV3" s="88">
        <v>2</v>
      </c>
      <c r="AW3" s="88">
        <v>3</v>
      </c>
      <c r="AX3" s="88">
        <v>4</v>
      </c>
      <c r="AY3" s="88">
        <v>5</v>
      </c>
      <c r="AZ3" s="160" t="s">
        <v>97</v>
      </c>
      <c r="BA3" s="88">
        <v>6</v>
      </c>
      <c r="BB3" s="303" t="s">
        <v>0</v>
      </c>
      <c r="BC3" s="20"/>
      <c r="BD3" s="16"/>
      <c r="BE3" s="16"/>
      <c r="BF3" s="16"/>
      <c r="BG3" s="16"/>
      <c r="BH3" s="16"/>
      <c r="BI3" s="16"/>
      <c r="BJ3" s="16"/>
      <c r="BK3" s="16"/>
      <c r="BL3" s="16"/>
      <c r="BM3" s="20"/>
      <c r="BN3" s="20"/>
      <c r="BO3" s="20"/>
      <c r="BP3" s="20"/>
      <c r="BQ3" s="159"/>
      <c r="BR3" s="99" t="s">
        <v>270</v>
      </c>
      <c r="BS3" s="162">
        <v>1</v>
      </c>
      <c r="BT3" s="88">
        <v>2</v>
      </c>
      <c r="BU3" s="88">
        <v>3</v>
      </c>
      <c r="BV3" s="88">
        <v>4</v>
      </c>
      <c r="BW3" s="88">
        <v>5</v>
      </c>
      <c r="BX3" s="160" t="s">
        <v>97</v>
      </c>
      <c r="BY3" s="88">
        <v>6</v>
      </c>
      <c r="BZ3" s="303" t="s">
        <v>0</v>
      </c>
      <c r="CB3" s="25"/>
      <c r="CC3" s="25"/>
      <c r="CD3" s="25"/>
      <c r="CE3" s="25"/>
      <c r="CF3" s="25"/>
      <c r="CG3" s="25"/>
      <c r="CH3" s="25"/>
      <c r="CI3" s="25"/>
      <c r="CJ3" s="25"/>
      <c r="CQ3" s="20"/>
      <c r="CR3" s="159"/>
      <c r="CS3" s="99" t="s">
        <v>270</v>
      </c>
      <c r="CT3" s="162">
        <v>1</v>
      </c>
      <c r="CU3" s="88">
        <v>2</v>
      </c>
      <c r="CV3" s="88">
        <v>3</v>
      </c>
      <c r="CW3" s="88">
        <v>4</v>
      </c>
      <c r="CX3" s="88">
        <v>5</v>
      </c>
      <c r="CY3" s="160" t="s">
        <v>97</v>
      </c>
      <c r="CZ3" s="88">
        <v>6</v>
      </c>
      <c r="DA3" s="303" t="s">
        <v>0</v>
      </c>
      <c r="DC3" s="25"/>
      <c r="DD3" s="25"/>
      <c r="DE3" s="25"/>
      <c r="DF3" s="25"/>
      <c r="DG3" s="25"/>
      <c r="DH3" s="25"/>
      <c r="DI3" s="25"/>
      <c r="DJ3" s="25"/>
      <c r="DK3" s="25"/>
      <c r="DS3" s="20"/>
      <c r="DT3" s="159"/>
      <c r="DU3" s="99" t="s">
        <v>270</v>
      </c>
      <c r="DV3" s="162">
        <v>1</v>
      </c>
      <c r="DW3" s="88">
        <v>2</v>
      </c>
      <c r="DX3" s="88">
        <v>3</v>
      </c>
      <c r="DY3" s="88">
        <v>4</v>
      </c>
      <c r="DZ3" s="88">
        <v>5</v>
      </c>
      <c r="EA3" s="160" t="s">
        <v>97</v>
      </c>
      <c r="EB3" s="88">
        <v>6</v>
      </c>
      <c r="EC3" s="303" t="s">
        <v>0</v>
      </c>
      <c r="EE3" s="25"/>
      <c r="EF3" s="25"/>
      <c r="EG3" s="25"/>
      <c r="EH3" s="25"/>
      <c r="EI3" s="25"/>
      <c r="EJ3" s="25"/>
      <c r="EK3" s="25"/>
      <c r="EL3" s="25"/>
      <c r="EM3" s="25"/>
      <c r="ET3" s="20"/>
      <c r="EU3" s="159"/>
      <c r="EV3" s="99" t="s">
        <v>270</v>
      </c>
      <c r="EW3" s="162">
        <v>1</v>
      </c>
      <c r="EX3" s="88">
        <v>2</v>
      </c>
      <c r="EY3" s="88">
        <v>3</v>
      </c>
      <c r="EZ3" s="88">
        <v>4</v>
      </c>
      <c r="FA3" s="88">
        <v>5</v>
      </c>
      <c r="FB3" s="160" t="s">
        <v>97</v>
      </c>
      <c r="FC3" s="88">
        <v>6</v>
      </c>
      <c r="FD3" s="303" t="s">
        <v>0</v>
      </c>
      <c r="FE3" s="20"/>
      <c r="FF3" s="16"/>
      <c r="FG3" s="16"/>
      <c r="FH3" s="16"/>
      <c r="FI3" s="16"/>
      <c r="FJ3" s="16"/>
      <c r="FK3" s="16"/>
      <c r="FL3" s="16"/>
      <c r="FM3" s="16"/>
      <c r="FN3" s="16"/>
      <c r="FO3" s="20"/>
      <c r="FP3" s="20"/>
      <c r="FQ3" s="20"/>
      <c r="FR3" s="20"/>
      <c r="FS3" s="20"/>
      <c r="FT3" s="20"/>
      <c r="FU3" s="159"/>
      <c r="FV3" s="99" t="s">
        <v>270</v>
      </c>
      <c r="FW3" s="162">
        <v>1</v>
      </c>
      <c r="FX3" s="88">
        <v>2</v>
      </c>
      <c r="FY3" s="88">
        <v>3</v>
      </c>
      <c r="FZ3" s="88">
        <v>4</v>
      </c>
      <c r="GA3" s="88">
        <v>5</v>
      </c>
      <c r="GB3" s="160" t="s">
        <v>97</v>
      </c>
      <c r="GC3" s="88">
        <v>6</v>
      </c>
      <c r="GD3" s="303" t="s">
        <v>0</v>
      </c>
      <c r="GF3" s="25"/>
      <c r="GG3" s="25"/>
      <c r="GH3" s="25"/>
      <c r="GI3" s="25"/>
      <c r="GJ3" s="25"/>
      <c r="GK3" s="25"/>
      <c r="GL3" s="25"/>
      <c r="GM3" s="25"/>
      <c r="GN3" s="25"/>
    </row>
    <row r="4" spans="1:196" s="7" customFormat="1" ht="26.25" customHeight="1" thickBot="1" x14ac:dyDescent="0.2">
      <c r="A4" s="210" t="s">
        <v>271</v>
      </c>
      <c r="B4" s="100"/>
      <c r="C4" s="158" t="s">
        <v>8</v>
      </c>
      <c r="D4" s="205" t="s">
        <v>100</v>
      </c>
      <c r="E4" s="205" t="s">
        <v>101</v>
      </c>
      <c r="F4" s="205" t="s">
        <v>102</v>
      </c>
      <c r="G4" s="205" t="s">
        <v>103</v>
      </c>
      <c r="H4" s="201" t="s">
        <v>144</v>
      </c>
      <c r="I4" s="205" t="s">
        <v>104</v>
      </c>
      <c r="J4" s="304"/>
      <c r="K4" s="25"/>
      <c r="L4" s="25"/>
      <c r="M4" s="25"/>
      <c r="N4" s="25"/>
      <c r="O4" s="25"/>
      <c r="P4" s="25"/>
      <c r="Q4" s="25"/>
      <c r="R4" s="25"/>
      <c r="S4" s="25"/>
      <c r="T4" s="25"/>
      <c r="U4" s="20"/>
      <c r="V4" s="161" t="s">
        <v>271</v>
      </c>
      <c r="W4" s="100"/>
      <c r="X4" s="158" t="s">
        <v>8</v>
      </c>
      <c r="Y4" s="205" t="s">
        <v>100</v>
      </c>
      <c r="Z4" s="205" t="s">
        <v>101</v>
      </c>
      <c r="AA4" s="205" t="s">
        <v>102</v>
      </c>
      <c r="AB4" s="205" t="s">
        <v>103</v>
      </c>
      <c r="AC4" s="201" t="s">
        <v>144</v>
      </c>
      <c r="AD4" s="205" t="s">
        <v>104</v>
      </c>
      <c r="AE4" s="304"/>
      <c r="AF4" s="25"/>
      <c r="AG4" s="25"/>
      <c r="AH4" s="25"/>
      <c r="AI4" s="25"/>
      <c r="AJ4" s="25"/>
      <c r="AK4" s="25"/>
      <c r="AL4" s="25"/>
      <c r="AM4" s="25"/>
      <c r="AN4" s="25"/>
      <c r="AO4" s="25"/>
      <c r="AP4" s="25"/>
      <c r="AQ4" s="25"/>
      <c r="AR4" s="20"/>
      <c r="AS4" s="161" t="s">
        <v>271</v>
      </c>
      <c r="AT4" s="100"/>
      <c r="AU4" s="158" t="s">
        <v>8</v>
      </c>
      <c r="AV4" s="150" t="s">
        <v>100</v>
      </c>
      <c r="AW4" s="150" t="s">
        <v>101</v>
      </c>
      <c r="AX4" s="150" t="s">
        <v>102</v>
      </c>
      <c r="AY4" s="150" t="s">
        <v>103</v>
      </c>
      <c r="AZ4" s="151" t="s">
        <v>144</v>
      </c>
      <c r="BA4" s="150" t="s">
        <v>104</v>
      </c>
      <c r="BB4" s="304"/>
      <c r="BC4" s="20"/>
      <c r="BD4" s="16"/>
      <c r="BE4" s="16"/>
      <c r="BF4" s="16"/>
      <c r="BG4" s="16"/>
      <c r="BH4" s="16"/>
      <c r="BI4" s="16"/>
      <c r="BJ4" s="16"/>
      <c r="BK4" s="16"/>
      <c r="BL4" s="16"/>
      <c r="BM4" s="20"/>
      <c r="BN4" s="20"/>
      <c r="BO4" s="20"/>
      <c r="BP4" s="20"/>
      <c r="BQ4" s="161" t="s">
        <v>271</v>
      </c>
      <c r="BR4" s="100"/>
      <c r="BS4" s="158" t="s">
        <v>8</v>
      </c>
      <c r="BT4" s="150" t="s">
        <v>100</v>
      </c>
      <c r="BU4" s="150" t="s">
        <v>101</v>
      </c>
      <c r="BV4" s="150" t="s">
        <v>102</v>
      </c>
      <c r="BW4" s="150" t="s">
        <v>103</v>
      </c>
      <c r="BX4" s="151" t="s">
        <v>144</v>
      </c>
      <c r="BY4" s="150" t="s">
        <v>104</v>
      </c>
      <c r="BZ4" s="304"/>
      <c r="CB4" s="25"/>
      <c r="CC4" s="25"/>
      <c r="CD4" s="25"/>
      <c r="CE4" s="25"/>
      <c r="CF4" s="25"/>
      <c r="CG4" s="25"/>
      <c r="CH4" s="25"/>
      <c r="CI4" s="25"/>
      <c r="CJ4" s="25"/>
      <c r="CQ4" s="20"/>
      <c r="CR4" s="161" t="s">
        <v>271</v>
      </c>
      <c r="CS4" s="100"/>
      <c r="CT4" s="158" t="s">
        <v>8</v>
      </c>
      <c r="CU4" s="150" t="s">
        <v>100</v>
      </c>
      <c r="CV4" s="150" t="s">
        <v>101</v>
      </c>
      <c r="CW4" s="150" t="s">
        <v>102</v>
      </c>
      <c r="CX4" s="150" t="s">
        <v>103</v>
      </c>
      <c r="CY4" s="151" t="s">
        <v>144</v>
      </c>
      <c r="CZ4" s="150" t="s">
        <v>104</v>
      </c>
      <c r="DA4" s="304"/>
      <c r="DC4" s="25"/>
      <c r="DD4" s="25"/>
      <c r="DE4" s="25"/>
      <c r="DF4" s="25"/>
      <c r="DG4" s="25"/>
      <c r="DH4" s="25"/>
      <c r="DI4" s="25"/>
      <c r="DJ4" s="25"/>
      <c r="DK4" s="25"/>
      <c r="DS4" s="20"/>
      <c r="DT4" s="161" t="s">
        <v>271</v>
      </c>
      <c r="DU4" s="100"/>
      <c r="DV4" s="158" t="s">
        <v>8</v>
      </c>
      <c r="DW4" s="150" t="s">
        <v>100</v>
      </c>
      <c r="DX4" s="150" t="s">
        <v>101</v>
      </c>
      <c r="DY4" s="150" t="s">
        <v>102</v>
      </c>
      <c r="DZ4" s="150" t="s">
        <v>103</v>
      </c>
      <c r="EA4" s="151" t="s">
        <v>144</v>
      </c>
      <c r="EB4" s="150" t="s">
        <v>104</v>
      </c>
      <c r="EC4" s="304"/>
      <c r="EE4" s="25"/>
      <c r="EF4" s="25"/>
      <c r="EG4" s="25"/>
      <c r="EH4" s="25"/>
      <c r="EI4" s="25"/>
      <c r="EJ4" s="25"/>
      <c r="EK4" s="25"/>
      <c r="EL4" s="25"/>
      <c r="EM4" s="25"/>
      <c r="ET4" s="20"/>
      <c r="EU4" s="161" t="s">
        <v>271</v>
      </c>
      <c r="EV4" s="100"/>
      <c r="EW4" s="158" t="s">
        <v>8</v>
      </c>
      <c r="EX4" s="150" t="s">
        <v>100</v>
      </c>
      <c r="EY4" s="150" t="s">
        <v>101</v>
      </c>
      <c r="EZ4" s="150" t="s">
        <v>102</v>
      </c>
      <c r="FA4" s="150" t="s">
        <v>103</v>
      </c>
      <c r="FB4" s="151" t="s">
        <v>144</v>
      </c>
      <c r="FC4" s="150" t="s">
        <v>104</v>
      </c>
      <c r="FD4" s="304"/>
      <c r="FE4" s="20"/>
      <c r="FF4" s="16"/>
      <c r="FG4" s="16"/>
      <c r="FH4" s="16"/>
      <c r="FI4" s="16"/>
      <c r="FJ4" s="16"/>
      <c r="FK4" s="16"/>
      <c r="FL4" s="16"/>
      <c r="FM4" s="16"/>
      <c r="FN4" s="16"/>
      <c r="FO4" s="20"/>
      <c r="FP4" s="20"/>
      <c r="FQ4" s="20"/>
      <c r="FR4" s="20"/>
      <c r="FS4" s="20"/>
      <c r="FT4" s="20"/>
      <c r="FU4" s="161" t="s">
        <v>271</v>
      </c>
      <c r="FV4" s="100"/>
      <c r="FW4" s="158" t="s">
        <v>8</v>
      </c>
      <c r="FX4" s="150" t="s">
        <v>100</v>
      </c>
      <c r="FY4" s="150" t="s">
        <v>101</v>
      </c>
      <c r="FZ4" s="150" t="s">
        <v>102</v>
      </c>
      <c r="GA4" s="150" t="s">
        <v>103</v>
      </c>
      <c r="GB4" s="151" t="s">
        <v>144</v>
      </c>
      <c r="GC4" s="150" t="s">
        <v>104</v>
      </c>
      <c r="GD4" s="304"/>
      <c r="GF4" s="25"/>
      <c r="GG4" s="25"/>
      <c r="GH4" s="25"/>
      <c r="GI4" s="25"/>
      <c r="GJ4" s="25"/>
      <c r="GK4" s="25"/>
      <c r="GL4" s="25"/>
      <c r="GM4" s="25"/>
      <c r="GN4" s="25"/>
    </row>
    <row r="5" spans="1:196" s="7" customFormat="1" ht="21" customHeight="1" x14ac:dyDescent="0.15">
      <c r="A5" s="279" t="s">
        <v>0</v>
      </c>
      <c r="B5" s="287" t="s">
        <v>1</v>
      </c>
      <c r="C5" s="96">
        <v>28</v>
      </c>
      <c r="D5" s="208">
        <v>11</v>
      </c>
      <c r="E5" s="208">
        <v>7</v>
      </c>
      <c r="F5" s="208">
        <v>10</v>
      </c>
      <c r="G5" s="208">
        <v>89</v>
      </c>
      <c r="H5" s="208">
        <v>145</v>
      </c>
      <c r="I5" s="208">
        <v>0</v>
      </c>
      <c r="J5" s="211">
        <v>145</v>
      </c>
      <c r="K5" s="35"/>
      <c r="L5" s="35">
        <f>+SUM(C5:G5)-H5</f>
        <v>0</v>
      </c>
      <c r="M5" s="35"/>
      <c r="N5" s="35"/>
      <c r="O5" s="35"/>
      <c r="P5" s="35"/>
      <c r="Q5" s="35"/>
      <c r="R5" s="35"/>
      <c r="S5" s="35"/>
      <c r="T5" s="35"/>
      <c r="U5" s="20"/>
      <c r="V5" s="300" t="s">
        <v>0</v>
      </c>
      <c r="W5" s="333" t="s">
        <v>1</v>
      </c>
      <c r="X5" s="195">
        <v>32</v>
      </c>
      <c r="Y5" s="208">
        <v>20</v>
      </c>
      <c r="Z5" s="208">
        <v>4</v>
      </c>
      <c r="AA5" s="208">
        <v>6</v>
      </c>
      <c r="AB5" s="208">
        <v>51</v>
      </c>
      <c r="AC5" s="208">
        <v>113</v>
      </c>
      <c r="AD5" s="208">
        <v>32</v>
      </c>
      <c r="AE5" s="211">
        <v>145</v>
      </c>
      <c r="AF5" s="35"/>
      <c r="AG5" s="35">
        <f>+SUM(X5:AB5)-AC5</f>
        <v>0</v>
      </c>
      <c r="AH5" s="35"/>
      <c r="AI5" s="35"/>
      <c r="AJ5" s="35"/>
      <c r="AK5" s="35"/>
      <c r="AL5" s="35"/>
      <c r="AM5" s="35"/>
      <c r="AN5" s="35"/>
      <c r="AO5" s="35"/>
      <c r="AP5" s="35"/>
      <c r="AQ5" s="35"/>
      <c r="AR5" s="20"/>
      <c r="AS5" s="313" t="s">
        <v>0</v>
      </c>
      <c r="AT5" s="287" t="s">
        <v>1</v>
      </c>
      <c r="AU5" s="96">
        <v>1</v>
      </c>
      <c r="AV5" s="71">
        <v>4</v>
      </c>
      <c r="AW5" s="71">
        <v>4</v>
      </c>
      <c r="AX5" s="71">
        <v>2</v>
      </c>
      <c r="AY5" s="71">
        <v>31</v>
      </c>
      <c r="AZ5" s="71">
        <v>42</v>
      </c>
      <c r="BA5" s="71">
        <v>103</v>
      </c>
      <c r="BB5" s="72">
        <v>145</v>
      </c>
      <c r="BC5" s="20"/>
      <c r="BD5" s="17">
        <f>+SUM(AU5:AY5)-AZ5</f>
        <v>0</v>
      </c>
      <c r="BE5" s="17"/>
      <c r="BF5" s="17"/>
      <c r="BG5" s="17"/>
      <c r="BH5" s="17"/>
      <c r="BI5" s="17"/>
      <c r="BJ5" s="17"/>
      <c r="BK5" s="17"/>
      <c r="BL5" s="17"/>
      <c r="BM5" s="20"/>
      <c r="BN5" s="20"/>
      <c r="BO5" s="20"/>
      <c r="BP5" s="20"/>
      <c r="BQ5" s="313" t="s">
        <v>0</v>
      </c>
      <c r="BR5" s="287" t="s">
        <v>1</v>
      </c>
      <c r="BS5" s="96">
        <v>2</v>
      </c>
      <c r="BT5" s="71">
        <v>13</v>
      </c>
      <c r="BU5" s="71">
        <v>24</v>
      </c>
      <c r="BV5" s="71">
        <v>36</v>
      </c>
      <c r="BW5" s="71">
        <v>41</v>
      </c>
      <c r="BX5" s="71">
        <v>116</v>
      </c>
      <c r="BY5" s="71">
        <v>29</v>
      </c>
      <c r="BZ5" s="72">
        <v>145</v>
      </c>
      <c r="CB5" s="35">
        <f>+SUM(BS5:BW5)-BX5</f>
        <v>0</v>
      </c>
      <c r="CC5" s="35"/>
      <c r="CD5" s="35"/>
      <c r="CE5" s="35"/>
      <c r="CF5" s="35"/>
      <c r="CG5" s="35"/>
      <c r="CH5" s="35"/>
      <c r="CI5" s="35"/>
      <c r="CJ5" s="35"/>
      <c r="CQ5" s="20"/>
      <c r="CR5" s="313" t="s">
        <v>0</v>
      </c>
      <c r="CS5" s="287" t="s">
        <v>1</v>
      </c>
      <c r="CT5" s="96">
        <v>2</v>
      </c>
      <c r="CU5" s="71">
        <v>9</v>
      </c>
      <c r="CV5" s="71">
        <v>8</v>
      </c>
      <c r="CW5" s="71">
        <v>20</v>
      </c>
      <c r="CX5" s="71">
        <v>22</v>
      </c>
      <c r="CY5" s="71">
        <v>61</v>
      </c>
      <c r="CZ5" s="71">
        <v>84</v>
      </c>
      <c r="DA5" s="72">
        <v>145</v>
      </c>
      <c r="DC5" s="35">
        <f>+SUM(CT5:CX5)-CY5</f>
        <v>0</v>
      </c>
      <c r="DD5" s="35"/>
      <c r="DE5" s="35"/>
      <c r="DF5" s="35"/>
      <c r="DG5" s="35"/>
      <c r="DH5" s="35"/>
      <c r="DI5" s="35"/>
      <c r="DJ5" s="35"/>
      <c r="DK5" s="35"/>
      <c r="DS5" s="20"/>
      <c r="DT5" s="313" t="s">
        <v>0</v>
      </c>
      <c r="DU5" s="287" t="s">
        <v>1</v>
      </c>
      <c r="DV5" s="96">
        <v>0</v>
      </c>
      <c r="DW5" s="71">
        <v>1</v>
      </c>
      <c r="DX5" s="71">
        <v>0</v>
      </c>
      <c r="DY5" s="71">
        <v>6</v>
      </c>
      <c r="DZ5" s="71">
        <v>41</v>
      </c>
      <c r="EA5" s="71">
        <v>48</v>
      </c>
      <c r="EB5" s="71">
        <v>101</v>
      </c>
      <c r="EC5" s="72">
        <v>149</v>
      </c>
      <c r="EE5" s="35">
        <f>+SUM(DV5:DZ5)-EA5</f>
        <v>0</v>
      </c>
      <c r="EF5" s="35"/>
      <c r="EG5" s="35"/>
      <c r="EH5" s="35"/>
      <c r="EI5" s="35"/>
      <c r="EJ5" s="35"/>
      <c r="EK5" s="35"/>
      <c r="EL5" s="35"/>
      <c r="EM5" s="35"/>
      <c r="ET5" s="20"/>
      <c r="EU5" s="313" t="s">
        <v>0</v>
      </c>
      <c r="EV5" s="287" t="s">
        <v>1</v>
      </c>
      <c r="EW5" s="96">
        <v>0</v>
      </c>
      <c r="EX5" s="71">
        <v>0</v>
      </c>
      <c r="EY5" s="71">
        <v>0</v>
      </c>
      <c r="EZ5" s="71">
        <v>3</v>
      </c>
      <c r="FA5" s="71">
        <v>61</v>
      </c>
      <c r="FB5" s="71">
        <v>64</v>
      </c>
      <c r="FC5" s="71">
        <v>81</v>
      </c>
      <c r="FD5" s="72">
        <v>145</v>
      </c>
      <c r="FE5" s="20"/>
      <c r="FF5" s="17">
        <f>+SUM(EW5:FA5)-FB5</f>
        <v>0</v>
      </c>
      <c r="FG5" s="17"/>
      <c r="FH5" s="17"/>
      <c r="FI5" s="17"/>
      <c r="FJ5" s="17"/>
      <c r="FK5" s="17"/>
      <c r="FL5" s="17"/>
      <c r="FM5" s="17"/>
      <c r="FN5" s="17"/>
      <c r="FO5" s="20"/>
      <c r="FP5" s="20"/>
      <c r="FQ5" s="20"/>
      <c r="FR5" s="20"/>
      <c r="FS5" s="20"/>
      <c r="FT5" s="20"/>
      <c r="FU5" s="313" t="s">
        <v>0</v>
      </c>
      <c r="FV5" s="287" t="s">
        <v>1</v>
      </c>
      <c r="FW5" s="96">
        <v>1</v>
      </c>
      <c r="FX5" s="71">
        <v>1</v>
      </c>
      <c r="FY5" s="71">
        <v>4</v>
      </c>
      <c r="FZ5" s="71">
        <v>8</v>
      </c>
      <c r="GA5" s="71">
        <v>67</v>
      </c>
      <c r="GB5" s="71">
        <v>81</v>
      </c>
      <c r="GC5" s="71">
        <v>63</v>
      </c>
      <c r="GD5" s="72">
        <v>144</v>
      </c>
      <c r="GF5" s="35">
        <f>+SUM(FW5:GA5)-GB5</f>
        <v>0</v>
      </c>
      <c r="GG5" s="35"/>
      <c r="GH5" s="35"/>
      <c r="GI5" s="35"/>
      <c r="GJ5" s="35"/>
      <c r="GK5" s="35"/>
      <c r="GL5" s="35"/>
      <c r="GM5" s="35"/>
      <c r="GN5" s="35"/>
    </row>
    <row r="6" spans="1:196" s="140" customFormat="1" ht="21" customHeight="1" x14ac:dyDescent="0.15">
      <c r="A6" s="280"/>
      <c r="B6" s="284"/>
      <c r="C6" s="101">
        <f>C5/$H$5</f>
        <v>0.19310344827586207</v>
      </c>
      <c r="D6" s="102">
        <f t="shared" ref="D6:G6" si="0">D5/$H$5</f>
        <v>7.586206896551724E-2</v>
      </c>
      <c r="E6" s="102">
        <f t="shared" si="0"/>
        <v>4.8275862068965517E-2</v>
      </c>
      <c r="F6" s="102">
        <f t="shared" si="0"/>
        <v>6.8965517241379309E-2</v>
      </c>
      <c r="G6" s="102">
        <f t="shared" si="0"/>
        <v>0.61379310344827587</v>
      </c>
      <c r="H6" s="75">
        <v>1</v>
      </c>
      <c r="I6" s="141" t="s">
        <v>134</v>
      </c>
      <c r="J6" s="152" t="s">
        <v>134</v>
      </c>
      <c r="K6" s="142"/>
      <c r="L6" s="143">
        <f t="shared" ref="L6:L46" si="1">+SUM(C6:G6)-H6</f>
        <v>0</v>
      </c>
      <c r="M6" s="143"/>
      <c r="N6" s="143"/>
      <c r="O6" s="143"/>
      <c r="P6" s="143"/>
      <c r="Q6" s="143"/>
      <c r="R6" s="142"/>
      <c r="S6" s="142"/>
      <c r="T6" s="142"/>
      <c r="U6" s="20"/>
      <c r="V6" s="301"/>
      <c r="W6" s="334"/>
      <c r="X6" s="164">
        <f>X5/$AC$5</f>
        <v>0.2831858407079646</v>
      </c>
      <c r="Y6" s="102">
        <f t="shared" ref="Y6:AA6" si="2">Y5/$AC$5</f>
        <v>0.17699115044247787</v>
      </c>
      <c r="Z6" s="102">
        <f t="shared" si="2"/>
        <v>3.5398230088495575E-2</v>
      </c>
      <c r="AA6" s="102">
        <f t="shared" si="2"/>
        <v>5.3097345132743362E-2</v>
      </c>
      <c r="AB6" s="103">
        <f>AB5/$AC$5+0.001</f>
        <v>0.45232743362831856</v>
      </c>
      <c r="AC6" s="75">
        <v>1</v>
      </c>
      <c r="AD6" s="141" t="s">
        <v>134</v>
      </c>
      <c r="AE6" s="152" t="s">
        <v>134</v>
      </c>
      <c r="AF6" s="142"/>
      <c r="AG6" s="143">
        <f t="shared" ref="AG6:AG46" si="3">+SUM(X6:AB6)-AC6</f>
        <v>9.9999999999988987E-4</v>
      </c>
      <c r="AH6" s="143"/>
      <c r="AI6" s="143"/>
      <c r="AJ6" s="143"/>
      <c r="AK6" s="143"/>
      <c r="AL6" s="143"/>
      <c r="AM6" s="142"/>
      <c r="AN6" s="142"/>
      <c r="AO6" s="142"/>
      <c r="AP6" s="142"/>
      <c r="AQ6" s="142"/>
      <c r="AR6" s="20"/>
      <c r="AS6" s="301"/>
      <c r="AT6" s="284"/>
      <c r="AU6" s="101">
        <f>AU5/$AZ$5</f>
        <v>2.3809523809523808E-2</v>
      </c>
      <c r="AV6" s="102">
        <f t="shared" ref="AV6:AY6" si="4">AV5/$AZ$5</f>
        <v>9.5238095238095233E-2</v>
      </c>
      <c r="AW6" s="102">
        <f t="shared" si="4"/>
        <v>9.5238095238095233E-2</v>
      </c>
      <c r="AX6" s="102">
        <f t="shared" si="4"/>
        <v>4.7619047619047616E-2</v>
      </c>
      <c r="AY6" s="102">
        <f t="shared" si="4"/>
        <v>0.73809523809523814</v>
      </c>
      <c r="AZ6" s="75">
        <v>1</v>
      </c>
      <c r="BA6" s="141" t="s">
        <v>134</v>
      </c>
      <c r="BB6" s="152" t="s">
        <v>134</v>
      </c>
      <c r="BC6" s="20"/>
      <c r="BD6" s="17">
        <f t="shared" ref="BD6:BD46" si="5">+SUM(AU6:AY6)-AZ6</f>
        <v>0</v>
      </c>
      <c r="BE6" s="17"/>
      <c r="BF6" s="17"/>
      <c r="BG6" s="17"/>
      <c r="BH6" s="17"/>
      <c r="BI6" s="17"/>
      <c r="BJ6" s="39"/>
      <c r="BK6" s="39"/>
      <c r="BL6" s="39"/>
      <c r="BM6" s="20"/>
      <c r="BN6" s="20"/>
      <c r="BO6" s="20"/>
      <c r="BP6" s="20"/>
      <c r="BQ6" s="301"/>
      <c r="BR6" s="284"/>
      <c r="BS6" s="101">
        <f>BS5/$BX$5</f>
        <v>1.7241379310344827E-2</v>
      </c>
      <c r="BT6" s="102">
        <f t="shared" ref="BT6:BV6" si="6">BT5/$BX$5</f>
        <v>0.11206896551724138</v>
      </c>
      <c r="BU6" s="102">
        <f t="shared" si="6"/>
        <v>0.20689655172413793</v>
      </c>
      <c r="BV6" s="102">
        <f t="shared" si="6"/>
        <v>0.31034482758620691</v>
      </c>
      <c r="BW6" s="103">
        <f>BW5/$BX$5+0.001</f>
        <v>0.35444827586206895</v>
      </c>
      <c r="BX6" s="75">
        <v>1</v>
      </c>
      <c r="BY6" s="141" t="s">
        <v>134</v>
      </c>
      <c r="BZ6" s="152" t="s">
        <v>134</v>
      </c>
      <c r="CB6" s="143">
        <f t="shared" ref="CB6:CB46" si="7">+SUM(BS6:BW6)-BX6</f>
        <v>9.9999999999988987E-4</v>
      </c>
      <c r="CC6" s="143"/>
      <c r="CD6" s="143"/>
      <c r="CE6" s="143"/>
      <c r="CF6" s="143"/>
      <c r="CG6" s="143"/>
      <c r="CH6" s="142"/>
      <c r="CI6" s="142"/>
      <c r="CJ6" s="142"/>
      <c r="CQ6" s="20"/>
      <c r="CR6" s="301"/>
      <c r="CS6" s="284"/>
      <c r="CT6" s="101">
        <f>CT5/$CY$5</f>
        <v>3.2786885245901641E-2</v>
      </c>
      <c r="CU6" s="102">
        <f t="shared" ref="CU6:CW6" si="8">CU5/$CY$5</f>
        <v>0.14754098360655737</v>
      </c>
      <c r="CV6" s="102">
        <f t="shared" si="8"/>
        <v>0.13114754098360656</v>
      </c>
      <c r="CW6" s="102">
        <f t="shared" si="8"/>
        <v>0.32786885245901637</v>
      </c>
      <c r="CX6" s="103">
        <f>CX5/$CY$5-0.001</f>
        <v>0.35965573770491804</v>
      </c>
      <c r="CY6" s="75">
        <v>1</v>
      </c>
      <c r="CZ6" s="141" t="s">
        <v>134</v>
      </c>
      <c r="DA6" s="152" t="s">
        <v>134</v>
      </c>
      <c r="DC6" s="143">
        <f t="shared" ref="DC6:DC46" si="9">+SUM(CT6:CX6)-CY6</f>
        <v>-9.9999999999988987E-4</v>
      </c>
      <c r="DD6" s="143"/>
      <c r="DE6" s="143"/>
      <c r="DF6" s="143"/>
      <c r="DG6" s="143"/>
      <c r="DH6" s="143"/>
      <c r="DI6" s="142"/>
      <c r="DJ6" s="142"/>
      <c r="DK6" s="142"/>
      <c r="DS6" s="20"/>
      <c r="DT6" s="301"/>
      <c r="DU6" s="284"/>
      <c r="DV6" s="101">
        <f>DV5/$EA$5</f>
        <v>0</v>
      </c>
      <c r="DW6" s="102">
        <f t="shared" ref="DW6:DZ6" si="10">DW5/$EA$5</f>
        <v>2.0833333333333332E-2</v>
      </c>
      <c r="DX6" s="102">
        <f t="shared" si="10"/>
        <v>0</v>
      </c>
      <c r="DY6" s="102">
        <f t="shared" si="10"/>
        <v>0.125</v>
      </c>
      <c r="DZ6" s="102">
        <f t="shared" si="10"/>
        <v>0.85416666666666663</v>
      </c>
      <c r="EA6" s="75">
        <v>1</v>
      </c>
      <c r="EB6" s="141" t="s">
        <v>134</v>
      </c>
      <c r="EC6" s="152" t="s">
        <v>134</v>
      </c>
      <c r="EE6" s="143">
        <f t="shared" ref="EE6:EE46" si="11">+SUM(DV6:DZ6)-EA6</f>
        <v>0</v>
      </c>
      <c r="EF6" s="143"/>
      <c r="EG6" s="143"/>
      <c r="EH6" s="143"/>
      <c r="EI6" s="143"/>
      <c r="EJ6" s="143"/>
      <c r="EK6" s="142"/>
      <c r="EL6" s="142"/>
      <c r="EM6" s="142"/>
      <c r="ET6" s="20"/>
      <c r="EU6" s="301"/>
      <c r="EV6" s="284"/>
      <c r="EW6" s="101">
        <f>EW5/FB5</f>
        <v>0</v>
      </c>
      <c r="EX6" s="102">
        <f>EX5/FB5</f>
        <v>0</v>
      </c>
      <c r="EY6" s="102">
        <f>EY5/FB5</f>
        <v>0</v>
      </c>
      <c r="EZ6" s="102">
        <f>EZ5/FB5</f>
        <v>4.6875E-2</v>
      </c>
      <c r="FA6" s="102">
        <f>FA5/FB5</f>
        <v>0.953125</v>
      </c>
      <c r="FB6" s="75">
        <v>1</v>
      </c>
      <c r="FC6" s="141" t="s">
        <v>134</v>
      </c>
      <c r="FD6" s="152" t="s">
        <v>134</v>
      </c>
      <c r="FE6" s="20"/>
      <c r="FF6" s="17">
        <f t="shared" ref="FF6:FF46" si="12">+SUM(EW6:FA6)-FB6</f>
        <v>0</v>
      </c>
      <c r="FG6" s="17"/>
      <c r="FH6" s="17"/>
      <c r="FI6" s="17"/>
      <c r="FJ6" s="17"/>
      <c r="FK6" s="17"/>
      <c r="FL6" s="39"/>
      <c r="FM6" s="39"/>
      <c r="FN6" s="39"/>
      <c r="FO6" s="20"/>
      <c r="FP6" s="20"/>
      <c r="FQ6" s="20"/>
      <c r="FR6" s="20"/>
      <c r="FS6" s="20"/>
      <c r="FT6" s="20"/>
      <c r="FU6" s="301"/>
      <c r="FV6" s="284"/>
      <c r="FW6" s="101">
        <f>FW5/$GB$5</f>
        <v>1.2345679012345678E-2</v>
      </c>
      <c r="FX6" s="102">
        <f t="shared" ref="FX6:FZ6" si="13">FX5/$GB$5</f>
        <v>1.2345679012345678E-2</v>
      </c>
      <c r="FY6" s="102">
        <f t="shared" si="13"/>
        <v>4.9382716049382713E-2</v>
      </c>
      <c r="FZ6" s="102">
        <f t="shared" si="13"/>
        <v>9.8765432098765427E-2</v>
      </c>
      <c r="GA6" s="103">
        <f>GA5/$GB$5+0.001</f>
        <v>0.8281604938271605</v>
      </c>
      <c r="GB6" s="75">
        <v>1</v>
      </c>
      <c r="GC6" s="141" t="s">
        <v>134</v>
      </c>
      <c r="GD6" s="152" t="s">
        <v>134</v>
      </c>
      <c r="GF6" s="143">
        <f t="shared" ref="GF6:GF46" si="14">+SUM(FW6:GA6)-GB6</f>
        <v>9.9999999999988987E-4</v>
      </c>
      <c r="GG6" s="143"/>
      <c r="GH6" s="143"/>
      <c r="GI6" s="143"/>
      <c r="GJ6" s="143"/>
      <c r="GK6" s="143"/>
      <c r="GL6" s="142"/>
      <c r="GM6" s="142"/>
      <c r="GN6" s="142"/>
    </row>
    <row r="7" spans="1:196" s="7" customFormat="1" ht="21" customHeight="1" x14ac:dyDescent="0.15">
      <c r="A7" s="280"/>
      <c r="B7" s="284" t="s">
        <v>2</v>
      </c>
      <c r="C7" s="92">
        <v>41</v>
      </c>
      <c r="D7" s="198">
        <v>17</v>
      </c>
      <c r="E7" s="198">
        <v>5</v>
      </c>
      <c r="F7" s="198">
        <v>4</v>
      </c>
      <c r="G7" s="198">
        <v>118</v>
      </c>
      <c r="H7" s="198">
        <v>185</v>
      </c>
      <c r="I7" s="198">
        <v>0</v>
      </c>
      <c r="J7" s="192">
        <v>185</v>
      </c>
      <c r="K7" s="35"/>
      <c r="L7" s="35">
        <f t="shared" si="1"/>
        <v>0</v>
      </c>
      <c r="M7" s="35"/>
      <c r="N7" s="35"/>
      <c r="O7" s="35"/>
      <c r="P7" s="35"/>
      <c r="Q7" s="35"/>
      <c r="R7" s="35"/>
      <c r="S7" s="35"/>
      <c r="T7" s="35"/>
      <c r="U7" s="20"/>
      <c r="V7" s="301"/>
      <c r="W7" s="334" t="s">
        <v>2</v>
      </c>
      <c r="X7" s="196">
        <v>58</v>
      </c>
      <c r="Y7" s="198">
        <v>20</v>
      </c>
      <c r="Z7" s="198">
        <v>10</v>
      </c>
      <c r="AA7" s="198">
        <v>5</v>
      </c>
      <c r="AB7" s="198">
        <v>70</v>
      </c>
      <c r="AC7" s="198">
        <v>163</v>
      </c>
      <c r="AD7" s="198">
        <v>21</v>
      </c>
      <c r="AE7" s="193">
        <v>184</v>
      </c>
      <c r="AF7" s="35"/>
      <c r="AG7" s="35">
        <f t="shared" si="3"/>
        <v>0</v>
      </c>
      <c r="AH7" s="35"/>
      <c r="AI7" s="35"/>
      <c r="AJ7" s="35"/>
      <c r="AK7" s="35"/>
      <c r="AL7" s="35"/>
      <c r="AM7" s="35"/>
      <c r="AN7" s="35"/>
      <c r="AO7" s="35"/>
      <c r="AP7" s="35"/>
      <c r="AQ7" s="35"/>
      <c r="AR7" s="20"/>
      <c r="AS7" s="301"/>
      <c r="AT7" s="284" t="s">
        <v>2</v>
      </c>
      <c r="AU7" s="92">
        <v>2</v>
      </c>
      <c r="AV7" s="40">
        <v>1</v>
      </c>
      <c r="AW7" s="40">
        <v>0</v>
      </c>
      <c r="AX7" s="40">
        <v>2</v>
      </c>
      <c r="AY7" s="40">
        <v>43</v>
      </c>
      <c r="AZ7" s="40">
        <v>48</v>
      </c>
      <c r="BA7" s="40">
        <v>134</v>
      </c>
      <c r="BB7" s="68">
        <v>182</v>
      </c>
      <c r="BC7" s="20"/>
      <c r="BD7" s="17">
        <f t="shared" si="5"/>
        <v>0</v>
      </c>
      <c r="BE7" s="17"/>
      <c r="BF7" s="17"/>
      <c r="BG7" s="17"/>
      <c r="BH7" s="17"/>
      <c r="BI7" s="17"/>
      <c r="BJ7" s="17"/>
      <c r="BK7" s="17"/>
      <c r="BL7" s="17"/>
      <c r="BM7" s="20"/>
      <c r="BN7" s="20"/>
      <c r="BO7" s="20"/>
      <c r="BP7" s="20"/>
      <c r="BQ7" s="301"/>
      <c r="BR7" s="284" t="s">
        <v>2</v>
      </c>
      <c r="BS7" s="92">
        <v>2</v>
      </c>
      <c r="BT7" s="40">
        <v>9</v>
      </c>
      <c r="BU7" s="40">
        <v>23</v>
      </c>
      <c r="BV7" s="40">
        <v>49</v>
      </c>
      <c r="BW7" s="40">
        <v>55</v>
      </c>
      <c r="BX7" s="40">
        <v>138</v>
      </c>
      <c r="BY7" s="40">
        <v>47</v>
      </c>
      <c r="BZ7" s="68">
        <v>185</v>
      </c>
      <c r="CB7" s="35">
        <f t="shared" si="7"/>
        <v>0</v>
      </c>
      <c r="CC7" s="35"/>
      <c r="CD7" s="35"/>
      <c r="CE7" s="35"/>
      <c r="CF7" s="35"/>
      <c r="CG7" s="35"/>
      <c r="CH7" s="35"/>
      <c r="CI7" s="35"/>
      <c r="CJ7" s="35"/>
      <c r="CQ7" s="20"/>
      <c r="CR7" s="301"/>
      <c r="CS7" s="284" t="s">
        <v>2</v>
      </c>
      <c r="CT7" s="92">
        <v>3</v>
      </c>
      <c r="CU7" s="40">
        <v>4</v>
      </c>
      <c r="CV7" s="40">
        <v>6</v>
      </c>
      <c r="CW7" s="40">
        <v>20</v>
      </c>
      <c r="CX7" s="40">
        <v>38</v>
      </c>
      <c r="CY7" s="40">
        <v>71</v>
      </c>
      <c r="CZ7" s="40">
        <v>113</v>
      </c>
      <c r="DA7" s="68">
        <v>184</v>
      </c>
      <c r="DC7" s="35">
        <f t="shared" si="9"/>
        <v>0</v>
      </c>
      <c r="DD7" s="35"/>
      <c r="DE7" s="35"/>
      <c r="DF7" s="35"/>
      <c r="DG7" s="35"/>
      <c r="DH7" s="35"/>
      <c r="DI7" s="35"/>
      <c r="DJ7" s="35"/>
      <c r="DK7" s="35"/>
      <c r="DS7" s="20"/>
      <c r="DT7" s="301"/>
      <c r="DU7" s="284" t="s">
        <v>2</v>
      </c>
      <c r="DV7" s="92">
        <v>1</v>
      </c>
      <c r="DW7" s="40">
        <v>1</v>
      </c>
      <c r="DX7" s="40">
        <v>2</v>
      </c>
      <c r="DY7" s="40">
        <v>6</v>
      </c>
      <c r="DZ7" s="40">
        <v>68</v>
      </c>
      <c r="EA7" s="40">
        <v>78</v>
      </c>
      <c r="EB7" s="40">
        <v>108</v>
      </c>
      <c r="EC7" s="68">
        <v>186</v>
      </c>
      <c r="EE7" s="35">
        <f t="shared" si="11"/>
        <v>0</v>
      </c>
      <c r="EF7" s="35"/>
      <c r="EG7" s="35"/>
      <c r="EH7" s="35"/>
      <c r="EI7" s="35"/>
      <c r="EJ7" s="35"/>
      <c r="EK7" s="35"/>
      <c r="EL7" s="35"/>
      <c r="EM7" s="35"/>
      <c r="ET7" s="20"/>
      <c r="EU7" s="301"/>
      <c r="EV7" s="284" t="s">
        <v>2</v>
      </c>
      <c r="EW7" s="92">
        <v>0</v>
      </c>
      <c r="EX7" s="40">
        <v>0</v>
      </c>
      <c r="EY7" s="40">
        <v>0</v>
      </c>
      <c r="EZ7" s="40">
        <v>3</v>
      </c>
      <c r="FA7" s="40">
        <v>92</v>
      </c>
      <c r="FB7" s="40">
        <v>95</v>
      </c>
      <c r="FC7" s="40">
        <v>90</v>
      </c>
      <c r="FD7" s="68">
        <v>185</v>
      </c>
      <c r="FE7" s="20"/>
      <c r="FF7" s="17">
        <f t="shared" si="12"/>
        <v>0</v>
      </c>
      <c r="FG7" s="17"/>
      <c r="FH7" s="17"/>
      <c r="FI7" s="17"/>
      <c r="FJ7" s="17"/>
      <c r="FK7" s="17"/>
      <c r="FL7" s="17"/>
      <c r="FM7" s="17"/>
      <c r="FN7" s="17"/>
      <c r="FO7" s="20"/>
      <c r="FP7" s="20"/>
      <c r="FQ7" s="20"/>
      <c r="FR7" s="20"/>
      <c r="FS7" s="20"/>
      <c r="FT7" s="20"/>
      <c r="FU7" s="301"/>
      <c r="FV7" s="284" t="s">
        <v>2</v>
      </c>
      <c r="FW7" s="92">
        <v>0</v>
      </c>
      <c r="FX7" s="40">
        <v>3</v>
      </c>
      <c r="FY7" s="40">
        <v>3</v>
      </c>
      <c r="FZ7" s="40">
        <v>6</v>
      </c>
      <c r="GA7" s="40">
        <v>71</v>
      </c>
      <c r="GB7" s="40">
        <v>83</v>
      </c>
      <c r="GC7" s="40">
        <v>102</v>
      </c>
      <c r="GD7" s="68">
        <v>185</v>
      </c>
      <c r="GF7" s="35">
        <f t="shared" si="14"/>
        <v>0</v>
      </c>
      <c r="GG7" s="35"/>
      <c r="GH7" s="35"/>
      <c r="GI7" s="35"/>
      <c r="GJ7" s="35"/>
      <c r="GK7" s="35"/>
      <c r="GL7" s="35"/>
      <c r="GM7" s="35"/>
      <c r="GN7" s="35"/>
    </row>
    <row r="8" spans="1:196" s="140" customFormat="1" ht="21" customHeight="1" x14ac:dyDescent="0.15">
      <c r="A8" s="280"/>
      <c r="B8" s="284"/>
      <c r="C8" s="101">
        <f>C7/$H$7</f>
        <v>0.22162162162162163</v>
      </c>
      <c r="D8" s="102">
        <f t="shared" ref="D8:F8" si="15">D7/$H$7</f>
        <v>9.1891891891891897E-2</v>
      </c>
      <c r="E8" s="102">
        <f t="shared" si="15"/>
        <v>2.7027027027027029E-2</v>
      </c>
      <c r="F8" s="102">
        <f t="shared" si="15"/>
        <v>2.1621621621621623E-2</v>
      </c>
      <c r="G8" s="103">
        <f>G7/$H$7-0.001</f>
        <v>0.63683783783783787</v>
      </c>
      <c r="H8" s="75">
        <v>1</v>
      </c>
      <c r="I8" s="141" t="s">
        <v>134</v>
      </c>
      <c r="J8" s="152" t="s">
        <v>134</v>
      </c>
      <c r="K8" s="142"/>
      <c r="L8" s="143">
        <f t="shared" si="1"/>
        <v>-9.9999999999988987E-4</v>
      </c>
      <c r="M8" s="143"/>
      <c r="N8" s="143"/>
      <c r="O8" s="143"/>
      <c r="P8" s="143"/>
      <c r="Q8" s="143"/>
      <c r="R8" s="142"/>
      <c r="S8" s="142"/>
      <c r="T8" s="142"/>
      <c r="U8" s="20"/>
      <c r="V8" s="301"/>
      <c r="W8" s="334"/>
      <c r="X8" s="164">
        <f>X7/$AC$7</f>
        <v>0.35582822085889571</v>
      </c>
      <c r="Y8" s="102">
        <f t="shared" ref="Y8:AB8" si="16">Y7/$AC$7</f>
        <v>0.12269938650306748</v>
      </c>
      <c r="Z8" s="102">
        <f t="shared" si="16"/>
        <v>6.1349693251533742E-2</v>
      </c>
      <c r="AA8" s="102">
        <f t="shared" si="16"/>
        <v>3.0674846625766871E-2</v>
      </c>
      <c r="AB8" s="102">
        <f t="shared" si="16"/>
        <v>0.42944785276073622</v>
      </c>
      <c r="AC8" s="75">
        <v>1</v>
      </c>
      <c r="AD8" s="141" t="s">
        <v>134</v>
      </c>
      <c r="AE8" s="152" t="s">
        <v>134</v>
      </c>
      <c r="AF8" s="142"/>
      <c r="AG8" s="143">
        <f t="shared" si="3"/>
        <v>0</v>
      </c>
      <c r="AH8" s="143"/>
      <c r="AI8" s="143"/>
      <c r="AJ8" s="143"/>
      <c r="AK8" s="143"/>
      <c r="AL8" s="143"/>
      <c r="AM8" s="142"/>
      <c r="AN8" s="142"/>
      <c r="AO8" s="142"/>
      <c r="AP8" s="142"/>
      <c r="AQ8" s="142"/>
      <c r="AR8" s="20"/>
      <c r="AS8" s="301"/>
      <c r="AT8" s="284"/>
      <c r="AU8" s="101">
        <f>AU7/$AZ$7</f>
        <v>4.1666666666666664E-2</v>
      </c>
      <c r="AV8" s="102">
        <f t="shared" ref="AV8:AX8" si="17">AV7/$AZ$7</f>
        <v>2.0833333333333332E-2</v>
      </c>
      <c r="AW8" s="102">
        <f t="shared" si="17"/>
        <v>0</v>
      </c>
      <c r="AX8" s="102">
        <f t="shared" si="17"/>
        <v>4.1666666666666664E-2</v>
      </c>
      <c r="AY8" s="103">
        <f>AY7/$AZ$7-0.001</f>
        <v>0.89483333333333337</v>
      </c>
      <c r="AZ8" s="75">
        <v>1</v>
      </c>
      <c r="BA8" s="141" t="s">
        <v>134</v>
      </c>
      <c r="BB8" s="152" t="s">
        <v>134</v>
      </c>
      <c r="BC8" s="20"/>
      <c r="BD8" s="17">
        <f t="shared" si="5"/>
        <v>-1.0000000000000009E-3</v>
      </c>
      <c r="BE8" s="17"/>
      <c r="BF8" s="17"/>
      <c r="BG8" s="17"/>
      <c r="BH8" s="17"/>
      <c r="BI8" s="17"/>
      <c r="BJ8" s="39"/>
      <c r="BK8" s="39"/>
      <c r="BL8" s="39"/>
      <c r="BM8" s="20"/>
      <c r="BN8" s="20"/>
      <c r="BO8" s="20"/>
      <c r="BP8" s="20"/>
      <c r="BQ8" s="301"/>
      <c r="BR8" s="284"/>
      <c r="BS8" s="101">
        <f>BS7/$BX$7</f>
        <v>1.4492753623188406E-2</v>
      </c>
      <c r="BT8" s="102">
        <f t="shared" ref="BT8:BW8" si="18">BT7/$BX$7</f>
        <v>6.5217391304347824E-2</v>
      </c>
      <c r="BU8" s="102">
        <f t="shared" si="18"/>
        <v>0.16666666666666666</v>
      </c>
      <c r="BV8" s="102">
        <f t="shared" si="18"/>
        <v>0.35507246376811596</v>
      </c>
      <c r="BW8" s="102">
        <f t="shared" si="18"/>
        <v>0.39855072463768115</v>
      </c>
      <c r="BX8" s="75">
        <v>1</v>
      </c>
      <c r="BY8" s="141" t="s">
        <v>134</v>
      </c>
      <c r="BZ8" s="152" t="s">
        <v>134</v>
      </c>
      <c r="CB8" s="143">
        <f t="shared" si="7"/>
        <v>0</v>
      </c>
      <c r="CC8" s="143"/>
      <c r="CD8" s="143"/>
      <c r="CE8" s="143"/>
      <c r="CF8" s="143"/>
      <c r="CG8" s="143"/>
      <c r="CH8" s="142"/>
      <c r="CI8" s="142"/>
      <c r="CJ8" s="142"/>
      <c r="CQ8" s="20"/>
      <c r="CR8" s="301"/>
      <c r="CS8" s="284"/>
      <c r="CT8" s="101">
        <f>CT7/$CY$7</f>
        <v>4.2253521126760563E-2</v>
      </c>
      <c r="CU8" s="102">
        <f t="shared" ref="CU8:CX8" si="19">CU7/$CY$7</f>
        <v>5.6338028169014086E-2</v>
      </c>
      <c r="CV8" s="102">
        <f t="shared" si="19"/>
        <v>8.4507042253521125E-2</v>
      </c>
      <c r="CW8" s="102">
        <f t="shared" si="19"/>
        <v>0.28169014084507044</v>
      </c>
      <c r="CX8" s="102">
        <f t="shared" si="19"/>
        <v>0.53521126760563376</v>
      </c>
      <c r="CY8" s="75">
        <v>1</v>
      </c>
      <c r="CZ8" s="141" t="s">
        <v>134</v>
      </c>
      <c r="DA8" s="152" t="s">
        <v>134</v>
      </c>
      <c r="DC8" s="143">
        <f t="shared" si="9"/>
        <v>0</v>
      </c>
      <c r="DD8" s="143"/>
      <c r="DE8" s="143"/>
      <c r="DF8" s="143"/>
      <c r="DG8" s="143"/>
      <c r="DH8" s="143"/>
      <c r="DI8" s="142"/>
      <c r="DJ8" s="142"/>
      <c r="DK8" s="142"/>
      <c r="DS8" s="20"/>
      <c r="DT8" s="301"/>
      <c r="DU8" s="284"/>
      <c r="DV8" s="101">
        <f>DV7/$EA$7</f>
        <v>1.282051282051282E-2</v>
      </c>
      <c r="DW8" s="102">
        <f t="shared" ref="DW8:DY8" si="20">DW7/$EA$7</f>
        <v>1.282051282051282E-2</v>
      </c>
      <c r="DX8" s="102">
        <f t="shared" si="20"/>
        <v>2.564102564102564E-2</v>
      </c>
      <c r="DY8" s="102">
        <f t="shared" si="20"/>
        <v>7.6923076923076927E-2</v>
      </c>
      <c r="DZ8" s="103">
        <f>DZ7/$EA$7-0.001</f>
        <v>0.87079487179487181</v>
      </c>
      <c r="EA8" s="75">
        <v>1</v>
      </c>
      <c r="EB8" s="141" t="s">
        <v>134</v>
      </c>
      <c r="EC8" s="152" t="s">
        <v>134</v>
      </c>
      <c r="EE8" s="143">
        <f t="shared" si="11"/>
        <v>-1.0000000000000009E-3</v>
      </c>
      <c r="EF8" s="143"/>
      <c r="EG8" s="143"/>
      <c r="EH8" s="143"/>
      <c r="EI8" s="143"/>
      <c r="EJ8" s="143"/>
      <c r="EK8" s="142"/>
      <c r="EL8" s="142"/>
      <c r="EM8" s="142"/>
      <c r="ET8" s="20"/>
      <c r="EU8" s="301"/>
      <c r="EV8" s="284"/>
      <c r="EW8" s="101">
        <f>EW7/FB7</f>
        <v>0</v>
      </c>
      <c r="EX8" s="102">
        <f>EX7/FB7</f>
        <v>0</v>
      </c>
      <c r="EY8" s="102">
        <f>EY7/FB7</f>
        <v>0</v>
      </c>
      <c r="EZ8" s="102">
        <f>EZ7/FB7</f>
        <v>3.1578947368421054E-2</v>
      </c>
      <c r="FA8" s="102">
        <f>FA7/FB7</f>
        <v>0.96842105263157896</v>
      </c>
      <c r="FB8" s="75">
        <v>1</v>
      </c>
      <c r="FC8" s="141" t="s">
        <v>134</v>
      </c>
      <c r="FD8" s="152" t="s">
        <v>134</v>
      </c>
      <c r="FE8" s="20"/>
      <c r="FF8" s="17">
        <f t="shared" si="12"/>
        <v>0</v>
      </c>
      <c r="FG8" s="17"/>
      <c r="FH8" s="17"/>
      <c r="FI8" s="17"/>
      <c r="FJ8" s="17"/>
      <c r="FK8" s="17"/>
      <c r="FL8" s="39"/>
      <c r="FM8" s="39"/>
      <c r="FN8" s="39"/>
      <c r="FO8" s="20"/>
      <c r="FP8" s="20"/>
      <c r="FQ8" s="20"/>
      <c r="FR8" s="20"/>
      <c r="FS8" s="20"/>
      <c r="FT8" s="20"/>
      <c r="FU8" s="301"/>
      <c r="FV8" s="284"/>
      <c r="FW8" s="101">
        <f>FW7/$GB$7</f>
        <v>0</v>
      </c>
      <c r="FX8" s="102">
        <f t="shared" ref="FX8:FZ8" si="21">FX7/$GB$7</f>
        <v>3.614457831325301E-2</v>
      </c>
      <c r="FY8" s="102">
        <f t="shared" si="21"/>
        <v>3.614457831325301E-2</v>
      </c>
      <c r="FZ8" s="102">
        <f t="shared" si="21"/>
        <v>7.2289156626506021E-2</v>
      </c>
      <c r="GA8" s="103">
        <f>GA7/$GB$7+0.001</f>
        <v>0.85642168674698793</v>
      </c>
      <c r="GB8" s="75">
        <v>1</v>
      </c>
      <c r="GC8" s="141" t="s">
        <v>134</v>
      </c>
      <c r="GD8" s="152" t="s">
        <v>134</v>
      </c>
      <c r="GF8" s="143">
        <f t="shared" si="14"/>
        <v>9.9999999999988987E-4</v>
      </c>
      <c r="GG8" s="143"/>
      <c r="GH8" s="143"/>
      <c r="GI8" s="143"/>
      <c r="GJ8" s="143"/>
      <c r="GK8" s="143"/>
      <c r="GL8" s="142"/>
      <c r="GM8" s="142"/>
      <c r="GN8" s="142"/>
    </row>
    <row r="9" spans="1:196" s="7" customFormat="1" ht="21" customHeight="1" x14ac:dyDescent="0.15">
      <c r="A9" s="280"/>
      <c r="B9" s="284" t="s">
        <v>3</v>
      </c>
      <c r="C9" s="92">
        <v>44</v>
      </c>
      <c r="D9" s="198">
        <v>8</v>
      </c>
      <c r="E9" s="198">
        <v>3</v>
      </c>
      <c r="F9" s="198">
        <v>7</v>
      </c>
      <c r="G9" s="198">
        <v>152</v>
      </c>
      <c r="H9" s="198">
        <v>214</v>
      </c>
      <c r="I9" s="198">
        <v>0</v>
      </c>
      <c r="J9" s="192">
        <v>214</v>
      </c>
      <c r="K9" s="35"/>
      <c r="L9" s="35">
        <f t="shared" si="1"/>
        <v>0</v>
      </c>
      <c r="M9" s="35"/>
      <c r="N9" s="35"/>
      <c r="O9" s="35"/>
      <c r="P9" s="35"/>
      <c r="Q9" s="35"/>
      <c r="R9" s="35"/>
      <c r="S9" s="35"/>
      <c r="T9" s="35"/>
      <c r="U9" s="20"/>
      <c r="V9" s="301"/>
      <c r="W9" s="334" t="s">
        <v>3</v>
      </c>
      <c r="X9" s="196">
        <v>40</v>
      </c>
      <c r="Y9" s="198">
        <v>32</v>
      </c>
      <c r="Z9" s="198">
        <v>8</v>
      </c>
      <c r="AA9" s="198">
        <v>11</v>
      </c>
      <c r="AB9" s="198">
        <v>82</v>
      </c>
      <c r="AC9" s="198">
        <v>173</v>
      </c>
      <c r="AD9" s="198">
        <v>38</v>
      </c>
      <c r="AE9" s="193">
        <v>211</v>
      </c>
      <c r="AF9" s="35"/>
      <c r="AG9" s="35">
        <f t="shared" si="3"/>
        <v>0</v>
      </c>
      <c r="AH9" s="35"/>
      <c r="AI9" s="35"/>
      <c r="AJ9" s="35"/>
      <c r="AK9" s="35"/>
      <c r="AL9" s="35"/>
      <c r="AM9" s="35"/>
      <c r="AN9" s="35"/>
      <c r="AO9" s="35"/>
      <c r="AP9" s="35"/>
      <c r="AQ9" s="35"/>
      <c r="AR9" s="20"/>
      <c r="AS9" s="301"/>
      <c r="AT9" s="284" t="s">
        <v>3</v>
      </c>
      <c r="AU9" s="92">
        <v>0</v>
      </c>
      <c r="AV9" s="40">
        <v>0</v>
      </c>
      <c r="AW9" s="40">
        <v>0</v>
      </c>
      <c r="AX9" s="40">
        <v>1</v>
      </c>
      <c r="AY9" s="40">
        <v>55</v>
      </c>
      <c r="AZ9" s="40">
        <v>56</v>
      </c>
      <c r="BA9" s="40">
        <v>155</v>
      </c>
      <c r="BB9" s="68">
        <v>211</v>
      </c>
      <c r="BC9" s="20"/>
      <c r="BD9" s="17">
        <f t="shared" si="5"/>
        <v>0</v>
      </c>
      <c r="BE9" s="17"/>
      <c r="BF9" s="17"/>
      <c r="BG9" s="17"/>
      <c r="BH9" s="17"/>
      <c r="BI9" s="17"/>
      <c r="BJ9" s="17"/>
      <c r="BK9" s="17"/>
      <c r="BL9" s="17"/>
      <c r="BM9" s="20"/>
      <c r="BN9" s="20"/>
      <c r="BO9" s="20"/>
      <c r="BP9" s="20"/>
      <c r="BQ9" s="301"/>
      <c r="BR9" s="284" t="s">
        <v>3</v>
      </c>
      <c r="BS9" s="92">
        <v>9</v>
      </c>
      <c r="BT9" s="40">
        <v>8</v>
      </c>
      <c r="BU9" s="40">
        <v>13</v>
      </c>
      <c r="BV9" s="40">
        <v>51</v>
      </c>
      <c r="BW9" s="40">
        <v>74</v>
      </c>
      <c r="BX9" s="40">
        <v>155</v>
      </c>
      <c r="BY9" s="40">
        <v>57</v>
      </c>
      <c r="BZ9" s="68">
        <v>212</v>
      </c>
      <c r="CB9" s="35">
        <f t="shared" si="7"/>
        <v>0</v>
      </c>
      <c r="CC9" s="35"/>
      <c r="CD9" s="35"/>
      <c r="CE9" s="35"/>
      <c r="CF9" s="35"/>
      <c r="CG9" s="35"/>
      <c r="CH9" s="35"/>
      <c r="CI9" s="35"/>
      <c r="CJ9" s="35"/>
      <c r="CQ9" s="20"/>
      <c r="CR9" s="301"/>
      <c r="CS9" s="284" t="s">
        <v>3</v>
      </c>
      <c r="CT9" s="92">
        <v>3</v>
      </c>
      <c r="CU9" s="40">
        <v>3</v>
      </c>
      <c r="CV9" s="40">
        <v>3</v>
      </c>
      <c r="CW9" s="40">
        <v>15</v>
      </c>
      <c r="CX9" s="40">
        <v>34</v>
      </c>
      <c r="CY9" s="40">
        <v>58</v>
      </c>
      <c r="CZ9" s="40">
        <v>154</v>
      </c>
      <c r="DA9" s="68">
        <v>212</v>
      </c>
      <c r="DC9" s="35">
        <f t="shared" si="9"/>
        <v>0</v>
      </c>
      <c r="DD9" s="35"/>
      <c r="DE9" s="35"/>
      <c r="DF9" s="35"/>
      <c r="DG9" s="35"/>
      <c r="DH9" s="35"/>
      <c r="DI9" s="35"/>
      <c r="DJ9" s="35"/>
      <c r="DK9" s="35"/>
      <c r="DS9" s="20"/>
      <c r="DT9" s="301"/>
      <c r="DU9" s="284" t="s">
        <v>3</v>
      </c>
      <c r="DV9" s="92">
        <v>0</v>
      </c>
      <c r="DW9" s="40">
        <v>0</v>
      </c>
      <c r="DX9" s="40">
        <v>0</v>
      </c>
      <c r="DY9" s="40">
        <v>8</v>
      </c>
      <c r="DZ9" s="40">
        <v>77</v>
      </c>
      <c r="EA9" s="40">
        <v>85</v>
      </c>
      <c r="EB9" s="40">
        <v>127</v>
      </c>
      <c r="EC9" s="68">
        <v>212</v>
      </c>
      <c r="EE9" s="35">
        <f t="shared" si="11"/>
        <v>0</v>
      </c>
      <c r="EF9" s="35"/>
      <c r="EG9" s="35"/>
      <c r="EH9" s="35"/>
      <c r="EI9" s="35"/>
      <c r="EJ9" s="35"/>
      <c r="EK9" s="35"/>
      <c r="EL9" s="35"/>
      <c r="EM9" s="35"/>
      <c r="ET9" s="20"/>
      <c r="EU9" s="301"/>
      <c r="EV9" s="284" t="s">
        <v>3</v>
      </c>
      <c r="EW9" s="92">
        <v>0</v>
      </c>
      <c r="EX9" s="40">
        <v>1</v>
      </c>
      <c r="EY9" s="40">
        <v>0</v>
      </c>
      <c r="EZ9" s="40">
        <v>1</v>
      </c>
      <c r="FA9" s="40">
        <v>106</v>
      </c>
      <c r="FB9" s="40">
        <v>108</v>
      </c>
      <c r="FC9" s="40">
        <v>104</v>
      </c>
      <c r="FD9" s="68">
        <v>212</v>
      </c>
      <c r="FE9" s="20"/>
      <c r="FF9" s="17">
        <f t="shared" si="12"/>
        <v>0</v>
      </c>
      <c r="FG9" s="17"/>
      <c r="FH9" s="17"/>
      <c r="FI9" s="17"/>
      <c r="FJ9" s="17"/>
      <c r="FK9" s="17"/>
      <c r="FL9" s="17"/>
      <c r="FM9" s="17"/>
      <c r="FN9" s="17"/>
      <c r="FO9" s="20"/>
      <c r="FP9" s="20"/>
      <c r="FQ9" s="20"/>
      <c r="FR9" s="20"/>
      <c r="FS9" s="20"/>
      <c r="FT9" s="20"/>
      <c r="FU9" s="301"/>
      <c r="FV9" s="284" t="s">
        <v>3</v>
      </c>
      <c r="FW9" s="92">
        <v>1</v>
      </c>
      <c r="FX9" s="40">
        <v>0</v>
      </c>
      <c r="FY9" s="40">
        <v>5</v>
      </c>
      <c r="FZ9" s="40">
        <v>10</v>
      </c>
      <c r="GA9" s="40">
        <v>89</v>
      </c>
      <c r="GB9" s="40">
        <v>105</v>
      </c>
      <c r="GC9" s="40">
        <v>107</v>
      </c>
      <c r="GD9" s="68">
        <v>212</v>
      </c>
      <c r="GF9" s="35">
        <f t="shared" si="14"/>
        <v>0</v>
      </c>
      <c r="GG9" s="35"/>
      <c r="GH9" s="35"/>
      <c r="GI9" s="35"/>
      <c r="GJ9" s="35"/>
      <c r="GK9" s="35"/>
      <c r="GL9" s="35"/>
      <c r="GM9" s="35"/>
      <c r="GN9" s="35"/>
    </row>
    <row r="10" spans="1:196" s="140" customFormat="1" ht="21" customHeight="1" x14ac:dyDescent="0.15">
      <c r="A10" s="280"/>
      <c r="B10" s="284"/>
      <c r="C10" s="101">
        <f>C9/$H$9</f>
        <v>0.20560747663551401</v>
      </c>
      <c r="D10" s="102">
        <f t="shared" ref="D10:G10" si="22">D9/$H$9</f>
        <v>3.7383177570093455E-2</v>
      </c>
      <c r="E10" s="102">
        <f t="shared" si="22"/>
        <v>1.4018691588785047E-2</v>
      </c>
      <c r="F10" s="102">
        <f t="shared" si="22"/>
        <v>3.2710280373831772E-2</v>
      </c>
      <c r="G10" s="102">
        <f t="shared" si="22"/>
        <v>0.71028037383177567</v>
      </c>
      <c r="H10" s="75">
        <v>1</v>
      </c>
      <c r="I10" s="141" t="s">
        <v>134</v>
      </c>
      <c r="J10" s="152" t="s">
        <v>134</v>
      </c>
      <c r="K10" s="142"/>
      <c r="L10" s="143">
        <f t="shared" si="1"/>
        <v>0</v>
      </c>
      <c r="M10" s="143"/>
      <c r="N10" s="143"/>
      <c r="O10" s="143"/>
      <c r="P10" s="143"/>
      <c r="Q10" s="143"/>
      <c r="R10" s="142"/>
      <c r="S10" s="142"/>
      <c r="T10" s="142"/>
      <c r="U10" s="20"/>
      <c r="V10" s="301"/>
      <c r="W10" s="334"/>
      <c r="X10" s="164">
        <f>X9/$AC$9</f>
        <v>0.23121387283236994</v>
      </c>
      <c r="Y10" s="102">
        <f t="shared" ref="Y10:AB10" si="23">Y9/$AC$9</f>
        <v>0.18497109826589594</v>
      </c>
      <c r="Z10" s="102">
        <f t="shared" si="23"/>
        <v>4.6242774566473986E-2</v>
      </c>
      <c r="AA10" s="102">
        <f t="shared" si="23"/>
        <v>6.358381502890173E-2</v>
      </c>
      <c r="AB10" s="102">
        <f t="shared" si="23"/>
        <v>0.47398843930635837</v>
      </c>
      <c r="AC10" s="75">
        <v>1</v>
      </c>
      <c r="AD10" s="141" t="s">
        <v>134</v>
      </c>
      <c r="AE10" s="152" t="s">
        <v>134</v>
      </c>
      <c r="AF10" s="142"/>
      <c r="AG10" s="143">
        <f t="shared" si="3"/>
        <v>0</v>
      </c>
      <c r="AH10" s="143"/>
      <c r="AI10" s="143"/>
      <c r="AJ10" s="143"/>
      <c r="AK10" s="143"/>
      <c r="AL10" s="143"/>
      <c r="AM10" s="142"/>
      <c r="AN10" s="142"/>
      <c r="AO10" s="142"/>
      <c r="AP10" s="142"/>
      <c r="AQ10" s="142"/>
      <c r="AR10" s="20"/>
      <c r="AS10" s="301"/>
      <c r="AT10" s="284"/>
      <c r="AU10" s="101">
        <f>AU9/$AZ$9</f>
        <v>0</v>
      </c>
      <c r="AV10" s="102">
        <f t="shared" ref="AV10:AY10" si="24">AV9/$AZ$9</f>
        <v>0</v>
      </c>
      <c r="AW10" s="102">
        <f t="shared" si="24"/>
        <v>0</v>
      </c>
      <c r="AX10" s="102">
        <f t="shared" si="24"/>
        <v>1.7857142857142856E-2</v>
      </c>
      <c r="AY10" s="102">
        <f t="shared" si="24"/>
        <v>0.9821428571428571</v>
      </c>
      <c r="AZ10" s="75">
        <v>1</v>
      </c>
      <c r="BA10" s="141" t="s">
        <v>134</v>
      </c>
      <c r="BB10" s="152" t="s">
        <v>134</v>
      </c>
      <c r="BC10" s="20"/>
      <c r="BD10" s="17">
        <f t="shared" si="5"/>
        <v>0</v>
      </c>
      <c r="BE10" s="17"/>
      <c r="BF10" s="17"/>
      <c r="BG10" s="17"/>
      <c r="BH10" s="17"/>
      <c r="BI10" s="17"/>
      <c r="BJ10" s="39"/>
      <c r="BK10" s="39"/>
      <c r="BL10" s="39"/>
      <c r="BM10" s="20"/>
      <c r="BN10" s="20"/>
      <c r="BO10" s="20"/>
      <c r="BP10" s="20"/>
      <c r="BQ10" s="301"/>
      <c r="BR10" s="284"/>
      <c r="BS10" s="101">
        <f>BS9/$BX$9</f>
        <v>5.8064516129032261E-2</v>
      </c>
      <c r="BT10" s="102">
        <f t="shared" ref="BT10:BW10" si="25">BT9/$BX$9</f>
        <v>5.1612903225806452E-2</v>
      </c>
      <c r="BU10" s="102">
        <f t="shared" si="25"/>
        <v>8.387096774193549E-2</v>
      </c>
      <c r="BV10" s="102">
        <f t="shared" si="25"/>
        <v>0.32903225806451614</v>
      </c>
      <c r="BW10" s="102">
        <f t="shared" si="25"/>
        <v>0.47741935483870968</v>
      </c>
      <c r="BX10" s="75">
        <v>1</v>
      </c>
      <c r="BY10" s="141" t="s">
        <v>134</v>
      </c>
      <c r="BZ10" s="152" t="s">
        <v>134</v>
      </c>
      <c r="CB10" s="143">
        <f t="shared" si="7"/>
        <v>0</v>
      </c>
      <c r="CC10" s="143"/>
      <c r="CD10" s="143"/>
      <c r="CE10" s="143"/>
      <c r="CF10" s="143"/>
      <c r="CG10" s="143"/>
      <c r="CH10" s="142"/>
      <c r="CI10" s="142"/>
      <c r="CJ10" s="142"/>
      <c r="CQ10" s="20"/>
      <c r="CR10" s="301"/>
      <c r="CS10" s="284"/>
      <c r="CT10" s="101">
        <f>CT9/$CY$9</f>
        <v>5.1724137931034482E-2</v>
      </c>
      <c r="CU10" s="102">
        <f t="shared" ref="CU10:CW10" si="26">CU9/$CY$9</f>
        <v>5.1724137931034482E-2</v>
      </c>
      <c r="CV10" s="102">
        <f t="shared" si="26"/>
        <v>5.1724137931034482E-2</v>
      </c>
      <c r="CW10" s="102">
        <f t="shared" si="26"/>
        <v>0.25862068965517243</v>
      </c>
      <c r="CX10" s="103">
        <f>CX9/$CY$9-0.001</f>
        <v>0.58520689655172409</v>
      </c>
      <c r="CY10" s="75">
        <v>1</v>
      </c>
      <c r="CZ10" s="141" t="s">
        <v>134</v>
      </c>
      <c r="DA10" s="152" t="s">
        <v>134</v>
      </c>
      <c r="DC10" s="143">
        <f t="shared" si="9"/>
        <v>-1.0000000000000009E-3</v>
      </c>
      <c r="DD10" s="143"/>
      <c r="DE10" s="143"/>
      <c r="DF10" s="143"/>
      <c r="DG10" s="143"/>
      <c r="DH10" s="143"/>
      <c r="DI10" s="142"/>
      <c r="DJ10" s="142"/>
      <c r="DK10" s="142"/>
      <c r="DS10" s="20"/>
      <c r="DT10" s="301"/>
      <c r="DU10" s="284"/>
      <c r="DV10" s="101">
        <f>DV9/$EA$9</f>
        <v>0</v>
      </c>
      <c r="DW10" s="102">
        <f t="shared" ref="DW10:DZ10" si="27">DW9/$EA$9</f>
        <v>0</v>
      </c>
      <c r="DX10" s="102">
        <f t="shared" si="27"/>
        <v>0</v>
      </c>
      <c r="DY10" s="102">
        <f t="shared" si="27"/>
        <v>9.4117647058823528E-2</v>
      </c>
      <c r="DZ10" s="102">
        <f t="shared" si="27"/>
        <v>0.90588235294117647</v>
      </c>
      <c r="EA10" s="75">
        <v>1</v>
      </c>
      <c r="EB10" s="141" t="s">
        <v>134</v>
      </c>
      <c r="EC10" s="152" t="s">
        <v>134</v>
      </c>
      <c r="EE10" s="143">
        <f t="shared" si="11"/>
        <v>0</v>
      </c>
      <c r="EF10" s="143"/>
      <c r="EG10" s="143"/>
      <c r="EH10" s="143"/>
      <c r="EI10" s="143"/>
      <c r="EJ10" s="143"/>
      <c r="EK10" s="142"/>
      <c r="EL10" s="142"/>
      <c r="EM10" s="142"/>
      <c r="ET10" s="20"/>
      <c r="EU10" s="301"/>
      <c r="EV10" s="284"/>
      <c r="EW10" s="101">
        <f>EW9/$FB$9</f>
        <v>0</v>
      </c>
      <c r="EX10" s="102">
        <f t="shared" ref="EX10:EZ10" si="28">EX9/$FB$9</f>
        <v>9.2592592592592587E-3</v>
      </c>
      <c r="EY10" s="102">
        <f t="shared" si="28"/>
        <v>0</v>
      </c>
      <c r="EZ10" s="102">
        <f t="shared" si="28"/>
        <v>9.2592592592592587E-3</v>
      </c>
      <c r="FA10" s="103">
        <f>FA9/$FB$9+0.001</f>
        <v>0.98248148148148151</v>
      </c>
      <c r="FB10" s="75">
        <v>1</v>
      </c>
      <c r="FC10" s="141" t="s">
        <v>134</v>
      </c>
      <c r="FD10" s="152" t="s">
        <v>134</v>
      </c>
      <c r="FE10" s="20"/>
      <c r="FF10" s="17">
        <f t="shared" si="12"/>
        <v>1.0000000000001119E-3</v>
      </c>
      <c r="FG10" s="17"/>
      <c r="FH10" s="17"/>
      <c r="FI10" s="17"/>
      <c r="FJ10" s="17"/>
      <c r="FK10" s="17"/>
      <c r="FL10" s="39"/>
      <c r="FM10" s="39"/>
      <c r="FN10" s="39"/>
      <c r="FO10" s="20"/>
      <c r="FP10" s="20"/>
      <c r="FQ10" s="20"/>
      <c r="FR10" s="20"/>
      <c r="FS10" s="20"/>
      <c r="FT10" s="20"/>
      <c r="FU10" s="301"/>
      <c r="FV10" s="284"/>
      <c r="FW10" s="101">
        <f>FW9/$GB$9</f>
        <v>9.5238095238095247E-3</v>
      </c>
      <c r="FX10" s="102">
        <f t="shared" ref="FX10:FZ10" si="29">FX9/$GB$9</f>
        <v>0</v>
      </c>
      <c r="FY10" s="102">
        <f t="shared" si="29"/>
        <v>4.7619047619047616E-2</v>
      </c>
      <c r="FZ10" s="102">
        <f t="shared" si="29"/>
        <v>9.5238095238095233E-2</v>
      </c>
      <c r="GA10" s="103">
        <f>GA9/$GB$9-0.001</f>
        <v>0.8466190476190476</v>
      </c>
      <c r="GB10" s="75">
        <v>1</v>
      </c>
      <c r="GC10" s="141" t="s">
        <v>134</v>
      </c>
      <c r="GD10" s="152" t="s">
        <v>134</v>
      </c>
      <c r="GF10" s="143">
        <f t="shared" si="14"/>
        <v>-1.0000000000000009E-3</v>
      </c>
      <c r="GG10" s="143"/>
      <c r="GH10" s="143"/>
      <c r="GI10" s="143"/>
      <c r="GJ10" s="143"/>
      <c r="GK10" s="143"/>
      <c r="GL10" s="142"/>
      <c r="GM10" s="142"/>
      <c r="GN10" s="142"/>
    </row>
    <row r="11" spans="1:196" s="7" customFormat="1" ht="21" customHeight="1" x14ac:dyDescent="0.15">
      <c r="A11" s="280"/>
      <c r="B11" s="284" t="s">
        <v>4</v>
      </c>
      <c r="C11" s="92">
        <v>46</v>
      </c>
      <c r="D11" s="198">
        <v>11</v>
      </c>
      <c r="E11" s="198">
        <v>8</v>
      </c>
      <c r="F11" s="198">
        <v>9</v>
      </c>
      <c r="G11" s="198">
        <v>168</v>
      </c>
      <c r="H11" s="198">
        <v>242</v>
      </c>
      <c r="I11" s="198">
        <v>0</v>
      </c>
      <c r="J11" s="192">
        <v>242</v>
      </c>
      <c r="K11" s="35"/>
      <c r="L11" s="35">
        <f t="shared" si="1"/>
        <v>0</v>
      </c>
      <c r="M11" s="35"/>
      <c r="N11" s="35"/>
      <c r="O11" s="35"/>
      <c r="P11" s="35"/>
      <c r="Q11" s="35"/>
      <c r="R11" s="35"/>
      <c r="S11" s="35"/>
      <c r="T11" s="35"/>
      <c r="U11" s="20"/>
      <c r="V11" s="301"/>
      <c r="W11" s="334" t="s">
        <v>4</v>
      </c>
      <c r="X11" s="196">
        <v>45</v>
      </c>
      <c r="Y11" s="198">
        <v>23</v>
      </c>
      <c r="Z11" s="198">
        <v>7</v>
      </c>
      <c r="AA11" s="198">
        <v>19</v>
      </c>
      <c r="AB11" s="198">
        <v>101</v>
      </c>
      <c r="AC11" s="198">
        <v>195</v>
      </c>
      <c r="AD11" s="198">
        <v>49</v>
      </c>
      <c r="AE11" s="193">
        <v>244</v>
      </c>
      <c r="AF11" s="35"/>
      <c r="AG11" s="35">
        <f t="shared" si="3"/>
        <v>0</v>
      </c>
      <c r="AH11" s="35"/>
      <c r="AI11" s="35"/>
      <c r="AJ11" s="35"/>
      <c r="AK11" s="35"/>
      <c r="AL11" s="35"/>
      <c r="AM11" s="35"/>
      <c r="AN11" s="35"/>
      <c r="AO11" s="35"/>
      <c r="AP11" s="35"/>
      <c r="AQ11" s="35"/>
      <c r="AR11" s="20"/>
      <c r="AS11" s="301"/>
      <c r="AT11" s="284" t="s">
        <v>4</v>
      </c>
      <c r="AU11" s="92">
        <v>0</v>
      </c>
      <c r="AV11" s="40">
        <v>0</v>
      </c>
      <c r="AW11" s="40">
        <v>0</v>
      </c>
      <c r="AX11" s="40">
        <v>1</v>
      </c>
      <c r="AY11" s="40">
        <v>24</v>
      </c>
      <c r="AZ11" s="40">
        <v>25</v>
      </c>
      <c r="BA11" s="40">
        <v>212</v>
      </c>
      <c r="BB11" s="68">
        <v>237</v>
      </c>
      <c r="BC11" s="20"/>
      <c r="BD11" s="17">
        <f t="shared" si="5"/>
        <v>0</v>
      </c>
      <c r="BE11" s="17"/>
      <c r="BF11" s="17"/>
      <c r="BG11" s="17"/>
      <c r="BH11" s="17"/>
      <c r="BI11" s="17"/>
      <c r="BJ11" s="17"/>
      <c r="BK11" s="17"/>
      <c r="BL11" s="17"/>
      <c r="BM11" s="20"/>
      <c r="BN11" s="20"/>
      <c r="BO11" s="20"/>
      <c r="BP11" s="20"/>
      <c r="BQ11" s="301"/>
      <c r="BR11" s="284" t="s">
        <v>4</v>
      </c>
      <c r="BS11" s="92">
        <v>0</v>
      </c>
      <c r="BT11" s="40">
        <v>14</v>
      </c>
      <c r="BU11" s="40">
        <v>17</v>
      </c>
      <c r="BV11" s="40">
        <v>53</v>
      </c>
      <c r="BW11" s="40">
        <v>83</v>
      </c>
      <c r="BX11" s="40">
        <v>167</v>
      </c>
      <c r="BY11" s="40">
        <v>76</v>
      </c>
      <c r="BZ11" s="68">
        <v>243</v>
      </c>
      <c r="CB11" s="35">
        <f t="shared" si="7"/>
        <v>0</v>
      </c>
      <c r="CC11" s="35"/>
      <c r="CD11" s="35"/>
      <c r="CE11" s="35"/>
      <c r="CF11" s="35"/>
      <c r="CG11" s="35"/>
      <c r="CH11" s="35"/>
      <c r="CI11" s="35"/>
      <c r="CJ11" s="35"/>
      <c r="CQ11" s="20"/>
      <c r="CR11" s="301"/>
      <c r="CS11" s="284" t="s">
        <v>4</v>
      </c>
      <c r="CT11" s="92">
        <v>1</v>
      </c>
      <c r="CU11" s="40">
        <v>8</v>
      </c>
      <c r="CV11" s="40">
        <v>9</v>
      </c>
      <c r="CW11" s="40">
        <v>9</v>
      </c>
      <c r="CX11" s="40">
        <v>28</v>
      </c>
      <c r="CY11" s="40">
        <v>55</v>
      </c>
      <c r="CZ11" s="40">
        <v>187</v>
      </c>
      <c r="DA11" s="68">
        <v>242</v>
      </c>
      <c r="DC11" s="35">
        <f t="shared" si="9"/>
        <v>0</v>
      </c>
      <c r="DD11" s="35"/>
      <c r="DE11" s="35"/>
      <c r="DF11" s="35"/>
      <c r="DG11" s="35"/>
      <c r="DH11" s="35"/>
      <c r="DI11" s="35"/>
      <c r="DJ11" s="35"/>
      <c r="DK11" s="35"/>
      <c r="DS11" s="20"/>
      <c r="DT11" s="301"/>
      <c r="DU11" s="284" t="s">
        <v>4</v>
      </c>
      <c r="DV11" s="92">
        <v>0</v>
      </c>
      <c r="DW11" s="40">
        <v>1</v>
      </c>
      <c r="DX11" s="40">
        <v>1</v>
      </c>
      <c r="DY11" s="40">
        <v>9</v>
      </c>
      <c r="DZ11" s="40">
        <v>83</v>
      </c>
      <c r="EA11" s="40">
        <v>94</v>
      </c>
      <c r="EB11" s="40">
        <v>149</v>
      </c>
      <c r="EC11" s="68">
        <v>243</v>
      </c>
      <c r="EE11" s="35">
        <f t="shared" si="11"/>
        <v>0</v>
      </c>
      <c r="EF11" s="35"/>
      <c r="EG11" s="35"/>
      <c r="EH11" s="35"/>
      <c r="EI11" s="35"/>
      <c r="EJ11" s="35"/>
      <c r="EK11" s="35"/>
      <c r="EL11" s="35"/>
      <c r="EM11" s="35"/>
      <c r="ET11" s="20"/>
      <c r="EU11" s="301"/>
      <c r="EV11" s="284" t="s">
        <v>4</v>
      </c>
      <c r="EW11" s="92">
        <v>0</v>
      </c>
      <c r="EX11" s="40">
        <v>1</v>
      </c>
      <c r="EY11" s="40">
        <v>0</v>
      </c>
      <c r="EZ11" s="40">
        <v>5</v>
      </c>
      <c r="FA11" s="40">
        <v>118</v>
      </c>
      <c r="FB11" s="40">
        <v>124</v>
      </c>
      <c r="FC11" s="40">
        <v>118</v>
      </c>
      <c r="FD11" s="68">
        <v>242</v>
      </c>
      <c r="FE11" s="20"/>
      <c r="FF11" s="17">
        <f t="shared" si="12"/>
        <v>0</v>
      </c>
      <c r="FG11" s="17"/>
      <c r="FH11" s="17"/>
      <c r="FI11" s="17"/>
      <c r="FJ11" s="17"/>
      <c r="FK11" s="17"/>
      <c r="FL11" s="17"/>
      <c r="FM11" s="17"/>
      <c r="FN11" s="17"/>
      <c r="FO11" s="20"/>
      <c r="FP11" s="20"/>
      <c r="FQ11" s="20"/>
      <c r="FR11" s="20"/>
      <c r="FS11" s="20"/>
      <c r="FT11" s="20"/>
      <c r="FU11" s="301"/>
      <c r="FV11" s="284" t="s">
        <v>4</v>
      </c>
      <c r="FW11" s="92">
        <v>0</v>
      </c>
      <c r="FX11" s="40">
        <v>3</v>
      </c>
      <c r="FY11" s="40">
        <v>5</v>
      </c>
      <c r="FZ11" s="40">
        <v>14</v>
      </c>
      <c r="GA11" s="40">
        <v>99</v>
      </c>
      <c r="GB11" s="40">
        <v>121</v>
      </c>
      <c r="GC11" s="40">
        <v>120</v>
      </c>
      <c r="GD11" s="68">
        <v>241</v>
      </c>
      <c r="GF11" s="35">
        <f t="shared" si="14"/>
        <v>0</v>
      </c>
      <c r="GG11" s="35"/>
      <c r="GH11" s="35"/>
      <c r="GI11" s="35"/>
      <c r="GJ11" s="35"/>
      <c r="GK11" s="35"/>
      <c r="GL11" s="35"/>
      <c r="GM11" s="35"/>
      <c r="GN11" s="35"/>
    </row>
    <row r="12" spans="1:196" s="140" customFormat="1" ht="21" customHeight="1" x14ac:dyDescent="0.15">
      <c r="A12" s="280"/>
      <c r="B12" s="284"/>
      <c r="C12" s="101">
        <f>C11/$H$11</f>
        <v>0.19008264462809918</v>
      </c>
      <c r="D12" s="102">
        <f t="shared" ref="D12:F12" si="30">D11/$H$11</f>
        <v>4.5454545454545456E-2</v>
      </c>
      <c r="E12" s="102">
        <f t="shared" si="30"/>
        <v>3.3057851239669422E-2</v>
      </c>
      <c r="F12" s="102">
        <f t="shared" si="30"/>
        <v>3.71900826446281E-2</v>
      </c>
      <c r="G12" s="103">
        <f>G11/$H$11+0.001</f>
        <v>0.69521487603305787</v>
      </c>
      <c r="H12" s="75">
        <v>1</v>
      </c>
      <c r="I12" s="141" t="s">
        <v>134</v>
      </c>
      <c r="J12" s="152" t="s">
        <v>134</v>
      </c>
      <c r="K12" s="142"/>
      <c r="L12" s="143">
        <f t="shared" si="1"/>
        <v>9.9999999999988987E-4</v>
      </c>
      <c r="M12" s="143"/>
      <c r="N12" s="143"/>
      <c r="O12" s="143"/>
      <c r="P12" s="143"/>
      <c r="Q12" s="143"/>
      <c r="R12" s="142"/>
      <c r="S12" s="142"/>
      <c r="T12" s="142"/>
      <c r="U12" s="20"/>
      <c r="V12" s="301"/>
      <c r="W12" s="334"/>
      <c r="X12" s="164">
        <f>X11/$AC$11</f>
        <v>0.23076923076923078</v>
      </c>
      <c r="Y12" s="102">
        <f t="shared" ref="Y12:AB12" si="31">Y11/$AC$11</f>
        <v>0.11794871794871795</v>
      </c>
      <c r="Z12" s="102">
        <f t="shared" si="31"/>
        <v>3.5897435897435895E-2</v>
      </c>
      <c r="AA12" s="102">
        <f t="shared" si="31"/>
        <v>9.7435897435897437E-2</v>
      </c>
      <c r="AB12" s="102">
        <f t="shared" si="31"/>
        <v>0.517948717948718</v>
      </c>
      <c r="AC12" s="75">
        <v>1</v>
      </c>
      <c r="AD12" s="141" t="s">
        <v>134</v>
      </c>
      <c r="AE12" s="152" t="s">
        <v>134</v>
      </c>
      <c r="AF12" s="142"/>
      <c r="AG12" s="143">
        <f t="shared" si="3"/>
        <v>0</v>
      </c>
      <c r="AH12" s="143"/>
      <c r="AI12" s="143"/>
      <c r="AJ12" s="143"/>
      <c r="AK12" s="143"/>
      <c r="AL12" s="143"/>
      <c r="AM12" s="142"/>
      <c r="AN12" s="142"/>
      <c r="AO12" s="142"/>
      <c r="AP12" s="142"/>
      <c r="AQ12" s="142"/>
      <c r="AR12" s="20"/>
      <c r="AS12" s="301"/>
      <c r="AT12" s="284"/>
      <c r="AU12" s="101">
        <f>AU11/$AZ$11</f>
        <v>0</v>
      </c>
      <c r="AV12" s="102">
        <f t="shared" ref="AV12:AY12" si="32">AV11/$AZ$11</f>
        <v>0</v>
      </c>
      <c r="AW12" s="102">
        <f t="shared" si="32"/>
        <v>0</v>
      </c>
      <c r="AX12" s="102">
        <f t="shared" si="32"/>
        <v>0.04</v>
      </c>
      <c r="AY12" s="102">
        <f t="shared" si="32"/>
        <v>0.96</v>
      </c>
      <c r="AZ12" s="75">
        <v>1</v>
      </c>
      <c r="BA12" s="141" t="s">
        <v>134</v>
      </c>
      <c r="BB12" s="152" t="s">
        <v>134</v>
      </c>
      <c r="BC12" s="20"/>
      <c r="BD12" s="17">
        <f t="shared" si="5"/>
        <v>0</v>
      </c>
      <c r="BE12" s="17"/>
      <c r="BF12" s="17"/>
      <c r="BG12" s="17"/>
      <c r="BH12" s="17"/>
      <c r="BI12" s="17"/>
      <c r="BJ12" s="39"/>
      <c r="BK12" s="39"/>
      <c r="BL12" s="39"/>
      <c r="BM12" s="20"/>
      <c r="BN12" s="20"/>
      <c r="BO12" s="20"/>
      <c r="BP12" s="20"/>
      <c r="BQ12" s="301"/>
      <c r="BR12" s="284"/>
      <c r="BS12" s="101">
        <f>BS11/$BX$11</f>
        <v>0</v>
      </c>
      <c r="BT12" s="102">
        <f t="shared" ref="BT12:BW12" si="33">BT11/$BX$11</f>
        <v>8.3832335329341312E-2</v>
      </c>
      <c r="BU12" s="102">
        <f t="shared" si="33"/>
        <v>0.10179640718562874</v>
      </c>
      <c r="BV12" s="102">
        <f t="shared" si="33"/>
        <v>0.31736526946107785</v>
      </c>
      <c r="BW12" s="102">
        <f t="shared" si="33"/>
        <v>0.49700598802395207</v>
      </c>
      <c r="BX12" s="75">
        <v>1</v>
      </c>
      <c r="BY12" s="141" t="s">
        <v>134</v>
      </c>
      <c r="BZ12" s="152" t="s">
        <v>134</v>
      </c>
      <c r="CB12" s="143">
        <f t="shared" si="7"/>
        <v>0</v>
      </c>
      <c r="CC12" s="143"/>
      <c r="CD12" s="143"/>
      <c r="CE12" s="143"/>
      <c r="CF12" s="143"/>
      <c r="CG12" s="143"/>
      <c r="CH12" s="142"/>
      <c r="CI12" s="142"/>
      <c r="CJ12" s="142"/>
      <c r="CQ12" s="20"/>
      <c r="CR12" s="301"/>
      <c r="CS12" s="284"/>
      <c r="CT12" s="101">
        <f>CT11/$CY$11</f>
        <v>1.8181818181818181E-2</v>
      </c>
      <c r="CU12" s="102">
        <f t="shared" ref="CU12:CX12" si="34">CU11/$CY$11</f>
        <v>0.14545454545454545</v>
      </c>
      <c r="CV12" s="102">
        <f t="shared" si="34"/>
        <v>0.16363636363636364</v>
      </c>
      <c r="CW12" s="102">
        <f t="shared" si="34"/>
        <v>0.16363636363636364</v>
      </c>
      <c r="CX12" s="102">
        <f t="shared" si="34"/>
        <v>0.50909090909090904</v>
      </c>
      <c r="CY12" s="75">
        <v>1</v>
      </c>
      <c r="CZ12" s="141" t="s">
        <v>134</v>
      </c>
      <c r="DA12" s="152" t="s">
        <v>134</v>
      </c>
      <c r="DC12" s="143">
        <f t="shared" si="9"/>
        <v>0</v>
      </c>
      <c r="DD12" s="143"/>
      <c r="DE12" s="143"/>
      <c r="DF12" s="143"/>
      <c r="DG12" s="143"/>
      <c r="DH12" s="143"/>
      <c r="DI12" s="142"/>
      <c r="DJ12" s="142"/>
      <c r="DK12" s="142"/>
      <c r="DS12" s="20"/>
      <c r="DT12" s="301"/>
      <c r="DU12" s="284"/>
      <c r="DV12" s="101">
        <f>DV11/$EA$11</f>
        <v>0</v>
      </c>
      <c r="DW12" s="102">
        <f t="shared" ref="DW12:DY12" si="35">DW11/$EA$11</f>
        <v>1.0638297872340425E-2</v>
      </c>
      <c r="DX12" s="102">
        <f t="shared" si="35"/>
        <v>1.0638297872340425E-2</v>
      </c>
      <c r="DY12" s="102">
        <f t="shared" si="35"/>
        <v>9.5744680851063829E-2</v>
      </c>
      <c r="DZ12" s="103">
        <f>DZ11/$EA$11-0.001</f>
        <v>0.88197872340425532</v>
      </c>
      <c r="EA12" s="75">
        <v>1</v>
      </c>
      <c r="EB12" s="141" t="s">
        <v>134</v>
      </c>
      <c r="EC12" s="152" t="s">
        <v>134</v>
      </c>
      <c r="EE12" s="143">
        <f t="shared" si="11"/>
        <v>-1.0000000000000009E-3</v>
      </c>
      <c r="EF12" s="143"/>
      <c r="EG12" s="143"/>
      <c r="EH12" s="143"/>
      <c r="EI12" s="143"/>
      <c r="EJ12" s="143"/>
      <c r="EK12" s="142"/>
      <c r="EL12" s="142"/>
      <c r="EM12" s="142"/>
      <c r="ET12" s="20"/>
      <c r="EU12" s="301"/>
      <c r="EV12" s="284"/>
      <c r="EW12" s="101">
        <f>EW11/$FB$11</f>
        <v>0</v>
      </c>
      <c r="EX12" s="102">
        <f t="shared" ref="EX12:FA12" si="36">EX11/$FB$11</f>
        <v>8.0645161290322578E-3</v>
      </c>
      <c r="EY12" s="102">
        <f t="shared" si="36"/>
        <v>0</v>
      </c>
      <c r="EZ12" s="102">
        <f t="shared" si="36"/>
        <v>4.0322580645161289E-2</v>
      </c>
      <c r="FA12" s="102">
        <f t="shared" si="36"/>
        <v>0.95161290322580649</v>
      </c>
      <c r="FB12" s="75">
        <v>1</v>
      </c>
      <c r="FC12" s="141" t="s">
        <v>134</v>
      </c>
      <c r="FD12" s="152" t="s">
        <v>134</v>
      </c>
      <c r="FE12" s="20"/>
      <c r="FF12" s="17">
        <f t="shared" si="12"/>
        <v>0</v>
      </c>
      <c r="FG12" s="17"/>
      <c r="FH12" s="17"/>
      <c r="FI12" s="17"/>
      <c r="FJ12" s="17"/>
      <c r="FK12" s="17"/>
      <c r="FL12" s="39"/>
      <c r="FM12" s="39"/>
      <c r="FN12" s="39"/>
      <c r="FO12" s="20"/>
      <c r="FP12" s="20"/>
      <c r="FQ12" s="20"/>
      <c r="FR12" s="20"/>
      <c r="FS12" s="20"/>
      <c r="FT12" s="20"/>
      <c r="FU12" s="301"/>
      <c r="FV12" s="284"/>
      <c r="FW12" s="101">
        <f>FW11/$GB$11</f>
        <v>0</v>
      </c>
      <c r="FX12" s="102">
        <f t="shared" ref="FX12:GA12" si="37">FX11/$GB$11</f>
        <v>2.4793388429752067E-2</v>
      </c>
      <c r="FY12" s="102">
        <f t="shared" si="37"/>
        <v>4.1322314049586778E-2</v>
      </c>
      <c r="FZ12" s="102">
        <f t="shared" si="37"/>
        <v>0.11570247933884298</v>
      </c>
      <c r="GA12" s="102">
        <f t="shared" si="37"/>
        <v>0.81818181818181823</v>
      </c>
      <c r="GB12" s="75">
        <v>1</v>
      </c>
      <c r="GC12" s="141" t="s">
        <v>134</v>
      </c>
      <c r="GD12" s="152" t="s">
        <v>134</v>
      </c>
      <c r="GF12" s="143">
        <f t="shared" si="14"/>
        <v>0</v>
      </c>
      <c r="GG12" s="143"/>
      <c r="GH12" s="143"/>
      <c r="GI12" s="143"/>
      <c r="GJ12" s="143"/>
      <c r="GK12" s="143"/>
      <c r="GL12" s="142"/>
      <c r="GM12" s="142"/>
      <c r="GN12" s="142"/>
    </row>
    <row r="13" spans="1:196" s="7" customFormat="1" ht="21" customHeight="1" x14ac:dyDescent="0.15">
      <c r="A13" s="280"/>
      <c r="B13" s="284" t="s">
        <v>5</v>
      </c>
      <c r="C13" s="92">
        <v>37</v>
      </c>
      <c r="D13" s="198">
        <v>13</v>
      </c>
      <c r="E13" s="198">
        <v>7</v>
      </c>
      <c r="F13" s="198">
        <v>7</v>
      </c>
      <c r="G13" s="198">
        <v>208</v>
      </c>
      <c r="H13" s="198">
        <v>272</v>
      </c>
      <c r="I13" s="198">
        <v>0</v>
      </c>
      <c r="J13" s="192">
        <v>272</v>
      </c>
      <c r="K13" s="35"/>
      <c r="L13" s="35">
        <f t="shared" si="1"/>
        <v>0</v>
      </c>
      <c r="M13" s="35"/>
      <c r="N13" s="35"/>
      <c r="O13" s="35"/>
      <c r="P13" s="35"/>
      <c r="Q13" s="35"/>
      <c r="R13" s="35"/>
      <c r="S13" s="35"/>
      <c r="T13" s="35"/>
      <c r="U13" s="20"/>
      <c r="V13" s="301"/>
      <c r="W13" s="334" t="s">
        <v>5</v>
      </c>
      <c r="X13" s="196">
        <v>28</v>
      </c>
      <c r="Y13" s="198">
        <v>16</v>
      </c>
      <c r="Z13" s="198">
        <v>9</v>
      </c>
      <c r="AA13" s="198">
        <v>10</v>
      </c>
      <c r="AB13" s="198">
        <v>77</v>
      </c>
      <c r="AC13" s="198">
        <v>140</v>
      </c>
      <c r="AD13" s="198">
        <v>131</v>
      </c>
      <c r="AE13" s="193">
        <v>271</v>
      </c>
      <c r="AF13" s="35"/>
      <c r="AG13" s="35">
        <f t="shared" si="3"/>
        <v>0</v>
      </c>
      <c r="AH13" s="35"/>
      <c r="AI13" s="35"/>
      <c r="AJ13" s="35"/>
      <c r="AK13" s="35"/>
      <c r="AL13" s="35"/>
      <c r="AM13" s="35"/>
      <c r="AN13" s="35"/>
      <c r="AO13" s="35"/>
      <c r="AP13" s="35"/>
      <c r="AQ13" s="35"/>
      <c r="AR13" s="20"/>
      <c r="AS13" s="301"/>
      <c r="AT13" s="284" t="s">
        <v>5</v>
      </c>
      <c r="AU13" s="92">
        <v>0</v>
      </c>
      <c r="AV13" s="40">
        <v>0</v>
      </c>
      <c r="AW13" s="40">
        <v>0</v>
      </c>
      <c r="AX13" s="40">
        <v>2</v>
      </c>
      <c r="AY13" s="40">
        <v>41</v>
      </c>
      <c r="AZ13" s="40">
        <v>43</v>
      </c>
      <c r="BA13" s="40">
        <v>228</v>
      </c>
      <c r="BB13" s="68">
        <v>271</v>
      </c>
      <c r="BC13" s="20"/>
      <c r="BD13" s="17">
        <f t="shared" si="5"/>
        <v>0</v>
      </c>
      <c r="BE13" s="17"/>
      <c r="BF13" s="17"/>
      <c r="BG13" s="17"/>
      <c r="BH13" s="17"/>
      <c r="BI13" s="17"/>
      <c r="BJ13" s="17"/>
      <c r="BK13" s="17"/>
      <c r="BL13" s="17"/>
      <c r="BM13" s="20"/>
      <c r="BN13" s="20"/>
      <c r="BO13" s="20"/>
      <c r="BP13" s="20"/>
      <c r="BQ13" s="301"/>
      <c r="BR13" s="284" t="s">
        <v>5</v>
      </c>
      <c r="BS13" s="92">
        <v>2</v>
      </c>
      <c r="BT13" s="40">
        <v>3</v>
      </c>
      <c r="BU13" s="40">
        <v>14</v>
      </c>
      <c r="BV13" s="40">
        <v>39</v>
      </c>
      <c r="BW13" s="40">
        <v>94</v>
      </c>
      <c r="BX13" s="40">
        <v>152</v>
      </c>
      <c r="BY13" s="40">
        <v>121</v>
      </c>
      <c r="BZ13" s="68">
        <v>273</v>
      </c>
      <c r="CB13" s="35">
        <f t="shared" si="7"/>
        <v>0</v>
      </c>
      <c r="CC13" s="35"/>
      <c r="CD13" s="35"/>
      <c r="CE13" s="35"/>
      <c r="CF13" s="35"/>
      <c r="CG13" s="35"/>
      <c r="CH13" s="35"/>
      <c r="CI13" s="35"/>
      <c r="CJ13" s="35"/>
      <c r="CQ13" s="20"/>
      <c r="CR13" s="301"/>
      <c r="CS13" s="284" t="s">
        <v>5</v>
      </c>
      <c r="CT13" s="92">
        <v>0</v>
      </c>
      <c r="CU13" s="40">
        <v>5</v>
      </c>
      <c r="CV13" s="40">
        <v>7</v>
      </c>
      <c r="CW13" s="40">
        <v>10</v>
      </c>
      <c r="CX13" s="40">
        <v>42</v>
      </c>
      <c r="CY13" s="40">
        <v>64</v>
      </c>
      <c r="CZ13" s="40">
        <v>208</v>
      </c>
      <c r="DA13" s="68">
        <v>272</v>
      </c>
      <c r="DC13" s="35">
        <f t="shared" si="9"/>
        <v>0</v>
      </c>
      <c r="DD13" s="35"/>
      <c r="DE13" s="35"/>
      <c r="DF13" s="35"/>
      <c r="DG13" s="35"/>
      <c r="DH13" s="35"/>
      <c r="DI13" s="35"/>
      <c r="DJ13" s="35"/>
      <c r="DK13" s="35"/>
      <c r="DS13" s="20"/>
      <c r="DT13" s="301"/>
      <c r="DU13" s="284" t="s">
        <v>5</v>
      </c>
      <c r="DV13" s="92">
        <v>0</v>
      </c>
      <c r="DW13" s="40">
        <v>1</v>
      </c>
      <c r="DX13" s="40">
        <v>2</v>
      </c>
      <c r="DY13" s="40">
        <v>5</v>
      </c>
      <c r="DZ13" s="40">
        <v>109</v>
      </c>
      <c r="EA13" s="40">
        <v>117</v>
      </c>
      <c r="EB13" s="40">
        <v>154</v>
      </c>
      <c r="EC13" s="68">
        <v>271</v>
      </c>
      <c r="EE13" s="35">
        <f t="shared" si="11"/>
        <v>0</v>
      </c>
      <c r="EF13" s="35"/>
      <c r="EG13" s="35"/>
      <c r="EH13" s="35"/>
      <c r="EI13" s="35"/>
      <c r="EJ13" s="35"/>
      <c r="EK13" s="35"/>
      <c r="EL13" s="35"/>
      <c r="EM13" s="35"/>
      <c r="ET13" s="20"/>
      <c r="EU13" s="301"/>
      <c r="EV13" s="284" t="s">
        <v>5</v>
      </c>
      <c r="EW13" s="92">
        <v>0</v>
      </c>
      <c r="EX13" s="40">
        <v>0</v>
      </c>
      <c r="EY13" s="40">
        <v>0</v>
      </c>
      <c r="EZ13" s="40">
        <v>8</v>
      </c>
      <c r="FA13" s="40">
        <v>164</v>
      </c>
      <c r="FB13" s="40">
        <v>172</v>
      </c>
      <c r="FC13" s="40">
        <v>100</v>
      </c>
      <c r="FD13" s="68">
        <v>272</v>
      </c>
      <c r="FE13" s="20"/>
      <c r="FF13" s="17">
        <f t="shared" si="12"/>
        <v>0</v>
      </c>
      <c r="FG13" s="17"/>
      <c r="FH13" s="17"/>
      <c r="FI13" s="17"/>
      <c r="FJ13" s="17"/>
      <c r="FK13" s="17"/>
      <c r="FL13" s="17"/>
      <c r="FM13" s="17"/>
      <c r="FN13" s="17"/>
      <c r="FO13" s="20"/>
      <c r="FP13" s="20"/>
      <c r="FQ13" s="20"/>
      <c r="FR13" s="20"/>
      <c r="FS13" s="20"/>
      <c r="FT13" s="20"/>
      <c r="FU13" s="301"/>
      <c r="FV13" s="284" t="s">
        <v>5</v>
      </c>
      <c r="FW13" s="92">
        <v>0</v>
      </c>
      <c r="FX13" s="40">
        <v>1</v>
      </c>
      <c r="FY13" s="40">
        <v>3</v>
      </c>
      <c r="FZ13" s="40">
        <v>15</v>
      </c>
      <c r="GA13" s="40">
        <v>111</v>
      </c>
      <c r="GB13" s="40">
        <v>130</v>
      </c>
      <c r="GC13" s="40">
        <v>143</v>
      </c>
      <c r="GD13" s="68">
        <v>273</v>
      </c>
      <c r="GF13" s="35">
        <f t="shared" si="14"/>
        <v>0</v>
      </c>
      <c r="GG13" s="35"/>
      <c r="GH13" s="35"/>
      <c r="GI13" s="35"/>
      <c r="GJ13" s="35"/>
      <c r="GK13" s="35"/>
      <c r="GL13" s="35"/>
      <c r="GM13" s="35"/>
      <c r="GN13" s="35"/>
    </row>
    <row r="14" spans="1:196" s="140" customFormat="1" ht="21" customHeight="1" x14ac:dyDescent="0.15">
      <c r="A14" s="280"/>
      <c r="B14" s="284"/>
      <c r="C14" s="101">
        <f>C13/$H$13</f>
        <v>0.13602941176470587</v>
      </c>
      <c r="D14" s="102">
        <f t="shared" ref="D14:F14" si="38">D13/$H$13</f>
        <v>4.779411764705882E-2</v>
      </c>
      <c r="E14" s="102">
        <f t="shared" si="38"/>
        <v>2.5735294117647058E-2</v>
      </c>
      <c r="F14" s="102">
        <f t="shared" si="38"/>
        <v>2.5735294117647058E-2</v>
      </c>
      <c r="G14" s="103">
        <f>G13/$H$13-0.001</f>
        <v>0.76370588235294112</v>
      </c>
      <c r="H14" s="75">
        <v>1</v>
      </c>
      <c r="I14" s="141" t="s">
        <v>134</v>
      </c>
      <c r="J14" s="152" t="s">
        <v>134</v>
      </c>
      <c r="K14" s="142"/>
      <c r="L14" s="143">
        <f t="shared" si="1"/>
        <v>-1.0000000000001119E-3</v>
      </c>
      <c r="M14" s="143"/>
      <c r="N14" s="143"/>
      <c r="O14" s="143"/>
      <c r="P14" s="143"/>
      <c r="Q14" s="143"/>
      <c r="R14" s="142"/>
      <c r="S14" s="142"/>
      <c r="T14" s="142"/>
      <c r="U14" s="20"/>
      <c r="V14" s="301"/>
      <c r="W14" s="334"/>
      <c r="X14" s="164">
        <f>X13/$AC$13</f>
        <v>0.2</v>
      </c>
      <c r="Y14" s="102">
        <f t="shared" ref="Y14:AA14" si="39">Y13/$AC$13</f>
        <v>0.11428571428571428</v>
      </c>
      <c r="Z14" s="102">
        <f t="shared" si="39"/>
        <v>6.4285714285714279E-2</v>
      </c>
      <c r="AA14" s="102">
        <f t="shared" si="39"/>
        <v>7.1428571428571425E-2</v>
      </c>
      <c r="AB14" s="103">
        <f>AB13/$AC$13+0.001</f>
        <v>0.55100000000000005</v>
      </c>
      <c r="AC14" s="75">
        <v>1</v>
      </c>
      <c r="AD14" s="141" t="s">
        <v>134</v>
      </c>
      <c r="AE14" s="152" t="s">
        <v>134</v>
      </c>
      <c r="AF14" s="142"/>
      <c r="AG14" s="143">
        <f t="shared" si="3"/>
        <v>9.9999999999988987E-4</v>
      </c>
      <c r="AH14" s="143"/>
      <c r="AI14" s="143"/>
      <c r="AJ14" s="143"/>
      <c r="AK14" s="143"/>
      <c r="AL14" s="143"/>
      <c r="AM14" s="142"/>
      <c r="AN14" s="142"/>
      <c r="AO14" s="142"/>
      <c r="AP14" s="142"/>
      <c r="AQ14" s="142"/>
      <c r="AR14" s="20"/>
      <c r="AS14" s="301"/>
      <c r="AT14" s="284"/>
      <c r="AU14" s="101">
        <f>AU13/$AZ$13</f>
        <v>0</v>
      </c>
      <c r="AV14" s="102">
        <f t="shared" ref="AV14:AY14" si="40">AV13/$AZ$13</f>
        <v>0</v>
      </c>
      <c r="AW14" s="102">
        <f t="shared" si="40"/>
        <v>0</v>
      </c>
      <c r="AX14" s="102">
        <f t="shared" si="40"/>
        <v>4.6511627906976744E-2</v>
      </c>
      <c r="AY14" s="102">
        <f t="shared" si="40"/>
        <v>0.95348837209302328</v>
      </c>
      <c r="AZ14" s="75">
        <v>1</v>
      </c>
      <c r="BA14" s="141" t="s">
        <v>134</v>
      </c>
      <c r="BB14" s="152" t="s">
        <v>134</v>
      </c>
      <c r="BC14" s="20"/>
      <c r="BD14" s="17">
        <f t="shared" si="5"/>
        <v>0</v>
      </c>
      <c r="BE14" s="17"/>
      <c r="BF14" s="17"/>
      <c r="BG14" s="17"/>
      <c r="BH14" s="17"/>
      <c r="BI14" s="17"/>
      <c r="BJ14" s="39"/>
      <c r="BK14" s="39"/>
      <c r="BL14" s="39"/>
      <c r="BM14" s="20"/>
      <c r="BN14" s="20"/>
      <c r="BO14" s="20"/>
      <c r="BP14" s="20"/>
      <c r="BQ14" s="301"/>
      <c r="BR14" s="284"/>
      <c r="BS14" s="101">
        <f>BS13/$BX$13</f>
        <v>1.3157894736842105E-2</v>
      </c>
      <c r="BT14" s="102">
        <f t="shared" ref="BT14:BW14" si="41">BT13/$BX$13</f>
        <v>1.9736842105263157E-2</v>
      </c>
      <c r="BU14" s="102">
        <f t="shared" si="41"/>
        <v>9.2105263157894732E-2</v>
      </c>
      <c r="BV14" s="102">
        <f t="shared" si="41"/>
        <v>0.25657894736842107</v>
      </c>
      <c r="BW14" s="102">
        <f t="shared" si="41"/>
        <v>0.61842105263157898</v>
      </c>
      <c r="BX14" s="75">
        <v>1</v>
      </c>
      <c r="BY14" s="141" t="s">
        <v>134</v>
      </c>
      <c r="BZ14" s="152" t="s">
        <v>134</v>
      </c>
      <c r="CB14" s="143">
        <f t="shared" si="7"/>
        <v>0</v>
      </c>
      <c r="CC14" s="143"/>
      <c r="CD14" s="143"/>
      <c r="CE14" s="143"/>
      <c r="CF14" s="143"/>
      <c r="CG14" s="143"/>
      <c r="CH14" s="142"/>
      <c r="CI14" s="142"/>
      <c r="CJ14" s="142"/>
      <c r="CQ14" s="20"/>
      <c r="CR14" s="301"/>
      <c r="CS14" s="284"/>
      <c r="CT14" s="101">
        <f>CT13/$CY$13</f>
        <v>0</v>
      </c>
      <c r="CU14" s="102">
        <f t="shared" ref="CU14:CW14" si="42">CU13/$CY$13</f>
        <v>7.8125E-2</v>
      </c>
      <c r="CV14" s="102">
        <f t="shared" si="42"/>
        <v>0.109375</v>
      </c>
      <c r="CW14" s="102">
        <f t="shared" si="42"/>
        <v>0.15625</v>
      </c>
      <c r="CX14" s="103">
        <f>CX13/$CY$13+0.001</f>
        <v>0.65725</v>
      </c>
      <c r="CY14" s="75">
        <v>1</v>
      </c>
      <c r="CZ14" s="141" t="s">
        <v>134</v>
      </c>
      <c r="DA14" s="152" t="s">
        <v>134</v>
      </c>
      <c r="DC14" s="143">
        <f t="shared" si="9"/>
        <v>9.9999999999988987E-4</v>
      </c>
      <c r="DD14" s="143"/>
      <c r="DE14" s="143"/>
      <c r="DF14" s="143"/>
      <c r="DG14" s="143"/>
      <c r="DH14" s="143"/>
      <c r="DI14" s="142"/>
      <c r="DJ14" s="142"/>
      <c r="DK14" s="142"/>
      <c r="DS14" s="20"/>
      <c r="DT14" s="301"/>
      <c r="DU14" s="284"/>
      <c r="DV14" s="101">
        <f>DV13/$EA$13</f>
        <v>0</v>
      </c>
      <c r="DW14" s="102">
        <f t="shared" ref="DW14:DY14" si="43">DW13/$EA$13</f>
        <v>8.5470085470085479E-3</v>
      </c>
      <c r="DX14" s="102">
        <f t="shared" si="43"/>
        <v>1.7094017094017096E-2</v>
      </c>
      <c r="DY14" s="102">
        <f t="shared" si="43"/>
        <v>4.2735042735042736E-2</v>
      </c>
      <c r="DZ14" s="103">
        <f>DZ13/$EA$13-0.001</f>
        <v>0.93062393162393164</v>
      </c>
      <c r="EA14" s="75">
        <v>1</v>
      </c>
      <c r="EB14" s="141" t="s">
        <v>134</v>
      </c>
      <c r="EC14" s="152" t="s">
        <v>134</v>
      </c>
      <c r="EE14" s="143">
        <f t="shared" si="11"/>
        <v>-1.0000000000000009E-3</v>
      </c>
      <c r="EF14" s="143"/>
      <c r="EG14" s="143"/>
      <c r="EH14" s="143"/>
      <c r="EI14" s="143"/>
      <c r="EJ14" s="143"/>
      <c r="EK14" s="142"/>
      <c r="EL14" s="142"/>
      <c r="EM14" s="142"/>
      <c r="ET14" s="20"/>
      <c r="EU14" s="301"/>
      <c r="EV14" s="284"/>
      <c r="EW14" s="101">
        <f>EW13/FB13</f>
        <v>0</v>
      </c>
      <c r="EX14" s="102">
        <f>EX13/FB13</f>
        <v>0</v>
      </c>
      <c r="EY14" s="102">
        <f>EY13/FB13</f>
        <v>0</v>
      </c>
      <c r="EZ14" s="102">
        <f>EZ13/FB13</f>
        <v>4.6511627906976744E-2</v>
      </c>
      <c r="FA14" s="102">
        <f>FA13/FB13</f>
        <v>0.95348837209302328</v>
      </c>
      <c r="FB14" s="75">
        <v>1</v>
      </c>
      <c r="FC14" s="141" t="s">
        <v>134</v>
      </c>
      <c r="FD14" s="152" t="s">
        <v>134</v>
      </c>
      <c r="FE14" s="20"/>
      <c r="FF14" s="17">
        <f t="shared" si="12"/>
        <v>0</v>
      </c>
      <c r="FG14" s="17"/>
      <c r="FH14" s="17"/>
      <c r="FI14" s="17"/>
      <c r="FJ14" s="17"/>
      <c r="FK14" s="17"/>
      <c r="FL14" s="39"/>
      <c r="FM14" s="39"/>
      <c r="FN14" s="39"/>
      <c r="FO14" s="20"/>
      <c r="FP14" s="20"/>
      <c r="FQ14" s="20"/>
      <c r="FR14" s="20"/>
      <c r="FS14" s="20"/>
      <c r="FT14" s="20"/>
      <c r="FU14" s="301"/>
      <c r="FV14" s="284"/>
      <c r="FW14" s="101">
        <f>FW13/$GB$13</f>
        <v>0</v>
      </c>
      <c r="FX14" s="102">
        <f t="shared" ref="FX14:GA14" si="44">FX13/$GB$13</f>
        <v>7.6923076923076927E-3</v>
      </c>
      <c r="FY14" s="102">
        <f t="shared" si="44"/>
        <v>2.3076923076923078E-2</v>
      </c>
      <c r="FZ14" s="102">
        <f t="shared" si="44"/>
        <v>0.11538461538461539</v>
      </c>
      <c r="GA14" s="102">
        <f t="shared" si="44"/>
        <v>0.85384615384615381</v>
      </c>
      <c r="GB14" s="75">
        <v>1</v>
      </c>
      <c r="GC14" s="141" t="s">
        <v>134</v>
      </c>
      <c r="GD14" s="152" t="s">
        <v>134</v>
      </c>
      <c r="GF14" s="143">
        <f t="shared" si="14"/>
        <v>0</v>
      </c>
      <c r="GG14" s="143"/>
      <c r="GH14" s="143"/>
      <c r="GI14" s="143"/>
      <c r="GJ14" s="143"/>
      <c r="GK14" s="143"/>
      <c r="GL14" s="142"/>
      <c r="GM14" s="142"/>
      <c r="GN14" s="142"/>
    </row>
    <row r="15" spans="1:196" s="7" customFormat="1" ht="21" customHeight="1" x14ac:dyDescent="0.15">
      <c r="A15" s="280"/>
      <c r="B15" s="285" t="s">
        <v>85</v>
      </c>
      <c r="C15" s="92">
        <v>42</v>
      </c>
      <c r="D15" s="198">
        <v>10</v>
      </c>
      <c r="E15" s="198">
        <v>8</v>
      </c>
      <c r="F15" s="198">
        <v>15</v>
      </c>
      <c r="G15" s="198">
        <v>213</v>
      </c>
      <c r="H15" s="198">
        <v>288</v>
      </c>
      <c r="I15" s="198">
        <v>1</v>
      </c>
      <c r="J15" s="192">
        <v>289</v>
      </c>
      <c r="K15" s="35"/>
      <c r="L15" s="35">
        <f t="shared" si="1"/>
        <v>0</v>
      </c>
      <c r="M15" s="35"/>
      <c r="N15" s="35"/>
      <c r="O15" s="35"/>
      <c r="P15" s="35"/>
      <c r="Q15" s="35"/>
      <c r="R15" s="35"/>
      <c r="S15" s="35"/>
      <c r="T15" s="35"/>
      <c r="U15" s="20"/>
      <c r="V15" s="301"/>
      <c r="W15" s="335" t="s">
        <v>85</v>
      </c>
      <c r="X15" s="196">
        <v>6</v>
      </c>
      <c r="Y15" s="198">
        <v>3</v>
      </c>
      <c r="Z15" s="198">
        <v>6</v>
      </c>
      <c r="AA15" s="198">
        <v>0</v>
      </c>
      <c r="AB15" s="198">
        <v>68</v>
      </c>
      <c r="AC15" s="198">
        <v>83</v>
      </c>
      <c r="AD15" s="198">
        <v>206</v>
      </c>
      <c r="AE15" s="193">
        <v>289</v>
      </c>
      <c r="AF15" s="35"/>
      <c r="AG15" s="35">
        <f t="shared" si="3"/>
        <v>0</v>
      </c>
      <c r="AH15" s="35"/>
      <c r="AI15" s="35"/>
      <c r="AJ15" s="35"/>
      <c r="AK15" s="35"/>
      <c r="AL15" s="35"/>
      <c r="AM15" s="35"/>
      <c r="AN15" s="35"/>
      <c r="AO15" s="35"/>
      <c r="AP15" s="35"/>
      <c r="AQ15" s="35"/>
      <c r="AR15" s="20"/>
      <c r="AS15" s="301"/>
      <c r="AT15" s="285" t="s">
        <v>85</v>
      </c>
      <c r="AU15" s="92">
        <v>0</v>
      </c>
      <c r="AV15" s="40">
        <v>1</v>
      </c>
      <c r="AW15" s="40">
        <v>0</v>
      </c>
      <c r="AX15" s="40">
        <v>1</v>
      </c>
      <c r="AY15" s="40">
        <v>39</v>
      </c>
      <c r="AZ15" s="40">
        <v>41</v>
      </c>
      <c r="BA15" s="40">
        <v>248</v>
      </c>
      <c r="BB15" s="68">
        <v>289</v>
      </c>
      <c r="BC15" s="20"/>
      <c r="BD15" s="17">
        <f t="shared" si="5"/>
        <v>0</v>
      </c>
      <c r="BE15" s="17"/>
      <c r="BF15" s="17"/>
      <c r="BG15" s="17"/>
      <c r="BH15" s="17"/>
      <c r="BI15" s="17"/>
      <c r="BJ15" s="17"/>
      <c r="BK15" s="17"/>
      <c r="BL15" s="17"/>
      <c r="BM15" s="20"/>
      <c r="BN15" s="20"/>
      <c r="BO15" s="20"/>
      <c r="BP15" s="20"/>
      <c r="BQ15" s="301"/>
      <c r="BR15" s="285" t="s">
        <v>85</v>
      </c>
      <c r="BS15" s="92">
        <v>0</v>
      </c>
      <c r="BT15" s="40">
        <v>0</v>
      </c>
      <c r="BU15" s="40">
        <v>4</v>
      </c>
      <c r="BV15" s="40">
        <v>21</v>
      </c>
      <c r="BW15" s="40">
        <v>109</v>
      </c>
      <c r="BX15" s="40">
        <v>134</v>
      </c>
      <c r="BY15" s="40">
        <v>156</v>
      </c>
      <c r="BZ15" s="68">
        <v>290</v>
      </c>
      <c r="CB15" s="35">
        <f t="shared" si="7"/>
        <v>0</v>
      </c>
      <c r="CC15" s="35"/>
      <c r="CD15" s="35"/>
      <c r="CE15" s="35"/>
      <c r="CF15" s="35"/>
      <c r="CG15" s="35"/>
      <c r="CH15" s="35"/>
      <c r="CI15" s="35"/>
      <c r="CJ15" s="35"/>
      <c r="CQ15" s="20"/>
      <c r="CR15" s="301"/>
      <c r="CS15" s="285" t="s">
        <v>85</v>
      </c>
      <c r="CT15" s="92">
        <v>2</v>
      </c>
      <c r="CU15" s="40">
        <v>0</v>
      </c>
      <c r="CV15" s="40">
        <v>4</v>
      </c>
      <c r="CW15" s="40">
        <v>2</v>
      </c>
      <c r="CX15" s="40">
        <v>46</v>
      </c>
      <c r="CY15" s="40">
        <v>54</v>
      </c>
      <c r="CZ15" s="40">
        <v>235</v>
      </c>
      <c r="DA15" s="68">
        <v>289</v>
      </c>
      <c r="DC15" s="35">
        <f t="shared" si="9"/>
        <v>0</v>
      </c>
      <c r="DD15" s="35"/>
      <c r="DE15" s="35"/>
      <c r="DF15" s="35"/>
      <c r="DG15" s="35"/>
      <c r="DH15" s="35"/>
      <c r="DI15" s="35"/>
      <c r="DJ15" s="35"/>
      <c r="DK15" s="35"/>
      <c r="DS15" s="20"/>
      <c r="DT15" s="301"/>
      <c r="DU15" s="285" t="s">
        <v>85</v>
      </c>
      <c r="DV15" s="92">
        <v>0</v>
      </c>
      <c r="DW15" s="40">
        <v>0</v>
      </c>
      <c r="DX15" s="40">
        <v>0</v>
      </c>
      <c r="DY15" s="40">
        <v>2</v>
      </c>
      <c r="DZ15" s="40">
        <v>86</v>
      </c>
      <c r="EA15" s="40">
        <v>88</v>
      </c>
      <c r="EB15" s="40">
        <v>198</v>
      </c>
      <c r="EC15" s="68">
        <v>286</v>
      </c>
      <c r="EE15" s="35">
        <f t="shared" si="11"/>
        <v>0</v>
      </c>
      <c r="EF15" s="35"/>
      <c r="EG15" s="35"/>
      <c r="EH15" s="35"/>
      <c r="EI15" s="35"/>
      <c r="EJ15" s="35"/>
      <c r="EK15" s="35"/>
      <c r="EL15" s="35"/>
      <c r="EM15" s="35"/>
      <c r="ET15" s="20"/>
      <c r="EU15" s="301"/>
      <c r="EV15" s="285" t="s">
        <v>85</v>
      </c>
      <c r="EW15" s="92">
        <v>0</v>
      </c>
      <c r="EX15" s="40">
        <v>0</v>
      </c>
      <c r="EY15" s="40">
        <v>0</v>
      </c>
      <c r="EZ15" s="40">
        <v>7</v>
      </c>
      <c r="FA15" s="40">
        <v>200</v>
      </c>
      <c r="FB15" s="40">
        <v>207</v>
      </c>
      <c r="FC15" s="40">
        <v>83</v>
      </c>
      <c r="FD15" s="68">
        <v>290</v>
      </c>
      <c r="FE15" s="20"/>
      <c r="FF15" s="17">
        <f t="shared" si="12"/>
        <v>0</v>
      </c>
      <c r="FG15" s="17"/>
      <c r="FH15" s="17"/>
      <c r="FI15" s="17"/>
      <c r="FJ15" s="17"/>
      <c r="FK15" s="17"/>
      <c r="FL15" s="17"/>
      <c r="FM15" s="17"/>
      <c r="FN15" s="17"/>
      <c r="FO15" s="20"/>
      <c r="FP15" s="20"/>
      <c r="FQ15" s="20"/>
      <c r="FR15" s="20"/>
      <c r="FS15" s="20"/>
      <c r="FT15" s="20"/>
      <c r="FU15" s="301"/>
      <c r="FV15" s="285" t="s">
        <v>85</v>
      </c>
      <c r="FW15" s="92">
        <v>0</v>
      </c>
      <c r="FX15" s="40">
        <v>1</v>
      </c>
      <c r="FY15" s="40">
        <v>2</v>
      </c>
      <c r="FZ15" s="40">
        <v>7</v>
      </c>
      <c r="GA15" s="40">
        <v>97</v>
      </c>
      <c r="GB15" s="40">
        <v>107</v>
      </c>
      <c r="GC15" s="40">
        <v>182</v>
      </c>
      <c r="GD15" s="68">
        <v>289</v>
      </c>
      <c r="GF15" s="35">
        <f t="shared" si="14"/>
        <v>0</v>
      </c>
      <c r="GG15" s="35"/>
      <c r="GH15" s="35"/>
      <c r="GI15" s="35"/>
      <c r="GJ15" s="35"/>
      <c r="GK15" s="35"/>
      <c r="GL15" s="35"/>
      <c r="GM15" s="35"/>
      <c r="GN15" s="35"/>
    </row>
    <row r="16" spans="1:196" s="140" customFormat="1" ht="21" customHeight="1" thickBot="1" x14ac:dyDescent="0.2">
      <c r="A16" s="280"/>
      <c r="B16" s="286"/>
      <c r="C16" s="109">
        <f>C15/$H$15</f>
        <v>0.14583333333333334</v>
      </c>
      <c r="D16" s="111">
        <f t="shared" ref="D16:F16" si="45">D15/$H$15</f>
        <v>3.4722222222222224E-2</v>
      </c>
      <c r="E16" s="111">
        <f t="shared" si="45"/>
        <v>2.7777777777777776E-2</v>
      </c>
      <c r="F16" s="111">
        <f t="shared" si="45"/>
        <v>5.2083333333333336E-2</v>
      </c>
      <c r="G16" s="110">
        <f>G15/$H$15-0.001</f>
        <v>0.73858333333333337</v>
      </c>
      <c r="H16" s="77">
        <v>1</v>
      </c>
      <c r="I16" s="145" t="s">
        <v>134</v>
      </c>
      <c r="J16" s="170" t="s">
        <v>134</v>
      </c>
      <c r="K16" s="142"/>
      <c r="L16" s="143">
        <f t="shared" si="1"/>
        <v>-9.9999999999988987E-4</v>
      </c>
      <c r="M16" s="143"/>
      <c r="N16" s="143"/>
      <c r="O16" s="143"/>
      <c r="P16" s="143"/>
      <c r="Q16" s="143"/>
      <c r="R16" s="142"/>
      <c r="S16" s="142"/>
      <c r="T16" s="142"/>
      <c r="U16" s="20"/>
      <c r="V16" s="301"/>
      <c r="W16" s="336"/>
      <c r="X16" s="126">
        <f>X15/$AC$15</f>
        <v>7.2289156626506021E-2</v>
      </c>
      <c r="Y16" s="111">
        <f t="shared" ref="Y16:AA16" si="46">Y15/$AC$15</f>
        <v>3.614457831325301E-2</v>
      </c>
      <c r="Z16" s="111">
        <f t="shared" si="46"/>
        <v>7.2289156626506021E-2</v>
      </c>
      <c r="AA16" s="111">
        <f t="shared" si="46"/>
        <v>0</v>
      </c>
      <c r="AB16" s="110">
        <f>AB15/$AC$15+0.001</f>
        <v>0.82027710843373491</v>
      </c>
      <c r="AC16" s="77">
        <v>1</v>
      </c>
      <c r="AD16" s="145" t="s">
        <v>134</v>
      </c>
      <c r="AE16" s="170" t="s">
        <v>134</v>
      </c>
      <c r="AF16" s="142"/>
      <c r="AG16" s="143">
        <f t="shared" si="3"/>
        <v>9.9999999999988987E-4</v>
      </c>
      <c r="AH16" s="143"/>
      <c r="AI16" s="143"/>
      <c r="AJ16" s="143"/>
      <c r="AK16" s="143"/>
      <c r="AL16" s="143"/>
      <c r="AM16" s="142"/>
      <c r="AN16" s="142"/>
      <c r="AO16" s="142"/>
      <c r="AP16" s="142"/>
      <c r="AQ16" s="142"/>
      <c r="AR16" s="20"/>
      <c r="AS16" s="301"/>
      <c r="AT16" s="286"/>
      <c r="AU16" s="109">
        <f>AU15/$AZ$15</f>
        <v>0</v>
      </c>
      <c r="AV16" s="111">
        <f t="shared" ref="AV16:AX16" si="47">AV15/$AZ$15</f>
        <v>2.4390243902439025E-2</v>
      </c>
      <c r="AW16" s="111">
        <f t="shared" si="47"/>
        <v>0</v>
      </c>
      <c r="AX16" s="111">
        <f t="shared" si="47"/>
        <v>2.4390243902439025E-2</v>
      </c>
      <c r="AY16" s="110">
        <f>AY15/$AZ$15+0.001</f>
        <v>0.95221951219512191</v>
      </c>
      <c r="AZ16" s="77">
        <v>1</v>
      </c>
      <c r="BA16" s="145" t="s">
        <v>134</v>
      </c>
      <c r="BB16" s="170" t="s">
        <v>134</v>
      </c>
      <c r="BC16" s="20"/>
      <c r="BD16" s="17">
        <f t="shared" si="5"/>
        <v>9.9999999999988987E-4</v>
      </c>
      <c r="BE16" s="17"/>
      <c r="BF16" s="17"/>
      <c r="BG16" s="17"/>
      <c r="BH16" s="17"/>
      <c r="BI16" s="17"/>
      <c r="BJ16" s="39"/>
      <c r="BK16" s="39"/>
      <c r="BL16" s="39"/>
      <c r="BM16" s="20"/>
      <c r="BN16" s="20"/>
      <c r="BO16" s="20"/>
      <c r="BP16" s="20"/>
      <c r="BQ16" s="301"/>
      <c r="BR16" s="286"/>
      <c r="BS16" s="109">
        <f>BS15/$BX$15</f>
        <v>0</v>
      </c>
      <c r="BT16" s="111">
        <f t="shared" ref="BT16:BW16" si="48">BT15/$BX$15</f>
        <v>0</v>
      </c>
      <c r="BU16" s="111">
        <f t="shared" si="48"/>
        <v>2.9850746268656716E-2</v>
      </c>
      <c r="BV16" s="111">
        <f t="shared" si="48"/>
        <v>0.15671641791044777</v>
      </c>
      <c r="BW16" s="111">
        <f t="shared" si="48"/>
        <v>0.81343283582089554</v>
      </c>
      <c r="BX16" s="77">
        <v>1</v>
      </c>
      <c r="BY16" s="145" t="s">
        <v>134</v>
      </c>
      <c r="BZ16" s="170" t="s">
        <v>134</v>
      </c>
      <c r="CB16" s="143">
        <f t="shared" si="7"/>
        <v>0</v>
      </c>
      <c r="CC16" s="143"/>
      <c r="CD16" s="143"/>
      <c r="CE16" s="143"/>
      <c r="CF16" s="143"/>
      <c r="CG16" s="143"/>
      <c r="CH16" s="142"/>
      <c r="CI16" s="142"/>
      <c r="CJ16" s="142"/>
      <c r="CQ16" s="20"/>
      <c r="CR16" s="301"/>
      <c r="CS16" s="286"/>
      <c r="CT16" s="109">
        <f>CT15/$CY$15</f>
        <v>3.7037037037037035E-2</v>
      </c>
      <c r="CU16" s="111">
        <f t="shared" ref="CU16:CX16" si="49">CU15/$CY$15</f>
        <v>0</v>
      </c>
      <c r="CV16" s="111">
        <f t="shared" si="49"/>
        <v>7.407407407407407E-2</v>
      </c>
      <c r="CW16" s="111">
        <f t="shared" si="49"/>
        <v>3.7037037037037035E-2</v>
      </c>
      <c r="CX16" s="111">
        <f t="shared" si="49"/>
        <v>0.85185185185185186</v>
      </c>
      <c r="CY16" s="77">
        <v>1</v>
      </c>
      <c r="CZ16" s="145" t="s">
        <v>134</v>
      </c>
      <c r="DA16" s="170" t="s">
        <v>134</v>
      </c>
      <c r="DC16" s="143">
        <f t="shared" si="9"/>
        <v>0</v>
      </c>
      <c r="DD16" s="143"/>
      <c r="DE16" s="143"/>
      <c r="DF16" s="143"/>
      <c r="DG16" s="143"/>
      <c r="DH16" s="143"/>
      <c r="DI16" s="142"/>
      <c r="DJ16" s="142"/>
      <c r="DK16" s="142"/>
      <c r="DS16" s="20"/>
      <c r="DT16" s="301"/>
      <c r="DU16" s="286"/>
      <c r="DV16" s="109">
        <f>DV15/$EA$15</f>
        <v>0</v>
      </c>
      <c r="DW16" s="111">
        <f t="shared" ref="DW16:DZ16" si="50">DW15/$EA$15</f>
        <v>0</v>
      </c>
      <c r="DX16" s="111">
        <f t="shared" si="50"/>
        <v>0</v>
      </c>
      <c r="DY16" s="111">
        <f t="shared" si="50"/>
        <v>2.2727272727272728E-2</v>
      </c>
      <c r="DZ16" s="111">
        <f t="shared" si="50"/>
        <v>0.97727272727272729</v>
      </c>
      <c r="EA16" s="77">
        <v>1</v>
      </c>
      <c r="EB16" s="145" t="s">
        <v>134</v>
      </c>
      <c r="EC16" s="170" t="s">
        <v>134</v>
      </c>
      <c r="EE16" s="143">
        <f t="shared" si="11"/>
        <v>0</v>
      </c>
      <c r="EF16" s="143"/>
      <c r="EG16" s="143"/>
      <c r="EH16" s="143"/>
      <c r="EI16" s="143"/>
      <c r="EJ16" s="143"/>
      <c r="EK16" s="142"/>
      <c r="EL16" s="142"/>
      <c r="EM16" s="142"/>
      <c r="ET16" s="20"/>
      <c r="EU16" s="301"/>
      <c r="EV16" s="286"/>
      <c r="EW16" s="109">
        <f>EW15/FB15</f>
        <v>0</v>
      </c>
      <c r="EX16" s="111">
        <f>EX15/FB15</f>
        <v>0</v>
      </c>
      <c r="EY16" s="111">
        <f>EY15/FB15</f>
        <v>0</v>
      </c>
      <c r="EZ16" s="111">
        <f>EZ15/FB15</f>
        <v>3.3816425120772944E-2</v>
      </c>
      <c r="FA16" s="111">
        <f>FA15/FB15</f>
        <v>0.96618357487922701</v>
      </c>
      <c r="FB16" s="77">
        <v>1</v>
      </c>
      <c r="FC16" s="145" t="s">
        <v>134</v>
      </c>
      <c r="FD16" s="170" t="s">
        <v>134</v>
      </c>
      <c r="FE16" s="20"/>
      <c r="FF16" s="17">
        <f t="shared" si="12"/>
        <v>0</v>
      </c>
      <c r="FG16" s="17"/>
      <c r="FH16" s="17"/>
      <c r="FI16" s="17"/>
      <c r="FJ16" s="17"/>
      <c r="FK16" s="17"/>
      <c r="FL16" s="39"/>
      <c r="FM16" s="39"/>
      <c r="FN16" s="39"/>
      <c r="FO16" s="20"/>
      <c r="FP16" s="20"/>
      <c r="FQ16" s="20"/>
      <c r="FR16" s="20"/>
      <c r="FS16" s="20"/>
      <c r="FT16" s="20"/>
      <c r="FU16" s="301"/>
      <c r="FV16" s="286"/>
      <c r="FW16" s="109">
        <f>FW15/$GB$15</f>
        <v>0</v>
      </c>
      <c r="FX16" s="111">
        <f t="shared" ref="FX16:GA16" si="51">FX15/$GB$15</f>
        <v>9.3457943925233638E-3</v>
      </c>
      <c r="FY16" s="111">
        <f t="shared" si="51"/>
        <v>1.8691588785046728E-2</v>
      </c>
      <c r="FZ16" s="111">
        <f t="shared" si="51"/>
        <v>6.5420560747663545E-2</v>
      </c>
      <c r="GA16" s="111">
        <f t="shared" si="51"/>
        <v>0.90654205607476634</v>
      </c>
      <c r="GB16" s="77">
        <v>1</v>
      </c>
      <c r="GC16" s="145" t="s">
        <v>134</v>
      </c>
      <c r="GD16" s="170" t="s">
        <v>134</v>
      </c>
      <c r="GF16" s="143">
        <f t="shared" si="14"/>
        <v>0</v>
      </c>
      <c r="GG16" s="143"/>
      <c r="GH16" s="143"/>
      <c r="GI16" s="143"/>
      <c r="GJ16" s="143"/>
      <c r="GK16" s="143"/>
      <c r="GL16" s="142"/>
      <c r="GM16" s="142"/>
      <c r="GN16" s="142"/>
    </row>
    <row r="17" spans="1:196" s="7" customFormat="1" ht="21" customHeight="1" thickTop="1" x14ac:dyDescent="0.15">
      <c r="A17" s="280"/>
      <c r="B17" s="277" t="s">
        <v>0</v>
      </c>
      <c r="C17" s="45">
        <v>238</v>
      </c>
      <c r="D17" s="199">
        <v>70</v>
      </c>
      <c r="E17" s="199">
        <v>38</v>
      </c>
      <c r="F17" s="199">
        <v>52</v>
      </c>
      <c r="G17" s="199">
        <v>948</v>
      </c>
      <c r="H17" s="128">
        <v>1346</v>
      </c>
      <c r="I17" s="199">
        <v>1</v>
      </c>
      <c r="J17" s="194">
        <v>1347</v>
      </c>
      <c r="K17" s="35"/>
      <c r="L17" s="35">
        <f t="shared" si="1"/>
        <v>0</v>
      </c>
      <c r="M17" s="35"/>
      <c r="N17" s="35"/>
      <c r="O17" s="35"/>
      <c r="P17" s="35"/>
      <c r="Q17" s="35"/>
      <c r="R17" s="35"/>
      <c r="S17" s="35"/>
      <c r="T17" s="35"/>
      <c r="U17" s="20"/>
      <c r="V17" s="301"/>
      <c r="W17" s="333" t="s">
        <v>0</v>
      </c>
      <c r="X17" s="197">
        <v>209</v>
      </c>
      <c r="Y17" s="199">
        <v>114</v>
      </c>
      <c r="Z17" s="199">
        <v>44</v>
      </c>
      <c r="AA17" s="199">
        <v>51</v>
      </c>
      <c r="AB17" s="199">
        <v>449</v>
      </c>
      <c r="AC17" s="199">
        <v>867</v>
      </c>
      <c r="AD17" s="199">
        <v>477</v>
      </c>
      <c r="AE17" s="112">
        <v>1344</v>
      </c>
      <c r="AF17" s="37"/>
      <c r="AG17" s="35">
        <f t="shared" si="3"/>
        <v>0</v>
      </c>
      <c r="AH17" s="35"/>
      <c r="AI17" s="35"/>
      <c r="AJ17" s="35"/>
      <c r="AK17" s="35"/>
      <c r="AL17" s="35"/>
      <c r="AM17" s="35"/>
      <c r="AN17" s="35"/>
      <c r="AO17" s="35"/>
      <c r="AP17" s="37"/>
      <c r="AQ17" s="37"/>
      <c r="AR17" s="20"/>
      <c r="AS17" s="301"/>
      <c r="AT17" s="277" t="s">
        <v>0</v>
      </c>
      <c r="AU17" s="45">
        <v>3</v>
      </c>
      <c r="AV17" s="42">
        <v>6</v>
      </c>
      <c r="AW17" s="42">
        <v>4</v>
      </c>
      <c r="AX17" s="42">
        <v>9</v>
      </c>
      <c r="AY17" s="42">
        <v>233</v>
      </c>
      <c r="AZ17" s="42">
        <v>255</v>
      </c>
      <c r="BA17" s="42">
        <v>1080</v>
      </c>
      <c r="BB17" s="112">
        <v>1335</v>
      </c>
      <c r="BC17" s="20"/>
      <c r="BD17" s="17">
        <f t="shared" si="5"/>
        <v>0</v>
      </c>
      <c r="BE17" s="17"/>
      <c r="BF17" s="17"/>
      <c r="BG17" s="17"/>
      <c r="BH17" s="17"/>
      <c r="BI17" s="17"/>
      <c r="BJ17" s="17"/>
      <c r="BK17" s="17"/>
      <c r="BL17" s="17"/>
      <c r="BM17" s="20"/>
      <c r="BN17" s="20"/>
      <c r="BO17" s="20"/>
      <c r="BP17" s="20"/>
      <c r="BQ17" s="301"/>
      <c r="BR17" s="277" t="s">
        <v>0</v>
      </c>
      <c r="BS17" s="45">
        <v>15</v>
      </c>
      <c r="BT17" s="42">
        <v>47</v>
      </c>
      <c r="BU17" s="42">
        <v>95</v>
      </c>
      <c r="BV17" s="42">
        <v>249</v>
      </c>
      <c r="BW17" s="42">
        <v>456</v>
      </c>
      <c r="BX17" s="42">
        <v>862</v>
      </c>
      <c r="BY17" s="42">
        <v>486</v>
      </c>
      <c r="BZ17" s="112">
        <v>1348</v>
      </c>
      <c r="CB17" s="35">
        <f t="shared" si="7"/>
        <v>0</v>
      </c>
      <c r="CC17" s="35"/>
      <c r="CD17" s="35"/>
      <c r="CE17" s="35"/>
      <c r="CF17" s="35"/>
      <c r="CG17" s="35"/>
      <c r="CH17" s="35"/>
      <c r="CI17" s="35"/>
      <c r="CJ17" s="35"/>
      <c r="CQ17" s="20"/>
      <c r="CR17" s="301"/>
      <c r="CS17" s="277" t="s">
        <v>0</v>
      </c>
      <c r="CT17" s="45">
        <v>11</v>
      </c>
      <c r="CU17" s="42">
        <v>29</v>
      </c>
      <c r="CV17" s="42">
        <v>37</v>
      </c>
      <c r="CW17" s="42">
        <v>76</v>
      </c>
      <c r="CX17" s="42">
        <v>210</v>
      </c>
      <c r="CY17" s="42">
        <v>363</v>
      </c>
      <c r="CZ17" s="42">
        <v>981</v>
      </c>
      <c r="DA17" s="112">
        <v>1344</v>
      </c>
      <c r="DC17" s="35">
        <f t="shared" si="9"/>
        <v>0</v>
      </c>
      <c r="DD17" s="35"/>
      <c r="DE17" s="35"/>
      <c r="DF17" s="35"/>
      <c r="DG17" s="35"/>
      <c r="DH17" s="35"/>
      <c r="DI17" s="35"/>
      <c r="DJ17" s="35"/>
      <c r="DK17" s="35"/>
      <c r="DS17" s="20"/>
      <c r="DT17" s="301"/>
      <c r="DU17" s="277" t="s">
        <v>0</v>
      </c>
      <c r="DV17" s="45">
        <v>1</v>
      </c>
      <c r="DW17" s="42">
        <v>4</v>
      </c>
      <c r="DX17" s="42">
        <v>5</v>
      </c>
      <c r="DY17" s="42">
        <v>36</v>
      </c>
      <c r="DZ17" s="42">
        <v>464</v>
      </c>
      <c r="EA17" s="42">
        <v>510</v>
      </c>
      <c r="EB17" s="42">
        <v>837</v>
      </c>
      <c r="EC17" s="112">
        <v>1347</v>
      </c>
      <c r="EE17" s="35">
        <f t="shared" si="11"/>
        <v>0</v>
      </c>
      <c r="EF17" s="35"/>
      <c r="EG17" s="35"/>
      <c r="EH17" s="35"/>
      <c r="EI17" s="35"/>
      <c r="EJ17" s="35"/>
      <c r="EK17" s="35"/>
      <c r="EL17" s="35"/>
      <c r="EM17" s="35"/>
      <c r="ET17" s="20"/>
      <c r="EU17" s="301"/>
      <c r="EV17" s="277" t="s">
        <v>0</v>
      </c>
      <c r="EW17" s="45">
        <v>0</v>
      </c>
      <c r="EX17" s="42">
        <v>2</v>
      </c>
      <c r="EY17" s="42">
        <v>0</v>
      </c>
      <c r="EZ17" s="42">
        <v>27</v>
      </c>
      <c r="FA17" s="42">
        <v>741</v>
      </c>
      <c r="FB17" s="42">
        <v>770</v>
      </c>
      <c r="FC17" s="42">
        <v>576</v>
      </c>
      <c r="FD17" s="112">
        <v>1346</v>
      </c>
      <c r="FE17" s="20"/>
      <c r="FF17" s="17">
        <f t="shared" si="12"/>
        <v>0</v>
      </c>
      <c r="FG17" s="17"/>
      <c r="FH17" s="17"/>
      <c r="FI17" s="17"/>
      <c r="FJ17" s="17"/>
      <c r="FK17" s="17"/>
      <c r="FL17" s="17"/>
      <c r="FM17" s="17"/>
      <c r="FN17" s="17"/>
      <c r="FO17" s="20"/>
      <c r="FP17" s="20"/>
      <c r="FQ17" s="20"/>
      <c r="FR17" s="20"/>
      <c r="FS17" s="20"/>
      <c r="FT17" s="20"/>
      <c r="FU17" s="301"/>
      <c r="FV17" s="277" t="s">
        <v>0</v>
      </c>
      <c r="FW17" s="45">
        <v>2</v>
      </c>
      <c r="FX17" s="42">
        <v>9</v>
      </c>
      <c r="FY17" s="42">
        <v>22</v>
      </c>
      <c r="FZ17" s="42">
        <v>60</v>
      </c>
      <c r="GA17" s="42">
        <v>534</v>
      </c>
      <c r="GB17" s="42">
        <v>627</v>
      </c>
      <c r="GC17" s="42">
        <v>717</v>
      </c>
      <c r="GD17" s="112">
        <v>1344</v>
      </c>
      <c r="GF17" s="35">
        <f t="shared" si="14"/>
        <v>0</v>
      </c>
      <c r="GG17" s="35"/>
      <c r="GH17" s="35"/>
      <c r="GI17" s="35"/>
      <c r="GJ17" s="35"/>
      <c r="GK17" s="35"/>
      <c r="GL17" s="35"/>
      <c r="GM17" s="35"/>
      <c r="GN17" s="35"/>
    </row>
    <row r="18" spans="1:196" s="140" customFormat="1" ht="21" customHeight="1" thickBot="1" x14ac:dyDescent="0.2">
      <c r="A18" s="281"/>
      <c r="B18" s="285"/>
      <c r="C18" s="106">
        <f>C17/$H$17</f>
        <v>0.17682020802377416</v>
      </c>
      <c r="D18" s="107">
        <f t="shared" ref="D18:G18" si="52">D17/$H$17</f>
        <v>5.2005943536404163E-2</v>
      </c>
      <c r="E18" s="107">
        <f t="shared" si="52"/>
        <v>2.8231797919762259E-2</v>
      </c>
      <c r="F18" s="107">
        <f t="shared" si="52"/>
        <v>3.8632986627043092E-2</v>
      </c>
      <c r="G18" s="107">
        <f t="shared" si="52"/>
        <v>0.7043090638930164</v>
      </c>
      <c r="H18" s="79">
        <v>1</v>
      </c>
      <c r="I18" s="155" t="s">
        <v>134</v>
      </c>
      <c r="J18" s="156" t="s">
        <v>134</v>
      </c>
      <c r="K18" s="142"/>
      <c r="L18" s="143">
        <f t="shared" si="1"/>
        <v>0</v>
      </c>
      <c r="M18" s="144">
        <f t="shared" ref="M18:R18" si="53">+C5+C7+C9+C11+C13+C15-C17</f>
        <v>0</v>
      </c>
      <c r="N18" s="144">
        <f t="shared" si="53"/>
        <v>0</v>
      </c>
      <c r="O18" s="144">
        <f t="shared" si="53"/>
        <v>0</v>
      </c>
      <c r="P18" s="144">
        <f t="shared" si="53"/>
        <v>0</v>
      </c>
      <c r="Q18" s="144">
        <f t="shared" si="53"/>
        <v>0</v>
      </c>
      <c r="R18" s="144">
        <f t="shared" si="53"/>
        <v>0</v>
      </c>
      <c r="S18" s="144">
        <f t="shared" ref="S18:T18" si="54">+I5+I7+I9+I11+I13+I15-I17</f>
        <v>0</v>
      </c>
      <c r="T18" s="144">
        <f t="shared" si="54"/>
        <v>0</v>
      </c>
      <c r="U18" s="20"/>
      <c r="V18" s="314"/>
      <c r="W18" s="335"/>
      <c r="X18" s="169">
        <f>X17/$AC$17</f>
        <v>0.24106113033448673</v>
      </c>
      <c r="Y18" s="107">
        <f t="shared" ref="Y18:AB18" si="55">Y17/$AC$17</f>
        <v>0.13148788927335639</v>
      </c>
      <c r="Z18" s="107">
        <f t="shared" si="55"/>
        <v>5.0749711649365627E-2</v>
      </c>
      <c r="AA18" s="107">
        <f t="shared" si="55"/>
        <v>5.8823529411764705E-2</v>
      </c>
      <c r="AB18" s="107">
        <f t="shared" si="55"/>
        <v>0.51787773933102654</v>
      </c>
      <c r="AC18" s="79">
        <v>1</v>
      </c>
      <c r="AD18" s="155" t="s">
        <v>134</v>
      </c>
      <c r="AE18" s="156" t="s">
        <v>134</v>
      </c>
      <c r="AF18" s="142"/>
      <c r="AG18" s="143">
        <f t="shared" si="3"/>
        <v>0</v>
      </c>
      <c r="AH18" s="144">
        <f t="shared" ref="AH18:AM18" si="56">+X5+X7+X9+X11+X13+X15-X17</f>
        <v>0</v>
      </c>
      <c r="AI18" s="144">
        <f t="shared" si="56"/>
        <v>0</v>
      </c>
      <c r="AJ18" s="144">
        <f t="shared" si="56"/>
        <v>0</v>
      </c>
      <c r="AK18" s="144">
        <f t="shared" si="56"/>
        <v>0</v>
      </c>
      <c r="AL18" s="144">
        <f t="shared" si="56"/>
        <v>0</v>
      </c>
      <c r="AM18" s="144">
        <f t="shared" si="56"/>
        <v>0</v>
      </c>
      <c r="AN18" s="144">
        <f t="shared" ref="AN18" si="57">+AD5+AD7+AD9+AD11+AD13+AD15-AD17</f>
        <v>0</v>
      </c>
      <c r="AO18" s="144">
        <f t="shared" ref="AO18" si="58">+AE5+AE7+AE9+AE11+AE13+AE15-AE17</f>
        <v>0</v>
      </c>
      <c r="AP18" s="142"/>
      <c r="AQ18" s="142"/>
      <c r="AR18" s="20"/>
      <c r="AS18" s="314"/>
      <c r="AT18" s="285"/>
      <c r="AU18" s="106">
        <f>AU17/$AZ$17</f>
        <v>1.1764705882352941E-2</v>
      </c>
      <c r="AV18" s="107">
        <f t="shared" ref="AV18:AX18" si="59">AV17/$AZ$17</f>
        <v>2.3529411764705882E-2</v>
      </c>
      <c r="AW18" s="107">
        <f t="shared" si="59"/>
        <v>1.5686274509803921E-2</v>
      </c>
      <c r="AX18" s="107">
        <f t="shared" si="59"/>
        <v>3.5294117647058823E-2</v>
      </c>
      <c r="AY18" s="171">
        <f>AY17/$AZ$17-0.001</f>
        <v>0.9127254901960784</v>
      </c>
      <c r="AZ18" s="79">
        <v>1</v>
      </c>
      <c r="BA18" s="155" t="s">
        <v>134</v>
      </c>
      <c r="BB18" s="156" t="s">
        <v>134</v>
      </c>
      <c r="BC18" s="20"/>
      <c r="BD18" s="17">
        <f t="shared" si="5"/>
        <v>-1.0000000000000009E-3</v>
      </c>
      <c r="BE18" s="148">
        <f t="shared" ref="BE18:BJ18" si="60">+AU5+AU7+AU9+AU11+AU13+AU15-AU17</f>
        <v>0</v>
      </c>
      <c r="BF18" s="148">
        <f t="shared" si="60"/>
        <v>0</v>
      </c>
      <c r="BG18" s="148">
        <f t="shared" si="60"/>
        <v>0</v>
      </c>
      <c r="BH18" s="148">
        <f t="shared" si="60"/>
        <v>0</v>
      </c>
      <c r="BI18" s="148">
        <f t="shared" si="60"/>
        <v>0</v>
      </c>
      <c r="BJ18" s="148">
        <f t="shared" si="60"/>
        <v>0</v>
      </c>
      <c r="BK18" s="148">
        <f t="shared" ref="BK18" si="61">+BA5+BA7+BA9+BA11+BA13+BA15-BA17</f>
        <v>0</v>
      </c>
      <c r="BL18" s="148">
        <f t="shared" ref="BL18" si="62">+BB5+BB7+BB9+BB11+BB13+BB15-BB17</f>
        <v>0</v>
      </c>
      <c r="BM18" s="20"/>
      <c r="BN18" s="20"/>
      <c r="BO18" s="20"/>
      <c r="BP18" s="20"/>
      <c r="BQ18" s="314"/>
      <c r="BR18" s="285"/>
      <c r="BS18" s="106">
        <f>BS17/$BX$17</f>
        <v>1.7401392111368909E-2</v>
      </c>
      <c r="BT18" s="107">
        <f t="shared" ref="BT18:BW18" si="63">BT17/$BX$17</f>
        <v>5.4524361948955914E-2</v>
      </c>
      <c r="BU18" s="107">
        <f t="shared" si="63"/>
        <v>0.11020881670533643</v>
      </c>
      <c r="BV18" s="107">
        <f t="shared" si="63"/>
        <v>0.28886310904872392</v>
      </c>
      <c r="BW18" s="107">
        <f t="shared" si="63"/>
        <v>0.52900232018561488</v>
      </c>
      <c r="BX18" s="79">
        <v>1</v>
      </c>
      <c r="BY18" s="155" t="s">
        <v>134</v>
      </c>
      <c r="BZ18" s="156" t="s">
        <v>134</v>
      </c>
      <c r="CB18" s="143">
        <f t="shared" si="7"/>
        <v>0</v>
      </c>
      <c r="CC18" s="144">
        <f t="shared" ref="CC18:CH18" si="64">+BS5+BS7+BS9+BS11+BS13+BS15-BS17</f>
        <v>0</v>
      </c>
      <c r="CD18" s="144">
        <f t="shared" si="64"/>
        <v>0</v>
      </c>
      <c r="CE18" s="144">
        <f t="shared" si="64"/>
        <v>0</v>
      </c>
      <c r="CF18" s="144">
        <f t="shared" si="64"/>
        <v>0</v>
      </c>
      <c r="CG18" s="144">
        <f t="shared" si="64"/>
        <v>0</v>
      </c>
      <c r="CH18" s="144">
        <f t="shared" si="64"/>
        <v>0</v>
      </c>
      <c r="CI18" s="144">
        <f t="shared" ref="CI18" si="65">+BY5+BY7+BY9+BY11+BY13+BY15-BY17</f>
        <v>0</v>
      </c>
      <c r="CJ18" s="144">
        <f t="shared" ref="CJ18" si="66">+BZ5+BZ7+BZ9+BZ11+BZ13+BZ15-BZ17</f>
        <v>0</v>
      </c>
      <c r="CQ18" s="20"/>
      <c r="CR18" s="314"/>
      <c r="CS18" s="285"/>
      <c r="CT18" s="106">
        <f>CT17/$CY$17</f>
        <v>3.0303030303030304E-2</v>
      </c>
      <c r="CU18" s="107">
        <f t="shared" ref="CU18:CX18" si="67">CU17/$CY$17</f>
        <v>7.9889807162534437E-2</v>
      </c>
      <c r="CV18" s="107">
        <f t="shared" si="67"/>
        <v>0.10192837465564739</v>
      </c>
      <c r="CW18" s="107">
        <f t="shared" si="67"/>
        <v>0.20936639118457301</v>
      </c>
      <c r="CX18" s="107">
        <f t="shared" si="67"/>
        <v>0.57851239669421484</v>
      </c>
      <c r="CY18" s="79">
        <v>1</v>
      </c>
      <c r="CZ18" s="155" t="s">
        <v>134</v>
      </c>
      <c r="DA18" s="156" t="s">
        <v>134</v>
      </c>
      <c r="DC18" s="143">
        <f t="shared" si="9"/>
        <v>0</v>
      </c>
      <c r="DD18" s="144">
        <f t="shared" ref="DD18:DI18" si="68">+CT5+CT7+CT9+CT11+CT13+CT15-CT17</f>
        <v>0</v>
      </c>
      <c r="DE18" s="144">
        <f t="shared" si="68"/>
        <v>0</v>
      </c>
      <c r="DF18" s="144">
        <f t="shared" si="68"/>
        <v>0</v>
      </c>
      <c r="DG18" s="144">
        <f t="shared" si="68"/>
        <v>0</v>
      </c>
      <c r="DH18" s="144">
        <f t="shared" si="68"/>
        <v>0</v>
      </c>
      <c r="DI18" s="144">
        <f t="shared" si="68"/>
        <v>0</v>
      </c>
      <c r="DJ18" s="144">
        <f t="shared" ref="DJ18" si="69">+CZ5+CZ7+CZ9+CZ11+CZ13+CZ15-CZ17</f>
        <v>0</v>
      </c>
      <c r="DK18" s="144">
        <f t="shared" ref="DK18" si="70">+DA5+DA7+DA9+DA11+DA13+DA15-DA17</f>
        <v>0</v>
      </c>
      <c r="DS18" s="20"/>
      <c r="DT18" s="314"/>
      <c r="DU18" s="285"/>
      <c r="DV18" s="106">
        <f>DV17/$EA$17</f>
        <v>1.9607843137254902E-3</v>
      </c>
      <c r="DW18" s="107">
        <f t="shared" ref="DW18:DY18" si="71">DW17/$EA$17</f>
        <v>7.8431372549019607E-3</v>
      </c>
      <c r="DX18" s="107">
        <f t="shared" si="71"/>
        <v>9.8039215686274508E-3</v>
      </c>
      <c r="DY18" s="107">
        <f t="shared" si="71"/>
        <v>7.0588235294117646E-2</v>
      </c>
      <c r="DZ18" s="171">
        <f>DZ17/$EA$17-0.001</f>
        <v>0.90880392156862744</v>
      </c>
      <c r="EA18" s="79">
        <v>1</v>
      </c>
      <c r="EB18" s="155" t="s">
        <v>134</v>
      </c>
      <c r="EC18" s="156" t="s">
        <v>134</v>
      </c>
      <c r="EE18" s="143">
        <f t="shared" si="11"/>
        <v>-1.0000000000000009E-3</v>
      </c>
      <c r="EF18" s="144">
        <f t="shared" ref="EF18:EK18" si="72">+DV5+DV7+DV9+DV11+DV13+DV15-DV17</f>
        <v>0</v>
      </c>
      <c r="EG18" s="144">
        <f t="shared" si="72"/>
        <v>0</v>
      </c>
      <c r="EH18" s="144">
        <f t="shared" si="72"/>
        <v>0</v>
      </c>
      <c r="EI18" s="144">
        <f t="shared" si="72"/>
        <v>0</v>
      </c>
      <c r="EJ18" s="144">
        <f t="shared" si="72"/>
        <v>0</v>
      </c>
      <c r="EK18" s="144">
        <f t="shared" si="72"/>
        <v>0</v>
      </c>
      <c r="EL18" s="144">
        <f t="shared" ref="EL18" si="73">+EB5+EB7+EB9+EB11+EB13+EB15-EB17</f>
        <v>0</v>
      </c>
      <c r="EM18" s="144">
        <f t="shared" ref="EM18" si="74">+EC5+EC7+EC9+EC11+EC13+EC15-EC17</f>
        <v>0</v>
      </c>
      <c r="ET18" s="20"/>
      <c r="EU18" s="314"/>
      <c r="EV18" s="285"/>
      <c r="EW18" s="106">
        <f>EW17/$FB$17</f>
        <v>0</v>
      </c>
      <c r="EX18" s="107">
        <f t="shared" ref="EX18:FA18" si="75">EX17/$FB$17</f>
        <v>2.5974025974025974E-3</v>
      </c>
      <c r="EY18" s="107">
        <f t="shared" si="75"/>
        <v>0</v>
      </c>
      <c r="EZ18" s="107">
        <f t="shared" si="75"/>
        <v>3.5064935064935063E-2</v>
      </c>
      <c r="FA18" s="107">
        <f t="shared" si="75"/>
        <v>0.96233766233766238</v>
      </c>
      <c r="FB18" s="79">
        <v>1</v>
      </c>
      <c r="FC18" s="155" t="s">
        <v>134</v>
      </c>
      <c r="FD18" s="156" t="s">
        <v>134</v>
      </c>
      <c r="FE18" s="20"/>
      <c r="FF18" s="17">
        <f t="shared" si="12"/>
        <v>0</v>
      </c>
      <c r="FG18" s="148">
        <f t="shared" ref="FG18:FL18" si="76">+EW5+EW7+EW9+EW11+EW13+EW15-EW17</f>
        <v>0</v>
      </c>
      <c r="FH18" s="148">
        <f t="shared" si="76"/>
        <v>0</v>
      </c>
      <c r="FI18" s="148">
        <f t="shared" si="76"/>
        <v>0</v>
      </c>
      <c r="FJ18" s="148">
        <f t="shared" si="76"/>
        <v>0</v>
      </c>
      <c r="FK18" s="148">
        <f t="shared" si="76"/>
        <v>0</v>
      </c>
      <c r="FL18" s="148">
        <f t="shared" si="76"/>
        <v>0</v>
      </c>
      <c r="FM18" s="148">
        <f t="shared" ref="FM18" si="77">+FC5+FC7+FC9+FC11+FC13+FC15-FC17</f>
        <v>0</v>
      </c>
      <c r="FN18" s="148">
        <f t="shared" ref="FN18" si="78">+FD5+FD7+FD9+FD11+FD13+FD15-FD17</f>
        <v>0</v>
      </c>
      <c r="FO18" s="20"/>
      <c r="FP18" s="20"/>
      <c r="FQ18" s="20"/>
      <c r="FR18" s="20"/>
      <c r="FS18" s="20"/>
      <c r="FT18" s="20"/>
      <c r="FU18" s="314"/>
      <c r="FV18" s="285"/>
      <c r="FW18" s="106">
        <f>FW17/$GB$17</f>
        <v>3.189792663476874E-3</v>
      </c>
      <c r="FX18" s="107">
        <f t="shared" ref="FX18:GA18" si="79">FX17/$GB$17</f>
        <v>1.4354066985645933E-2</v>
      </c>
      <c r="FY18" s="107">
        <f t="shared" si="79"/>
        <v>3.5087719298245612E-2</v>
      </c>
      <c r="FZ18" s="107">
        <f t="shared" si="79"/>
        <v>9.569377990430622E-2</v>
      </c>
      <c r="GA18" s="107">
        <f t="shared" si="79"/>
        <v>0.85167464114832536</v>
      </c>
      <c r="GB18" s="79">
        <v>1</v>
      </c>
      <c r="GC18" s="155" t="s">
        <v>134</v>
      </c>
      <c r="GD18" s="156" t="s">
        <v>134</v>
      </c>
      <c r="GF18" s="143">
        <f t="shared" si="14"/>
        <v>0</v>
      </c>
      <c r="GG18" s="144">
        <f t="shared" ref="GG18:GL18" si="80">+FW5+FW7+FW9+FW11+FW13+FW15-FW17</f>
        <v>0</v>
      </c>
      <c r="GH18" s="144">
        <f t="shared" si="80"/>
        <v>0</v>
      </c>
      <c r="GI18" s="144">
        <f t="shared" si="80"/>
        <v>0</v>
      </c>
      <c r="GJ18" s="144">
        <f t="shared" si="80"/>
        <v>0</v>
      </c>
      <c r="GK18" s="144">
        <f t="shared" si="80"/>
        <v>0</v>
      </c>
      <c r="GL18" s="144">
        <f t="shared" si="80"/>
        <v>0</v>
      </c>
      <c r="GM18" s="144">
        <f t="shared" ref="GM18" si="81">+GC5+GC7+GC9+GC11+GC13+GC15-GC17</f>
        <v>0</v>
      </c>
      <c r="GN18" s="144">
        <f t="shared" ref="GN18" si="82">+GD5+GD7+GD9+GD11+GD13+GD15-GD17</f>
        <v>0</v>
      </c>
    </row>
    <row r="19" spans="1:196" s="7" customFormat="1" ht="21" customHeight="1" x14ac:dyDescent="0.15">
      <c r="A19" s="279" t="s">
        <v>6</v>
      </c>
      <c r="B19" s="287" t="s">
        <v>1</v>
      </c>
      <c r="C19" s="96">
        <v>10</v>
      </c>
      <c r="D19" s="208">
        <v>5</v>
      </c>
      <c r="E19" s="208">
        <v>3</v>
      </c>
      <c r="F19" s="208">
        <v>4</v>
      </c>
      <c r="G19" s="208">
        <v>35</v>
      </c>
      <c r="H19" s="208">
        <v>57</v>
      </c>
      <c r="I19" s="208">
        <v>0</v>
      </c>
      <c r="J19" s="211">
        <v>57</v>
      </c>
      <c r="K19" s="35"/>
      <c r="L19" s="35">
        <f t="shared" si="1"/>
        <v>0</v>
      </c>
      <c r="M19" s="35"/>
      <c r="N19" s="35"/>
      <c r="O19" s="35"/>
      <c r="P19" s="35"/>
      <c r="Q19" s="35"/>
      <c r="R19" s="35"/>
      <c r="S19" s="35"/>
      <c r="T19" s="35"/>
      <c r="U19" s="20"/>
      <c r="V19" s="313" t="s">
        <v>6</v>
      </c>
      <c r="W19" s="338" t="s">
        <v>1</v>
      </c>
      <c r="X19" s="195">
        <v>17</v>
      </c>
      <c r="Y19" s="208">
        <v>10</v>
      </c>
      <c r="Z19" s="208">
        <v>0</v>
      </c>
      <c r="AA19" s="208">
        <v>2</v>
      </c>
      <c r="AB19" s="208">
        <v>15</v>
      </c>
      <c r="AC19" s="208">
        <v>44</v>
      </c>
      <c r="AD19" s="208">
        <v>13</v>
      </c>
      <c r="AE19" s="211">
        <v>57</v>
      </c>
      <c r="AF19" s="35"/>
      <c r="AG19" s="35">
        <f t="shared" si="3"/>
        <v>0</v>
      </c>
      <c r="AH19" s="35"/>
      <c r="AI19" s="35"/>
      <c r="AJ19" s="35"/>
      <c r="AK19" s="35"/>
      <c r="AL19" s="35"/>
      <c r="AM19" s="35"/>
      <c r="AN19" s="35"/>
      <c r="AO19" s="35"/>
      <c r="AP19" s="35"/>
      <c r="AQ19" s="35"/>
      <c r="AR19" s="20"/>
      <c r="AS19" s="313" t="s">
        <v>6</v>
      </c>
      <c r="AT19" s="287" t="s">
        <v>1</v>
      </c>
      <c r="AU19" s="96">
        <v>0</v>
      </c>
      <c r="AV19" s="71">
        <v>4</v>
      </c>
      <c r="AW19" s="71">
        <v>3</v>
      </c>
      <c r="AX19" s="71">
        <v>1</v>
      </c>
      <c r="AY19" s="71">
        <v>14</v>
      </c>
      <c r="AZ19" s="71">
        <v>22</v>
      </c>
      <c r="BA19" s="71">
        <v>35</v>
      </c>
      <c r="BB19" s="72">
        <v>57</v>
      </c>
      <c r="BC19" s="20"/>
      <c r="BD19" s="17">
        <f t="shared" si="5"/>
        <v>0</v>
      </c>
      <c r="BE19" s="17"/>
      <c r="BF19" s="17"/>
      <c r="BG19" s="17"/>
      <c r="BH19" s="17"/>
      <c r="BI19" s="17"/>
      <c r="BJ19" s="17"/>
      <c r="BK19" s="17"/>
      <c r="BL19" s="17"/>
      <c r="BM19" s="20"/>
      <c r="BN19" s="20"/>
      <c r="BO19" s="20"/>
      <c r="BP19" s="20"/>
      <c r="BQ19" s="313" t="s">
        <v>6</v>
      </c>
      <c r="BR19" s="287" t="s">
        <v>1</v>
      </c>
      <c r="BS19" s="96">
        <v>0</v>
      </c>
      <c r="BT19" s="71">
        <v>10</v>
      </c>
      <c r="BU19" s="71">
        <v>12</v>
      </c>
      <c r="BV19" s="71">
        <v>9</v>
      </c>
      <c r="BW19" s="71">
        <v>14</v>
      </c>
      <c r="BX19" s="71">
        <v>45</v>
      </c>
      <c r="BY19" s="71">
        <v>12</v>
      </c>
      <c r="BZ19" s="72">
        <v>57</v>
      </c>
      <c r="CB19" s="35">
        <f t="shared" si="7"/>
        <v>0</v>
      </c>
      <c r="CC19" s="35"/>
      <c r="CD19" s="35"/>
      <c r="CE19" s="35"/>
      <c r="CF19" s="35"/>
      <c r="CG19" s="35"/>
      <c r="CH19" s="35"/>
      <c r="CI19" s="35"/>
      <c r="CJ19" s="35"/>
      <c r="CQ19" s="20"/>
      <c r="CR19" s="313" t="s">
        <v>6</v>
      </c>
      <c r="CS19" s="287" t="s">
        <v>1</v>
      </c>
      <c r="CT19" s="96">
        <v>2</v>
      </c>
      <c r="CU19" s="71">
        <v>6</v>
      </c>
      <c r="CV19" s="71">
        <v>6</v>
      </c>
      <c r="CW19" s="71">
        <v>7</v>
      </c>
      <c r="CX19" s="71">
        <v>7</v>
      </c>
      <c r="CY19" s="71">
        <v>28</v>
      </c>
      <c r="CZ19" s="71">
        <v>29</v>
      </c>
      <c r="DA19" s="72">
        <v>57</v>
      </c>
      <c r="DC19" s="35">
        <f t="shared" si="9"/>
        <v>0</v>
      </c>
      <c r="DD19" s="35"/>
      <c r="DE19" s="35"/>
      <c r="DF19" s="35"/>
      <c r="DG19" s="35"/>
      <c r="DH19" s="35"/>
      <c r="DI19" s="35"/>
      <c r="DJ19" s="35"/>
      <c r="DK19" s="35"/>
      <c r="DS19" s="20"/>
      <c r="DT19" s="313" t="s">
        <v>6</v>
      </c>
      <c r="DU19" s="287" t="s">
        <v>1</v>
      </c>
      <c r="DV19" s="96">
        <v>0</v>
      </c>
      <c r="DW19" s="71">
        <v>0</v>
      </c>
      <c r="DX19" s="71">
        <v>0</v>
      </c>
      <c r="DY19" s="71">
        <v>4</v>
      </c>
      <c r="DZ19" s="71">
        <v>16</v>
      </c>
      <c r="EA19" s="71">
        <v>20</v>
      </c>
      <c r="EB19" s="71">
        <v>41</v>
      </c>
      <c r="EC19" s="72">
        <v>61</v>
      </c>
      <c r="EE19" s="35">
        <f t="shared" si="11"/>
        <v>0</v>
      </c>
      <c r="EF19" s="35"/>
      <c r="EG19" s="35"/>
      <c r="EH19" s="35"/>
      <c r="EI19" s="35"/>
      <c r="EJ19" s="35"/>
      <c r="EK19" s="35"/>
      <c r="EL19" s="35"/>
      <c r="EM19" s="35"/>
      <c r="ET19" s="20"/>
      <c r="EU19" s="313" t="s">
        <v>6</v>
      </c>
      <c r="EV19" s="287" t="s">
        <v>1</v>
      </c>
      <c r="EW19" s="96">
        <v>0</v>
      </c>
      <c r="EX19" s="71">
        <v>0</v>
      </c>
      <c r="EY19" s="71">
        <v>0</v>
      </c>
      <c r="EZ19" s="71">
        <v>0</v>
      </c>
      <c r="FA19" s="71">
        <v>21</v>
      </c>
      <c r="FB19" s="71">
        <v>21</v>
      </c>
      <c r="FC19" s="71">
        <v>36</v>
      </c>
      <c r="FD19" s="72">
        <v>57</v>
      </c>
      <c r="FE19" s="20"/>
      <c r="FF19" s="17">
        <f t="shared" si="12"/>
        <v>0</v>
      </c>
      <c r="FG19" s="17"/>
      <c r="FH19" s="17"/>
      <c r="FI19" s="17"/>
      <c r="FJ19" s="17"/>
      <c r="FK19" s="17"/>
      <c r="FL19" s="17"/>
      <c r="FM19" s="17"/>
      <c r="FN19" s="17"/>
      <c r="FO19" s="20"/>
      <c r="FP19" s="20"/>
      <c r="FQ19" s="20"/>
      <c r="FR19" s="20"/>
      <c r="FS19" s="20"/>
      <c r="FT19" s="20"/>
      <c r="FU19" s="313" t="s">
        <v>6</v>
      </c>
      <c r="FV19" s="287" t="s">
        <v>1</v>
      </c>
      <c r="FW19" s="96">
        <v>1</v>
      </c>
      <c r="FX19" s="71">
        <v>0</v>
      </c>
      <c r="FY19" s="71">
        <v>3</v>
      </c>
      <c r="FZ19" s="71">
        <v>1</v>
      </c>
      <c r="GA19" s="71">
        <v>26</v>
      </c>
      <c r="GB19" s="71">
        <v>31</v>
      </c>
      <c r="GC19" s="71">
        <v>26</v>
      </c>
      <c r="GD19" s="72">
        <v>57</v>
      </c>
      <c r="GF19" s="35">
        <f t="shared" si="14"/>
        <v>0</v>
      </c>
      <c r="GG19" s="35"/>
      <c r="GH19" s="35"/>
      <c r="GI19" s="35"/>
      <c r="GJ19" s="35"/>
      <c r="GK19" s="35"/>
      <c r="GL19" s="35"/>
      <c r="GM19" s="35"/>
      <c r="GN19" s="35"/>
    </row>
    <row r="20" spans="1:196" s="140" customFormat="1" ht="21" customHeight="1" x14ac:dyDescent="0.15">
      <c r="A20" s="280"/>
      <c r="B20" s="284"/>
      <c r="C20" s="101">
        <f>C19/$H$19</f>
        <v>0.17543859649122806</v>
      </c>
      <c r="D20" s="102">
        <f t="shared" ref="D20:G20" si="83">D19/$H$19</f>
        <v>8.771929824561403E-2</v>
      </c>
      <c r="E20" s="102">
        <f t="shared" si="83"/>
        <v>5.2631578947368418E-2</v>
      </c>
      <c r="F20" s="102">
        <f t="shared" si="83"/>
        <v>7.0175438596491224E-2</v>
      </c>
      <c r="G20" s="102">
        <f t="shared" si="83"/>
        <v>0.61403508771929827</v>
      </c>
      <c r="H20" s="75">
        <v>1</v>
      </c>
      <c r="I20" s="141" t="s">
        <v>134</v>
      </c>
      <c r="J20" s="152" t="s">
        <v>134</v>
      </c>
      <c r="K20" s="142"/>
      <c r="L20" s="143">
        <f t="shared" si="1"/>
        <v>0</v>
      </c>
      <c r="M20" s="143"/>
      <c r="N20" s="143"/>
      <c r="O20" s="143"/>
      <c r="P20" s="143"/>
      <c r="Q20" s="143"/>
      <c r="R20" s="142"/>
      <c r="S20" s="142"/>
      <c r="T20" s="142"/>
      <c r="U20" s="20"/>
      <c r="V20" s="301"/>
      <c r="W20" s="334"/>
      <c r="X20" s="166">
        <f>X19/$AC$19+0.001</f>
        <v>0.38736363636363635</v>
      </c>
      <c r="Y20" s="102">
        <f>Y19/$AC$19</f>
        <v>0.22727272727272727</v>
      </c>
      <c r="Z20" s="102">
        <f t="shared" ref="Z20:AB20" si="84">Z19/$AC$19</f>
        <v>0</v>
      </c>
      <c r="AA20" s="102">
        <f t="shared" si="84"/>
        <v>4.5454545454545456E-2</v>
      </c>
      <c r="AB20" s="102">
        <f t="shared" si="84"/>
        <v>0.34090909090909088</v>
      </c>
      <c r="AC20" s="75">
        <v>1</v>
      </c>
      <c r="AD20" s="141" t="s">
        <v>134</v>
      </c>
      <c r="AE20" s="152" t="s">
        <v>134</v>
      </c>
      <c r="AF20" s="142"/>
      <c r="AG20" s="143">
        <f t="shared" si="3"/>
        <v>9.9999999999988987E-4</v>
      </c>
      <c r="AH20" s="143"/>
      <c r="AI20" s="143"/>
      <c r="AJ20" s="143"/>
      <c r="AK20" s="143"/>
      <c r="AL20" s="143"/>
      <c r="AM20" s="142"/>
      <c r="AN20" s="142"/>
      <c r="AO20" s="142"/>
      <c r="AP20" s="142"/>
      <c r="AQ20" s="142"/>
      <c r="AR20" s="20"/>
      <c r="AS20" s="301"/>
      <c r="AT20" s="284"/>
      <c r="AU20" s="101">
        <f>AU19/$AZ$19</f>
        <v>0</v>
      </c>
      <c r="AV20" s="102">
        <f t="shared" ref="AV20:AX20" si="85">AV19/$AZ$19</f>
        <v>0.18181818181818182</v>
      </c>
      <c r="AW20" s="102">
        <f t="shared" si="85"/>
        <v>0.13636363636363635</v>
      </c>
      <c r="AX20" s="102">
        <f t="shared" si="85"/>
        <v>4.5454545454545456E-2</v>
      </c>
      <c r="AY20" s="103">
        <f>AY19/$AZ$19+0.001</f>
        <v>0.63736363636363635</v>
      </c>
      <c r="AZ20" s="75">
        <v>1</v>
      </c>
      <c r="BA20" s="141" t="s">
        <v>134</v>
      </c>
      <c r="BB20" s="152" t="s">
        <v>134</v>
      </c>
      <c r="BC20" s="20"/>
      <c r="BD20" s="17">
        <f t="shared" si="5"/>
        <v>9.9999999999988987E-4</v>
      </c>
      <c r="BE20" s="17"/>
      <c r="BF20" s="17"/>
      <c r="BG20" s="17"/>
      <c r="BH20" s="17"/>
      <c r="BI20" s="17"/>
      <c r="BJ20" s="39"/>
      <c r="BK20" s="39"/>
      <c r="BL20" s="39"/>
      <c r="BM20" s="20"/>
      <c r="BN20" s="20"/>
      <c r="BO20" s="20"/>
      <c r="BP20" s="20"/>
      <c r="BQ20" s="301"/>
      <c r="BR20" s="284"/>
      <c r="BS20" s="101">
        <f>BS19/$BX$19</f>
        <v>0</v>
      </c>
      <c r="BT20" s="102">
        <f t="shared" ref="BT20:BW20" si="86">BT19/$BX$19</f>
        <v>0.22222222222222221</v>
      </c>
      <c r="BU20" s="102">
        <f t="shared" si="86"/>
        <v>0.26666666666666666</v>
      </c>
      <c r="BV20" s="102">
        <f t="shared" si="86"/>
        <v>0.2</v>
      </c>
      <c r="BW20" s="102">
        <f t="shared" si="86"/>
        <v>0.31111111111111112</v>
      </c>
      <c r="BX20" s="75">
        <v>1</v>
      </c>
      <c r="BY20" s="141" t="s">
        <v>134</v>
      </c>
      <c r="BZ20" s="152" t="s">
        <v>134</v>
      </c>
      <c r="CB20" s="143">
        <f t="shared" si="7"/>
        <v>0</v>
      </c>
      <c r="CC20" s="143"/>
      <c r="CD20" s="143"/>
      <c r="CE20" s="143"/>
      <c r="CF20" s="143"/>
      <c r="CG20" s="143"/>
      <c r="CH20" s="142"/>
      <c r="CI20" s="142"/>
      <c r="CJ20" s="142"/>
      <c r="CQ20" s="20"/>
      <c r="CR20" s="301"/>
      <c r="CS20" s="284"/>
      <c r="CT20" s="124">
        <f>CT19/$CY$19+0.001</f>
        <v>7.2428571428571425E-2</v>
      </c>
      <c r="CU20" s="102">
        <f>CU19/$CY$19</f>
        <v>0.21428571428571427</v>
      </c>
      <c r="CV20" s="102">
        <f t="shared" ref="CV20:CX20" si="87">CV19/$CY$19</f>
        <v>0.21428571428571427</v>
      </c>
      <c r="CW20" s="102">
        <f t="shared" si="87"/>
        <v>0.25</v>
      </c>
      <c r="CX20" s="102">
        <f t="shared" si="87"/>
        <v>0.25</v>
      </c>
      <c r="CY20" s="75">
        <v>1</v>
      </c>
      <c r="CZ20" s="141" t="s">
        <v>134</v>
      </c>
      <c r="DA20" s="152" t="s">
        <v>134</v>
      </c>
      <c r="DC20" s="143">
        <f t="shared" si="9"/>
        <v>9.9999999999988987E-4</v>
      </c>
      <c r="DD20" s="143"/>
      <c r="DE20" s="143"/>
      <c r="DF20" s="143"/>
      <c r="DG20" s="143"/>
      <c r="DH20" s="143"/>
      <c r="DI20" s="142"/>
      <c r="DJ20" s="142"/>
      <c r="DK20" s="142"/>
      <c r="DS20" s="20"/>
      <c r="DT20" s="301"/>
      <c r="DU20" s="284"/>
      <c r="DV20" s="101">
        <f>DV19/EA19</f>
        <v>0</v>
      </c>
      <c r="DW20" s="102">
        <f>DW19/EA19</f>
        <v>0</v>
      </c>
      <c r="DX20" s="102">
        <f>DX19/EA19</f>
        <v>0</v>
      </c>
      <c r="DY20" s="102">
        <f>DY19/EA19</f>
        <v>0.2</v>
      </c>
      <c r="DZ20" s="102">
        <f>DZ19/EA19</f>
        <v>0.8</v>
      </c>
      <c r="EA20" s="75">
        <v>1</v>
      </c>
      <c r="EB20" s="141" t="s">
        <v>134</v>
      </c>
      <c r="EC20" s="152" t="s">
        <v>134</v>
      </c>
      <c r="EE20" s="143">
        <f t="shared" si="11"/>
        <v>0</v>
      </c>
      <c r="EF20" s="143"/>
      <c r="EG20" s="143"/>
      <c r="EH20" s="143"/>
      <c r="EI20" s="143"/>
      <c r="EJ20" s="143"/>
      <c r="EK20" s="142"/>
      <c r="EL20" s="142"/>
      <c r="EM20" s="142"/>
      <c r="ET20" s="20"/>
      <c r="EU20" s="301"/>
      <c r="EV20" s="284"/>
      <c r="EW20" s="101">
        <f>EW19/FB19</f>
        <v>0</v>
      </c>
      <c r="EX20" s="102">
        <f>EX19/FB19</f>
        <v>0</v>
      </c>
      <c r="EY20" s="102">
        <f>EY19/FB19</f>
        <v>0</v>
      </c>
      <c r="EZ20" s="102">
        <f>EZ19/FB19</f>
        <v>0</v>
      </c>
      <c r="FA20" s="102">
        <f>FA19/FB19</f>
        <v>1</v>
      </c>
      <c r="FB20" s="75">
        <v>1</v>
      </c>
      <c r="FC20" s="141" t="s">
        <v>134</v>
      </c>
      <c r="FD20" s="152" t="s">
        <v>134</v>
      </c>
      <c r="FE20" s="20"/>
      <c r="FF20" s="17">
        <f t="shared" si="12"/>
        <v>0</v>
      </c>
      <c r="FG20" s="17"/>
      <c r="FH20" s="17"/>
      <c r="FI20" s="17"/>
      <c r="FJ20" s="17"/>
      <c r="FK20" s="17"/>
      <c r="FL20" s="39"/>
      <c r="FM20" s="39"/>
      <c r="FN20" s="39"/>
      <c r="FO20" s="20"/>
      <c r="FP20" s="20"/>
      <c r="FQ20" s="20"/>
      <c r="FR20" s="20"/>
      <c r="FS20" s="20"/>
      <c r="FT20" s="20"/>
      <c r="FU20" s="301"/>
      <c r="FV20" s="284"/>
      <c r="FW20" s="101">
        <f>FW19/$GB$19</f>
        <v>3.2258064516129031E-2</v>
      </c>
      <c r="FX20" s="102">
        <f t="shared" ref="FX20:GA20" si="88">FX19/$GB$19</f>
        <v>0</v>
      </c>
      <c r="FY20" s="102">
        <f t="shared" si="88"/>
        <v>9.6774193548387094E-2</v>
      </c>
      <c r="FZ20" s="102">
        <f t="shared" si="88"/>
        <v>3.2258064516129031E-2</v>
      </c>
      <c r="GA20" s="102">
        <f t="shared" si="88"/>
        <v>0.83870967741935487</v>
      </c>
      <c r="GB20" s="75">
        <v>1</v>
      </c>
      <c r="GC20" s="141" t="s">
        <v>134</v>
      </c>
      <c r="GD20" s="152" t="s">
        <v>134</v>
      </c>
      <c r="GF20" s="143">
        <f t="shared" si="14"/>
        <v>0</v>
      </c>
      <c r="GG20" s="143"/>
      <c r="GH20" s="143"/>
      <c r="GI20" s="143"/>
      <c r="GJ20" s="143"/>
      <c r="GK20" s="143"/>
      <c r="GL20" s="142"/>
      <c r="GM20" s="142"/>
      <c r="GN20" s="142"/>
    </row>
    <row r="21" spans="1:196" s="7" customFormat="1" ht="21" customHeight="1" x14ac:dyDescent="0.15">
      <c r="A21" s="280"/>
      <c r="B21" s="284" t="s">
        <v>2</v>
      </c>
      <c r="C21" s="92">
        <v>21</v>
      </c>
      <c r="D21" s="198">
        <v>8</v>
      </c>
      <c r="E21" s="198">
        <v>1</v>
      </c>
      <c r="F21" s="198">
        <v>1</v>
      </c>
      <c r="G21" s="198">
        <v>62</v>
      </c>
      <c r="H21" s="198">
        <v>93</v>
      </c>
      <c r="I21" s="198">
        <v>0</v>
      </c>
      <c r="J21" s="192">
        <v>93</v>
      </c>
      <c r="K21" s="35"/>
      <c r="L21" s="35">
        <f t="shared" si="1"/>
        <v>0</v>
      </c>
      <c r="M21" s="35"/>
      <c r="N21" s="35"/>
      <c r="O21" s="35"/>
      <c r="P21" s="35"/>
      <c r="Q21" s="35"/>
      <c r="R21" s="35"/>
      <c r="S21" s="35"/>
      <c r="T21" s="35"/>
      <c r="U21" s="20"/>
      <c r="V21" s="301"/>
      <c r="W21" s="334" t="s">
        <v>2</v>
      </c>
      <c r="X21" s="196">
        <v>42</v>
      </c>
      <c r="Y21" s="198">
        <v>11</v>
      </c>
      <c r="Z21" s="198">
        <v>4</v>
      </c>
      <c r="AA21" s="198">
        <v>4</v>
      </c>
      <c r="AB21" s="198">
        <v>29</v>
      </c>
      <c r="AC21" s="198">
        <v>90</v>
      </c>
      <c r="AD21" s="198">
        <v>3</v>
      </c>
      <c r="AE21" s="193">
        <v>93</v>
      </c>
      <c r="AF21" s="35"/>
      <c r="AG21" s="35">
        <f t="shared" si="3"/>
        <v>0</v>
      </c>
      <c r="AH21" s="35"/>
      <c r="AI21" s="35"/>
      <c r="AJ21" s="35"/>
      <c r="AK21" s="35"/>
      <c r="AL21" s="35"/>
      <c r="AM21" s="35"/>
      <c r="AN21" s="35"/>
      <c r="AO21" s="35"/>
      <c r="AP21" s="35"/>
      <c r="AQ21" s="35"/>
      <c r="AR21" s="20"/>
      <c r="AS21" s="301"/>
      <c r="AT21" s="284" t="s">
        <v>2</v>
      </c>
      <c r="AU21" s="92">
        <v>2</v>
      </c>
      <c r="AV21" s="40">
        <v>0</v>
      </c>
      <c r="AW21" s="40">
        <v>0</v>
      </c>
      <c r="AX21" s="40">
        <v>1</v>
      </c>
      <c r="AY21" s="40">
        <v>13</v>
      </c>
      <c r="AZ21" s="40">
        <v>16</v>
      </c>
      <c r="BA21" s="40">
        <v>75</v>
      </c>
      <c r="BB21" s="68">
        <v>91</v>
      </c>
      <c r="BC21" s="20"/>
      <c r="BD21" s="17">
        <f t="shared" si="5"/>
        <v>0</v>
      </c>
      <c r="BE21" s="17"/>
      <c r="BF21" s="17"/>
      <c r="BG21" s="17"/>
      <c r="BH21" s="17"/>
      <c r="BI21" s="17"/>
      <c r="BJ21" s="17"/>
      <c r="BK21" s="17"/>
      <c r="BL21" s="17"/>
      <c r="BM21" s="20"/>
      <c r="BN21" s="20"/>
      <c r="BO21" s="20"/>
      <c r="BP21" s="20"/>
      <c r="BQ21" s="301"/>
      <c r="BR21" s="284" t="s">
        <v>2</v>
      </c>
      <c r="BS21" s="92">
        <v>1</v>
      </c>
      <c r="BT21" s="40">
        <v>6</v>
      </c>
      <c r="BU21" s="40">
        <v>17</v>
      </c>
      <c r="BV21" s="40">
        <v>21</v>
      </c>
      <c r="BW21" s="40">
        <v>24</v>
      </c>
      <c r="BX21" s="40">
        <v>69</v>
      </c>
      <c r="BY21" s="40">
        <v>24</v>
      </c>
      <c r="BZ21" s="68">
        <v>93</v>
      </c>
      <c r="CB21" s="35">
        <f t="shared" si="7"/>
        <v>0</v>
      </c>
      <c r="CC21" s="35"/>
      <c r="CD21" s="35"/>
      <c r="CE21" s="35"/>
      <c r="CF21" s="35"/>
      <c r="CG21" s="35"/>
      <c r="CH21" s="35"/>
      <c r="CI21" s="35"/>
      <c r="CJ21" s="35"/>
      <c r="CQ21" s="20"/>
      <c r="CR21" s="301"/>
      <c r="CS21" s="284" t="s">
        <v>2</v>
      </c>
      <c r="CT21" s="92">
        <v>3</v>
      </c>
      <c r="CU21" s="40">
        <v>4</v>
      </c>
      <c r="CV21" s="40">
        <v>6</v>
      </c>
      <c r="CW21" s="40">
        <v>15</v>
      </c>
      <c r="CX21" s="40">
        <v>19</v>
      </c>
      <c r="CY21" s="40">
        <v>47</v>
      </c>
      <c r="CZ21" s="40">
        <v>46</v>
      </c>
      <c r="DA21" s="68">
        <v>93</v>
      </c>
      <c r="DC21" s="35">
        <f t="shared" si="9"/>
        <v>0</v>
      </c>
      <c r="DD21" s="35"/>
      <c r="DE21" s="35"/>
      <c r="DF21" s="35"/>
      <c r="DG21" s="35"/>
      <c r="DH21" s="35"/>
      <c r="DI21" s="35"/>
      <c r="DJ21" s="35"/>
      <c r="DK21" s="35"/>
      <c r="DS21" s="20"/>
      <c r="DT21" s="301"/>
      <c r="DU21" s="284" t="s">
        <v>2</v>
      </c>
      <c r="DV21" s="92">
        <v>0</v>
      </c>
      <c r="DW21" s="40">
        <v>0</v>
      </c>
      <c r="DX21" s="40">
        <v>2</v>
      </c>
      <c r="DY21" s="40">
        <v>5</v>
      </c>
      <c r="DZ21" s="40">
        <v>31</v>
      </c>
      <c r="EA21" s="40">
        <v>38</v>
      </c>
      <c r="EB21" s="40">
        <v>56</v>
      </c>
      <c r="EC21" s="68">
        <v>94</v>
      </c>
      <c r="EE21" s="35">
        <f t="shared" si="11"/>
        <v>0</v>
      </c>
      <c r="EF21" s="35"/>
      <c r="EG21" s="35"/>
      <c r="EH21" s="35"/>
      <c r="EI21" s="35"/>
      <c r="EJ21" s="35"/>
      <c r="EK21" s="35"/>
      <c r="EL21" s="35"/>
      <c r="EM21" s="35"/>
      <c r="ET21" s="20"/>
      <c r="EU21" s="301"/>
      <c r="EV21" s="284" t="s">
        <v>2</v>
      </c>
      <c r="EW21" s="92">
        <v>0</v>
      </c>
      <c r="EX21" s="40">
        <v>0</v>
      </c>
      <c r="EY21" s="40">
        <v>0</v>
      </c>
      <c r="EZ21" s="40">
        <v>0</v>
      </c>
      <c r="FA21" s="40">
        <v>38</v>
      </c>
      <c r="FB21" s="40">
        <v>38</v>
      </c>
      <c r="FC21" s="40">
        <v>55</v>
      </c>
      <c r="FD21" s="68">
        <v>93</v>
      </c>
      <c r="FE21" s="20"/>
      <c r="FF21" s="17">
        <f t="shared" si="12"/>
        <v>0</v>
      </c>
      <c r="FG21" s="17"/>
      <c r="FH21" s="17"/>
      <c r="FI21" s="17"/>
      <c r="FJ21" s="17"/>
      <c r="FK21" s="17"/>
      <c r="FL21" s="17"/>
      <c r="FM21" s="17"/>
      <c r="FN21" s="17"/>
      <c r="FO21" s="20"/>
      <c r="FP21" s="20"/>
      <c r="FQ21" s="20"/>
      <c r="FR21" s="20"/>
      <c r="FS21" s="20"/>
      <c r="FT21" s="20"/>
      <c r="FU21" s="301"/>
      <c r="FV21" s="284" t="s">
        <v>2</v>
      </c>
      <c r="FW21" s="92">
        <v>0</v>
      </c>
      <c r="FX21" s="40">
        <v>1</v>
      </c>
      <c r="FY21" s="40">
        <v>2</v>
      </c>
      <c r="FZ21" s="40">
        <v>1</v>
      </c>
      <c r="GA21" s="40">
        <v>34</v>
      </c>
      <c r="GB21" s="40">
        <v>38</v>
      </c>
      <c r="GC21" s="40">
        <v>55</v>
      </c>
      <c r="GD21" s="68">
        <v>93</v>
      </c>
      <c r="GF21" s="35">
        <f t="shared" si="14"/>
        <v>0</v>
      </c>
      <c r="GG21" s="35"/>
      <c r="GH21" s="35"/>
      <c r="GI21" s="35"/>
      <c r="GJ21" s="35"/>
      <c r="GK21" s="35"/>
      <c r="GL21" s="35"/>
      <c r="GM21" s="35"/>
      <c r="GN21" s="35"/>
    </row>
    <row r="22" spans="1:196" s="140" customFormat="1" ht="21" customHeight="1" x14ac:dyDescent="0.15">
      <c r="A22" s="280"/>
      <c r="B22" s="284"/>
      <c r="C22" s="101">
        <f>C21/$H$21</f>
        <v>0.22580645161290322</v>
      </c>
      <c r="D22" s="102">
        <f t="shared" ref="D22:F22" si="89">D21/$H$21</f>
        <v>8.6021505376344093E-2</v>
      </c>
      <c r="E22" s="102">
        <f t="shared" si="89"/>
        <v>1.0752688172043012E-2</v>
      </c>
      <c r="F22" s="102">
        <f t="shared" si="89"/>
        <v>1.0752688172043012E-2</v>
      </c>
      <c r="G22" s="103">
        <f>G21/$H$21-0.001</f>
        <v>0.66566666666666663</v>
      </c>
      <c r="H22" s="75">
        <v>1</v>
      </c>
      <c r="I22" s="141" t="s">
        <v>134</v>
      </c>
      <c r="J22" s="152" t="s">
        <v>134</v>
      </c>
      <c r="K22" s="142"/>
      <c r="L22" s="143">
        <f t="shared" si="1"/>
        <v>-1.0000000000001119E-3</v>
      </c>
      <c r="M22" s="143"/>
      <c r="N22" s="143"/>
      <c r="O22" s="143"/>
      <c r="P22" s="143"/>
      <c r="Q22" s="143"/>
      <c r="R22" s="142"/>
      <c r="S22" s="142"/>
      <c r="T22" s="142"/>
      <c r="U22" s="20"/>
      <c r="V22" s="301"/>
      <c r="W22" s="334"/>
      <c r="X22" s="166">
        <f>X21/$AC$21+0.001</f>
        <v>0.46766666666666667</v>
      </c>
      <c r="Y22" s="102">
        <f>Y21/$AC$21</f>
        <v>0.12222222222222222</v>
      </c>
      <c r="Z22" s="102">
        <f t="shared" ref="Z22:AB22" si="90">Z21/$AC$21</f>
        <v>4.4444444444444446E-2</v>
      </c>
      <c r="AA22" s="102">
        <f t="shared" si="90"/>
        <v>4.4444444444444446E-2</v>
      </c>
      <c r="AB22" s="102">
        <f t="shared" si="90"/>
        <v>0.32222222222222224</v>
      </c>
      <c r="AC22" s="75">
        <v>1</v>
      </c>
      <c r="AD22" s="141" t="s">
        <v>134</v>
      </c>
      <c r="AE22" s="152" t="s">
        <v>134</v>
      </c>
      <c r="AF22" s="142"/>
      <c r="AG22" s="143">
        <f t="shared" si="3"/>
        <v>9.9999999999988987E-4</v>
      </c>
      <c r="AH22" s="143"/>
      <c r="AI22" s="143"/>
      <c r="AJ22" s="143"/>
      <c r="AK22" s="143"/>
      <c r="AL22" s="143"/>
      <c r="AM22" s="142"/>
      <c r="AN22" s="142"/>
      <c r="AO22" s="142"/>
      <c r="AP22" s="142"/>
      <c r="AQ22" s="142"/>
      <c r="AR22" s="20"/>
      <c r="AS22" s="301"/>
      <c r="AT22" s="284"/>
      <c r="AU22" s="101">
        <f>AU21/$AZ$21</f>
        <v>0.125</v>
      </c>
      <c r="AV22" s="102">
        <f t="shared" ref="AV22:AX22" si="91">AV21/$AZ$21</f>
        <v>0</v>
      </c>
      <c r="AW22" s="102">
        <f t="shared" si="91"/>
        <v>0</v>
      </c>
      <c r="AX22" s="102">
        <f t="shared" si="91"/>
        <v>6.25E-2</v>
      </c>
      <c r="AY22" s="103">
        <f>AY21/$AZ$21-0.001</f>
        <v>0.8115</v>
      </c>
      <c r="AZ22" s="75">
        <v>1</v>
      </c>
      <c r="BA22" s="141" t="s">
        <v>134</v>
      </c>
      <c r="BB22" s="152" t="s">
        <v>134</v>
      </c>
      <c r="BC22" s="20"/>
      <c r="BD22" s="17">
        <f t="shared" si="5"/>
        <v>-1.0000000000000009E-3</v>
      </c>
      <c r="BE22" s="17"/>
      <c r="BF22" s="17"/>
      <c r="BG22" s="17"/>
      <c r="BH22" s="17"/>
      <c r="BI22" s="17"/>
      <c r="BJ22" s="39"/>
      <c r="BK22" s="39"/>
      <c r="BL22" s="39"/>
      <c r="BM22" s="20"/>
      <c r="BN22" s="20"/>
      <c r="BO22" s="20"/>
      <c r="BP22" s="20"/>
      <c r="BQ22" s="301"/>
      <c r="BR22" s="284"/>
      <c r="BS22" s="101">
        <f>BS21/$BX$21</f>
        <v>1.4492753623188406E-2</v>
      </c>
      <c r="BT22" s="102">
        <f t="shared" ref="BT22:BV22" si="92">BT21/$BX$21</f>
        <v>8.6956521739130432E-2</v>
      </c>
      <c r="BU22" s="102">
        <f t="shared" si="92"/>
        <v>0.24637681159420291</v>
      </c>
      <c r="BV22" s="102">
        <f t="shared" si="92"/>
        <v>0.30434782608695654</v>
      </c>
      <c r="BW22" s="103">
        <f>BW21/$BX$21+0.001</f>
        <v>0.34882608695652173</v>
      </c>
      <c r="BX22" s="75">
        <v>1</v>
      </c>
      <c r="BY22" s="141" t="s">
        <v>134</v>
      </c>
      <c r="BZ22" s="152" t="s">
        <v>134</v>
      </c>
      <c r="CB22" s="143">
        <f t="shared" si="7"/>
        <v>9.9999999999988987E-4</v>
      </c>
      <c r="CC22" s="143"/>
      <c r="CD22" s="143"/>
      <c r="CE22" s="143"/>
      <c r="CF22" s="143"/>
      <c r="CG22" s="143"/>
      <c r="CH22" s="142"/>
      <c r="CI22" s="142"/>
      <c r="CJ22" s="142"/>
      <c r="CQ22" s="20"/>
      <c r="CR22" s="301"/>
      <c r="CS22" s="284"/>
      <c r="CT22" s="101">
        <f>CT21/$CY$21</f>
        <v>6.3829787234042548E-2</v>
      </c>
      <c r="CU22" s="102">
        <f t="shared" ref="CU22:CX22" si="93">CU21/$CY$21</f>
        <v>8.5106382978723402E-2</v>
      </c>
      <c r="CV22" s="102">
        <f t="shared" si="93"/>
        <v>0.1276595744680851</v>
      </c>
      <c r="CW22" s="102">
        <f t="shared" si="93"/>
        <v>0.31914893617021278</v>
      </c>
      <c r="CX22" s="102">
        <f t="shared" si="93"/>
        <v>0.40425531914893614</v>
      </c>
      <c r="CY22" s="75">
        <v>1</v>
      </c>
      <c r="CZ22" s="141" t="s">
        <v>134</v>
      </c>
      <c r="DA22" s="152" t="s">
        <v>134</v>
      </c>
      <c r="DC22" s="143">
        <f t="shared" si="9"/>
        <v>0</v>
      </c>
      <c r="DD22" s="143"/>
      <c r="DE22" s="143"/>
      <c r="DF22" s="143"/>
      <c r="DG22" s="143"/>
      <c r="DH22" s="143"/>
      <c r="DI22" s="142"/>
      <c r="DJ22" s="142"/>
      <c r="DK22" s="142"/>
      <c r="DS22" s="20"/>
      <c r="DT22" s="301"/>
      <c r="DU22" s="284"/>
      <c r="DV22" s="101">
        <f>DV21/$EA$21</f>
        <v>0</v>
      </c>
      <c r="DW22" s="102">
        <f t="shared" ref="DW22:DY22" si="94">DW21/$EA$21</f>
        <v>0</v>
      </c>
      <c r="DX22" s="102">
        <f t="shared" si="94"/>
        <v>5.2631578947368418E-2</v>
      </c>
      <c r="DY22" s="102">
        <f t="shared" si="94"/>
        <v>0.13157894736842105</v>
      </c>
      <c r="DZ22" s="103">
        <f>DZ21/$EA$21-0.001</f>
        <v>0.81478947368421051</v>
      </c>
      <c r="EA22" s="75">
        <v>1</v>
      </c>
      <c r="EB22" s="141" t="s">
        <v>134</v>
      </c>
      <c r="EC22" s="152" t="s">
        <v>134</v>
      </c>
      <c r="EE22" s="143">
        <f t="shared" si="11"/>
        <v>-1.0000000000000009E-3</v>
      </c>
      <c r="EF22" s="143"/>
      <c r="EG22" s="143"/>
      <c r="EH22" s="143"/>
      <c r="EI22" s="143"/>
      <c r="EJ22" s="143"/>
      <c r="EK22" s="142"/>
      <c r="EL22" s="142"/>
      <c r="EM22" s="142"/>
      <c r="ET22" s="20"/>
      <c r="EU22" s="301"/>
      <c r="EV22" s="284"/>
      <c r="EW22" s="101">
        <f>EW21/FB21</f>
        <v>0</v>
      </c>
      <c r="EX22" s="102">
        <f>EX21/FB21</f>
        <v>0</v>
      </c>
      <c r="EY22" s="102">
        <f>EY21/FB21</f>
        <v>0</v>
      </c>
      <c r="EZ22" s="102">
        <f>EZ21/FB21</f>
        <v>0</v>
      </c>
      <c r="FA22" s="102">
        <f>FA21/FB21</f>
        <v>1</v>
      </c>
      <c r="FB22" s="75">
        <v>1</v>
      </c>
      <c r="FC22" s="141" t="s">
        <v>134</v>
      </c>
      <c r="FD22" s="152" t="s">
        <v>134</v>
      </c>
      <c r="FE22" s="20"/>
      <c r="FF22" s="17">
        <f t="shared" si="12"/>
        <v>0</v>
      </c>
      <c r="FG22" s="17"/>
      <c r="FH22" s="17"/>
      <c r="FI22" s="17"/>
      <c r="FJ22" s="17"/>
      <c r="FK22" s="17"/>
      <c r="FL22" s="39"/>
      <c r="FM22" s="39"/>
      <c r="FN22" s="39"/>
      <c r="FO22" s="20"/>
      <c r="FP22" s="20"/>
      <c r="FQ22" s="20"/>
      <c r="FR22" s="20"/>
      <c r="FS22" s="20"/>
      <c r="FT22" s="20"/>
      <c r="FU22" s="301"/>
      <c r="FV22" s="284"/>
      <c r="FW22" s="101">
        <f>FW21/$GB$21</f>
        <v>0</v>
      </c>
      <c r="FX22" s="102">
        <f t="shared" ref="FX22:GA22" si="95">FX21/$GB$21</f>
        <v>2.6315789473684209E-2</v>
      </c>
      <c r="FY22" s="102">
        <f t="shared" si="95"/>
        <v>5.2631578947368418E-2</v>
      </c>
      <c r="FZ22" s="102">
        <f t="shared" si="95"/>
        <v>2.6315789473684209E-2</v>
      </c>
      <c r="GA22" s="102">
        <f t="shared" si="95"/>
        <v>0.89473684210526316</v>
      </c>
      <c r="GB22" s="75">
        <v>1</v>
      </c>
      <c r="GC22" s="141" t="s">
        <v>134</v>
      </c>
      <c r="GD22" s="152" t="s">
        <v>134</v>
      </c>
      <c r="GF22" s="143">
        <f t="shared" si="14"/>
        <v>0</v>
      </c>
      <c r="GG22" s="143"/>
      <c r="GH22" s="143"/>
      <c r="GI22" s="143"/>
      <c r="GJ22" s="143"/>
      <c r="GK22" s="143"/>
      <c r="GL22" s="142"/>
      <c r="GM22" s="142"/>
      <c r="GN22" s="142"/>
    </row>
    <row r="23" spans="1:196" s="7" customFormat="1" ht="21" customHeight="1" x14ac:dyDescent="0.15">
      <c r="A23" s="280"/>
      <c r="B23" s="284" t="s">
        <v>3</v>
      </c>
      <c r="C23" s="92">
        <v>17</v>
      </c>
      <c r="D23" s="198">
        <v>2</v>
      </c>
      <c r="E23" s="198">
        <v>2</v>
      </c>
      <c r="F23" s="198">
        <v>2</v>
      </c>
      <c r="G23" s="198">
        <v>84</v>
      </c>
      <c r="H23" s="198">
        <v>107</v>
      </c>
      <c r="I23" s="198">
        <v>0</v>
      </c>
      <c r="J23" s="192">
        <v>107</v>
      </c>
      <c r="K23" s="35"/>
      <c r="L23" s="35">
        <f t="shared" si="1"/>
        <v>0</v>
      </c>
      <c r="M23" s="35"/>
      <c r="N23" s="35"/>
      <c r="O23" s="35"/>
      <c r="P23" s="35"/>
      <c r="Q23" s="35"/>
      <c r="R23" s="35"/>
      <c r="S23" s="35"/>
      <c r="T23" s="35"/>
      <c r="U23" s="20"/>
      <c r="V23" s="301"/>
      <c r="W23" s="334" t="s">
        <v>3</v>
      </c>
      <c r="X23" s="196">
        <v>29</v>
      </c>
      <c r="Y23" s="198">
        <v>21</v>
      </c>
      <c r="Z23" s="198">
        <v>4</v>
      </c>
      <c r="AA23" s="198">
        <v>9</v>
      </c>
      <c r="AB23" s="198">
        <v>33</v>
      </c>
      <c r="AC23" s="198">
        <v>96</v>
      </c>
      <c r="AD23" s="198">
        <v>9</v>
      </c>
      <c r="AE23" s="193">
        <v>105</v>
      </c>
      <c r="AF23" s="35"/>
      <c r="AG23" s="35">
        <f t="shared" si="3"/>
        <v>0</v>
      </c>
      <c r="AH23" s="35"/>
      <c r="AI23" s="35"/>
      <c r="AJ23" s="35"/>
      <c r="AK23" s="35"/>
      <c r="AL23" s="35"/>
      <c r="AM23" s="35"/>
      <c r="AN23" s="35"/>
      <c r="AO23" s="35"/>
      <c r="AP23" s="35"/>
      <c r="AQ23" s="35"/>
      <c r="AR23" s="20"/>
      <c r="AS23" s="301"/>
      <c r="AT23" s="284" t="s">
        <v>3</v>
      </c>
      <c r="AU23" s="92">
        <v>0</v>
      </c>
      <c r="AV23" s="40">
        <v>0</v>
      </c>
      <c r="AW23" s="40">
        <v>0</v>
      </c>
      <c r="AX23" s="40">
        <v>0</v>
      </c>
      <c r="AY23" s="40">
        <v>23</v>
      </c>
      <c r="AZ23" s="40">
        <v>23</v>
      </c>
      <c r="BA23" s="40">
        <v>81</v>
      </c>
      <c r="BB23" s="68">
        <v>104</v>
      </c>
      <c r="BC23" s="20"/>
      <c r="BD23" s="17">
        <f t="shared" si="5"/>
        <v>0</v>
      </c>
      <c r="BE23" s="17"/>
      <c r="BF23" s="17"/>
      <c r="BG23" s="17"/>
      <c r="BH23" s="17"/>
      <c r="BI23" s="17"/>
      <c r="BJ23" s="17"/>
      <c r="BK23" s="17"/>
      <c r="BL23" s="17"/>
      <c r="BM23" s="20"/>
      <c r="BN23" s="20"/>
      <c r="BO23" s="20"/>
      <c r="BP23" s="20"/>
      <c r="BQ23" s="301"/>
      <c r="BR23" s="284" t="s">
        <v>3</v>
      </c>
      <c r="BS23" s="92">
        <v>6</v>
      </c>
      <c r="BT23" s="40">
        <v>6</v>
      </c>
      <c r="BU23" s="40">
        <v>7</v>
      </c>
      <c r="BV23" s="40">
        <v>20</v>
      </c>
      <c r="BW23" s="40">
        <v>36</v>
      </c>
      <c r="BX23" s="40">
        <v>75</v>
      </c>
      <c r="BY23" s="40">
        <v>30</v>
      </c>
      <c r="BZ23" s="68">
        <v>105</v>
      </c>
      <c r="CB23" s="35">
        <f t="shared" si="7"/>
        <v>0</v>
      </c>
      <c r="CC23" s="35"/>
      <c r="CD23" s="35"/>
      <c r="CE23" s="35"/>
      <c r="CF23" s="35"/>
      <c r="CG23" s="35"/>
      <c r="CH23" s="35"/>
      <c r="CI23" s="35"/>
      <c r="CJ23" s="35"/>
      <c r="CQ23" s="20"/>
      <c r="CR23" s="301"/>
      <c r="CS23" s="284" t="s">
        <v>3</v>
      </c>
      <c r="CT23" s="92">
        <v>3</v>
      </c>
      <c r="CU23" s="40">
        <v>2</v>
      </c>
      <c r="CV23" s="40">
        <v>2</v>
      </c>
      <c r="CW23" s="40">
        <v>11</v>
      </c>
      <c r="CX23" s="40">
        <v>19</v>
      </c>
      <c r="CY23" s="40">
        <v>37</v>
      </c>
      <c r="CZ23" s="40">
        <v>68</v>
      </c>
      <c r="DA23" s="68">
        <v>105</v>
      </c>
      <c r="DC23" s="35">
        <f t="shared" si="9"/>
        <v>0</v>
      </c>
      <c r="DD23" s="35"/>
      <c r="DE23" s="35"/>
      <c r="DF23" s="35"/>
      <c r="DG23" s="35"/>
      <c r="DH23" s="35"/>
      <c r="DI23" s="35"/>
      <c r="DJ23" s="35"/>
      <c r="DK23" s="35"/>
      <c r="DS23" s="20"/>
      <c r="DT23" s="301"/>
      <c r="DU23" s="284" t="s">
        <v>3</v>
      </c>
      <c r="DV23" s="92">
        <v>0</v>
      </c>
      <c r="DW23" s="40">
        <v>0</v>
      </c>
      <c r="DX23" s="40">
        <v>0</v>
      </c>
      <c r="DY23" s="40">
        <v>5</v>
      </c>
      <c r="DZ23" s="40">
        <v>34</v>
      </c>
      <c r="EA23" s="40">
        <v>39</v>
      </c>
      <c r="EB23" s="40">
        <v>66</v>
      </c>
      <c r="EC23" s="68">
        <v>105</v>
      </c>
      <c r="EE23" s="35">
        <f t="shared" si="11"/>
        <v>0</v>
      </c>
      <c r="EF23" s="35"/>
      <c r="EG23" s="35"/>
      <c r="EH23" s="35"/>
      <c r="EI23" s="35"/>
      <c r="EJ23" s="35"/>
      <c r="EK23" s="35"/>
      <c r="EL23" s="35"/>
      <c r="EM23" s="35"/>
      <c r="ET23" s="20"/>
      <c r="EU23" s="301"/>
      <c r="EV23" s="284" t="s">
        <v>3</v>
      </c>
      <c r="EW23" s="92">
        <v>0</v>
      </c>
      <c r="EX23" s="40">
        <v>0</v>
      </c>
      <c r="EY23" s="40">
        <v>0</v>
      </c>
      <c r="EZ23" s="40">
        <v>1</v>
      </c>
      <c r="FA23" s="40">
        <v>46</v>
      </c>
      <c r="FB23" s="40">
        <v>47</v>
      </c>
      <c r="FC23" s="40">
        <v>58</v>
      </c>
      <c r="FD23" s="68">
        <v>105</v>
      </c>
      <c r="FE23" s="20"/>
      <c r="FF23" s="17">
        <f t="shared" si="12"/>
        <v>0</v>
      </c>
      <c r="FG23" s="17"/>
      <c r="FH23" s="17"/>
      <c r="FI23" s="17"/>
      <c r="FJ23" s="17"/>
      <c r="FK23" s="17"/>
      <c r="FL23" s="17"/>
      <c r="FM23" s="17"/>
      <c r="FN23" s="17"/>
      <c r="FO23" s="20"/>
      <c r="FP23" s="20"/>
      <c r="FQ23" s="20"/>
      <c r="FR23" s="20"/>
      <c r="FS23" s="20"/>
      <c r="FT23" s="20"/>
      <c r="FU23" s="301"/>
      <c r="FV23" s="284" t="s">
        <v>3</v>
      </c>
      <c r="FW23" s="92">
        <v>0</v>
      </c>
      <c r="FX23" s="40">
        <v>0</v>
      </c>
      <c r="FY23" s="40">
        <v>5</v>
      </c>
      <c r="FZ23" s="40">
        <v>6</v>
      </c>
      <c r="GA23" s="40">
        <v>41</v>
      </c>
      <c r="GB23" s="40">
        <v>52</v>
      </c>
      <c r="GC23" s="40">
        <v>53</v>
      </c>
      <c r="GD23" s="68">
        <v>105</v>
      </c>
      <c r="GF23" s="35">
        <f t="shared" si="14"/>
        <v>0</v>
      </c>
      <c r="GG23" s="35"/>
      <c r="GH23" s="35"/>
      <c r="GI23" s="35"/>
      <c r="GJ23" s="35"/>
      <c r="GK23" s="35"/>
      <c r="GL23" s="35"/>
      <c r="GM23" s="35"/>
      <c r="GN23" s="35"/>
    </row>
    <row r="24" spans="1:196" s="140" customFormat="1" ht="21" customHeight="1" x14ac:dyDescent="0.15">
      <c r="A24" s="280"/>
      <c r="B24" s="284"/>
      <c r="C24" s="101">
        <f>C23/$H$23</f>
        <v>0.15887850467289719</v>
      </c>
      <c r="D24" s="102">
        <f t="shared" ref="D24:F24" si="96">D23/$H$23</f>
        <v>1.8691588785046728E-2</v>
      </c>
      <c r="E24" s="102">
        <f t="shared" si="96"/>
        <v>1.8691588785046728E-2</v>
      </c>
      <c r="F24" s="102">
        <f t="shared" si="96"/>
        <v>1.8691588785046728E-2</v>
      </c>
      <c r="G24" s="103">
        <f>G23/$H$23-0.001</f>
        <v>0.78404672897196259</v>
      </c>
      <c r="H24" s="75">
        <v>1</v>
      </c>
      <c r="I24" s="141" t="s">
        <v>134</v>
      </c>
      <c r="J24" s="152" t="s">
        <v>134</v>
      </c>
      <c r="K24" s="142"/>
      <c r="L24" s="143">
        <f t="shared" si="1"/>
        <v>-1.0000000000000009E-3</v>
      </c>
      <c r="M24" s="143"/>
      <c r="N24" s="143"/>
      <c r="O24" s="143"/>
      <c r="P24" s="143"/>
      <c r="Q24" s="143"/>
      <c r="R24" s="142"/>
      <c r="S24" s="142"/>
      <c r="T24" s="142"/>
      <c r="U24" s="20"/>
      <c r="V24" s="301"/>
      <c r="W24" s="334"/>
      <c r="X24" s="164">
        <f>X23/$AC$23</f>
        <v>0.30208333333333331</v>
      </c>
      <c r="Y24" s="102">
        <f t="shared" ref="Y24:AA24" si="97">Y23/$AC$23</f>
        <v>0.21875</v>
      </c>
      <c r="Z24" s="102">
        <f t="shared" si="97"/>
        <v>4.1666666666666664E-2</v>
      </c>
      <c r="AA24" s="102">
        <f t="shared" si="97"/>
        <v>9.375E-2</v>
      </c>
      <c r="AB24" s="103">
        <f>AB23/$AC$23-0.001</f>
        <v>0.34275</v>
      </c>
      <c r="AC24" s="75">
        <v>1</v>
      </c>
      <c r="AD24" s="141" t="s">
        <v>134</v>
      </c>
      <c r="AE24" s="152" t="s">
        <v>134</v>
      </c>
      <c r="AF24" s="142"/>
      <c r="AG24" s="143">
        <f t="shared" si="3"/>
        <v>-1.0000000000001119E-3</v>
      </c>
      <c r="AH24" s="143"/>
      <c r="AI24" s="143"/>
      <c r="AJ24" s="143"/>
      <c r="AK24" s="143"/>
      <c r="AL24" s="143"/>
      <c r="AM24" s="142"/>
      <c r="AN24" s="142"/>
      <c r="AO24" s="142"/>
      <c r="AP24" s="142"/>
      <c r="AQ24" s="142"/>
      <c r="AR24" s="20"/>
      <c r="AS24" s="301"/>
      <c r="AT24" s="284"/>
      <c r="AU24" s="101">
        <f>AU23/AZ23</f>
        <v>0</v>
      </c>
      <c r="AV24" s="102">
        <f>AV23/AZ23</f>
        <v>0</v>
      </c>
      <c r="AW24" s="102">
        <f>AW23/AZ23</f>
        <v>0</v>
      </c>
      <c r="AX24" s="102">
        <f>AX23/AZ23</f>
        <v>0</v>
      </c>
      <c r="AY24" s="102">
        <f>AY23/AZ23</f>
        <v>1</v>
      </c>
      <c r="AZ24" s="75">
        <v>1</v>
      </c>
      <c r="BA24" s="141" t="s">
        <v>134</v>
      </c>
      <c r="BB24" s="152" t="s">
        <v>134</v>
      </c>
      <c r="BC24" s="20"/>
      <c r="BD24" s="17">
        <f t="shared" si="5"/>
        <v>0</v>
      </c>
      <c r="BE24" s="17"/>
      <c r="BF24" s="17"/>
      <c r="BG24" s="17"/>
      <c r="BH24" s="17"/>
      <c r="BI24" s="17"/>
      <c r="BJ24" s="39"/>
      <c r="BK24" s="39"/>
      <c r="BL24" s="39"/>
      <c r="BM24" s="20"/>
      <c r="BN24" s="20"/>
      <c r="BO24" s="20"/>
      <c r="BP24" s="20"/>
      <c r="BQ24" s="301"/>
      <c r="BR24" s="284"/>
      <c r="BS24" s="101">
        <f>BS23/$BX$23</f>
        <v>0.08</v>
      </c>
      <c r="BT24" s="102">
        <f t="shared" ref="BT24:BW24" si="98">BT23/$BX$23</f>
        <v>0.08</v>
      </c>
      <c r="BU24" s="102">
        <f t="shared" si="98"/>
        <v>9.3333333333333338E-2</v>
      </c>
      <c r="BV24" s="102">
        <f t="shared" si="98"/>
        <v>0.26666666666666666</v>
      </c>
      <c r="BW24" s="102">
        <f t="shared" si="98"/>
        <v>0.48</v>
      </c>
      <c r="BX24" s="75">
        <v>1</v>
      </c>
      <c r="BY24" s="141" t="s">
        <v>134</v>
      </c>
      <c r="BZ24" s="152" t="s">
        <v>134</v>
      </c>
      <c r="CB24" s="143">
        <f t="shared" si="7"/>
        <v>0</v>
      </c>
      <c r="CC24" s="143"/>
      <c r="CD24" s="143"/>
      <c r="CE24" s="143"/>
      <c r="CF24" s="143"/>
      <c r="CG24" s="143"/>
      <c r="CH24" s="142"/>
      <c r="CI24" s="142"/>
      <c r="CJ24" s="142"/>
      <c r="CQ24" s="20"/>
      <c r="CR24" s="301"/>
      <c r="CS24" s="284"/>
      <c r="CT24" s="101">
        <f>CT23/$CY$23</f>
        <v>8.1081081081081086E-2</v>
      </c>
      <c r="CU24" s="102">
        <f t="shared" ref="CU24:CX24" si="99">CU23/$CY$23</f>
        <v>5.4054054054054057E-2</v>
      </c>
      <c r="CV24" s="102">
        <f t="shared" si="99"/>
        <v>5.4054054054054057E-2</v>
      </c>
      <c r="CW24" s="102">
        <f t="shared" si="99"/>
        <v>0.29729729729729731</v>
      </c>
      <c r="CX24" s="102">
        <f t="shared" si="99"/>
        <v>0.51351351351351349</v>
      </c>
      <c r="CY24" s="75">
        <v>1</v>
      </c>
      <c r="CZ24" s="141" t="s">
        <v>134</v>
      </c>
      <c r="DA24" s="152" t="s">
        <v>134</v>
      </c>
      <c r="DC24" s="143">
        <f t="shared" si="9"/>
        <v>0</v>
      </c>
      <c r="DD24" s="143"/>
      <c r="DE24" s="143"/>
      <c r="DF24" s="143"/>
      <c r="DG24" s="143"/>
      <c r="DH24" s="143"/>
      <c r="DI24" s="142"/>
      <c r="DJ24" s="142"/>
      <c r="DK24" s="142"/>
      <c r="DS24" s="20"/>
      <c r="DT24" s="301"/>
      <c r="DU24" s="284"/>
      <c r="DV24" s="101">
        <f>DV23/EA23</f>
        <v>0</v>
      </c>
      <c r="DW24" s="102">
        <f>DW23/EA23</f>
        <v>0</v>
      </c>
      <c r="DX24" s="102">
        <f>DX23/EA23</f>
        <v>0</v>
      </c>
      <c r="DY24" s="102">
        <f>DY23/EA23</f>
        <v>0.12820512820512819</v>
      </c>
      <c r="DZ24" s="102">
        <f>DZ23/EA23</f>
        <v>0.87179487179487181</v>
      </c>
      <c r="EA24" s="75">
        <v>1</v>
      </c>
      <c r="EB24" s="141" t="s">
        <v>134</v>
      </c>
      <c r="EC24" s="152" t="s">
        <v>134</v>
      </c>
      <c r="EE24" s="143">
        <f t="shared" si="11"/>
        <v>0</v>
      </c>
      <c r="EF24" s="143"/>
      <c r="EG24" s="143"/>
      <c r="EH24" s="143"/>
      <c r="EI24" s="143"/>
      <c r="EJ24" s="143"/>
      <c r="EK24" s="142"/>
      <c r="EL24" s="142"/>
      <c r="EM24" s="142"/>
      <c r="ET24" s="20"/>
      <c r="EU24" s="301"/>
      <c r="EV24" s="284"/>
      <c r="EW24" s="101">
        <f>EW23/FB23</f>
        <v>0</v>
      </c>
      <c r="EX24" s="102">
        <f>EX23/FB23</f>
        <v>0</v>
      </c>
      <c r="EY24" s="102">
        <f>EY23/FB23</f>
        <v>0</v>
      </c>
      <c r="EZ24" s="102">
        <f>EZ23/FB23</f>
        <v>2.1276595744680851E-2</v>
      </c>
      <c r="FA24" s="102">
        <f>FA23/FB23</f>
        <v>0.97872340425531912</v>
      </c>
      <c r="FB24" s="75">
        <v>1</v>
      </c>
      <c r="FC24" s="141" t="s">
        <v>134</v>
      </c>
      <c r="FD24" s="152" t="s">
        <v>134</v>
      </c>
      <c r="FE24" s="20"/>
      <c r="FF24" s="17">
        <f t="shared" si="12"/>
        <v>0</v>
      </c>
      <c r="FG24" s="17"/>
      <c r="FH24" s="17"/>
      <c r="FI24" s="17"/>
      <c r="FJ24" s="17"/>
      <c r="FK24" s="17"/>
      <c r="FL24" s="39"/>
      <c r="FM24" s="39"/>
      <c r="FN24" s="39"/>
      <c r="FO24" s="20"/>
      <c r="FP24" s="20"/>
      <c r="FQ24" s="20"/>
      <c r="FR24" s="20"/>
      <c r="FS24" s="20"/>
      <c r="FT24" s="20"/>
      <c r="FU24" s="301"/>
      <c r="FV24" s="284"/>
      <c r="FW24" s="101">
        <f>FW23/$GB$23</f>
        <v>0</v>
      </c>
      <c r="FX24" s="102">
        <f t="shared" ref="FX24:FZ24" si="100">FX23/$GB$23</f>
        <v>0</v>
      </c>
      <c r="FY24" s="102">
        <f t="shared" si="100"/>
        <v>9.6153846153846159E-2</v>
      </c>
      <c r="FZ24" s="102">
        <f t="shared" si="100"/>
        <v>0.11538461538461539</v>
      </c>
      <c r="GA24" s="103">
        <f>GA23/$GB$23+0.001</f>
        <v>0.78946153846153844</v>
      </c>
      <c r="GB24" s="75">
        <v>1</v>
      </c>
      <c r="GC24" s="141" t="s">
        <v>134</v>
      </c>
      <c r="GD24" s="152" t="s">
        <v>134</v>
      </c>
      <c r="GF24" s="143">
        <f t="shared" si="14"/>
        <v>9.9999999999988987E-4</v>
      </c>
      <c r="GG24" s="143"/>
      <c r="GH24" s="143"/>
      <c r="GI24" s="143"/>
      <c r="GJ24" s="143"/>
      <c r="GK24" s="143"/>
      <c r="GL24" s="142"/>
      <c r="GM24" s="142"/>
      <c r="GN24" s="142"/>
    </row>
    <row r="25" spans="1:196" s="7" customFormat="1" ht="21" customHeight="1" x14ac:dyDescent="0.15">
      <c r="A25" s="280"/>
      <c r="B25" s="284" t="s">
        <v>4</v>
      </c>
      <c r="C25" s="92">
        <v>19</v>
      </c>
      <c r="D25" s="198">
        <v>3</v>
      </c>
      <c r="E25" s="198">
        <v>0</v>
      </c>
      <c r="F25" s="198">
        <v>3</v>
      </c>
      <c r="G25" s="198">
        <v>89</v>
      </c>
      <c r="H25" s="198">
        <v>114</v>
      </c>
      <c r="I25" s="198">
        <v>0</v>
      </c>
      <c r="J25" s="192">
        <v>114</v>
      </c>
      <c r="K25" s="35"/>
      <c r="L25" s="35">
        <f t="shared" si="1"/>
        <v>0</v>
      </c>
      <c r="M25" s="35"/>
      <c r="N25" s="35"/>
      <c r="O25" s="35"/>
      <c r="P25" s="35"/>
      <c r="Q25" s="35"/>
      <c r="R25" s="35"/>
      <c r="S25" s="35"/>
      <c r="T25" s="35"/>
      <c r="U25" s="20"/>
      <c r="V25" s="301"/>
      <c r="W25" s="334" t="s">
        <v>4</v>
      </c>
      <c r="X25" s="196">
        <v>36</v>
      </c>
      <c r="Y25" s="198">
        <v>15</v>
      </c>
      <c r="Z25" s="198">
        <v>2</v>
      </c>
      <c r="AA25" s="198">
        <v>8</v>
      </c>
      <c r="AB25" s="198">
        <v>46</v>
      </c>
      <c r="AC25" s="198">
        <v>107</v>
      </c>
      <c r="AD25" s="198">
        <v>9</v>
      </c>
      <c r="AE25" s="193">
        <v>116</v>
      </c>
      <c r="AF25" s="35"/>
      <c r="AG25" s="35">
        <f t="shared" si="3"/>
        <v>0</v>
      </c>
      <c r="AH25" s="35"/>
      <c r="AI25" s="35"/>
      <c r="AJ25" s="35"/>
      <c r="AK25" s="35"/>
      <c r="AL25" s="35"/>
      <c r="AM25" s="35"/>
      <c r="AN25" s="35"/>
      <c r="AO25" s="35"/>
      <c r="AP25" s="35"/>
      <c r="AQ25" s="35"/>
      <c r="AR25" s="20"/>
      <c r="AS25" s="301"/>
      <c r="AT25" s="284" t="s">
        <v>4</v>
      </c>
      <c r="AU25" s="92">
        <v>0</v>
      </c>
      <c r="AV25" s="40">
        <v>0</v>
      </c>
      <c r="AW25" s="40">
        <v>0</v>
      </c>
      <c r="AX25" s="40">
        <v>1</v>
      </c>
      <c r="AY25" s="40">
        <v>10</v>
      </c>
      <c r="AZ25" s="40">
        <v>11</v>
      </c>
      <c r="BA25" s="40">
        <v>99</v>
      </c>
      <c r="BB25" s="68">
        <v>110</v>
      </c>
      <c r="BC25" s="20"/>
      <c r="BD25" s="17">
        <f t="shared" si="5"/>
        <v>0</v>
      </c>
      <c r="BE25" s="17"/>
      <c r="BF25" s="17"/>
      <c r="BG25" s="17"/>
      <c r="BH25" s="17"/>
      <c r="BI25" s="17"/>
      <c r="BJ25" s="17"/>
      <c r="BK25" s="17"/>
      <c r="BL25" s="17"/>
      <c r="BM25" s="20"/>
      <c r="BN25" s="20"/>
      <c r="BO25" s="20"/>
      <c r="BP25" s="20"/>
      <c r="BQ25" s="301"/>
      <c r="BR25" s="284" t="s">
        <v>4</v>
      </c>
      <c r="BS25" s="92">
        <v>0</v>
      </c>
      <c r="BT25" s="40">
        <v>11</v>
      </c>
      <c r="BU25" s="40">
        <v>8</v>
      </c>
      <c r="BV25" s="40">
        <v>21</v>
      </c>
      <c r="BW25" s="40">
        <v>34</v>
      </c>
      <c r="BX25" s="40">
        <v>74</v>
      </c>
      <c r="BY25" s="40">
        <v>41</v>
      </c>
      <c r="BZ25" s="68">
        <v>115</v>
      </c>
      <c r="CB25" s="35">
        <f t="shared" si="7"/>
        <v>0</v>
      </c>
      <c r="CC25" s="35"/>
      <c r="CD25" s="35"/>
      <c r="CE25" s="35"/>
      <c r="CF25" s="35"/>
      <c r="CG25" s="35"/>
      <c r="CH25" s="35"/>
      <c r="CI25" s="35"/>
      <c r="CJ25" s="35"/>
      <c r="CQ25" s="20"/>
      <c r="CR25" s="301"/>
      <c r="CS25" s="284" t="s">
        <v>4</v>
      </c>
      <c r="CT25" s="92">
        <v>1</v>
      </c>
      <c r="CU25" s="40">
        <v>7</v>
      </c>
      <c r="CV25" s="40">
        <v>5</v>
      </c>
      <c r="CW25" s="40">
        <v>8</v>
      </c>
      <c r="CX25" s="40">
        <v>12</v>
      </c>
      <c r="CY25" s="40">
        <v>33</v>
      </c>
      <c r="CZ25" s="40">
        <v>82</v>
      </c>
      <c r="DA25" s="68">
        <v>115</v>
      </c>
      <c r="DC25" s="35">
        <f t="shared" si="9"/>
        <v>0</v>
      </c>
      <c r="DD25" s="35"/>
      <c r="DE25" s="35"/>
      <c r="DF25" s="35"/>
      <c r="DG25" s="35"/>
      <c r="DH25" s="35"/>
      <c r="DI25" s="35"/>
      <c r="DJ25" s="35"/>
      <c r="DK25" s="35"/>
      <c r="DS25" s="20"/>
      <c r="DT25" s="301"/>
      <c r="DU25" s="284" t="s">
        <v>4</v>
      </c>
      <c r="DV25" s="92">
        <v>0</v>
      </c>
      <c r="DW25" s="40">
        <v>1</v>
      </c>
      <c r="DX25" s="40">
        <v>0</v>
      </c>
      <c r="DY25" s="40">
        <v>5</v>
      </c>
      <c r="DZ25" s="40">
        <v>42</v>
      </c>
      <c r="EA25" s="40">
        <v>48</v>
      </c>
      <c r="EB25" s="40">
        <v>68</v>
      </c>
      <c r="EC25" s="68">
        <v>116</v>
      </c>
      <c r="EE25" s="35">
        <f t="shared" si="11"/>
        <v>0</v>
      </c>
      <c r="EF25" s="35"/>
      <c r="EG25" s="35"/>
      <c r="EH25" s="35"/>
      <c r="EI25" s="35"/>
      <c r="EJ25" s="35"/>
      <c r="EK25" s="35"/>
      <c r="EL25" s="35"/>
      <c r="EM25" s="35"/>
      <c r="ET25" s="20"/>
      <c r="EU25" s="301"/>
      <c r="EV25" s="284" t="s">
        <v>4</v>
      </c>
      <c r="EW25" s="92">
        <v>0</v>
      </c>
      <c r="EX25" s="40">
        <v>1</v>
      </c>
      <c r="EY25" s="40">
        <v>0</v>
      </c>
      <c r="EZ25" s="40">
        <v>3</v>
      </c>
      <c r="FA25" s="40">
        <v>49</v>
      </c>
      <c r="FB25" s="40">
        <v>53</v>
      </c>
      <c r="FC25" s="40">
        <v>62</v>
      </c>
      <c r="FD25" s="68">
        <v>115</v>
      </c>
      <c r="FE25" s="20"/>
      <c r="FF25" s="17">
        <f t="shared" si="12"/>
        <v>0</v>
      </c>
      <c r="FG25" s="17"/>
      <c r="FH25" s="17"/>
      <c r="FI25" s="17"/>
      <c r="FJ25" s="17"/>
      <c r="FK25" s="17"/>
      <c r="FL25" s="17"/>
      <c r="FM25" s="17"/>
      <c r="FN25" s="17"/>
      <c r="FO25" s="20"/>
      <c r="FP25" s="20"/>
      <c r="FQ25" s="20"/>
      <c r="FR25" s="20"/>
      <c r="FS25" s="20"/>
      <c r="FT25" s="20"/>
      <c r="FU25" s="301"/>
      <c r="FV25" s="284" t="s">
        <v>4</v>
      </c>
      <c r="FW25" s="92">
        <v>0</v>
      </c>
      <c r="FX25" s="40">
        <v>2</v>
      </c>
      <c r="FY25" s="40">
        <v>2</v>
      </c>
      <c r="FZ25" s="40">
        <v>8</v>
      </c>
      <c r="GA25" s="40">
        <v>47</v>
      </c>
      <c r="GB25" s="40">
        <v>59</v>
      </c>
      <c r="GC25" s="40">
        <v>55</v>
      </c>
      <c r="GD25" s="68">
        <v>114</v>
      </c>
      <c r="GF25" s="35">
        <f t="shared" si="14"/>
        <v>0</v>
      </c>
      <c r="GG25" s="35"/>
      <c r="GH25" s="35"/>
      <c r="GI25" s="35"/>
      <c r="GJ25" s="35"/>
      <c r="GK25" s="35"/>
      <c r="GL25" s="35"/>
      <c r="GM25" s="35"/>
      <c r="GN25" s="35"/>
    </row>
    <row r="26" spans="1:196" s="140" customFormat="1" ht="21" customHeight="1" x14ac:dyDescent="0.15">
      <c r="A26" s="280"/>
      <c r="B26" s="284"/>
      <c r="C26" s="101">
        <f>C25/$H$25</f>
        <v>0.16666666666666666</v>
      </c>
      <c r="D26" s="102">
        <f t="shared" ref="D26:G26" si="101">D25/$H$25</f>
        <v>2.6315789473684209E-2</v>
      </c>
      <c r="E26" s="102">
        <f t="shared" si="101"/>
        <v>0</v>
      </c>
      <c r="F26" s="102">
        <f t="shared" si="101"/>
        <v>2.6315789473684209E-2</v>
      </c>
      <c r="G26" s="102">
        <f t="shared" si="101"/>
        <v>0.7807017543859649</v>
      </c>
      <c r="H26" s="75">
        <v>1</v>
      </c>
      <c r="I26" s="141" t="s">
        <v>134</v>
      </c>
      <c r="J26" s="152" t="s">
        <v>134</v>
      </c>
      <c r="K26" s="142"/>
      <c r="L26" s="143">
        <f t="shared" si="1"/>
        <v>0</v>
      </c>
      <c r="M26" s="143"/>
      <c r="N26" s="143"/>
      <c r="O26" s="143"/>
      <c r="P26" s="143"/>
      <c r="Q26" s="143"/>
      <c r="R26" s="142"/>
      <c r="S26" s="142"/>
      <c r="T26" s="142"/>
      <c r="U26" s="20"/>
      <c r="V26" s="301"/>
      <c r="W26" s="334"/>
      <c r="X26" s="164">
        <f>X25/$AC$25</f>
        <v>0.3364485981308411</v>
      </c>
      <c r="Y26" s="102">
        <f t="shared" ref="Y26:AB26" si="102">Y25/$AC$25</f>
        <v>0.14018691588785046</v>
      </c>
      <c r="Z26" s="102">
        <f t="shared" si="102"/>
        <v>1.8691588785046728E-2</v>
      </c>
      <c r="AA26" s="102">
        <f t="shared" si="102"/>
        <v>7.476635514018691E-2</v>
      </c>
      <c r="AB26" s="102">
        <f t="shared" si="102"/>
        <v>0.42990654205607476</v>
      </c>
      <c r="AC26" s="75">
        <v>1</v>
      </c>
      <c r="AD26" s="141" t="s">
        <v>134</v>
      </c>
      <c r="AE26" s="152" t="s">
        <v>134</v>
      </c>
      <c r="AF26" s="142"/>
      <c r="AG26" s="143">
        <f t="shared" si="3"/>
        <v>0</v>
      </c>
      <c r="AH26" s="143"/>
      <c r="AI26" s="143"/>
      <c r="AJ26" s="143"/>
      <c r="AK26" s="143"/>
      <c r="AL26" s="143"/>
      <c r="AM26" s="142"/>
      <c r="AN26" s="142"/>
      <c r="AO26" s="142"/>
      <c r="AP26" s="142"/>
      <c r="AQ26" s="142"/>
      <c r="AR26" s="20"/>
      <c r="AS26" s="301"/>
      <c r="AT26" s="284"/>
      <c r="AU26" s="101">
        <f>AU25/AZ25</f>
        <v>0</v>
      </c>
      <c r="AV26" s="102">
        <f>AV25/AZ25</f>
        <v>0</v>
      </c>
      <c r="AW26" s="102">
        <f>AW25/AZ25</f>
        <v>0</v>
      </c>
      <c r="AX26" s="102">
        <f>AX25/AZ25</f>
        <v>9.0909090909090912E-2</v>
      </c>
      <c r="AY26" s="102">
        <f>AY25/AZ25</f>
        <v>0.90909090909090906</v>
      </c>
      <c r="AZ26" s="75">
        <v>1</v>
      </c>
      <c r="BA26" s="141" t="s">
        <v>134</v>
      </c>
      <c r="BB26" s="152" t="s">
        <v>134</v>
      </c>
      <c r="BC26" s="20"/>
      <c r="BD26" s="17">
        <f t="shared" si="5"/>
        <v>0</v>
      </c>
      <c r="BE26" s="17"/>
      <c r="BF26" s="17"/>
      <c r="BG26" s="17"/>
      <c r="BH26" s="17"/>
      <c r="BI26" s="17"/>
      <c r="BJ26" s="39"/>
      <c r="BK26" s="39"/>
      <c r="BL26" s="39"/>
      <c r="BM26" s="20"/>
      <c r="BN26" s="20"/>
      <c r="BO26" s="20"/>
      <c r="BP26" s="20"/>
      <c r="BQ26" s="301"/>
      <c r="BR26" s="284"/>
      <c r="BS26" s="101">
        <f>BS25/$BX$25</f>
        <v>0</v>
      </c>
      <c r="BT26" s="102">
        <f t="shared" ref="BT26:BW26" si="103">BT25/$BX$25</f>
        <v>0.14864864864864866</v>
      </c>
      <c r="BU26" s="102">
        <f t="shared" si="103"/>
        <v>0.10810810810810811</v>
      </c>
      <c r="BV26" s="102">
        <f t="shared" si="103"/>
        <v>0.28378378378378377</v>
      </c>
      <c r="BW26" s="102">
        <f t="shared" si="103"/>
        <v>0.45945945945945948</v>
      </c>
      <c r="BX26" s="75">
        <v>1</v>
      </c>
      <c r="BY26" s="141" t="s">
        <v>134</v>
      </c>
      <c r="BZ26" s="152" t="s">
        <v>134</v>
      </c>
      <c r="CB26" s="143">
        <f t="shared" si="7"/>
        <v>0</v>
      </c>
      <c r="CC26" s="143"/>
      <c r="CD26" s="143"/>
      <c r="CE26" s="143"/>
      <c r="CF26" s="143"/>
      <c r="CG26" s="143"/>
      <c r="CH26" s="142"/>
      <c r="CI26" s="142"/>
      <c r="CJ26" s="142"/>
      <c r="CQ26" s="20"/>
      <c r="CR26" s="301"/>
      <c r="CS26" s="284"/>
      <c r="CT26" s="101">
        <f>CT25/$CY$25</f>
        <v>3.0303030303030304E-2</v>
      </c>
      <c r="CU26" s="102">
        <f t="shared" ref="CU26:CX26" si="104">CU25/$CY$25</f>
        <v>0.21212121212121213</v>
      </c>
      <c r="CV26" s="102">
        <f t="shared" si="104"/>
        <v>0.15151515151515152</v>
      </c>
      <c r="CW26" s="102">
        <f t="shared" si="104"/>
        <v>0.24242424242424243</v>
      </c>
      <c r="CX26" s="102">
        <f t="shared" si="104"/>
        <v>0.36363636363636365</v>
      </c>
      <c r="CY26" s="75">
        <v>1</v>
      </c>
      <c r="CZ26" s="141" t="s">
        <v>134</v>
      </c>
      <c r="DA26" s="152" t="s">
        <v>134</v>
      </c>
      <c r="DC26" s="143">
        <f t="shared" si="9"/>
        <v>0</v>
      </c>
      <c r="DD26" s="143"/>
      <c r="DE26" s="143"/>
      <c r="DF26" s="143"/>
      <c r="DG26" s="143"/>
      <c r="DH26" s="143"/>
      <c r="DI26" s="142"/>
      <c r="DJ26" s="142"/>
      <c r="DK26" s="142"/>
      <c r="DS26" s="20"/>
      <c r="DT26" s="301"/>
      <c r="DU26" s="284"/>
      <c r="DV26" s="101">
        <f>DV25/$EA$25</f>
        <v>0</v>
      </c>
      <c r="DW26" s="102">
        <f t="shared" ref="DW26:DZ26" si="105">DW25/$EA$25</f>
        <v>2.0833333333333332E-2</v>
      </c>
      <c r="DX26" s="102">
        <f t="shared" si="105"/>
        <v>0</v>
      </c>
      <c r="DY26" s="102">
        <f t="shared" si="105"/>
        <v>0.10416666666666667</v>
      </c>
      <c r="DZ26" s="102">
        <f t="shared" si="105"/>
        <v>0.875</v>
      </c>
      <c r="EA26" s="75">
        <v>1</v>
      </c>
      <c r="EB26" s="141" t="s">
        <v>134</v>
      </c>
      <c r="EC26" s="152" t="s">
        <v>134</v>
      </c>
      <c r="EE26" s="143">
        <f t="shared" si="11"/>
        <v>0</v>
      </c>
      <c r="EF26" s="143"/>
      <c r="EG26" s="143"/>
      <c r="EH26" s="143"/>
      <c r="EI26" s="143"/>
      <c r="EJ26" s="143"/>
      <c r="EK26" s="142"/>
      <c r="EL26" s="142"/>
      <c r="EM26" s="142"/>
      <c r="ET26" s="20"/>
      <c r="EU26" s="301"/>
      <c r="EV26" s="284"/>
      <c r="EW26" s="101">
        <f>EW25/$FB$25</f>
        <v>0</v>
      </c>
      <c r="EX26" s="102">
        <f t="shared" ref="EX26:EZ26" si="106">EX25/$FB$25</f>
        <v>1.8867924528301886E-2</v>
      </c>
      <c r="EY26" s="102">
        <f t="shared" si="106"/>
        <v>0</v>
      </c>
      <c r="EZ26" s="102">
        <f t="shared" si="106"/>
        <v>5.6603773584905662E-2</v>
      </c>
      <c r="FA26" s="103">
        <f>FA25/$FB$25-0.001</f>
        <v>0.92352830188679247</v>
      </c>
      <c r="FB26" s="75">
        <v>1</v>
      </c>
      <c r="FC26" s="141" t="s">
        <v>134</v>
      </c>
      <c r="FD26" s="152" t="s">
        <v>134</v>
      </c>
      <c r="FE26" s="20"/>
      <c r="FF26" s="17">
        <f t="shared" si="12"/>
        <v>-1.0000000000000009E-3</v>
      </c>
      <c r="FG26" s="17"/>
      <c r="FH26" s="17"/>
      <c r="FI26" s="17"/>
      <c r="FJ26" s="17"/>
      <c r="FK26" s="17"/>
      <c r="FL26" s="39"/>
      <c r="FM26" s="39"/>
      <c r="FN26" s="39"/>
      <c r="FO26" s="20"/>
      <c r="FP26" s="20"/>
      <c r="FQ26" s="20"/>
      <c r="FR26" s="20"/>
      <c r="FS26" s="20"/>
      <c r="FT26" s="20"/>
      <c r="FU26" s="301"/>
      <c r="FV26" s="284"/>
      <c r="FW26" s="101">
        <f>FW25/$GB$25</f>
        <v>0</v>
      </c>
      <c r="FX26" s="102">
        <f t="shared" ref="FX26:FZ26" si="107">FX25/$GB$25</f>
        <v>3.3898305084745763E-2</v>
      </c>
      <c r="FY26" s="102">
        <f t="shared" si="107"/>
        <v>3.3898305084745763E-2</v>
      </c>
      <c r="FZ26" s="102">
        <f t="shared" si="107"/>
        <v>0.13559322033898305</v>
      </c>
      <c r="GA26" s="103">
        <f>GA25/$GB$25-0.001</f>
        <v>0.79561016949152541</v>
      </c>
      <c r="GB26" s="75">
        <v>1</v>
      </c>
      <c r="GC26" s="141" t="s">
        <v>134</v>
      </c>
      <c r="GD26" s="152" t="s">
        <v>134</v>
      </c>
      <c r="GF26" s="143">
        <f t="shared" si="14"/>
        <v>-1.0000000000000009E-3</v>
      </c>
      <c r="GG26" s="143"/>
      <c r="GH26" s="143"/>
      <c r="GI26" s="143"/>
      <c r="GJ26" s="143"/>
      <c r="GK26" s="143"/>
      <c r="GL26" s="142"/>
      <c r="GM26" s="142"/>
      <c r="GN26" s="142"/>
    </row>
    <row r="27" spans="1:196" s="7" customFormat="1" ht="21" customHeight="1" x14ac:dyDescent="0.15">
      <c r="A27" s="280"/>
      <c r="B27" s="284" t="s">
        <v>5</v>
      </c>
      <c r="C27" s="92">
        <v>11</v>
      </c>
      <c r="D27" s="198">
        <v>3</v>
      </c>
      <c r="E27" s="198">
        <v>4</v>
      </c>
      <c r="F27" s="198">
        <v>4</v>
      </c>
      <c r="G27" s="198">
        <v>112</v>
      </c>
      <c r="H27" s="198">
        <v>134</v>
      </c>
      <c r="I27" s="198">
        <v>0</v>
      </c>
      <c r="J27" s="192">
        <v>134</v>
      </c>
      <c r="K27" s="35"/>
      <c r="L27" s="35">
        <f t="shared" si="1"/>
        <v>0</v>
      </c>
      <c r="M27" s="35"/>
      <c r="N27" s="35"/>
      <c r="O27" s="35"/>
      <c r="P27" s="35"/>
      <c r="Q27" s="35"/>
      <c r="R27" s="35"/>
      <c r="S27" s="35"/>
      <c r="T27" s="35"/>
      <c r="U27" s="20"/>
      <c r="V27" s="301"/>
      <c r="W27" s="334" t="s">
        <v>5</v>
      </c>
      <c r="X27" s="196">
        <v>17</v>
      </c>
      <c r="Y27" s="198">
        <v>15</v>
      </c>
      <c r="Z27" s="198">
        <v>7</v>
      </c>
      <c r="AA27" s="198">
        <v>8</v>
      </c>
      <c r="AB27" s="198">
        <v>38</v>
      </c>
      <c r="AC27" s="198">
        <v>85</v>
      </c>
      <c r="AD27" s="198">
        <v>49</v>
      </c>
      <c r="AE27" s="193">
        <v>134</v>
      </c>
      <c r="AF27" s="35"/>
      <c r="AG27" s="35">
        <f t="shared" si="3"/>
        <v>0</v>
      </c>
      <c r="AH27" s="35"/>
      <c r="AI27" s="35"/>
      <c r="AJ27" s="35"/>
      <c r="AK27" s="35"/>
      <c r="AL27" s="35"/>
      <c r="AM27" s="35"/>
      <c r="AN27" s="35"/>
      <c r="AO27" s="35"/>
      <c r="AP27" s="35"/>
      <c r="AQ27" s="35"/>
      <c r="AR27" s="20"/>
      <c r="AS27" s="301"/>
      <c r="AT27" s="284" t="s">
        <v>5</v>
      </c>
      <c r="AU27" s="92">
        <v>0</v>
      </c>
      <c r="AV27" s="43">
        <v>0</v>
      </c>
      <c r="AW27" s="40">
        <v>0</v>
      </c>
      <c r="AX27" s="40">
        <v>1</v>
      </c>
      <c r="AY27" s="40">
        <v>22</v>
      </c>
      <c r="AZ27" s="40">
        <v>23</v>
      </c>
      <c r="BA27" s="40">
        <v>111</v>
      </c>
      <c r="BB27" s="68">
        <v>134</v>
      </c>
      <c r="BC27" s="20"/>
      <c r="BD27" s="17">
        <f t="shared" si="5"/>
        <v>0</v>
      </c>
      <c r="BE27" s="17"/>
      <c r="BF27" s="17"/>
      <c r="BG27" s="17"/>
      <c r="BH27" s="17"/>
      <c r="BI27" s="17"/>
      <c r="BJ27" s="17"/>
      <c r="BK27" s="17"/>
      <c r="BL27" s="17"/>
      <c r="BM27" s="20"/>
      <c r="BN27" s="20"/>
      <c r="BO27" s="20"/>
      <c r="BP27" s="20"/>
      <c r="BQ27" s="301"/>
      <c r="BR27" s="284" t="s">
        <v>5</v>
      </c>
      <c r="BS27" s="92">
        <v>1</v>
      </c>
      <c r="BT27" s="40">
        <v>3</v>
      </c>
      <c r="BU27" s="40">
        <v>11</v>
      </c>
      <c r="BV27" s="40">
        <v>23</v>
      </c>
      <c r="BW27" s="40">
        <v>46</v>
      </c>
      <c r="BX27" s="40">
        <v>84</v>
      </c>
      <c r="BY27" s="40">
        <v>50</v>
      </c>
      <c r="BZ27" s="68">
        <v>134</v>
      </c>
      <c r="CB27" s="35">
        <f t="shared" si="7"/>
        <v>0</v>
      </c>
      <c r="CC27" s="35"/>
      <c r="CD27" s="35"/>
      <c r="CE27" s="35"/>
      <c r="CF27" s="35"/>
      <c r="CG27" s="35"/>
      <c r="CH27" s="35"/>
      <c r="CI27" s="35"/>
      <c r="CJ27" s="35"/>
      <c r="CQ27" s="20"/>
      <c r="CR27" s="301"/>
      <c r="CS27" s="284" t="s">
        <v>5</v>
      </c>
      <c r="CT27" s="92">
        <v>0</v>
      </c>
      <c r="CU27" s="40">
        <v>5</v>
      </c>
      <c r="CV27" s="40">
        <v>6</v>
      </c>
      <c r="CW27" s="40">
        <v>6</v>
      </c>
      <c r="CX27" s="40">
        <v>20</v>
      </c>
      <c r="CY27" s="40">
        <v>37</v>
      </c>
      <c r="CZ27" s="40">
        <v>97</v>
      </c>
      <c r="DA27" s="68">
        <v>134</v>
      </c>
      <c r="DC27" s="35">
        <f t="shared" si="9"/>
        <v>0</v>
      </c>
      <c r="DD27" s="35"/>
      <c r="DE27" s="35"/>
      <c r="DF27" s="35"/>
      <c r="DG27" s="35"/>
      <c r="DH27" s="35"/>
      <c r="DI27" s="35"/>
      <c r="DJ27" s="35"/>
      <c r="DK27" s="35"/>
      <c r="DS27" s="20"/>
      <c r="DT27" s="301"/>
      <c r="DU27" s="284" t="s">
        <v>5</v>
      </c>
      <c r="DV27" s="92">
        <v>0</v>
      </c>
      <c r="DW27" s="40">
        <v>0</v>
      </c>
      <c r="DX27" s="40">
        <v>1</v>
      </c>
      <c r="DY27" s="40">
        <v>4</v>
      </c>
      <c r="DZ27" s="40">
        <v>55</v>
      </c>
      <c r="EA27" s="40">
        <v>60</v>
      </c>
      <c r="EB27" s="40">
        <v>73</v>
      </c>
      <c r="EC27" s="68">
        <v>133</v>
      </c>
      <c r="EE27" s="35">
        <f t="shared" si="11"/>
        <v>0</v>
      </c>
      <c r="EF27" s="35"/>
      <c r="EG27" s="35"/>
      <c r="EH27" s="35"/>
      <c r="EI27" s="35"/>
      <c r="EJ27" s="35"/>
      <c r="EK27" s="35"/>
      <c r="EL27" s="35"/>
      <c r="EM27" s="35"/>
      <c r="ET27" s="20"/>
      <c r="EU27" s="301"/>
      <c r="EV27" s="284" t="s">
        <v>5</v>
      </c>
      <c r="EW27" s="92">
        <v>0</v>
      </c>
      <c r="EX27" s="40">
        <v>0</v>
      </c>
      <c r="EY27" s="40">
        <v>0</v>
      </c>
      <c r="EZ27" s="40">
        <v>3</v>
      </c>
      <c r="FA27" s="40">
        <v>79</v>
      </c>
      <c r="FB27" s="40">
        <v>82</v>
      </c>
      <c r="FC27" s="40">
        <v>52</v>
      </c>
      <c r="FD27" s="68">
        <v>134</v>
      </c>
      <c r="FE27" s="20"/>
      <c r="FF27" s="17">
        <f t="shared" si="12"/>
        <v>0</v>
      </c>
      <c r="FG27" s="17"/>
      <c r="FH27" s="17"/>
      <c r="FI27" s="17"/>
      <c r="FJ27" s="17"/>
      <c r="FK27" s="17"/>
      <c r="FL27" s="17"/>
      <c r="FM27" s="17"/>
      <c r="FN27" s="17"/>
      <c r="FO27" s="20"/>
      <c r="FP27" s="20"/>
      <c r="FQ27" s="20"/>
      <c r="FR27" s="20"/>
      <c r="FS27" s="20"/>
      <c r="FT27" s="20"/>
      <c r="FU27" s="301"/>
      <c r="FV27" s="284" t="s">
        <v>5</v>
      </c>
      <c r="FW27" s="92">
        <v>0</v>
      </c>
      <c r="FX27" s="40">
        <v>1</v>
      </c>
      <c r="FY27" s="40">
        <v>1</v>
      </c>
      <c r="FZ27" s="40">
        <v>9</v>
      </c>
      <c r="GA27" s="40">
        <v>54</v>
      </c>
      <c r="GB27" s="40">
        <v>65</v>
      </c>
      <c r="GC27" s="40">
        <v>69</v>
      </c>
      <c r="GD27" s="68">
        <v>134</v>
      </c>
      <c r="GF27" s="35">
        <f t="shared" si="14"/>
        <v>0</v>
      </c>
      <c r="GG27" s="35"/>
      <c r="GH27" s="35"/>
      <c r="GI27" s="35"/>
      <c r="GJ27" s="35"/>
      <c r="GK27" s="35"/>
      <c r="GL27" s="35"/>
      <c r="GM27" s="35"/>
      <c r="GN27" s="35"/>
    </row>
    <row r="28" spans="1:196" s="140" customFormat="1" ht="21" customHeight="1" x14ac:dyDescent="0.15">
      <c r="A28" s="280"/>
      <c r="B28" s="284"/>
      <c r="C28" s="101">
        <f>C27/$H$27</f>
        <v>8.2089552238805971E-2</v>
      </c>
      <c r="D28" s="102">
        <f t="shared" ref="D28:G28" si="108">D27/$H$27</f>
        <v>2.2388059701492536E-2</v>
      </c>
      <c r="E28" s="102">
        <f t="shared" si="108"/>
        <v>2.9850746268656716E-2</v>
      </c>
      <c r="F28" s="102">
        <f t="shared" si="108"/>
        <v>2.9850746268656716E-2</v>
      </c>
      <c r="G28" s="102">
        <f t="shared" si="108"/>
        <v>0.83582089552238803</v>
      </c>
      <c r="H28" s="75">
        <v>1</v>
      </c>
      <c r="I28" s="141" t="s">
        <v>134</v>
      </c>
      <c r="J28" s="152" t="s">
        <v>134</v>
      </c>
      <c r="K28" s="142"/>
      <c r="L28" s="143">
        <f t="shared" si="1"/>
        <v>0</v>
      </c>
      <c r="M28" s="143"/>
      <c r="N28" s="143"/>
      <c r="O28" s="143"/>
      <c r="P28" s="143"/>
      <c r="Q28" s="143"/>
      <c r="R28" s="142"/>
      <c r="S28" s="142"/>
      <c r="T28" s="142"/>
      <c r="U28" s="20"/>
      <c r="V28" s="301"/>
      <c r="W28" s="334"/>
      <c r="X28" s="164">
        <f>X27/$AC$27</f>
        <v>0.2</v>
      </c>
      <c r="Y28" s="102">
        <f t="shared" ref="Y28:AA28" si="109">Y27/$AC$27</f>
        <v>0.17647058823529413</v>
      </c>
      <c r="Z28" s="102">
        <f t="shared" si="109"/>
        <v>8.2352941176470587E-2</v>
      </c>
      <c r="AA28" s="102">
        <f t="shared" si="109"/>
        <v>9.4117647058823528E-2</v>
      </c>
      <c r="AB28" s="103">
        <f>AB27/$AC$27+0.001</f>
        <v>0.44805882352941179</v>
      </c>
      <c r="AC28" s="75">
        <v>1</v>
      </c>
      <c r="AD28" s="141" t="s">
        <v>134</v>
      </c>
      <c r="AE28" s="152" t="s">
        <v>134</v>
      </c>
      <c r="AF28" s="142"/>
      <c r="AG28" s="143">
        <f t="shared" si="3"/>
        <v>1.0000000000001119E-3</v>
      </c>
      <c r="AH28" s="143"/>
      <c r="AI28" s="143"/>
      <c r="AJ28" s="143"/>
      <c r="AK28" s="143"/>
      <c r="AL28" s="143"/>
      <c r="AM28" s="142"/>
      <c r="AN28" s="142"/>
      <c r="AO28" s="142"/>
      <c r="AP28" s="142"/>
      <c r="AQ28" s="142"/>
      <c r="AR28" s="20"/>
      <c r="AS28" s="301"/>
      <c r="AT28" s="284"/>
      <c r="AU28" s="101">
        <f>AU27/AZ27</f>
        <v>0</v>
      </c>
      <c r="AV28" s="102">
        <f>AV27/AZ27</f>
        <v>0</v>
      </c>
      <c r="AW28" s="102">
        <f>AW27/AZ27</f>
        <v>0</v>
      </c>
      <c r="AX28" s="102">
        <f>AX27/AZ27</f>
        <v>4.3478260869565216E-2</v>
      </c>
      <c r="AY28" s="102">
        <f>AY27/AZ27</f>
        <v>0.95652173913043481</v>
      </c>
      <c r="AZ28" s="75">
        <v>1</v>
      </c>
      <c r="BA28" s="141" t="s">
        <v>134</v>
      </c>
      <c r="BB28" s="152" t="s">
        <v>134</v>
      </c>
      <c r="BC28" s="20"/>
      <c r="BD28" s="17">
        <f t="shared" si="5"/>
        <v>0</v>
      </c>
      <c r="BE28" s="17"/>
      <c r="BF28" s="17"/>
      <c r="BG28" s="17"/>
      <c r="BH28" s="17"/>
      <c r="BI28" s="17"/>
      <c r="BJ28" s="39"/>
      <c r="BK28" s="39"/>
      <c r="BL28" s="39"/>
      <c r="BM28" s="20"/>
      <c r="BN28" s="20"/>
      <c r="BO28" s="20"/>
      <c r="BP28" s="20"/>
      <c r="BQ28" s="301"/>
      <c r="BR28" s="284"/>
      <c r="BS28" s="101">
        <f>BS27/$BX$27</f>
        <v>1.1904761904761904E-2</v>
      </c>
      <c r="BT28" s="102">
        <f t="shared" ref="BT28:BV28" si="110">BT27/$BX$27</f>
        <v>3.5714285714285712E-2</v>
      </c>
      <c r="BU28" s="102">
        <f t="shared" si="110"/>
        <v>0.13095238095238096</v>
      </c>
      <c r="BV28" s="102">
        <f t="shared" si="110"/>
        <v>0.27380952380952384</v>
      </c>
      <c r="BW28" s="103">
        <f>BW27/$BX$27-0.001</f>
        <v>0.54661904761904767</v>
      </c>
      <c r="BX28" s="75">
        <v>1</v>
      </c>
      <c r="BY28" s="141" t="s">
        <v>134</v>
      </c>
      <c r="BZ28" s="152" t="s">
        <v>134</v>
      </c>
      <c r="CB28" s="143">
        <f t="shared" si="7"/>
        <v>-9.9999999999988987E-4</v>
      </c>
      <c r="CC28" s="143"/>
      <c r="CD28" s="143"/>
      <c r="CE28" s="143"/>
      <c r="CF28" s="143"/>
      <c r="CG28" s="143"/>
      <c r="CH28" s="142"/>
      <c r="CI28" s="142"/>
      <c r="CJ28" s="142"/>
      <c r="CQ28" s="20"/>
      <c r="CR28" s="301"/>
      <c r="CS28" s="284"/>
      <c r="CT28" s="101">
        <f>CT27/$CY$27</f>
        <v>0</v>
      </c>
      <c r="CU28" s="102">
        <f t="shared" ref="CU28:CX28" si="111">CU27/$CY$27</f>
        <v>0.13513513513513514</v>
      </c>
      <c r="CV28" s="102">
        <f t="shared" si="111"/>
        <v>0.16216216216216217</v>
      </c>
      <c r="CW28" s="102">
        <f t="shared" si="111"/>
        <v>0.16216216216216217</v>
      </c>
      <c r="CX28" s="102">
        <f t="shared" si="111"/>
        <v>0.54054054054054057</v>
      </c>
      <c r="CY28" s="75">
        <v>1</v>
      </c>
      <c r="CZ28" s="141" t="s">
        <v>134</v>
      </c>
      <c r="DA28" s="152" t="s">
        <v>134</v>
      </c>
      <c r="DC28" s="143">
        <f t="shared" si="9"/>
        <v>0</v>
      </c>
      <c r="DD28" s="143"/>
      <c r="DE28" s="143"/>
      <c r="DF28" s="143"/>
      <c r="DG28" s="143"/>
      <c r="DH28" s="143"/>
      <c r="DI28" s="142"/>
      <c r="DJ28" s="142"/>
      <c r="DK28" s="142"/>
      <c r="DS28" s="20"/>
      <c r="DT28" s="301"/>
      <c r="DU28" s="284"/>
      <c r="DV28" s="101">
        <f>DV27/$EA$27</f>
        <v>0</v>
      </c>
      <c r="DW28" s="102">
        <f t="shared" ref="DW28:DY28" si="112">DW27/$EA$27</f>
        <v>0</v>
      </c>
      <c r="DX28" s="102">
        <f t="shared" si="112"/>
        <v>1.6666666666666666E-2</v>
      </c>
      <c r="DY28" s="102">
        <f t="shared" si="112"/>
        <v>6.6666666666666666E-2</v>
      </c>
      <c r="DZ28" s="103">
        <f>DZ27/$EA$27-0.001</f>
        <v>0.91566666666666663</v>
      </c>
      <c r="EA28" s="75">
        <v>1</v>
      </c>
      <c r="EB28" s="141" t="s">
        <v>134</v>
      </c>
      <c r="EC28" s="152" t="s">
        <v>134</v>
      </c>
      <c r="EE28" s="143">
        <f t="shared" si="11"/>
        <v>-1.0000000000000009E-3</v>
      </c>
      <c r="EF28" s="143"/>
      <c r="EG28" s="143"/>
      <c r="EH28" s="143"/>
      <c r="EI28" s="143"/>
      <c r="EJ28" s="143"/>
      <c r="EK28" s="142"/>
      <c r="EL28" s="142"/>
      <c r="EM28" s="142"/>
      <c r="ET28" s="20"/>
      <c r="EU28" s="301"/>
      <c r="EV28" s="284"/>
      <c r="EW28" s="101">
        <f>EW27/FB27</f>
        <v>0</v>
      </c>
      <c r="EX28" s="102">
        <f>EX27/FB27</f>
        <v>0</v>
      </c>
      <c r="EY28" s="102">
        <f>EY27/FB27</f>
        <v>0</v>
      </c>
      <c r="EZ28" s="102">
        <f>EZ27/FB27</f>
        <v>3.6585365853658534E-2</v>
      </c>
      <c r="FA28" s="102">
        <f>FA27/FB27</f>
        <v>0.96341463414634143</v>
      </c>
      <c r="FB28" s="75">
        <v>1</v>
      </c>
      <c r="FC28" s="141" t="s">
        <v>134</v>
      </c>
      <c r="FD28" s="152" t="s">
        <v>134</v>
      </c>
      <c r="FE28" s="20"/>
      <c r="FF28" s="17">
        <f t="shared" si="12"/>
        <v>0</v>
      </c>
      <c r="FG28" s="17"/>
      <c r="FH28" s="17"/>
      <c r="FI28" s="17"/>
      <c r="FJ28" s="17"/>
      <c r="FK28" s="17"/>
      <c r="FL28" s="39"/>
      <c r="FM28" s="39"/>
      <c r="FN28" s="39"/>
      <c r="FO28" s="20"/>
      <c r="FP28" s="20"/>
      <c r="FQ28" s="20"/>
      <c r="FR28" s="20"/>
      <c r="FS28" s="20"/>
      <c r="FT28" s="20"/>
      <c r="FU28" s="301"/>
      <c r="FV28" s="284"/>
      <c r="FW28" s="101">
        <f>FW27/$GB$27</f>
        <v>0</v>
      </c>
      <c r="FX28" s="102">
        <f t="shared" ref="FX28:FZ28" si="113">FX27/$GB$27</f>
        <v>1.5384615384615385E-2</v>
      </c>
      <c r="FY28" s="102">
        <f t="shared" si="113"/>
        <v>1.5384615384615385E-2</v>
      </c>
      <c r="FZ28" s="102">
        <f t="shared" si="113"/>
        <v>0.13846153846153847</v>
      </c>
      <c r="GA28" s="103">
        <f>GA27/$GB$27+0.001</f>
        <v>0.83176923076923082</v>
      </c>
      <c r="GB28" s="75">
        <v>1</v>
      </c>
      <c r="GC28" s="141" t="s">
        <v>134</v>
      </c>
      <c r="GD28" s="152" t="s">
        <v>134</v>
      </c>
      <c r="GF28" s="143">
        <f t="shared" si="14"/>
        <v>1.0000000000001119E-3</v>
      </c>
      <c r="GG28" s="143"/>
      <c r="GH28" s="143"/>
      <c r="GI28" s="143"/>
      <c r="GJ28" s="143"/>
      <c r="GK28" s="143"/>
      <c r="GL28" s="142"/>
      <c r="GM28" s="142"/>
      <c r="GN28" s="142"/>
    </row>
    <row r="29" spans="1:196" s="7" customFormat="1" ht="21" customHeight="1" x14ac:dyDescent="0.15">
      <c r="A29" s="280"/>
      <c r="B29" s="285" t="s">
        <v>85</v>
      </c>
      <c r="C29" s="92">
        <v>17</v>
      </c>
      <c r="D29" s="198">
        <v>6</v>
      </c>
      <c r="E29" s="198">
        <v>2</v>
      </c>
      <c r="F29" s="198">
        <v>5</v>
      </c>
      <c r="G29" s="198">
        <v>97</v>
      </c>
      <c r="H29" s="198">
        <v>127</v>
      </c>
      <c r="I29" s="198">
        <v>1</v>
      </c>
      <c r="J29" s="192">
        <v>128</v>
      </c>
      <c r="K29" s="35"/>
      <c r="L29" s="35">
        <f t="shared" si="1"/>
        <v>0</v>
      </c>
      <c r="M29" s="35"/>
      <c r="N29" s="35"/>
      <c r="O29" s="35"/>
      <c r="P29" s="35"/>
      <c r="Q29" s="35"/>
      <c r="R29" s="35"/>
      <c r="S29" s="35"/>
      <c r="T29" s="35"/>
      <c r="U29" s="20"/>
      <c r="V29" s="301"/>
      <c r="W29" s="335" t="s">
        <v>85</v>
      </c>
      <c r="X29" s="196">
        <v>3</v>
      </c>
      <c r="Y29" s="198">
        <v>2</v>
      </c>
      <c r="Z29" s="198">
        <v>2</v>
      </c>
      <c r="AA29" s="198">
        <v>0</v>
      </c>
      <c r="AB29" s="198">
        <v>34</v>
      </c>
      <c r="AC29" s="198">
        <v>41</v>
      </c>
      <c r="AD29" s="198">
        <v>88</v>
      </c>
      <c r="AE29" s="193">
        <v>129</v>
      </c>
      <c r="AF29" s="35"/>
      <c r="AG29" s="35">
        <f t="shared" si="3"/>
        <v>0</v>
      </c>
      <c r="AH29" s="35"/>
      <c r="AI29" s="35"/>
      <c r="AJ29" s="35"/>
      <c r="AK29" s="35"/>
      <c r="AL29" s="35"/>
      <c r="AM29" s="35"/>
      <c r="AN29" s="35"/>
      <c r="AO29" s="35"/>
      <c r="AP29" s="35"/>
      <c r="AQ29" s="35"/>
      <c r="AR29" s="20"/>
      <c r="AS29" s="301"/>
      <c r="AT29" s="285" t="s">
        <v>85</v>
      </c>
      <c r="AU29" s="92">
        <v>0</v>
      </c>
      <c r="AV29" s="40">
        <v>1</v>
      </c>
      <c r="AW29" s="40">
        <v>0</v>
      </c>
      <c r="AX29" s="40">
        <v>1</v>
      </c>
      <c r="AY29" s="40">
        <v>22</v>
      </c>
      <c r="AZ29" s="40">
        <v>24</v>
      </c>
      <c r="BA29" s="40">
        <v>105</v>
      </c>
      <c r="BB29" s="68">
        <v>129</v>
      </c>
      <c r="BC29" s="20"/>
      <c r="BD29" s="17">
        <f t="shared" si="5"/>
        <v>0</v>
      </c>
      <c r="BE29" s="17"/>
      <c r="BF29" s="17"/>
      <c r="BG29" s="17"/>
      <c r="BH29" s="17"/>
      <c r="BI29" s="17"/>
      <c r="BJ29" s="17"/>
      <c r="BK29" s="17"/>
      <c r="BL29" s="17"/>
      <c r="BM29" s="20"/>
      <c r="BN29" s="20"/>
      <c r="BO29" s="20"/>
      <c r="BP29" s="20"/>
      <c r="BQ29" s="301"/>
      <c r="BR29" s="285" t="s">
        <v>85</v>
      </c>
      <c r="BS29" s="92">
        <v>0</v>
      </c>
      <c r="BT29" s="40">
        <v>0</v>
      </c>
      <c r="BU29" s="40">
        <v>3</v>
      </c>
      <c r="BV29" s="40">
        <v>11</v>
      </c>
      <c r="BW29" s="40">
        <v>50</v>
      </c>
      <c r="BX29" s="40">
        <v>64</v>
      </c>
      <c r="BY29" s="40">
        <v>65</v>
      </c>
      <c r="BZ29" s="68">
        <v>129</v>
      </c>
      <c r="CB29" s="35">
        <f t="shared" si="7"/>
        <v>0</v>
      </c>
      <c r="CC29" s="35"/>
      <c r="CD29" s="35"/>
      <c r="CE29" s="35"/>
      <c r="CF29" s="35"/>
      <c r="CG29" s="35"/>
      <c r="CH29" s="35"/>
      <c r="CI29" s="35"/>
      <c r="CJ29" s="35"/>
      <c r="CQ29" s="20"/>
      <c r="CR29" s="301"/>
      <c r="CS29" s="285" t="s">
        <v>85</v>
      </c>
      <c r="CT29" s="92">
        <v>1</v>
      </c>
      <c r="CU29" s="40">
        <v>0</v>
      </c>
      <c r="CV29" s="40">
        <v>4</v>
      </c>
      <c r="CW29" s="40">
        <v>2</v>
      </c>
      <c r="CX29" s="40">
        <v>23</v>
      </c>
      <c r="CY29" s="40">
        <v>30</v>
      </c>
      <c r="CZ29" s="40">
        <v>99</v>
      </c>
      <c r="DA29" s="68">
        <v>129</v>
      </c>
      <c r="DC29" s="35">
        <f t="shared" si="9"/>
        <v>0</v>
      </c>
      <c r="DD29" s="35"/>
      <c r="DE29" s="35"/>
      <c r="DF29" s="35"/>
      <c r="DG29" s="35"/>
      <c r="DH29" s="35"/>
      <c r="DI29" s="35"/>
      <c r="DJ29" s="35"/>
      <c r="DK29" s="35"/>
      <c r="DS29" s="20"/>
      <c r="DT29" s="301"/>
      <c r="DU29" s="285" t="s">
        <v>85</v>
      </c>
      <c r="DV29" s="92">
        <v>0</v>
      </c>
      <c r="DW29" s="40">
        <v>0</v>
      </c>
      <c r="DX29" s="40">
        <v>0</v>
      </c>
      <c r="DY29" s="40">
        <v>0</v>
      </c>
      <c r="DZ29" s="40">
        <v>39</v>
      </c>
      <c r="EA29" s="40">
        <v>39</v>
      </c>
      <c r="EB29" s="40">
        <v>86</v>
      </c>
      <c r="EC29" s="68">
        <v>125</v>
      </c>
      <c r="EE29" s="35">
        <f t="shared" si="11"/>
        <v>0</v>
      </c>
      <c r="EF29" s="35"/>
      <c r="EG29" s="35"/>
      <c r="EH29" s="35"/>
      <c r="EI29" s="35"/>
      <c r="EJ29" s="35"/>
      <c r="EK29" s="35"/>
      <c r="EL29" s="35"/>
      <c r="EM29" s="35"/>
      <c r="ET29" s="20"/>
      <c r="EU29" s="301"/>
      <c r="EV29" s="285" t="s">
        <v>85</v>
      </c>
      <c r="EW29" s="92">
        <v>0</v>
      </c>
      <c r="EX29" s="40">
        <v>0</v>
      </c>
      <c r="EY29" s="40">
        <v>0</v>
      </c>
      <c r="EZ29" s="40">
        <v>6</v>
      </c>
      <c r="FA29" s="40">
        <v>87</v>
      </c>
      <c r="FB29" s="40">
        <v>93</v>
      </c>
      <c r="FC29" s="40">
        <v>36</v>
      </c>
      <c r="FD29" s="68">
        <v>129</v>
      </c>
      <c r="FE29" s="20"/>
      <c r="FF29" s="17">
        <f t="shared" si="12"/>
        <v>0</v>
      </c>
      <c r="FG29" s="17"/>
      <c r="FH29" s="17"/>
      <c r="FI29" s="17"/>
      <c r="FJ29" s="17"/>
      <c r="FK29" s="17"/>
      <c r="FL29" s="17"/>
      <c r="FM29" s="17"/>
      <c r="FN29" s="17"/>
      <c r="FO29" s="20"/>
      <c r="FP29" s="20"/>
      <c r="FQ29" s="20"/>
      <c r="FR29" s="20"/>
      <c r="FS29" s="20"/>
      <c r="FT29" s="20"/>
      <c r="FU29" s="301"/>
      <c r="FV29" s="285" t="s">
        <v>85</v>
      </c>
      <c r="FW29" s="92">
        <v>0</v>
      </c>
      <c r="FX29" s="40">
        <v>1</v>
      </c>
      <c r="FY29" s="40">
        <v>1</v>
      </c>
      <c r="FZ29" s="40">
        <v>3</v>
      </c>
      <c r="GA29" s="40">
        <v>46</v>
      </c>
      <c r="GB29" s="40">
        <v>51</v>
      </c>
      <c r="GC29" s="40">
        <v>78</v>
      </c>
      <c r="GD29" s="68">
        <v>129</v>
      </c>
      <c r="GF29" s="35">
        <f t="shared" si="14"/>
        <v>0</v>
      </c>
      <c r="GG29" s="35"/>
      <c r="GH29" s="35"/>
      <c r="GI29" s="35"/>
      <c r="GJ29" s="35"/>
      <c r="GK29" s="35"/>
      <c r="GL29" s="35"/>
      <c r="GM29" s="35"/>
      <c r="GN29" s="35"/>
    </row>
    <row r="30" spans="1:196" s="140" customFormat="1" ht="21" customHeight="1" thickBot="1" x14ac:dyDescent="0.2">
      <c r="A30" s="280"/>
      <c r="B30" s="286"/>
      <c r="C30" s="109">
        <f>C29/$H$29</f>
        <v>0.13385826771653545</v>
      </c>
      <c r="D30" s="111">
        <f t="shared" ref="D30:G30" si="114">D29/$H$29</f>
        <v>4.7244094488188976E-2</v>
      </c>
      <c r="E30" s="111">
        <f t="shared" si="114"/>
        <v>1.5748031496062992E-2</v>
      </c>
      <c r="F30" s="111">
        <f t="shared" si="114"/>
        <v>3.937007874015748E-2</v>
      </c>
      <c r="G30" s="111">
        <f t="shared" si="114"/>
        <v>0.76377952755905509</v>
      </c>
      <c r="H30" s="77">
        <v>1</v>
      </c>
      <c r="I30" s="145" t="s">
        <v>134</v>
      </c>
      <c r="J30" s="170" t="s">
        <v>134</v>
      </c>
      <c r="K30" s="142"/>
      <c r="L30" s="143">
        <f t="shared" si="1"/>
        <v>0</v>
      </c>
      <c r="M30" s="143"/>
      <c r="N30" s="143"/>
      <c r="O30" s="143"/>
      <c r="P30" s="143"/>
      <c r="Q30" s="143"/>
      <c r="R30" s="142"/>
      <c r="S30" s="142"/>
      <c r="T30" s="142"/>
      <c r="U30" s="20"/>
      <c r="V30" s="301"/>
      <c r="W30" s="336"/>
      <c r="X30" s="126">
        <f>X29/$AC$29</f>
        <v>7.3170731707317069E-2</v>
      </c>
      <c r="Y30" s="111">
        <f t="shared" ref="Y30:AB30" si="115">Y29/$AC$29</f>
        <v>4.878048780487805E-2</v>
      </c>
      <c r="Z30" s="111">
        <f t="shared" si="115"/>
        <v>4.878048780487805E-2</v>
      </c>
      <c r="AA30" s="111">
        <f t="shared" si="115"/>
        <v>0</v>
      </c>
      <c r="AB30" s="111">
        <f t="shared" si="115"/>
        <v>0.82926829268292679</v>
      </c>
      <c r="AC30" s="77">
        <v>1</v>
      </c>
      <c r="AD30" s="145" t="s">
        <v>134</v>
      </c>
      <c r="AE30" s="170" t="s">
        <v>134</v>
      </c>
      <c r="AF30" s="142"/>
      <c r="AG30" s="143">
        <f t="shared" si="3"/>
        <v>0</v>
      </c>
      <c r="AH30" s="143"/>
      <c r="AI30" s="143"/>
      <c r="AJ30" s="143"/>
      <c r="AK30" s="143"/>
      <c r="AL30" s="143"/>
      <c r="AM30" s="142"/>
      <c r="AN30" s="142"/>
      <c r="AO30" s="142"/>
      <c r="AP30" s="142"/>
      <c r="AQ30" s="142"/>
      <c r="AR30" s="20"/>
      <c r="AS30" s="301"/>
      <c r="AT30" s="286"/>
      <c r="AU30" s="109">
        <f>AU29/$AZ$29</f>
        <v>0</v>
      </c>
      <c r="AV30" s="111">
        <f t="shared" ref="AV30:AX30" si="116">AV29/$AZ$29</f>
        <v>4.1666666666666664E-2</v>
      </c>
      <c r="AW30" s="111">
        <f t="shared" si="116"/>
        <v>0</v>
      </c>
      <c r="AX30" s="111">
        <f t="shared" si="116"/>
        <v>4.1666666666666664E-2</v>
      </c>
      <c r="AY30" s="110">
        <f>AY29/$AZ$29-0.001</f>
        <v>0.91566666666666663</v>
      </c>
      <c r="AZ30" s="77">
        <v>1</v>
      </c>
      <c r="BA30" s="145" t="s">
        <v>134</v>
      </c>
      <c r="BB30" s="170" t="s">
        <v>134</v>
      </c>
      <c r="BC30" s="20"/>
      <c r="BD30" s="17">
        <f t="shared" si="5"/>
        <v>-1.0000000000000009E-3</v>
      </c>
      <c r="BE30" s="17"/>
      <c r="BF30" s="17"/>
      <c r="BG30" s="17"/>
      <c r="BH30" s="17"/>
      <c r="BI30" s="17"/>
      <c r="BJ30" s="39"/>
      <c r="BK30" s="39"/>
      <c r="BL30" s="39"/>
      <c r="BM30" s="20"/>
      <c r="BN30" s="20"/>
      <c r="BO30" s="20"/>
      <c r="BP30" s="20"/>
      <c r="BQ30" s="301"/>
      <c r="BR30" s="286"/>
      <c r="BS30" s="109">
        <f>BS29/$BX$29</f>
        <v>0</v>
      </c>
      <c r="BT30" s="111">
        <f t="shared" ref="BT30:BW30" si="117">BT29/$BX$29</f>
        <v>0</v>
      </c>
      <c r="BU30" s="111">
        <f t="shared" si="117"/>
        <v>4.6875E-2</v>
      </c>
      <c r="BV30" s="111">
        <f t="shared" si="117"/>
        <v>0.171875</v>
      </c>
      <c r="BW30" s="111">
        <f t="shared" si="117"/>
        <v>0.78125</v>
      </c>
      <c r="BX30" s="77">
        <v>1</v>
      </c>
      <c r="BY30" s="145" t="s">
        <v>134</v>
      </c>
      <c r="BZ30" s="170" t="s">
        <v>134</v>
      </c>
      <c r="CB30" s="143">
        <f t="shared" si="7"/>
        <v>0</v>
      </c>
      <c r="CC30" s="143"/>
      <c r="CD30" s="143"/>
      <c r="CE30" s="143"/>
      <c r="CF30" s="143"/>
      <c r="CG30" s="143"/>
      <c r="CH30" s="142"/>
      <c r="CI30" s="142"/>
      <c r="CJ30" s="142"/>
      <c r="CQ30" s="20"/>
      <c r="CR30" s="301"/>
      <c r="CS30" s="286"/>
      <c r="CT30" s="109">
        <f>CT29/$CY$29</f>
        <v>3.3333333333333333E-2</v>
      </c>
      <c r="CU30" s="111">
        <f t="shared" ref="CU30:CX30" si="118">CU29/$CY$29</f>
        <v>0</v>
      </c>
      <c r="CV30" s="111">
        <f t="shared" si="118"/>
        <v>0.13333333333333333</v>
      </c>
      <c r="CW30" s="111">
        <f t="shared" si="118"/>
        <v>6.6666666666666666E-2</v>
      </c>
      <c r="CX30" s="111">
        <f t="shared" si="118"/>
        <v>0.76666666666666672</v>
      </c>
      <c r="CY30" s="77">
        <v>1</v>
      </c>
      <c r="CZ30" s="145" t="s">
        <v>134</v>
      </c>
      <c r="DA30" s="170" t="s">
        <v>134</v>
      </c>
      <c r="DC30" s="143">
        <f t="shared" si="9"/>
        <v>0</v>
      </c>
      <c r="DD30" s="143"/>
      <c r="DE30" s="143"/>
      <c r="DF30" s="143"/>
      <c r="DG30" s="143"/>
      <c r="DH30" s="143"/>
      <c r="DI30" s="142"/>
      <c r="DJ30" s="142"/>
      <c r="DK30" s="142"/>
      <c r="DS30" s="20"/>
      <c r="DT30" s="301"/>
      <c r="DU30" s="286"/>
      <c r="DV30" s="109">
        <f>DV29/EA29</f>
        <v>0</v>
      </c>
      <c r="DW30" s="111">
        <f>DW29/EA29</f>
        <v>0</v>
      </c>
      <c r="DX30" s="111">
        <f>DX29/EA29</f>
        <v>0</v>
      </c>
      <c r="DY30" s="111">
        <f>DY29/EA29</f>
        <v>0</v>
      </c>
      <c r="DZ30" s="111">
        <f>DZ29/EA29</f>
        <v>1</v>
      </c>
      <c r="EA30" s="77">
        <v>1</v>
      </c>
      <c r="EB30" s="145" t="s">
        <v>134</v>
      </c>
      <c r="EC30" s="170" t="s">
        <v>134</v>
      </c>
      <c r="EE30" s="143">
        <f t="shared" si="11"/>
        <v>0</v>
      </c>
      <c r="EF30" s="143"/>
      <c r="EG30" s="143"/>
      <c r="EH30" s="143"/>
      <c r="EI30" s="143"/>
      <c r="EJ30" s="143"/>
      <c r="EK30" s="142"/>
      <c r="EL30" s="142"/>
      <c r="EM30" s="142"/>
      <c r="ET30" s="20"/>
      <c r="EU30" s="301"/>
      <c r="EV30" s="286"/>
      <c r="EW30" s="109">
        <f>EW29/FB29</f>
        <v>0</v>
      </c>
      <c r="EX30" s="111">
        <f>EX29/FB29</f>
        <v>0</v>
      </c>
      <c r="EY30" s="111">
        <f>EY29/FB29</f>
        <v>0</v>
      </c>
      <c r="EZ30" s="111">
        <f>EZ29/FB29</f>
        <v>6.4516129032258063E-2</v>
      </c>
      <c r="FA30" s="111">
        <f>FA29/FB29</f>
        <v>0.93548387096774188</v>
      </c>
      <c r="FB30" s="77">
        <v>1</v>
      </c>
      <c r="FC30" s="145" t="s">
        <v>134</v>
      </c>
      <c r="FD30" s="170" t="s">
        <v>134</v>
      </c>
      <c r="FE30" s="20"/>
      <c r="FF30" s="17">
        <f t="shared" si="12"/>
        <v>0</v>
      </c>
      <c r="FG30" s="17"/>
      <c r="FH30" s="17"/>
      <c r="FI30" s="17"/>
      <c r="FJ30" s="17"/>
      <c r="FK30" s="17"/>
      <c r="FL30" s="39"/>
      <c r="FM30" s="39"/>
      <c r="FN30" s="39"/>
      <c r="FO30" s="20"/>
      <c r="FP30" s="20"/>
      <c r="FQ30" s="20"/>
      <c r="FR30" s="20"/>
      <c r="FS30" s="20"/>
      <c r="FT30" s="20"/>
      <c r="FU30" s="301"/>
      <c r="FV30" s="286"/>
      <c r="FW30" s="109">
        <f>FW29/$GB$29</f>
        <v>0</v>
      </c>
      <c r="FX30" s="111">
        <f t="shared" ref="FX30:FZ30" si="119">FX29/$GB$29</f>
        <v>1.9607843137254902E-2</v>
      </c>
      <c r="FY30" s="111">
        <f t="shared" si="119"/>
        <v>1.9607843137254902E-2</v>
      </c>
      <c r="FZ30" s="111">
        <f t="shared" si="119"/>
        <v>5.8823529411764705E-2</v>
      </c>
      <c r="GA30" s="110">
        <f>GA29/$GB$29-0.001</f>
        <v>0.9009607843137255</v>
      </c>
      <c r="GB30" s="77">
        <v>1</v>
      </c>
      <c r="GC30" s="145" t="s">
        <v>134</v>
      </c>
      <c r="GD30" s="170" t="s">
        <v>134</v>
      </c>
      <c r="GF30" s="143">
        <f t="shared" si="14"/>
        <v>-1.0000000000000009E-3</v>
      </c>
      <c r="GG30" s="143"/>
      <c r="GH30" s="143"/>
      <c r="GI30" s="143"/>
      <c r="GJ30" s="143"/>
      <c r="GK30" s="143"/>
      <c r="GL30" s="142"/>
      <c r="GM30" s="142"/>
      <c r="GN30" s="142"/>
    </row>
    <row r="31" spans="1:196" s="7" customFormat="1" ht="21" customHeight="1" thickTop="1" x14ac:dyDescent="0.15">
      <c r="A31" s="280"/>
      <c r="B31" s="277" t="s">
        <v>0</v>
      </c>
      <c r="C31" s="45">
        <v>95</v>
      </c>
      <c r="D31" s="199">
        <v>27</v>
      </c>
      <c r="E31" s="199">
        <v>12</v>
      </c>
      <c r="F31" s="199">
        <v>19</v>
      </c>
      <c r="G31" s="199">
        <v>479</v>
      </c>
      <c r="H31" s="199">
        <v>632</v>
      </c>
      <c r="I31" s="199">
        <v>1</v>
      </c>
      <c r="J31" s="194">
        <v>633</v>
      </c>
      <c r="K31" s="35"/>
      <c r="L31" s="35">
        <f t="shared" si="1"/>
        <v>0</v>
      </c>
      <c r="M31" s="35"/>
      <c r="N31" s="35"/>
      <c r="O31" s="35"/>
      <c r="P31" s="35"/>
      <c r="Q31" s="35"/>
      <c r="R31" s="35"/>
      <c r="S31" s="35"/>
      <c r="T31" s="35"/>
      <c r="U31" s="20"/>
      <c r="V31" s="301"/>
      <c r="W31" s="333" t="s">
        <v>0</v>
      </c>
      <c r="X31" s="197">
        <v>144</v>
      </c>
      <c r="Y31" s="199">
        <v>74</v>
      </c>
      <c r="Z31" s="199">
        <v>19</v>
      </c>
      <c r="AA31" s="199">
        <v>31</v>
      </c>
      <c r="AB31" s="199">
        <v>195</v>
      </c>
      <c r="AC31" s="199">
        <v>463</v>
      </c>
      <c r="AD31" s="199">
        <v>171</v>
      </c>
      <c r="AE31" s="202">
        <v>634</v>
      </c>
      <c r="AF31" s="35"/>
      <c r="AG31" s="35">
        <f t="shared" si="3"/>
        <v>0</v>
      </c>
      <c r="AH31" s="35"/>
      <c r="AI31" s="35"/>
      <c r="AJ31" s="35"/>
      <c r="AK31" s="35"/>
      <c r="AL31" s="35"/>
      <c r="AM31" s="35"/>
      <c r="AN31" s="35"/>
      <c r="AO31" s="35"/>
      <c r="AP31" s="35"/>
      <c r="AQ31" s="35"/>
      <c r="AR31" s="20"/>
      <c r="AS31" s="301"/>
      <c r="AT31" s="277" t="s">
        <v>0</v>
      </c>
      <c r="AU31" s="45">
        <v>2</v>
      </c>
      <c r="AV31" s="42">
        <v>5</v>
      </c>
      <c r="AW31" s="42">
        <v>3</v>
      </c>
      <c r="AX31" s="42">
        <v>5</v>
      </c>
      <c r="AY31" s="42">
        <v>104</v>
      </c>
      <c r="AZ31" s="42">
        <v>119</v>
      </c>
      <c r="BA31" s="42">
        <v>506</v>
      </c>
      <c r="BB31" s="70">
        <v>625</v>
      </c>
      <c r="BC31" s="20"/>
      <c r="BD31" s="17">
        <f t="shared" si="5"/>
        <v>0</v>
      </c>
      <c r="BE31" s="17"/>
      <c r="BF31" s="17"/>
      <c r="BG31" s="17"/>
      <c r="BH31" s="17"/>
      <c r="BI31" s="17"/>
      <c r="BJ31" s="17"/>
      <c r="BK31" s="17"/>
      <c r="BL31" s="17"/>
      <c r="BM31" s="20"/>
      <c r="BN31" s="20"/>
      <c r="BO31" s="20"/>
      <c r="BP31" s="20"/>
      <c r="BQ31" s="301"/>
      <c r="BR31" s="277" t="s">
        <v>0</v>
      </c>
      <c r="BS31" s="45">
        <v>8</v>
      </c>
      <c r="BT31" s="42">
        <v>36</v>
      </c>
      <c r="BU31" s="42">
        <v>58</v>
      </c>
      <c r="BV31" s="42">
        <v>105</v>
      </c>
      <c r="BW31" s="42">
        <v>204</v>
      </c>
      <c r="BX31" s="42">
        <v>411</v>
      </c>
      <c r="BY31" s="42">
        <v>222</v>
      </c>
      <c r="BZ31" s="70">
        <v>633</v>
      </c>
      <c r="CB31" s="35">
        <f t="shared" si="7"/>
        <v>0</v>
      </c>
      <c r="CC31" s="35"/>
      <c r="CD31" s="35"/>
      <c r="CE31" s="35"/>
      <c r="CF31" s="35"/>
      <c r="CG31" s="35"/>
      <c r="CH31" s="35"/>
      <c r="CI31" s="35"/>
      <c r="CJ31" s="35"/>
      <c r="CQ31" s="20"/>
      <c r="CR31" s="301"/>
      <c r="CS31" s="277" t="s">
        <v>0</v>
      </c>
      <c r="CT31" s="45">
        <v>10</v>
      </c>
      <c r="CU31" s="42">
        <v>24</v>
      </c>
      <c r="CV31" s="42">
        <v>29</v>
      </c>
      <c r="CW31" s="42">
        <v>49</v>
      </c>
      <c r="CX31" s="42">
        <v>100</v>
      </c>
      <c r="CY31" s="42">
        <v>212</v>
      </c>
      <c r="CZ31" s="42">
        <v>421</v>
      </c>
      <c r="DA31" s="70">
        <v>633</v>
      </c>
      <c r="DC31" s="35">
        <f t="shared" si="9"/>
        <v>0</v>
      </c>
      <c r="DD31" s="35"/>
      <c r="DE31" s="35"/>
      <c r="DF31" s="35"/>
      <c r="DG31" s="35"/>
      <c r="DH31" s="35"/>
      <c r="DI31" s="35"/>
      <c r="DJ31" s="35"/>
      <c r="DK31" s="35"/>
      <c r="DS31" s="20"/>
      <c r="DT31" s="301"/>
      <c r="DU31" s="277" t="s">
        <v>0</v>
      </c>
      <c r="DV31" s="45">
        <v>0</v>
      </c>
      <c r="DW31" s="42">
        <v>1</v>
      </c>
      <c r="DX31" s="42">
        <v>3</v>
      </c>
      <c r="DY31" s="42">
        <v>23</v>
      </c>
      <c r="DZ31" s="42">
        <v>217</v>
      </c>
      <c r="EA31" s="42">
        <v>244</v>
      </c>
      <c r="EB31" s="42">
        <v>390</v>
      </c>
      <c r="EC31" s="70">
        <v>634</v>
      </c>
      <c r="EE31" s="35">
        <f t="shared" si="11"/>
        <v>0</v>
      </c>
      <c r="EF31" s="35"/>
      <c r="EG31" s="35"/>
      <c r="EH31" s="35"/>
      <c r="EI31" s="35"/>
      <c r="EJ31" s="35"/>
      <c r="EK31" s="35"/>
      <c r="EL31" s="35"/>
      <c r="EM31" s="35"/>
      <c r="ET31" s="20"/>
      <c r="EU31" s="301"/>
      <c r="EV31" s="277" t="s">
        <v>0</v>
      </c>
      <c r="EW31" s="45">
        <v>0</v>
      </c>
      <c r="EX31" s="42">
        <v>1</v>
      </c>
      <c r="EY31" s="42">
        <v>0</v>
      </c>
      <c r="EZ31" s="42">
        <v>13</v>
      </c>
      <c r="FA31" s="42">
        <v>320</v>
      </c>
      <c r="FB31" s="42">
        <v>334</v>
      </c>
      <c r="FC31" s="42">
        <v>299</v>
      </c>
      <c r="FD31" s="70">
        <v>633</v>
      </c>
      <c r="FE31" s="20"/>
      <c r="FF31" s="17">
        <f t="shared" si="12"/>
        <v>0</v>
      </c>
      <c r="FG31" s="17"/>
      <c r="FH31" s="17"/>
      <c r="FI31" s="17"/>
      <c r="FJ31" s="17"/>
      <c r="FK31" s="17"/>
      <c r="FL31" s="17"/>
      <c r="FM31" s="17"/>
      <c r="FN31" s="17"/>
      <c r="FO31" s="20"/>
      <c r="FP31" s="20"/>
      <c r="FQ31" s="20"/>
      <c r="FR31" s="20"/>
      <c r="FS31" s="20"/>
      <c r="FT31" s="20"/>
      <c r="FU31" s="301"/>
      <c r="FV31" s="277" t="s">
        <v>0</v>
      </c>
      <c r="FW31" s="45">
        <v>1</v>
      </c>
      <c r="FX31" s="42">
        <v>5</v>
      </c>
      <c r="FY31" s="42">
        <v>14</v>
      </c>
      <c r="FZ31" s="42">
        <v>28</v>
      </c>
      <c r="GA31" s="42">
        <v>248</v>
      </c>
      <c r="GB31" s="42">
        <v>296</v>
      </c>
      <c r="GC31" s="42">
        <v>336</v>
      </c>
      <c r="GD31" s="70">
        <v>632</v>
      </c>
      <c r="GF31" s="35">
        <f t="shared" si="14"/>
        <v>0</v>
      </c>
      <c r="GG31" s="35"/>
      <c r="GH31" s="35"/>
      <c r="GI31" s="35"/>
      <c r="GJ31" s="35"/>
      <c r="GK31" s="35"/>
      <c r="GL31" s="35"/>
      <c r="GM31" s="35"/>
      <c r="GN31" s="35"/>
    </row>
    <row r="32" spans="1:196" s="140" customFormat="1" ht="21" customHeight="1" thickBot="1" x14ac:dyDescent="0.2">
      <c r="A32" s="282"/>
      <c r="B32" s="278"/>
      <c r="C32" s="104">
        <f>C31/$H$31</f>
        <v>0.15031645569620253</v>
      </c>
      <c r="D32" s="105">
        <f t="shared" ref="D32:G32" si="120">D31/$H$31</f>
        <v>4.2721518987341771E-2</v>
      </c>
      <c r="E32" s="105">
        <f t="shared" si="120"/>
        <v>1.8987341772151899E-2</v>
      </c>
      <c r="F32" s="105">
        <f t="shared" si="120"/>
        <v>3.0063291139240507E-2</v>
      </c>
      <c r="G32" s="105">
        <f t="shared" si="120"/>
        <v>0.75791139240506333</v>
      </c>
      <c r="H32" s="81">
        <v>1</v>
      </c>
      <c r="I32" s="153" t="s">
        <v>134</v>
      </c>
      <c r="J32" s="154" t="s">
        <v>134</v>
      </c>
      <c r="K32" s="142"/>
      <c r="L32" s="143">
        <f t="shared" si="1"/>
        <v>0</v>
      </c>
      <c r="M32" s="144">
        <f t="shared" ref="M32:R32" si="121">+C19+C21+C23+C25+C27+C29-C31</f>
        <v>0</v>
      </c>
      <c r="N32" s="144">
        <f t="shared" si="121"/>
        <v>0</v>
      </c>
      <c r="O32" s="144">
        <f t="shared" si="121"/>
        <v>0</v>
      </c>
      <c r="P32" s="144">
        <f t="shared" si="121"/>
        <v>0</v>
      </c>
      <c r="Q32" s="144">
        <f t="shared" si="121"/>
        <v>0</v>
      </c>
      <c r="R32" s="144">
        <f t="shared" si="121"/>
        <v>0</v>
      </c>
      <c r="S32" s="144">
        <f t="shared" ref="S32" si="122">+I19+I21+I23+I25+I27+I29-I31</f>
        <v>0</v>
      </c>
      <c r="T32" s="144">
        <f t="shared" ref="T32" si="123">+J19+J21+J23+J25+J27+J29-J31</f>
        <v>0</v>
      </c>
      <c r="U32" s="20"/>
      <c r="V32" s="302"/>
      <c r="W32" s="337"/>
      <c r="X32" s="168">
        <f>X31/$AC$31</f>
        <v>0.31101511879049676</v>
      </c>
      <c r="Y32" s="105">
        <f t="shared" ref="Y32:AB32" si="124">Y31/$AC$31</f>
        <v>0.15982721382289417</v>
      </c>
      <c r="Z32" s="105">
        <f t="shared" si="124"/>
        <v>4.1036717062634988E-2</v>
      </c>
      <c r="AA32" s="105">
        <f t="shared" si="124"/>
        <v>6.6954643628509725E-2</v>
      </c>
      <c r="AB32" s="105">
        <f t="shared" si="124"/>
        <v>0.42116630669546434</v>
      </c>
      <c r="AC32" s="81">
        <v>1</v>
      </c>
      <c r="AD32" s="153" t="s">
        <v>134</v>
      </c>
      <c r="AE32" s="154" t="s">
        <v>134</v>
      </c>
      <c r="AF32" s="142"/>
      <c r="AG32" s="143">
        <f t="shared" si="3"/>
        <v>0</v>
      </c>
      <c r="AH32" s="144">
        <f t="shared" ref="AH32:AM32" si="125">+X19+X21+X23+X25+X27+X29-X31</f>
        <v>0</v>
      </c>
      <c r="AI32" s="144">
        <f t="shared" si="125"/>
        <v>0</v>
      </c>
      <c r="AJ32" s="144">
        <f t="shared" si="125"/>
        <v>0</v>
      </c>
      <c r="AK32" s="144">
        <f t="shared" si="125"/>
        <v>0</v>
      </c>
      <c r="AL32" s="144">
        <f t="shared" si="125"/>
        <v>0</v>
      </c>
      <c r="AM32" s="144">
        <f t="shared" si="125"/>
        <v>0</v>
      </c>
      <c r="AN32" s="144">
        <f t="shared" ref="AN32" si="126">+AD19+AD21+AD23+AD25+AD27+AD29-AD31</f>
        <v>0</v>
      </c>
      <c r="AO32" s="144">
        <f t="shared" ref="AO32" si="127">+AE19+AE21+AE23+AE25+AE27+AE29-AE31</f>
        <v>0</v>
      </c>
      <c r="AP32" s="142"/>
      <c r="AQ32" s="142"/>
      <c r="AR32" s="20"/>
      <c r="AS32" s="302"/>
      <c r="AT32" s="278"/>
      <c r="AU32" s="104">
        <f>AU31/$AZ$31</f>
        <v>1.680672268907563E-2</v>
      </c>
      <c r="AV32" s="105">
        <f t="shared" ref="AV32:AY32" si="128">AV31/$AZ$31</f>
        <v>4.2016806722689079E-2</v>
      </c>
      <c r="AW32" s="105">
        <f t="shared" si="128"/>
        <v>2.5210084033613446E-2</v>
      </c>
      <c r="AX32" s="105">
        <f t="shared" si="128"/>
        <v>4.2016806722689079E-2</v>
      </c>
      <c r="AY32" s="105">
        <f t="shared" si="128"/>
        <v>0.87394957983193278</v>
      </c>
      <c r="AZ32" s="81">
        <v>1</v>
      </c>
      <c r="BA32" s="153" t="s">
        <v>134</v>
      </c>
      <c r="BB32" s="154" t="s">
        <v>134</v>
      </c>
      <c r="BC32" s="20"/>
      <c r="BD32" s="17">
        <f t="shared" si="5"/>
        <v>0</v>
      </c>
      <c r="BE32" s="148">
        <f t="shared" ref="BE32:BJ32" si="129">+AU19+AU21+AU23+AU25+AU27+AU29-AU31</f>
        <v>0</v>
      </c>
      <c r="BF32" s="148">
        <f t="shared" si="129"/>
        <v>0</v>
      </c>
      <c r="BG32" s="148">
        <f t="shared" si="129"/>
        <v>0</v>
      </c>
      <c r="BH32" s="148">
        <f t="shared" si="129"/>
        <v>0</v>
      </c>
      <c r="BI32" s="148">
        <f t="shared" si="129"/>
        <v>0</v>
      </c>
      <c r="BJ32" s="148">
        <f t="shared" si="129"/>
        <v>0</v>
      </c>
      <c r="BK32" s="148">
        <f t="shared" ref="BK32" si="130">+BA19+BA21+BA23+BA25+BA27+BA29-BA31</f>
        <v>0</v>
      </c>
      <c r="BL32" s="148">
        <f t="shared" ref="BL32" si="131">+BB19+BB21+BB23+BB25+BB27+BB29-BB31</f>
        <v>0</v>
      </c>
      <c r="BM32" s="20"/>
      <c r="BN32" s="20"/>
      <c r="BO32" s="20"/>
      <c r="BP32" s="20"/>
      <c r="BQ32" s="302"/>
      <c r="BR32" s="278"/>
      <c r="BS32" s="104">
        <f>BS31/$BX$31</f>
        <v>1.9464720194647202E-2</v>
      </c>
      <c r="BT32" s="105">
        <f t="shared" ref="BT32:BV32" si="132">BT31/$BX$31</f>
        <v>8.7591240875912413E-2</v>
      </c>
      <c r="BU32" s="105">
        <f t="shared" si="132"/>
        <v>0.14111922141119221</v>
      </c>
      <c r="BV32" s="105">
        <f t="shared" si="132"/>
        <v>0.25547445255474455</v>
      </c>
      <c r="BW32" s="108">
        <f>BW31/$BX$31+0.001</f>
        <v>0.49735036496350365</v>
      </c>
      <c r="BX32" s="81">
        <v>1</v>
      </c>
      <c r="BY32" s="153" t="s">
        <v>134</v>
      </c>
      <c r="BZ32" s="154" t="s">
        <v>134</v>
      </c>
      <c r="CB32" s="143">
        <f t="shared" si="7"/>
        <v>1.0000000000001119E-3</v>
      </c>
      <c r="CC32" s="144">
        <f t="shared" ref="CC32:CH32" si="133">+BS19+BS21+BS23+BS25+BS27+BS29-BS31</f>
        <v>0</v>
      </c>
      <c r="CD32" s="144">
        <f t="shared" si="133"/>
        <v>0</v>
      </c>
      <c r="CE32" s="144">
        <f t="shared" si="133"/>
        <v>0</v>
      </c>
      <c r="CF32" s="144">
        <f t="shared" si="133"/>
        <v>0</v>
      </c>
      <c r="CG32" s="144">
        <f t="shared" si="133"/>
        <v>0</v>
      </c>
      <c r="CH32" s="144">
        <f t="shared" si="133"/>
        <v>0</v>
      </c>
      <c r="CI32" s="144">
        <f t="shared" ref="CI32" si="134">+BY19+BY21+BY23+BY25+BY27+BY29-BY31</f>
        <v>0</v>
      </c>
      <c r="CJ32" s="144">
        <f t="shared" ref="CJ32" si="135">+BZ19+BZ21+BZ23+BZ25+BZ27+BZ29-BZ31</f>
        <v>0</v>
      </c>
      <c r="CQ32" s="20"/>
      <c r="CR32" s="302"/>
      <c r="CS32" s="278"/>
      <c r="CT32" s="104">
        <f>CT31/$CY$31</f>
        <v>4.716981132075472E-2</v>
      </c>
      <c r="CU32" s="105">
        <f t="shared" ref="CU32:CX32" si="136">CU31/$CY$31</f>
        <v>0.11320754716981132</v>
      </c>
      <c r="CV32" s="105">
        <f t="shared" si="136"/>
        <v>0.13679245283018868</v>
      </c>
      <c r="CW32" s="105">
        <f t="shared" si="136"/>
        <v>0.23113207547169812</v>
      </c>
      <c r="CX32" s="105">
        <f t="shared" si="136"/>
        <v>0.47169811320754718</v>
      </c>
      <c r="CY32" s="81">
        <v>1</v>
      </c>
      <c r="CZ32" s="153" t="s">
        <v>134</v>
      </c>
      <c r="DA32" s="154" t="s">
        <v>134</v>
      </c>
      <c r="DC32" s="143">
        <f t="shared" si="9"/>
        <v>0</v>
      </c>
      <c r="DD32" s="144">
        <f t="shared" ref="DD32:DI32" si="137">+CT19+CT21+CT23+CT25+CT27+CT29-CT31</f>
        <v>0</v>
      </c>
      <c r="DE32" s="144">
        <f t="shared" si="137"/>
        <v>0</v>
      </c>
      <c r="DF32" s="144">
        <f t="shared" si="137"/>
        <v>0</v>
      </c>
      <c r="DG32" s="144">
        <f t="shared" si="137"/>
        <v>0</v>
      </c>
      <c r="DH32" s="144">
        <f t="shared" si="137"/>
        <v>0</v>
      </c>
      <c r="DI32" s="144">
        <f t="shared" si="137"/>
        <v>0</v>
      </c>
      <c r="DJ32" s="144">
        <f t="shared" ref="DJ32" si="138">+CZ19+CZ21+CZ23+CZ25+CZ27+CZ29-CZ31</f>
        <v>0</v>
      </c>
      <c r="DK32" s="144">
        <f t="shared" ref="DK32" si="139">+DA19+DA21+DA23+DA25+DA27+DA29-DA31</f>
        <v>0</v>
      </c>
      <c r="DS32" s="20"/>
      <c r="DT32" s="302"/>
      <c r="DU32" s="278"/>
      <c r="DV32" s="104">
        <f>DV31/$EA$31</f>
        <v>0</v>
      </c>
      <c r="DW32" s="105">
        <f t="shared" ref="DW32:DY32" si="140">DW31/$EA$31</f>
        <v>4.0983606557377051E-3</v>
      </c>
      <c r="DX32" s="105">
        <f t="shared" si="140"/>
        <v>1.2295081967213115E-2</v>
      </c>
      <c r="DY32" s="105">
        <f t="shared" si="140"/>
        <v>9.4262295081967207E-2</v>
      </c>
      <c r="DZ32" s="108">
        <f>DZ31/$EA$31+0.001</f>
        <v>0.89034426229508201</v>
      </c>
      <c r="EA32" s="81">
        <v>1</v>
      </c>
      <c r="EB32" s="153" t="s">
        <v>134</v>
      </c>
      <c r="EC32" s="154" t="s">
        <v>134</v>
      </c>
      <c r="EE32" s="143">
        <f t="shared" si="11"/>
        <v>1.0000000000001119E-3</v>
      </c>
      <c r="EF32" s="144">
        <f t="shared" ref="EF32:EK32" si="141">+DV19+DV21+DV23+DV25+DV27+DV29-DV31</f>
        <v>0</v>
      </c>
      <c r="EG32" s="144">
        <f t="shared" si="141"/>
        <v>0</v>
      </c>
      <c r="EH32" s="144">
        <f t="shared" si="141"/>
        <v>0</v>
      </c>
      <c r="EI32" s="144">
        <f t="shared" si="141"/>
        <v>0</v>
      </c>
      <c r="EJ32" s="144">
        <f t="shared" si="141"/>
        <v>0</v>
      </c>
      <c r="EK32" s="144">
        <f t="shared" si="141"/>
        <v>0</v>
      </c>
      <c r="EL32" s="144">
        <f t="shared" ref="EL32" si="142">+EB19+EB21+EB23+EB25+EB27+EB29-EB31</f>
        <v>0</v>
      </c>
      <c r="EM32" s="144">
        <f t="shared" ref="EM32" si="143">+EC19+EC21+EC23+EC25+EC27+EC29-EC31</f>
        <v>0</v>
      </c>
      <c r="ET32" s="20"/>
      <c r="EU32" s="302"/>
      <c r="EV32" s="278"/>
      <c r="EW32" s="104">
        <f>EW31/$FB$31</f>
        <v>0</v>
      </c>
      <c r="EX32" s="105">
        <f t="shared" ref="EX32:FA32" si="144">EX31/$FB$31</f>
        <v>2.9940119760479044E-3</v>
      </c>
      <c r="EY32" s="105">
        <f t="shared" si="144"/>
        <v>0</v>
      </c>
      <c r="EZ32" s="105">
        <f t="shared" si="144"/>
        <v>3.8922155688622756E-2</v>
      </c>
      <c r="FA32" s="105">
        <f t="shared" si="144"/>
        <v>0.95808383233532934</v>
      </c>
      <c r="FB32" s="81">
        <v>1</v>
      </c>
      <c r="FC32" s="153" t="s">
        <v>134</v>
      </c>
      <c r="FD32" s="154" t="s">
        <v>134</v>
      </c>
      <c r="FE32" s="20"/>
      <c r="FF32" s="17">
        <f t="shared" si="12"/>
        <v>0</v>
      </c>
      <c r="FG32" s="148">
        <f t="shared" ref="FG32:FL32" si="145">+EW19+EW21+EW23+EW25+EW27+EW29-EW31</f>
        <v>0</v>
      </c>
      <c r="FH32" s="148">
        <f t="shared" si="145"/>
        <v>0</v>
      </c>
      <c r="FI32" s="148">
        <f t="shared" si="145"/>
        <v>0</v>
      </c>
      <c r="FJ32" s="148">
        <f t="shared" si="145"/>
        <v>0</v>
      </c>
      <c r="FK32" s="148">
        <f t="shared" si="145"/>
        <v>0</v>
      </c>
      <c r="FL32" s="148">
        <f t="shared" si="145"/>
        <v>0</v>
      </c>
      <c r="FM32" s="148">
        <f t="shared" ref="FM32" si="146">+FC19+FC21+FC23+FC25+FC27+FC29-FC31</f>
        <v>0</v>
      </c>
      <c r="FN32" s="148">
        <f t="shared" ref="FN32" si="147">+FD19+FD21+FD23+FD25+FD27+FD29-FD31</f>
        <v>0</v>
      </c>
      <c r="FO32" s="20"/>
      <c r="FP32" s="20"/>
      <c r="FQ32" s="20"/>
      <c r="FR32" s="20"/>
      <c r="FS32" s="20"/>
      <c r="FT32" s="20"/>
      <c r="FU32" s="302"/>
      <c r="FV32" s="278"/>
      <c r="FW32" s="104">
        <f>FW31/$GB$31</f>
        <v>3.3783783783783786E-3</v>
      </c>
      <c r="FX32" s="105">
        <f t="shared" ref="FX32:GA32" si="148">FX31/$GB$31</f>
        <v>1.6891891891891893E-2</v>
      </c>
      <c r="FY32" s="105">
        <f t="shared" si="148"/>
        <v>4.72972972972973E-2</v>
      </c>
      <c r="FZ32" s="105">
        <f t="shared" si="148"/>
        <v>9.45945945945946E-2</v>
      </c>
      <c r="GA32" s="105">
        <f t="shared" si="148"/>
        <v>0.83783783783783783</v>
      </c>
      <c r="GB32" s="81">
        <v>1</v>
      </c>
      <c r="GC32" s="153" t="s">
        <v>134</v>
      </c>
      <c r="GD32" s="154" t="s">
        <v>134</v>
      </c>
      <c r="GF32" s="143">
        <f t="shared" si="14"/>
        <v>0</v>
      </c>
      <c r="GG32" s="144">
        <f t="shared" ref="GG32:GL32" si="149">+FW19+FW21+FW23+FW25+FW27+FW29-FW31</f>
        <v>0</v>
      </c>
      <c r="GH32" s="144">
        <f t="shared" si="149"/>
        <v>0</v>
      </c>
      <c r="GI32" s="144">
        <f t="shared" si="149"/>
        <v>0</v>
      </c>
      <c r="GJ32" s="144">
        <f t="shared" si="149"/>
        <v>0</v>
      </c>
      <c r="GK32" s="144">
        <f t="shared" si="149"/>
        <v>0</v>
      </c>
      <c r="GL32" s="144">
        <f t="shared" si="149"/>
        <v>0</v>
      </c>
      <c r="GM32" s="144">
        <f t="shared" ref="GM32" si="150">+GC19+GC21+GC23+GC25+GC27+GC29-GC31</f>
        <v>0</v>
      </c>
      <c r="GN32" s="144">
        <f t="shared" ref="GN32" si="151">+GD19+GD21+GD23+GD25+GD27+GD29-GD31</f>
        <v>0</v>
      </c>
    </row>
    <row r="33" spans="1:196" s="7" customFormat="1" ht="21" customHeight="1" x14ac:dyDescent="0.15">
      <c r="A33" s="283" t="s">
        <v>7</v>
      </c>
      <c r="B33" s="277" t="s">
        <v>1</v>
      </c>
      <c r="C33" s="45">
        <v>18</v>
      </c>
      <c r="D33" s="199">
        <v>6</v>
      </c>
      <c r="E33" s="199">
        <v>4</v>
      </c>
      <c r="F33" s="199">
        <v>6</v>
      </c>
      <c r="G33" s="199">
        <v>54</v>
      </c>
      <c r="H33" s="199">
        <v>88</v>
      </c>
      <c r="I33" s="199">
        <v>0</v>
      </c>
      <c r="J33" s="202">
        <v>88</v>
      </c>
      <c r="K33" s="35"/>
      <c r="L33" s="35">
        <f t="shared" si="1"/>
        <v>0</v>
      </c>
      <c r="M33" s="35"/>
      <c r="N33" s="35"/>
      <c r="O33" s="35"/>
      <c r="P33" s="35"/>
      <c r="Q33" s="35"/>
      <c r="R33" s="35"/>
      <c r="S33" s="35"/>
      <c r="T33" s="35"/>
      <c r="U33" s="20"/>
      <c r="V33" s="300" t="s">
        <v>7</v>
      </c>
      <c r="W33" s="333" t="s">
        <v>1</v>
      </c>
      <c r="X33" s="197">
        <v>15</v>
      </c>
      <c r="Y33" s="199">
        <v>10</v>
      </c>
      <c r="Z33" s="199">
        <v>4</v>
      </c>
      <c r="AA33" s="199">
        <v>4</v>
      </c>
      <c r="AB33" s="199">
        <v>36</v>
      </c>
      <c r="AC33" s="199">
        <v>69</v>
      </c>
      <c r="AD33" s="199">
        <v>19</v>
      </c>
      <c r="AE33" s="202">
        <v>88</v>
      </c>
      <c r="AF33" s="35"/>
      <c r="AG33" s="35">
        <f t="shared" si="3"/>
        <v>0</v>
      </c>
      <c r="AH33" s="35"/>
      <c r="AI33" s="35"/>
      <c r="AJ33" s="35"/>
      <c r="AK33" s="35"/>
      <c r="AL33" s="35"/>
      <c r="AM33" s="35"/>
      <c r="AN33" s="35"/>
      <c r="AO33" s="35"/>
      <c r="AP33" s="35"/>
      <c r="AQ33" s="35"/>
      <c r="AR33" s="20"/>
      <c r="AS33" s="300" t="s">
        <v>7</v>
      </c>
      <c r="AT33" s="277" t="s">
        <v>1</v>
      </c>
      <c r="AU33" s="45">
        <v>1</v>
      </c>
      <c r="AV33" s="42">
        <v>0</v>
      </c>
      <c r="AW33" s="42">
        <v>1</v>
      </c>
      <c r="AX33" s="42">
        <v>1</v>
      </c>
      <c r="AY33" s="42">
        <v>17</v>
      </c>
      <c r="AZ33" s="42">
        <v>20</v>
      </c>
      <c r="BA33" s="42">
        <v>68</v>
      </c>
      <c r="BB33" s="70">
        <v>88</v>
      </c>
      <c r="BC33" s="20"/>
      <c r="BD33" s="17">
        <f t="shared" si="5"/>
        <v>0</v>
      </c>
      <c r="BE33" s="17"/>
      <c r="BF33" s="17"/>
      <c r="BG33" s="17"/>
      <c r="BH33" s="17"/>
      <c r="BI33" s="17"/>
      <c r="BJ33" s="17"/>
      <c r="BK33" s="17"/>
      <c r="BL33" s="17"/>
      <c r="BM33" s="20"/>
      <c r="BN33" s="20"/>
      <c r="BO33" s="20"/>
      <c r="BP33" s="20"/>
      <c r="BQ33" s="300" t="s">
        <v>7</v>
      </c>
      <c r="BR33" s="277" t="s">
        <v>1</v>
      </c>
      <c r="BS33" s="45">
        <v>2</v>
      </c>
      <c r="BT33" s="42">
        <v>3</v>
      </c>
      <c r="BU33" s="42">
        <v>12</v>
      </c>
      <c r="BV33" s="42">
        <v>27</v>
      </c>
      <c r="BW33" s="42">
        <v>27</v>
      </c>
      <c r="BX33" s="42">
        <v>71</v>
      </c>
      <c r="BY33" s="42">
        <v>17</v>
      </c>
      <c r="BZ33" s="70">
        <v>88</v>
      </c>
      <c r="CB33" s="35">
        <f t="shared" si="7"/>
        <v>0</v>
      </c>
      <c r="CC33" s="35"/>
      <c r="CD33" s="35"/>
      <c r="CE33" s="35"/>
      <c r="CF33" s="35"/>
      <c r="CG33" s="35"/>
      <c r="CH33" s="35"/>
      <c r="CI33" s="35"/>
      <c r="CJ33" s="35"/>
      <c r="CQ33" s="20"/>
      <c r="CR33" s="300" t="s">
        <v>7</v>
      </c>
      <c r="CS33" s="277" t="s">
        <v>1</v>
      </c>
      <c r="CT33" s="45">
        <v>0</v>
      </c>
      <c r="CU33" s="42">
        <v>3</v>
      </c>
      <c r="CV33" s="42">
        <v>2</v>
      </c>
      <c r="CW33" s="42">
        <v>13</v>
      </c>
      <c r="CX33" s="42">
        <v>15</v>
      </c>
      <c r="CY33" s="42">
        <v>33</v>
      </c>
      <c r="CZ33" s="42">
        <v>55</v>
      </c>
      <c r="DA33" s="70">
        <v>88</v>
      </c>
      <c r="DC33" s="35">
        <f t="shared" si="9"/>
        <v>0</v>
      </c>
      <c r="DD33" s="35"/>
      <c r="DE33" s="35"/>
      <c r="DF33" s="35"/>
      <c r="DG33" s="35"/>
      <c r="DH33" s="35"/>
      <c r="DI33" s="35"/>
      <c r="DJ33" s="35"/>
      <c r="DK33" s="35"/>
      <c r="DS33" s="20"/>
      <c r="DT33" s="300" t="s">
        <v>7</v>
      </c>
      <c r="DU33" s="277" t="s">
        <v>1</v>
      </c>
      <c r="DV33" s="45">
        <v>0</v>
      </c>
      <c r="DW33" s="42">
        <v>1</v>
      </c>
      <c r="DX33" s="42">
        <v>0</v>
      </c>
      <c r="DY33" s="42">
        <v>2</v>
      </c>
      <c r="DZ33" s="42">
        <v>25</v>
      </c>
      <c r="EA33" s="42">
        <v>28</v>
      </c>
      <c r="EB33" s="42">
        <v>60</v>
      </c>
      <c r="EC33" s="70">
        <v>88</v>
      </c>
      <c r="EE33" s="35">
        <f t="shared" si="11"/>
        <v>0</v>
      </c>
      <c r="EF33" s="35"/>
      <c r="EG33" s="35"/>
      <c r="EH33" s="35"/>
      <c r="EI33" s="35"/>
      <c r="EJ33" s="35"/>
      <c r="EK33" s="35"/>
      <c r="EL33" s="35"/>
      <c r="EM33" s="35"/>
      <c r="ET33" s="20"/>
      <c r="EU33" s="300" t="s">
        <v>7</v>
      </c>
      <c r="EV33" s="277" t="s">
        <v>1</v>
      </c>
      <c r="EW33" s="45">
        <v>0</v>
      </c>
      <c r="EX33" s="42">
        <v>0</v>
      </c>
      <c r="EY33" s="42">
        <v>0</v>
      </c>
      <c r="EZ33" s="42">
        <v>3</v>
      </c>
      <c r="FA33" s="42">
        <v>40</v>
      </c>
      <c r="FB33" s="42">
        <v>43</v>
      </c>
      <c r="FC33" s="42">
        <v>45</v>
      </c>
      <c r="FD33" s="70">
        <v>88</v>
      </c>
      <c r="FE33" s="20"/>
      <c r="FF33" s="17">
        <f t="shared" si="12"/>
        <v>0</v>
      </c>
      <c r="FG33" s="17"/>
      <c r="FH33" s="17"/>
      <c r="FI33" s="17"/>
      <c r="FJ33" s="17"/>
      <c r="FK33" s="17"/>
      <c r="FL33" s="17"/>
      <c r="FM33" s="17"/>
      <c r="FN33" s="17"/>
      <c r="FO33" s="20"/>
      <c r="FP33" s="20"/>
      <c r="FQ33" s="20"/>
      <c r="FR33" s="20"/>
      <c r="FS33" s="20"/>
      <c r="FT33" s="20"/>
      <c r="FU33" s="300" t="s">
        <v>7</v>
      </c>
      <c r="FV33" s="277" t="s">
        <v>1</v>
      </c>
      <c r="FW33" s="45">
        <v>0</v>
      </c>
      <c r="FX33" s="42">
        <v>1</v>
      </c>
      <c r="FY33" s="42">
        <v>1</v>
      </c>
      <c r="FZ33" s="42">
        <v>7</v>
      </c>
      <c r="GA33" s="42">
        <v>41</v>
      </c>
      <c r="GB33" s="42">
        <v>50</v>
      </c>
      <c r="GC33" s="42">
        <v>37</v>
      </c>
      <c r="GD33" s="70">
        <v>87</v>
      </c>
      <c r="GF33" s="35">
        <f t="shared" si="14"/>
        <v>0</v>
      </c>
      <c r="GG33" s="35"/>
      <c r="GH33" s="35"/>
      <c r="GI33" s="35"/>
      <c r="GJ33" s="35"/>
      <c r="GK33" s="35"/>
      <c r="GL33" s="35"/>
      <c r="GM33" s="35"/>
      <c r="GN33" s="35"/>
    </row>
    <row r="34" spans="1:196" s="140" customFormat="1" ht="21" customHeight="1" x14ac:dyDescent="0.15">
      <c r="A34" s="280"/>
      <c r="B34" s="284"/>
      <c r="C34" s="101">
        <f>C33/$H$33</f>
        <v>0.20454545454545456</v>
      </c>
      <c r="D34" s="102">
        <f t="shared" ref="D34:G34" si="152">D33/$H$33</f>
        <v>6.8181818181818177E-2</v>
      </c>
      <c r="E34" s="102">
        <f t="shared" si="152"/>
        <v>4.5454545454545456E-2</v>
      </c>
      <c r="F34" s="102">
        <f t="shared" si="152"/>
        <v>6.8181818181818177E-2</v>
      </c>
      <c r="G34" s="102">
        <f t="shared" si="152"/>
        <v>0.61363636363636365</v>
      </c>
      <c r="H34" s="75">
        <v>1</v>
      </c>
      <c r="I34" s="141" t="s">
        <v>134</v>
      </c>
      <c r="J34" s="152" t="s">
        <v>134</v>
      </c>
      <c r="K34" s="142"/>
      <c r="L34" s="143">
        <f t="shared" si="1"/>
        <v>0</v>
      </c>
      <c r="M34" s="143"/>
      <c r="N34" s="143"/>
      <c r="O34" s="143"/>
      <c r="P34" s="143"/>
      <c r="Q34" s="143"/>
      <c r="R34" s="142"/>
      <c r="S34" s="142"/>
      <c r="T34" s="142"/>
      <c r="U34" s="20"/>
      <c r="V34" s="301"/>
      <c r="W34" s="334"/>
      <c r="X34" s="164">
        <f>X33/$AC$33</f>
        <v>0.21739130434782608</v>
      </c>
      <c r="Y34" s="102">
        <f t="shared" ref="Y34:AB34" si="153">Y33/$AC$33</f>
        <v>0.14492753623188406</v>
      </c>
      <c r="Z34" s="102">
        <f t="shared" si="153"/>
        <v>5.7971014492753624E-2</v>
      </c>
      <c r="AA34" s="102">
        <f t="shared" si="153"/>
        <v>5.7971014492753624E-2</v>
      </c>
      <c r="AB34" s="102">
        <f t="shared" si="153"/>
        <v>0.52173913043478259</v>
      </c>
      <c r="AC34" s="75">
        <v>1</v>
      </c>
      <c r="AD34" s="141" t="s">
        <v>134</v>
      </c>
      <c r="AE34" s="152" t="s">
        <v>134</v>
      </c>
      <c r="AF34" s="142"/>
      <c r="AG34" s="143">
        <f t="shared" si="3"/>
        <v>0</v>
      </c>
      <c r="AH34" s="143"/>
      <c r="AI34" s="143"/>
      <c r="AJ34" s="143"/>
      <c r="AK34" s="143"/>
      <c r="AL34" s="143"/>
      <c r="AM34" s="142"/>
      <c r="AN34" s="142"/>
      <c r="AO34" s="142"/>
      <c r="AP34" s="142"/>
      <c r="AQ34" s="142"/>
      <c r="AR34" s="20"/>
      <c r="AS34" s="301"/>
      <c r="AT34" s="284"/>
      <c r="AU34" s="101">
        <f>AU33/$AZ$33</f>
        <v>0.05</v>
      </c>
      <c r="AV34" s="102">
        <f t="shared" ref="AV34:AY34" si="154">AV33/$AZ$33</f>
        <v>0</v>
      </c>
      <c r="AW34" s="102">
        <f t="shared" si="154"/>
        <v>0.05</v>
      </c>
      <c r="AX34" s="102">
        <f t="shared" si="154"/>
        <v>0.05</v>
      </c>
      <c r="AY34" s="102">
        <f t="shared" si="154"/>
        <v>0.85</v>
      </c>
      <c r="AZ34" s="75">
        <v>1</v>
      </c>
      <c r="BA34" s="141" t="s">
        <v>134</v>
      </c>
      <c r="BB34" s="152" t="s">
        <v>134</v>
      </c>
      <c r="BC34" s="20"/>
      <c r="BD34" s="17">
        <f t="shared" si="5"/>
        <v>0</v>
      </c>
      <c r="BE34" s="17"/>
      <c r="BF34" s="17"/>
      <c r="BG34" s="17"/>
      <c r="BH34" s="17"/>
      <c r="BI34" s="17"/>
      <c r="BJ34" s="39"/>
      <c r="BK34" s="39"/>
      <c r="BL34" s="39"/>
      <c r="BM34" s="20"/>
      <c r="BN34" s="20"/>
      <c r="BO34" s="20"/>
      <c r="BP34" s="20"/>
      <c r="BQ34" s="301"/>
      <c r="BR34" s="284"/>
      <c r="BS34" s="101">
        <f>BS33/$BX$33</f>
        <v>2.8169014084507043E-2</v>
      </c>
      <c r="BT34" s="102">
        <f t="shared" ref="BT34:BW34" si="155">BT33/$BX$33</f>
        <v>4.2253521126760563E-2</v>
      </c>
      <c r="BU34" s="103">
        <f>BU33/$BX$33+0.001</f>
        <v>0.17001408450704225</v>
      </c>
      <c r="BV34" s="102">
        <f t="shared" si="155"/>
        <v>0.38028169014084506</v>
      </c>
      <c r="BW34" s="102">
        <f t="shared" si="155"/>
        <v>0.38028169014084506</v>
      </c>
      <c r="BX34" s="75">
        <v>1</v>
      </c>
      <c r="BY34" s="141" t="s">
        <v>134</v>
      </c>
      <c r="BZ34" s="152" t="s">
        <v>134</v>
      </c>
      <c r="CB34" s="143">
        <f t="shared" si="7"/>
        <v>9.9999999999988987E-4</v>
      </c>
      <c r="CC34" s="143"/>
      <c r="CD34" s="143"/>
      <c r="CE34" s="143"/>
      <c r="CF34" s="143"/>
      <c r="CG34" s="143"/>
      <c r="CH34" s="142"/>
      <c r="CI34" s="142"/>
      <c r="CJ34" s="142"/>
      <c r="CQ34" s="20"/>
      <c r="CR34" s="301"/>
      <c r="CS34" s="284"/>
      <c r="CT34" s="101">
        <f>CT33/$CY$33</f>
        <v>0</v>
      </c>
      <c r="CU34" s="102">
        <f t="shared" ref="CU34:CW34" si="156">CU33/$CY$33</f>
        <v>9.0909090909090912E-2</v>
      </c>
      <c r="CV34" s="102">
        <f t="shared" si="156"/>
        <v>6.0606060606060608E-2</v>
      </c>
      <c r="CW34" s="102">
        <f t="shared" si="156"/>
        <v>0.39393939393939392</v>
      </c>
      <c r="CX34" s="103">
        <f>CX33/$CY$33-0.001</f>
        <v>0.45354545454545453</v>
      </c>
      <c r="CY34" s="75">
        <v>1</v>
      </c>
      <c r="CZ34" s="141" t="s">
        <v>134</v>
      </c>
      <c r="DA34" s="152" t="s">
        <v>134</v>
      </c>
      <c r="DC34" s="143">
        <f t="shared" si="9"/>
        <v>-1.0000000000001119E-3</v>
      </c>
      <c r="DD34" s="143"/>
      <c r="DE34" s="143"/>
      <c r="DF34" s="143"/>
      <c r="DG34" s="143"/>
      <c r="DH34" s="143"/>
      <c r="DI34" s="142"/>
      <c r="DJ34" s="142"/>
      <c r="DK34" s="142"/>
      <c r="DS34" s="20"/>
      <c r="DT34" s="301"/>
      <c r="DU34" s="284"/>
      <c r="DV34" s="101">
        <f>DV33/$EA$33</f>
        <v>0</v>
      </c>
      <c r="DW34" s="102">
        <f t="shared" ref="DW34:DZ34" si="157">DW33/$EA$33</f>
        <v>3.5714285714285712E-2</v>
      </c>
      <c r="DX34" s="102">
        <f t="shared" si="157"/>
        <v>0</v>
      </c>
      <c r="DY34" s="102">
        <f t="shared" si="157"/>
        <v>7.1428571428571425E-2</v>
      </c>
      <c r="DZ34" s="102">
        <f t="shared" si="157"/>
        <v>0.8928571428571429</v>
      </c>
      <c r="EA34" s="75">
        <v>1</v>
      </c>
      <c r="EB34" s="141" t="s">
        <v>134</v>
      </c>
      <c r="EC34" s="152" t="s">
        <v>134</v>
      </c>
      <c r="EE34" s="143">
        <f t="shared" si="11"/>
        <v>0</v>
      </c>
      <c r="EF34" s="143"/>
      <c r="EG34" s="143"/>
      <c r="EH34" s="143"/>
      <c r="EI34" s="143"/>
      <c r="EJ34" s="143"/>
      <c r="EK34" s="142"/>
      <c r="EL34" s="142"/>
      <c r="EM34" s="142"/>
      <c r="ET34" s="20"/>
      <c r="EU34" s="301"/>
      <c r="EV34" s="284"/>
      <c r="EW34" s="101">
        <f>EW33/FB33</f>
        <v>0</v>
      </c>
      <c r="EX34" s="102">
        <f>EX33/FB33</f>
        <v>0</v>
      </c>
      <c r="EY34" s="102">
        <f>EY33/FB33</f>
        <v>0</v>
      </c>
      <c r="EZ34" s="102">
        <f>EZ33/FB33</f>
        <v>6.9767441860465115E-2</v>
      </c>
      <c r="FA34" s="102">
        <f>FA33/FB33</f>
        <v>0.93023255813953487</v>
      </c>
      <c r="FB34" s="75">
        <v>1</v>
      </c>
      <c r="FC34" s="141" t="s">
        <v>134</v>
      </c>
      <c r="FD34" s="152" t="s">
        <v>134</v>
      </c>
      <c r="FE34" s="20"/>
      <c r="FF34" s="17">
        <f t="shared" si="12"/>
        <v>0</v>
      </c>
      <c r="FG34" s="17"/>
      <c r="FH34" s="17"/>
      <c r="FI34" s="17"/>
      <c r="FJ34" s="17"/>
      <c r="FK34" s="17"/>
      <c r="FL34" s="39"/>
      <c r="FM34" s="39"/>
      <c r="FN34" s="39"/>
      <c r="FO34" s="20"/>
      <c r="FP34" s="20"/>
      <c r="FQ34" s="20"/>
      <c r="FR34" s="20"/>
      <c r="FS34" s="20"/>
      <c r="FT34" s="20"/>
      <c r="FU34" s="301"/>
      <c r="FV34" s="284"/>
      <c r="FW34" s="101">
        <f>FW33/$GB$33</f>
        <v>0</v>
      </c>
      <c r="FX34" s="102">
        <f t="shared" ref="FX34:GA34" si="158">FX33/$GB$33</f>
        <v>0.02</v>
      </c>
      <c r="FY34" s="102">
        <f t="shared" si="158"/>
        <v>0.02</v>
      </c>
      <c r="FZ34" s="102">
        <f t="shared" si="158"/>
        <v>0.14000000000000001</v>
      </c>
      <c r="GA34" s="102">
        <f t="shared" si="158"/>
        <v>0.82</v>
      </c>
      <c r="GB34" s="75">
        <v>1</v>
      </c>
      <c r="GC34" s="141" t="s">
        <v>134</v>
      </c>
      <c r="GD34" s="152" t="s">
        <v>134</v>
      </c>
      <c r="GF34" s="143">
        <f t="shared" si="14"/>
        <v>0</v>
      </c>
      <c r="GG34" s="143"/>
      <c r="GH34" s="143"/>
      <c r="GI34" s="143"/>
      <c r="GJ34" s="143"/>
      <c r="GK34" s="143"/>
      <c r="GL34" s="142"/>
      <c r="GM34" s="142"/>
      <c r="GN34" s="142"/>
    </row>
    <row r="35" spans="1:196" s="7" customFormat="1" ht="21" customHeight="1" x14ac:dyDescent="0.15">
      <c r="A35" s="280"/>
      <c r="B35" s="284" t="s">
        <v>2</v>
      </c>
      <c r="C35" s="92">
        <v>20</v>
      </c>
      <c r="D35" s="198">
        <v>9</v>
      </c>
      <c r="E35" s="198">
        <v>4</v>
      </c>
      <c r="F35" s="198">
        <v>3</v>
      </c>
      <c r="G35" s="198">
        <v>56</v>
      </c>
      <c r="H35" s="198">
        <v>92</v>
      </c>
      <c r="I35" s="198">
        <v>0</v>
      </c>
      <c r="J35" s="192">
        <v>92</v>
      </c>
      <c r="K35" s="35"/>
      <c r="L35" s="35">
        <f t="shared" si="1"/>
        <v>0</v>
      </c>
      <c r="M35" s="35"/>
      <c r="N35" s="35"/>
      <c r="O35" s="35"/>
      <c r="P35" s="35"/>
      <c r="Q35" s="35"/>
      <c r="R35" s="35"/>
      <c r="S35" s="35"/>
      <c r="T35" s="35"/>
      <c r="U35" s="20"/>
      <c r="V35" s="301"/>
      <c r="W35" s="334" t="s">
        <v>2</v>
      </c>
      <c r="X35" s="196">
        <v>16</v>
      </c>
      <c r="Y35" s="198">
        <v>9</v>
      </c>
      <c r="Z35" s="198">
        <v>6</v>
      </c>
      <c r="AA35" s="198">
        <v>1</v>
      </c>
      <c r="AB35" s="198">
        <v>41</v>
      </c>
      <c r="AC35" s="198">
        <v>73</v>
      </c>
      <c r="AD35" s="198">
        <v>18</v>
      </c>
      <c r="AE35" s="193">
        <v>91</v>
      </c>
      <c r="AF35" s="35"/>
      <c r="AG35" s="35">
        <f t="shared" si="3"/>
        <v>0</v>
      </c>
      <c r="AH35" s="35"/>
      <c r="AI35" s="35"/>
      <c r="AJ35" s="35"/>
      <c r="AK35" s="35"/>
      <c r="AL35" s="35"/>
      <c r="AM35" s="35"/>
      <c r="AN35" s="35"/>
      <c r="AO35" s="35"/>
      <c r="AP35" s="35"/>
      <c r="AQ35" s="35"/>
      <c r="AR35" s="20"/>
      <c r="AS35" s="301"/>
      <c r="AT35" s="284" t="s">
        <v>2</v>
      </c>
      <c r="AU35" s="92">
        <v>0</v>
      </c>
      <c r="AV35" s="40">
        <v>1</v>
      </c>
      <c r="AW35" s="40">
        <v>0</v>
      </c>
      <c r="AX35" s="40">
        <v>1</v>
      </c>
      <c r="AY35" s="40">
        <v>30</v>
      </c>
      <c r="AZ35" s="40">
        <v>32</v>
      </c>
      <c r="BA35" s="40">
        <v>59</v>
      </c>
      <c r="BB35" s="68">
        <v>91</v>
      </c>
      <c r="BC35" s="20"/>
      <c r="BD35" s="17">
        <f t="shared" si="5"/>
        <v>0</v>
      </c>
      <c r="BE35" s="17"/>
      <c r="BF35" s="17"/>
      <c r="BG35" s="17"/>
      <c r="BH35" s="17"/>
      <c r="BI35" s="17"/>
      <c r="BJ35" s="17"/>
      <c r="BK35" s="17"/>
      <c r="BL35" s="17"/>
      <c r="BM35" s="20"/>
      <c r="BN35" s="20"/>
      <c r="BO35" s="20"/>
      <c r="BP35" s="20"/>
      <c r="BQ35" s="301"/>
      <c r="BR35" s="284" t="s">
        <v>2</v>
      </c>
      <c r="BS35" s="92">
        <v>1</v>
      </c>
      <c r="BT35" s="40">
        <v>3</v>
      </c>
      <c r="BU35" s="40">
        <v>6</v>
      </c>
      <c r="BV35" s="40">
        <v>28</v>
      </c>
      <c r="BW35" s="40">
        <v>31</v>
      </c>
      <c r="BX35" s="40">
        <v>69</v>
      </c>
      <c r="BY35" s="40">
        <v>23</v>
      </c>
      <c r="BZ35" s="68">
        <v>92</v>
      </c>
      <c r="CB35" s="35">
        <f t="shared" si="7"/>
        <v>0</v>
      </c>
      <c r="CC35" s="35"/>
      <c r="CD35" s="35"/>
      <c r="CE35" s="35"/>
      <c r="CF35" s="35"/>
      <c r="CG35" s="35"/>
      <c r="CH35" s="35"/>
      <c r="CI35" s="35"/>
      <c r="CJ35" s="35"/>
      <c r="CQ35" s="20"/>
      <c r="CR35" s="301"/>
      <c r="CS35" s="284" t="s">
        <v>2</v>
      </c>
      <c r="CT35" s="92">
        <v>0</v>
      </c>
      <c r="CU35" s="40">
        <v>0</v>
      </c>
      <c r="CV35" s="40">
        <v>0</v>
      </c>
      <c r="CW35" s="40">
        <v>5</v>
      </c>
      <c r="CX35" s="40">
        <v>19</v>
      </c>
      <c r="CY35" s="40">
        <v>24</v>
      </c>
      <c r="CZ35" s="40">
        <v>67</v>
      </c>
      <c r="DA35" s="68">
        <v>91</v>
      </c>
      <c r="DC35" s="35">
        <f t="shared" si="9"/>
        <v>0</v>
      </c>
      <c r="DD35" s="35"/>
      <c r="DE35" s="35"/>
      <c r="DF35" s="35"/>
      <c r="DG35" s="35"/>
      <c r="DH35" s="35"/>
      <c r="DI35" s="35"/>
      <c r="DJ35" s="35"/>
      <c r="DK35" s="35"/>
      <c r="DS35" s="20"/>
      <c r="DT35" s="301"/>
      <c r="DU35" s="284" t="s">
        <v>2</v>
      </c>
      <c r="DV35" s="92">
        <v>1</v>
      </c>
      <c r="DW35" s="40">
        <v>1</v>
      </c>
      <c r="DX35" s="40">
        <v>0</v>
      </c>
      <c r="DY35" s="40">
        <v>1</v>
      </c>
      <c r="DZ35" s="40">
        <v>37</v>
      </c>
      <c r="EA35" s="40">
        <v>40</v>
      </c>
      <c r="EB35" s="40">
        <v>52</v>
      </c>
      <c r="EC35" s="68">
        <v>92</v>
      </c>
      <c r="EE35" s="35">
        <f t="shared" si="11"/>
        <v>0</v>
      </c>
      <c r="EF35" s="35"/>
      <c r="EG35" s="35"/>
      <c r="EH35" s="35"/>
      <c r="EI35" s="35"/>
      <c r="EJ35" s="35"/>
      <c r="EK35" s="35"/>
      <c r="EL35" s="35"/>
      <c r="EM35" s="35"/>
      <c r="ET35" s="20"/>
      <c r="EU35" s="301"/>
      <c r="EV35" s="284" t="s">
        <v>2</v>
      </c>
      <c r="EW35" s="92">
        <v>0</v>
      </c>
      <c r="EX35" s="40">
        <v>0</v>
      </c>
      <c r="EY35" s="40">
        <v>0</v>
      </c>
      <c r="EZ35" s="40">
        <v>3</v>
      </c>
      <c r="FA35" s="40">
        <v>54</v>
      </c>
      <c r="FB35" s="40">
        <v>57</v>
      </c>
      <c r="FC35" s="40">
        <v>35</v>
      </c>
      <c r="FD35" s="68">
        <v>92</v>
      </c>
      <c r="FE35" s="20"/>
      <c r="FF35" s="17">
        <f t="shared" si="12"/>
        <v>0</v>
      </c>
      <c r="FG35" s="17"/>
      <c r="FH35" s="17"/>
      <c r="FI35" s="17"/>
      <c r="FJ35" s="17"/>
      <c r="FK35" s="17"/>
      <c r="FL35" s="17"/>
      <c r="FM35" s="17"/>
      <c r="FN35" s="17"/>
      <c r="FO35" s="20"/>
      <c r="FP35" s="20"/>
      <c r="FQ35" s="20"/>
      <c r="FR35" s="20"/>
      <c r="FS35" s="20"/>
      <c r="FT35" s="20"/>
      <c r="FU35" s="301"/>
      <c r="FV35" s="284" t="s">
        <v>2</v>
      </c>
      <c r="FW35" s="92">
        <v>0</v>
      </c>
      <c r="FX35" s="40">
        <v>2</v>
      </c>
      <c r="FY35" s="40">
        <v>1</v>
      </c>
      <c r="FZ35" s="40">
        <v>5</v>
      </c>
      <c r="GA35" s="40">
        <v>37</v>
      </c>
      <c r="GB35" s="40">
        <v>45</v>
      </c>
      <c r="GC35" s="40">
        <v>47</v>
      </c>
      <c r="GD35" s="68">
        <v>92</v>
      </c>
      <c r="GF35" s="35">
        <f t="shared" si="14"/>
        <v>0</v>
      </c>
      <c r="GG35" s="35"/>
      <c r="GH35" s="35"/>
      <c r="GI35" s="35"/>
      <c r="GJ35" s="35"/>
      <c r="GK35" s="35"/>
      <c r="GL35" s="35"/>
      <c r="GM35" s="35"/>
      <c r="GN35" s="35"/>
    </row>
    <row r="36" spans="1:196" s="140" customFormat="1" ht="21" customHeight="1" x14ac:dyDescent="0.15">
      <c r="A36" s="280"/>
      <c r="B36" s="284"/>
      <c r="C36" s="101">
        <f>C35/$H$35</f>
        <v>0.21739130434782608</v>
      </c>
      <c r="D36" s="102">
        <f t="shared" ref="D36:G36" si="159">D35/$H$35</f>
        <v>9.7826086956521743E-2</v>
      </c>
      <c r="E36" s="102">
        <f t="shared" si="159"/>
        <v>4.3478260869565216E-2</v>
      </c>
      <c r="F36" s="102">
        <f t="shared" si="159"/>
        <v>3.2608695652173912E-2</v>
      </c>
      <c r="G36" s="102">
        <f t="shared" si="159"/>
        <v>0.60869565217391308</v>
      </c>
      <c r="H36" s="75">
        <v>1</v>
      </c>
      <c r="I36" s="141" t="s">
        <v>134</v>
      </c>
      <c r="J36" s="152" t="s">
        <v>134</v>
      </c>
      <c r="K36" s="142"/>
      <c r="L36" s="143">
        <f t="shared" si="1"/>
        <v>0</v>
      </c>
      <c r="M36" s="143"/>
      <c r="N36" s="143"/>
      <c r="O36" s="143"/>
      <c r="P36" s="143"/>
      <c r="Q36" s="143"/>
      <c r="R36" s="142"/>
      <c r="S36" s="142"/>
      <c r="T36" s="142"/>
      <c r="U36" s="20"/>
      <c r="V36" s="301"/>
      <c r="W36" s="334"/>
      <c r="X36" s="164">
        <f>X35/$AC$35</f>
        <v>0.21917808219178081</v>
      </c>
      <c r="Y36" s="102">
        <f t="shared" ref="Y36:AB36" si="160">Y35/$AC$35</f>
        <v>0.12328767123287671</v>
      </c>
      <c r="Z36" s="102">
        <f t="shared" si="160"/>
        <v>8.2191780821917804E-2</v>
      </c>
      <c r="AA36" s="102">
        <f t="shared" si="160"/>
        <v>1.3698630136986301E-2</v>
      </c>
      <c r="AB36" s="102">
        <f t="shared" si="160"/>
        <v>0.56164383561643838</v>
      </c>
      <c r="AC36" s="75">
        <v>1</v>
      </c>
      <c r="AD36" s="141" t="s">
        <v>134</v>
      </c>
      <c r="AE36" s="152" t="s">
        <v>134</v>
      </c>
      <c r="AF36" s="142"/>
      <c r="AG36" s="143">
        <f t="shared" si="3"/>
        <v>0</v>
      </c>
      <c r="AH36" s="143"/>
      <c r="AI36" s="143"/>
      <c r="AJ36" s="143"/>
      <c r="AK36" s="143"/>
      <c r="AL36" s="143"/>
      <c r="AM36" s="142"/>
      <c r="AN36" s="142"/>
      <c r="AO36" s="142"/>
      <c r="AP36" s="142"/>
      <c r="AQ36" s="142"/>
      <c r="AR36" s="20"/>
      <c r="AS36" s="301"/>
      <c r="AT36" s="284"/>
      <c r="AU36" s="101">
        <f>AU35/$AZ$35</f>
        <v>0</v>
      </c>
      <c r="AV36" s="102">
        <f t="shared" ref="AV36:AY36" si="161">AV35/$AZ$35</f>
        <v>3.125E-2</v>
      </c>
      <c r="AW36" s="102">
        <f t="shared" si="161"/>
        <v>0</v>
      </c>
      <c r="AX36" s="102">
        <f t="shared" si="161"/>
        <v>3.125E-2</v>
      </c>
      <c r="AY36" s="102">
        <f t="shared" si="161"/>
        <v>0.9375</v>
      </c>
      <c r="AZ36" s="75">
        <v>1</v>
      </c>
      <c r="BA36" s="141" t="s">
        <v>134</v>
      </c>
      <c r="BB36" s="152" t="s">
        <v>134</v>
      </c>
      <c r="BC36" s="20"/>
      <c r="BD36" s="17">
        <f t="shared" si="5"/>
        <v>0</v>
      </c>
      <c r="BE36" s="17"/>
      <c r="BF36" s="17"/>
      <c r="BG36" s="17"/>
      <c r="BH36" s="17"/>
      <c r="BI36" s="17"/>
      <c r="BJ36" s="39"/>
      <c r="BK36" s="39"/>
      <c r="BL36" s="39"/>
      <c r="BM36" s="20"/>
      <c r="BN36" s="20"/>
      <c r="BO36" s="20"/>
      <c r="BP36" s="20"/>
      <c r="BQ36" s="301"/>
      <c r="BR36" s="284"/>
      <c r="BS36" s="101">
        <f>BS35/$BX$35</f>
        <v>1.4492753623188406E-2</v>
      </c>
      <c r="BT36" s="102">
        <f t="shared" ref="BT36:BV36" si="162">BT35/$BX$35</f>
        <v>4.3478260869565216E-2</v>
      </c>
      <c r="BU36" s="102">
        <f t="shared" si="162"/>
        <v>8.6956521739130432E-2</v>
      </c>
      <c r="BV36" s="102">
        <f t="shared" si="162"/>
        <v>0.40579710144927539</v>
      </c>
      <c r="BW36" s="103">
        <f>BW35/$BX$35+0.001</f>
        <v>0.45027536231884058</v>
      </c>
      <c r="BX36" s="75">
        <v>1</v>
      </c>
      <c r="BY36" s="141" t="s">
        <v>134</v>
      </c>
      <c r="BZ36" s="152" t="s">
        <v>134</v>
      </c>
      <c r="CB36" s="143">
        <f t="shared" si="7"/>
        <v>9.9999999999988987E-4</v>
      </c>
      <c r="CC36" s="143"/>
      <c r="CD36" s="143"/>
      <c r="CE36" s="143"/>
      <c r="CF36" s="143"/>
      <c r="CG36" s="143"/>
      <c r="CH36" s="142"/>
      <c r="CI36" s="142"/>
      <c r="CJ36" s="142"/>
      <c r="CQ36" s="20"/>
      <c r="CR36" s="301"/>
      <c r="CS36" s="284"/>
      <c r="CT36" s="101">
        <f>CT35/$CY$35</f>
        <v>0</v>
      </c>
      <c r="CU36" s="102">
        <f t="shared" ref="CU36:CX36" si="163">CU35/$CY$35</f>
        <v>0</v>
      </c>
      <c r="CV36" s="102">
        <f t="shared" si="163"/>
        <v>0</v>
      </c>
      <c r="CW36" s="102">
        <f t="shared" si="163"/>
        <v>0.20833333333333334</v>
      </c>
      <c r="CX36" s="102">
        <f t="shared" si="163"/>
        <v>0.79166666666666663</v>
      </c>
      <c r="CY36" s="75">
        <v>1</v>
      </c>
      <c r="CZ36" s="141" t="s">
        <v>134</v>
      </c>
      <c r="DA36" s="152" t="s">
        <v>134</v>
      </c>
      <c r="DC36" s="143">
        <f t="shared" si="9"/>
        <v>0</v>
      </c>
      <c r="DD36" s="143"/>
      <c r="DE36" s="143"/>
      <c r="DF36" s="143"/>
      <c r="DG36" s="143"/>
      <c r="DH36" s="143"/>
      <c r="DI36" s="142"/>
      <c r="DJ36" s="142"/>
      <c r="DK36" s="142"/>
      <c r="DS36" s="20"/>
      <c r="DT36" s="301"/>
      <c r="DU36" s="284"/>
      <c r="DV36" s="101">
        <f>DV35/$EA$35</f>
        <v>2.5000000000000001E-2</v>
      </c>
      <c r="DW36" s="102">
        <f t="shared" ref="DW36:DZ36" si="164">DW35/$EA$35</f>
        <v>2.5000000000000001E-2</v>
      </c>
      <c r="DX36" s="102">
        <f t="shared" si="164"/>
        <v>0</v>
      </c>
      <c r="DY36" s="102">
        <f t="shared" si="164"/>
        <v>2.5000000000000001E-2</v>
      </c>
      <c r="DZ36" s="102">
        <f t="shared" si="164"/>
        <v>0.92500000000000004</v>
      </c>
      <c r="EA36" s="75">
        <v>1</v>
      </c>
      <c r="EB36" s="141" t="s">
        <v>134</v>
      </c>
      <c r="EC36" s="152" t="s">
        <v>134</v>
      </c>
      <c r="EE36" s="143">
        <f t="shared" si="11"/>
        <v>0</v>
      </c>
      <c r="EF36" s="143"/>
      <c r="EG36" s="143"/>
      <c r="EH36" s="143"/>
      <c r="EI36" s="143"/>
      <c r="EJ36" s="143"/>
      <c r="EK36" s="142"/>
      <c r="EL36" s="142"/>
      <c r="EM36" s="142"/>
      <c r="ET36" s="20"/>
      <c r="EU36" s="301"/>
      <c r="EV36" s="284"/>
      <c r="EW36" s="101">
        <f>EW35/FB35</f>
        <v>0</v>
      </c>
      <c r="EX36" s="102">
        <f>EX35/FB35</f>
        <v>0</v>
      </c>
      <c r="EY36" s="102">
        <f>EY35/FB35</f>
        <v>0</v>
      </c>
      <c r="EZ36" s="102">
        <f>EZ35/FB35</f>
        <v>5.2631578947368418E-2</v>
      </c>
      <c r="FA36" s="102">
        <f>FA35/FB35</f>
        <v>0.94736842105263153</v>
      </c>
      <c r="FB36" s="75">
        <v>1</v>
      </c>
      <c r="FC36" s="141" t="s">
        <v>134</v>
      </c>
      <c r="FD36" s="152" t="s">
        <v>134</v>
      </c>
      <c r="FE36" s="20"/>
      <c r="FF36" s="17">
        <f t="shared" si="12"/>
        <v>0</v>
      </c>
      <c r="FG36" s="17"/>
      <c r="FH36" s="17"/>
      <c r="FI36" s="17"/>
      <c r="FJ36" s="17"/>
      <c r="FK36" s="17"/>
      <c r="FL36" s="39"/>
      <c r="FM36" s="39"/>
      <c r="FN36" s="39"/>
      <c r="FO36" s="20"/>
      <c r="FP36" s="20"/>
      <c r="FQ36" s="20"/>
      <c r="FR36" s="20"/>
      <c r="FS36" s="20"/>
      <c r="FT36" s="20"/>
      <c r="FU36" s="301"/>
      <c r="FV36" s="284"/>
      <c r="FW36" s="101">
        <f>FW35/$GB$35</f>
        <v>0</v>
      </c>
      <c r="FX36" s="102">
        <f t="shared" ref="FX36:FZ36" si="165">FX35/$GB$35</f>
        <v>4.4444444444444446E-2</v>
      </c>
      <c r="FY36" s="102">
        <f t="shared" si="165"/>
        <v>2.2222222222222223E-2</v>
      </c>
      <c r="FZ36" s="102">
        <f t="shared" si="165"/>
        <v>0.1111111111111111</v>
      </c>
      <c r="GA36" s="103">
        <f>GA35/$GB$35+0.001</f>
        <v>0.82322222222222219</v>
      </c>
      <c r="GB36" s="75">
        <v>1</v>
      </c>
      <c r="GC36" s="141" t="s">
        <v>134</v>
      </c>
      <c r="GD36" s="152" t="s">
        <v>134</v>
      </c>
      <c r="GF36" s="143">
        <f t="shared" si="14"/>
        <v>9.9999999999988987E-4</v>
      </c>
      <c r="GG36" s="143"/>
      <c r="GH36" s="143"/>
      <c r="GI36" s="143"/>
      <c r="GJ36" s="143"/>
      <c r="GK36" s="143"/>
      <c r="GL36" s="142"/>
      <c r="GM36" s="142"/>
      <c r="GN36" s="142"/>
    </row>
    <row r="37" spans="1:196" s="7" customFormat="1" ht="21" customHeight="1" x14ac:dyDescent="0.15">
      <c r="A37" s="280"/>
      <c r="B37" s="284" t="s">
        <v>3</v>
      </c>
      <c r="C37" s="92">
        <v>27</v>
      </c>
      <c r="D37" s="198">
        <v>6</v>
      </c>
      <c r="E37" s="198">
        <v>1</v>
      </c>
      <c r="F37" s="198">
        <v>5</v>
      </c>
      <c r="G37" s="198">
        <v>68</v>
      </c>
      <c r="H37" s="198">
        <v>107</v>
      </c>
      <c r="I37" s="198">
        <v>0</v>
      </c>
      <c r="J37" s="192">
        <v>107</v>
      </c>
      <c r="K37" s="35"/>
      <c r="L37" s="35">
        <f t="shared" si="1"/>
        <v>0</v>
      </c>
      <c r="M37" s="35"/>
      <c r="N37" s="35"/>
      <c r="O37" s="35"/>
      <c r="P37" s="35"/>
      <c r="Q37" s="35"/>
      <c r="R37" s="35"/>
      <c r="S37" s="35"/>
      <c r="T37" s="35"/>
      <c r="U37" s="20"/>
      <c r="V37" s="301"/>
      <c r="W37" s="334" t="s">
        <v>3</v>
      </c>
      <c r="X37" s="196">
        <v>11</v>
      </c>
      <c r="Y37" s="198">
        <v>11</v>
      </c>
      <c r="Z37" s="198">
        <v>4</v>
      </c>
      <c r="AA37" s="198">
        <v>2</v>
      </c>
      <c r="AB37" s="198">
        <v>49</v>
      </c>
      <c r="AC37" s="198">
        <v>77</v>
      </c>
      <c r="AD37" s="198">
        <v>29</v>
      </c>
      <c r="AE37" s="193">
        <v>106</v>
      </c>
      <c r="AF37" s="35"/>
      <c r="AG37" s="35">
        <f t="shared" si="3"/>
        <v>0</v>
      </c>
      <c r="AH37" s="35"/>
      <c r="AI37" s="35"/>
      <c r="AJ37" s="35"/>
      <c r="AK37" s="35"/>
      <c r="AL37" s="35"/>
      <c r="AM37" s="35"/>
      <c r="AN37" s="35"/>
      <c r="AO37" s="35"/>
      <c r="AP37" s="35"/>
      <c r="AQ37" s="35"/>
      <c r="AR37" s="20"/>
      <c r="AS37" s="301"/>
      <c r="AT37" s="284" t="s">
        <v>3</v>
      </c>
      <c r="AU37" s="92">
        <v>0</v>
      </c>
      <c r="AV37" s="40">
        <v>0</v>
      </c>
      <c r="AW37" s="40">
        <v>0</v>
      </c>
      <c r="AX37" s="40">
        <v>1</v>
      </c>
      <c r="AY37" s="40">
        <v>32</v>
      </c>
      <c r="AZ37" s="40">
        <v>33</v>
      </c>
      <c r="BA37" s="40">
        <v>74</v>
      </c>
      <c r="BB37" s="68">
        <v>107</v>
      </c>
      <c r="BC37" s="20"/>
      <c r="BD37" s="17">
        <f t="shared" si="5"/>
        <v>0</v>
      </c>
      <c r="BE37" s="17"/>
      <c r="BF37" s="17"/>
      <c r="BG37" s="17"/>
      <c r="BH37" s="17"/>
      <c r="BI37" s="17"/>
      <c r="BJ37" s="17"/>
      <c r="BK37" s="17"/>
      <c r="BL37" s="17"/>
      <c r="BM37" s="20"/>
      <c r="BN37" s="20"/>
      <c r="BO37" s="20"/>
      <c r="BP37" s="20"/>
      <c r="BQ37" s="301"/>
      <c r="BR37" s="284" t="s">
        <v>3</v>
      </c>
      <c r="BS37" s="92">
        <v>3</v>
      </c>
      <c r="BT37" s="40">
        <v>2</v>
      </c>
      <c r="BU37" s="40">
        <v>6</v>
      </c>
      <c r="BV37" s="40">
        <v>31</v>
      </c>
      <c r="BW37" s="40">
        <v>38</v>
      </c>
      <c r="BX37" s="40">
        <v>80</v>
      </c>
      <c r="BY37" s="40">
        <v>27</v>
      </c>
      <c r="BZ37" s="68">
        <v>107</v>
      </c>
      <c r="CB37" s="35">
        <f t="shared" si="7"/>
        <v>0</v>
      </c>
      <c r="CC37" s="35"/>
      <c r="CD37" s="35"/>
      <c r="CE37" s="35"/>
      <c r="CF37" s="35"/>
      <c r="CG37" s="35"/>
      <c r="CH37" s="35"/>
      <c r="CI37" s="35"/>
      <c r="CJ37" s="35"/>
      <c r="CQ37" s="20"/>
      <c r="CR37" s="301"/>
      <c r="CS37" s="284" t="s">
        <v>3</v>
      </c>
      <c r="CT37" s="92">
        <v>0</v>
      </c>
      <c r="CU37" s="40">
        <v>1</v>
      </c>
      <c r="CV37" s="40">
        <v>1</v>
      </c>
      <c r="CW37" s="40">
        <v>4</v>
      </c>
      <c r="CX37" s="40">
        <v>15</v>
      </c>
      <c r="CY37" s="40">
        <v>21</v>
      </c>
      <c r="CZ37" s="40">
        <v>86</v>
      </c>
      <c r="DA37" s="68">
        <v>107</v>
      </c>
      <c r="DC37" s="35">
        <f t="shared" si="9"/>
        <v>0</v>
      </c>
      <c r="DD37" s="35"/>
      <c r="DE37" s="35"/>
      <c r="DF37" s="35"/>
      <c r="DG37" s="35"/>
      <c r="DH37" s="35"/>
      <c r="DI37" s="35"/>
      <c r="DJ37" s="35"/>
      <c r="DK37" s="35"/>
      <c r="DS37" s="20"/>
      <c r="DT37" s="301"/>
      <c r="DU37" s="284" t="s">
        <v>3</v>
      </c>
      <c r="DV37" s="92">
        <v>0</v>
      </c>
      <c r="DW37" s="40">
        <v>0</v>
      </c>
      <c r="DX37" s="40">
        <v>0</v>
      </c>
      <c r="DY37" s="40">
        <v>3</v>
      </c>
      <c r="DZ37" s="40">
        <v>43</v>
      </c>
      <c r="EA37" s="40">
        <v>46</v>
      </c>
      <c r="EB37" s="40">
        <v>61</v>
      </c>
      <c r="EC37" s="68">
        <v>107</v>
      </c>
      <c r="EE37" s="35">
        <f t="shared" si="11"/>
        <v>0</v>
      </c>
      <c r="EF37" s="35"/>
      <c r="EG37" s="35"/>
      <c r="EH37" s="35"/>
      <c r="EI37" s="35"/>
      <c r="EJ37" s="35"/>
      <c r="EK37" s="35"/>
      <c r="EL37" s="35"/>
      <c r="EM37" s="35"/>
      <c r="ET37" s="20"/>
      <c r="EU37" s="301"/>
      <c r="EV37" s="284" t="s">
        <v>3</v>
      </c>
      <c r="EW37" s="92">
        <v>0</v>
      </c>
      <c r="EX37" s="40">
        <v>1</v>
      </c>
      <c r="EY37" s="40">
        <v>0</v>
      </c>
      <c r="EZ37" s="40">
        <v>0</v>
      </c>
      <c r="FA37" s="40">
        <v>60</v>
      </c>
      <c r="FB37" s="40">
        <v>61</v>
      </c>
      <c r="FC37" s="40">
        <v>46</v>
      </c>
      <c r="FD37" s="68">
        <v>107</v>
      </c>
      <c r="FE37" s="20"/>
      <c r="FF37" s="17">
        <f t="shared" si="12"/>
        <v>0</v>
      </c>
      <c r="FG37" s="17"/>
      <c r="FH37" s="17"/>
      <c r="FI37" s="17"/>
      <c r="FJ37" s="17"/>
      <c r="FK37" s="17"/>
      <c r="FL37" s="17"/>
      <c r="FM37" s="17"/>
      <c r="FN37" s="17"/>
      <c r="FO37" s="20"/>
      <c r="FP37" s="20"/>
      <c r="FQ37" s="20"/>
      <c r="FR37" s="20"/>
      <c r="FS37" s="20"/>
      <c r="FT37" s="20"/>
      <c r="FU37" s="301"/>
      <c r="FV37" s="284" t="s">
        <v>3</v>
      </c>
      <c r="FW37" s="92">
        <v>1</v>
      </c>
      <c r="FX37" s="40">
        <v>0</v>
      </c>
      <c r="FY37" s="40">
        <v>0</v>
      </c>
      <c r="FZ37" s="40">
        <v>4</v>
      </c>
      <c r="GA37" s="40">
        <v>48</v>
      </c>
      <c r="GB37" s="40">
        <v>53</v>
      </c>
      <c r="GC37" s="40">
        <v>54</v>
      </c>
      <c r="GD37" s="68">
        <v>107</v>
      </c>
      <c r="GF37" s="35">
        <f t="shared" si="14"/>
        <v>0</v>
      </c>
      <c r="GG37" s="35"/>
      <c r="GH37" s="35"/>
      <c r="GI37" s="35"/>
      <c r="GJ37" s="35"/>
      <c r="GK37" s="35"/>
      <c r="GL37" s="35"/>
      <c r="GM37" s="35"/>
      <c r="GN37" s="35"/>
    </row>
    <row r="38" spans="1:196" s="140" customFormat="1" ht="21" customHeight="1" x14ac:dyDescent="0.15">
      <c r="A38" s="280"/>
      <c r="B38" s="284"/>
      <c r="C38" s="101">
        <f>C37/$H$37</f>
        <v>0.25233644859813081</v>
      </c>
      <c r="D38" s="102">
        <f t="shared" ref="D38:G38" si="166">D37/$H$37</f>
        <v>5.6074766355140186E-2</v>
      </c>
      <c r="E38" s="102">
        <f t="shared" si="166"/>
        <v>9.3457943925233638E-3</v>
      </c>
      <c r="F38" s="102">
        <f t="shared" si="166"/>
        <v>4.6728971962616821E-2</v>
      </c>
      <c r="G38" s="102">
        <f t="shared" si="166"/>
        <v>0.63551401869158874</v>
      </c>
      <c r="H38" s="75">
        <v>1</v>
      </c>
      <c r="I38" s="141" t="s">
        <v>134</v>
      </c>
      <c r="J38" s="152" t="s">
        <v>134</v>
      </c>
      <c r="K38" s="142"/>
      <c r="L38" s="143">
        <f t="shared" si="1"/>
        <v>0</v>
      </c>
      <c r="M38" s="143"/>
      <c r="N38" s="143"/>
      <c r="O38" s="143"/>
      <c r="P38" s="143"/>
      <c r="Q38" s="143"/>
      <c r="R38" s="142"/>
      <c r="S38" s="142"/>
      <c r="T38" s="142"/>
      <c r="U38" s="20"/>
      <c r="V38" s="301"/>
      <c r="W38" s="334"/>
      <c r="X38" s="164">
        <f>X37/$AC$37</f>
        <v>0.14285714285714285</v>
      </c>
      <c r="Y38" s="102">
        <f t="shared" ref="Y38:AB38" si="167">Y37/$AC$37</f>
        <v>0.14285714285714285</v>
      </c>
      <c r="Z38" s="102">
        <f t="shared" si="167"/>
        <v>5.1948051948051951E-2</v>
      </c>
      <c r="AA38" s="102">
        <f t="shared" si="167"/>
        <v>2.5974025974025976E-2</v>
      </c>
      <c r="AB38" s="102">
        <f t="shared" si="167"/>
        <v>0.63636363636363635</v>
      </c>
      <c r="AC38" s="75">
        <v>1</v>
      </c>
      <c r="AD38" s="141" t="s">
        <v>134</v>
      </c>
      <c r="AE38" s="152" t="s">
        <v>134</v>
      </c>
      <c r="AF38" s="142"/>
      <c r="AG38" s="143">
        <f t="shared" si="3"/>
        <v>0</v>
      </c>
      <c r="AH38" s="143"/>
      <c r="AI38" s="143"/>
      <c r="AJ38" s="143"/>
      <c r="AK38" s="143"/>
      <c r="AL38" s="143"/>
      <c r="AM38" s="142"/>
      <c r="AN38" s="142"/>
      <c r="AO38" s="142"/>
      <c r="AP38" s="142"/>
      <c r="AQ38" s="142"/>
      <c r="AR38" s="20"/>
      <c r="AS38" s="301"/>
      <c r="AT38" s="284"/>
      <c r="AU38" s="101">
        <f>AU37/AZ37</f>
        <v>0</v>
      </c>
      <c r="AV38" s="102">
        <f>AV37/AZ37</f>
        <v>0</v>
      </c>
      <c r="AW38" s="102">
        <f>AW37/AZ37</f>
        <v>0</v>
      </c>
      <c r="AX38" s="102">
        <f>AX37/AZ37</f>
        <v>3.0303030303030304E-2</v>
      </c>
      <c r="AY38" s="102">
        <f>AY37/AZ37</f>
        <v>0.96969696969696972</v>
      </c>
      <c r="AZ38" s="75">
        <v>1</v>
      </c>
      <c r="BA38" s="141" t="s">
        <v>134</v>
      </c>
      <c r="BB38" s="152" t="s">
        <v>134</v>
      </c>
      <c r="BC38" s="20"/>
      <c r="BD38" s="17">
        <f t="shared" si="5"/>
        <v>0</v>
      </c>
      <c r="BE38" s="17"/>
      <c r="BF38" s="17"/>
      <c r="BG38" s="17"/>
      <c r="BH38" s="17"/>
      <c r="BI38" s="17"/>
      <c r="BJ38" s="39"/>
      <c r="BK38" s="39"/>
      <c r="BL38" s="39"/>
      <c r="BM38" s="20"/>
      <c r="BN38" s="20"/>
      <c r="BO38" s="20"/>
      <c r="BP38" s="20"/>
      <c r="BQ38" s="301"/>
      <c r="BR38" s="284"/>
      <c r="BS38" s="101">
        <f>BS37/$BX$37</f>
        <v>3.7499999999999999E-2</v>
      </c>
      <c r="BT38" s="102">
        <f t="shared" ref="BT38:BV38" si="168">BT37/$BX$37</f>
        <v>2.5000000000000001E-2</v>
      </c>
      <c r="BU38" s="102">
        <f t="shared" si="168"/>
        <v>7.4999999999999997E-2</v>
      </c>
      <c r="BV38" s="102">
        <f t="shared" si="168"/>
        <v>0.38750000000000001</v>
      </c>
      <c r="BW38" s="103">
        <f>BW37/$BX$37-0.001</f>
        <v>0.47399999999999998</v>
      </c>
      <c r="BX38" s="75">
        <v>1</v>
      </c>
      <c r="BY38" s="141" t="s">
        <v>134</v>
      </c>
      <c r="BZ38" s="152" t="s">
        <v>134</v>
      </c>
      <c r="CB38" s="143">
        <f t="shared" si="7"/>
        <v>-1.0000000000000009E-3</v>
      </c>
      <c r="CC38" s="143"/>
      <c r="CD38" s="143"/>
      <c r="CE38" s="143"/>
      <c r="CF38" s="143"/>
      <c r="CG38" s="143"/>
      <c r="CH38" s="142"/>
      <c r="CI38" s="142"/>
      <c r="CJ38" s="142"/>
      <c r="CQ38" s="20"/>
      <c r="CR38" s="301"/>
      <c r="CS38" s="284"/>
      <c r="CT38" s="101">
        <f>CT37/$CY$37</f>
        <v>0</v>
      </c>
      <c r="CU38" s="102">
        <f t="shared" ref="CU38:CX38" si="169">CU37/$CY$37</f>
        <v>4.7619047619047616E-2</v>
      </c>
      <c r="CV38" s="102">
        <f t="shared" si="169"/>
        <v>4.7619047619047616E-2</v>
      </c>
      <c r="CW38" s="102">
        <f t="shared" si="169"/>
        <v>0.19047619047619047</v>
      </c>
      <c r="CX38" s="102">
        <f t="shared" si="169"/>
        <v>0.7142857142857143</v>
      </c>
      <c r="CY38" s="75">
        <v>1</v>
      </c>
      <c r="CZ38" s="141" t="s">
        <v>134</v>
      </c>
      <c r="DA38" s="152" t="s">
        <v>134</v>
      </c>
      <c r="DC38" s="143">
        <f t="shared" si="9"/>
        <v>0</v>
      </c>
      <c r="DD38" s="143"/>
      <c r="DE38" s="143"/>
      <c r="DF38" s="143"/>
      <c r="DG38" s="143"/>
      <c r="DH38" s="143"/>
      <c r="DI38" s="142"/>
      <c r="DJ38" s="142"/>
      <c r="DK38" s="142"/>
      <c r="DS38" s="20"/>
      <c r="DT38" s="301"/>
      <c r="DU38" s="284"/>
      <c r="DV38" s="101">
        <f>DV37/EA37</f>
        <v>0</v>
      </c>
      <c r="DW38" s="102">
        <f>DW37/EA37</f>
        <v>0</v>
      </c>
      <c r="DX38" s="102">
        <f>DX37/EA37</f>
        <v>0</v>
      </c>
      <c r="DY38" s="102">
        <f>DY37/EA37</f>
        <v>6.5217391304347824E-2</v>
      </c>
      <c r="DZ38" s="102">
        <f>DZ37/EA37</f>
        <v>0.93478260869565222</v>
      </c>
      <c r="EA38" s="75">
        <v>1</v>
      </c>
      <c r="EB38" s="141" t="s">
        <v>134</v>
      </c>
      <c r="EC38" s="152" t="s">
        <v>134</v>
      </c>
      <c r="EE38" s="143">
        <f t="shared" si="11"/>
        <v>0</v>
      </c>
      <c r="EF38" s="143"/>
      <c r="EG38" s="143"/>
      <c r="EH38" s="143"/>
      <c r="EI38" s="143"/>
      <c r="EJ38" s="143"/>
      <c r="EK38" s="142"/>
      <c r="EL38" s="142"/>
      <c r="EM38" s="142"/>
      <c r="ET38" s="20"/>
      <c r="EU38" s="301"/>
      <c r="EV38" s="284"/>
      <c r="EW38" s="101">
        <f>EW37/FB37</f>
        <v>0</v>
      </c>
      <c r="EX38" s="102">
        <f>EX37/FB37</f>
        <v>1.6393442622950821E-2</v>
      </c>
      <c r="EY38" s="102">
        <f>EY37/FB37</f>
        <v>0</v>
      </c>
      <c r="EZ38" s="102">
        <f>EZ37/FB37</f>
        <v>0</v>
      </c>
      <c r="FA38" s="102">
        <f>FA37/FB37</f>
        <v>0.98360655737704916</v>
      </c>
      <c r="FB38" s="75">
        <v>1</v>
      </c>
      <c r="FC38" s="141" t="s">
        <v>134</v>
      </c>
      <c r="FD38" s="152" t="s">
        <v>134</v>
      </c>
      <c r="FE38" s="20"/>
      <c r="FF38" s="17">
        <f t="shared" si="12"/>
        <v>0</v>
      </c>
      <c r="FG38" s="17"/>
      <c r="FH38" s="17"/>
      <c r="FI38" s="17"/>
      <c r="FJ38" s="17"/>
      <c r="FK38" s="17"/>
      <c r="FL38" s="39"/>
      <c r="FM38" s="39"/>
      <c r="FN38" s="39"/>
      <c r="FO38" s="20"/>
      <c r="FP38" s="20"/>
      <c r="FQ38" s="20"/>
      <c r="FR38" s="20"/>
      <c r="FS38" s="20"/>
      <c r="FT38" s="20"/>
      <c r="FU38" s="301"/>
      <c r="FV38" s="284"/>
      <c r="FW38" s="101">
        <f>FW37/$GB$37</f>
        <v>1.8867924528301886E-2</v>
      </c>
      <c r="FX38" s="102">
        <f t="shared" ref="FX38:GA38" si="170">FX37/$GB$37</f>
        <v>0</v>
      </c>
      <c r="FY38" s="102">
        <f t="shared" si="170"/>
        <v>0</v>
      </c>
      <c r="FZ38" s="102">
        <f t="shared" si="170"/>
        <v>7.5471698113207544E-2</v>
      </c>
      <c r="GA38" s="102">
        <f t="shared" si="170"/>
        <v>0.90566037735849059</v>
      </c>
      <c r="GB38" s="75">
        <v>1</v>
      </c>
      <c r="GC38" s="141" t="s">
        <v>134</v>
      </c>
      <c r="GD38" s="152" t="s">
        <v>134</v>
      </c>
      <c r="GF38" s="143">
        <f t="shared" si="14"/>
        <v>0</v>
      </c>
      <c r="GG38" s="143"/>
      <c r="GH38" s="143"/>
      <c r="GI38" s="143"/>
      <c r="GJ38" s="143"/>
      <c r="GK38" s="143"/>
      <c r="GL38" s="142"/>
      <c r="GM38" s="142"/>
      <c r="GN38" s="142"/>
    </row>
    <row r="39" spans="1:196" s="7" customFormat="1" ht="21" customHeight="1" x14ac:dyDescent="0.15">
      <c r="A39" s="280"/>
      <c r="B39" s="284" t="s">
        <v>4</v>
      </c>
      <c r="C39" s="92">
        <v>27</v>
      </c>
      <c r="D39" s="198">
        <v>8</v>
      </c>
      <c r="E39" s="198">
        <v>8</v>
      </c>
      <c r="F39" s="198">
        <v>6</v>
      </c>
      <c r="G39" s="198">
        <v>79</v>
      </c>
      <c r="H39" s="198">
        <v>128</v>
      </c>
      <c r="I39" s="198">
        <v>0</v>
      </c>
      <c r="J39" s="192">
        <v>128</v>
      </c>
      <c r="K39" s="35"/>
      <c r="L39" s="35">
        <f t="shared" si="1"/>
        <v>0</v>
      </c>
      <c r="M39" s="35"/>
      <c r="N39" s="35"/>
      <c r="O39" s="35"/>
      <c r="P39" s="35"/>
      <c r="Q39" s="35"/>
      <c r="R39" s="35"/>
      <c r="S39" s="35"/>
      <c r="T39" s="35"/>
      <c r="U39" s="20"/>
      <c r="V39" s="301"/>
      <c r="W39" s="334" t="s">
        <v>4</v>
      </c>
      <c r="X39" s="196">
        <v>9</v>
      </c>
      <c r="Y39" s="198">
        <v>8</v>
      </c>
      <c r="Z39" s="198">
        <v>5</v>
      </c>
      <c r="AA39" s="198">
        <v>11</v>
      </c>
      <c r="AB39" s="198">
        <v>55</v>
      </c>
      <c r="AC39" s="198">
        <v>88</v>
      </c>
      <c r="AD39" s="198">
        <v>40</v>
      </c>
      <c r="AE39" s="193">
        <v>128</v>
      </c>
      <c r="AF39" s="35"/>
      <c r="AG39" s="35">
        <f t="shared" si="3"/>
        <v>0</v>
      </c>
      <c r="AH39" s="35"/>
      <c r="AI39" s="35"/>
      <c r="AJ39" s="35"/>
      <c r="AK39" s="35"/>
      <c r="AL39" s="35"/>
      <c r="AM39" s="35"/>
      <c r="AN39" s="35"/>
      <c r="AO39" s="35"/>
      <c r="AP39" s="35"/>
      <c r="AQ39" s="35"/>
      <c r="AR39" s="20"/>
      <c r="AS39" s="301"/>
      <c r="AT39" s="284" t="s">
        <v>4</v>
      </c>
      <c r="AU39" s="92">
        <v>0</v>
      </c>
      <c r="AV39" s="40">
        <v>0</v>
      </c>
      <c r="AW39" s="40">
        <v>0</v>
      </c>
      <c r="AX39" s="40">
        <v>0</v>
      </c>
      <c r="AY39" s="40">
        <v>14</v>
      </c>
      <c r="AZ39" s="40">
        <v>14</v>
      </c>
      <c r="BA39" s="40">
        <v>113</v>
      </c>
      <c r="BB39" s="68">
        <v>127</v>
      </c>
      <c r="BC39" s="20"/>
      <c r="BD39" s="17">
        <f t="shared" si="5"/>
        <v>0</v>
      </c>
      <c r="BE39" s="17"/>
      <c r="BF39" s="17"/>
      <c r="BG39" s="17"/>
      <c r="BH39" s="17"/>
      <c r="BI39" s="17"/>
      <c r="BJ39" s="17"/>
      <c r="BK39" s="17"/>
      <c r="BL39" s="17"/>
      <c r="BM39" s="20"/>
      <c r="BN39" s="20"/>
      <c r="BO39" s="20"/>
      <c r="BP39" s="20"/>
      <c r="BQ39" s="301"/>
      <c r="BR39" s="284" t="s">
        <v>4</v>
      </c>
      <c r="BS39" s="92">
        <v>0</v>
      </c>
      <c r="BT39" s="40">
        <v>3</v>
      </c>
      <c r="BU39" s="40">
        <v>9</v>
      </c>
      <c r="BV39" s="40">
        <v>32</v>
      </c>
      <c r="BW39" s="40">
        <v>49</v>
      </c>
      <c r="BX39" s="40">
        <v>93</v>
      </c>
      <c r="BY39" s="40">
        <v>35</v>
      </c>
      <c r="BZ39" s="68">
        <v>128</v>
      </c>
      <c r="CB39" s="35">
        <f t="shared" si="7"/>
        <v>0</v>
      </c>
      <c r="CC39" s="35"/>
      <c r="CD39" s="35"/>
      <c r="CE39" s="35"/>
      <c r="CF39" s="35"/>
      <c r="CG39" s="35"/>
      <c r="CH39" s="35"/>
      <c r="CI39" s="35"/>
      <c r="CJ39" s="35"/>
      <c r="CQ39" s="20"/>
      <c r="CR39" s="301"/>
      <c r="CS39" s="284" t="s">
        <v>4</v>
      </c>
      <c r="CT39" s="92">
        <v>0</v>
      </c>
      <c r="CU39" s="40">
        <v>1</v>
      </c>
      <c r="CV39" s="40">
        <v>4</v>
      </c>
      <c r="CW39" s="40">
        <v>1</v>
      </c>
      <c r="CX39" s="40">
        <v>16</v>
      </c>
      <c r="CY39" s="40">
        <v>22</v>
      </c>
      <c r="CZ39" s="40">
        <v>105</v>
      </c>
      <c r="DA39" s="68">
        <v>127</v>
      </c>
      <c r="DC39" s="35">
        <f t="shared" si="9"/>
        <v>0</v>
      </c>
      <c r="DD39" s="35"/>
      <c r="DE39" s="35"/>
      <c r="DF39" s="35"/>
      <c r="DG39" s="35"/>
      <c r="DH39" s="35"/>
      <c r="DI39" s="35"/>
      <c r="DJ39" s="35"/>
      <c r="DK39" s="35"/>
      <c r="DS39" s="20"/>
      <c r="DT39" s="301"/>
      <c r="DU39" s="284" t="s">
        <v>4</v>
      </c>
      <c r="DV39" s="92">
        <v>0</v>
      </c>
      <c r="DW39" s="40">
        <v>0</v>
      </c>
      <c r="DX39" s="40">
        <v>1</v>
      </c>
      <c r="DY39" s="40">
        <v>4</v>
      </c>
      <c r="DZ39" s="40">
        <v>41</v>
      </c>
      <c r="EA39" s="40">
        <v>46</v>
      </c>
      <c r="EB39" s="40">
        <v>81</v>
      </c>
      <c r="EC39" s="68">
        <v>127</v>
      </c>
      <c r="EE39" s="35">
        <f t="shared" si="11"/>
        <v>0</v>
      </c>
      <c r="EF39" s="35"/>
      <c r="EG39" s="35"/>
      <c r="EH39" s="35"/>
      <c r="EI39" s="35"/>
      <c r="EJ39" s="35"/>
      <c r="EK39" s="35"/>
      <c r="EL39" s="35"/>
      <c r="EM39" s="35"/>
      <c r="ET39" s="20"/>
      <c r="EU39" s="301"/>
      <c r="EV39" s="284" t="s">
        <v>4</v>
      </c>
      <c r="EW39" s="92">
        <v>0</v>
      </c>
      <c r="EX39" s="40">
        <v>0</v>
      </c>
      <c r="EY39" s="40">
        <v>0</v>
      </c>
      <c r="EZ39" s="40">
        <v>2</v>
      </c>
      <c r="FA39" s="40">
        <v>69</v>
      </c>
      <c r="FB39" s="40">
        <v>71</v>
      </c>
      <c r="FC39" s="40">
        <v>56</v>
      </c>
      <c r="FD39" s="68">
        <v>127</v>
      </c>
      <c r="FE39" s="20"/>
      <c r="FF39" s="17">
        <f t="shared" si="12"/>
        <v>0</v>
      </c>
      <c r="FG39" s="17"/>
      <c r="FH39" s="17"/>
      <c r="FI39" s="17"/>
      <c r="FJ39" s="17"/>
      <c r="FK39" s="17"/>
      <c r="FL39" s="17"/>
      <c r="FM39" s="17"/>
      <c r="FN39" s="17"/>
      <c r="FO39" s="20"/>
      <c r="FP39" s="20"/>
      <c r="FQ39" s="20"/>
      <c r="FR39" s="20"/>
      <c r="FS39" s="20"/>
      <c r="FT39" s="20"/>
      <c r="FU39" s="301"/>
      <c r="FV39" s="284" t="s">
        <v>4</v>
      </c>
      <c r="FW39" s="92">
        <v>0</v>
      </c>
      <c r="FX39" s="40">
        <v>1</v>
      </c>
      <c r="FY39" s="40">
        <v>3</v>
      </c>
      <c r="FZ39" s="40">
        <v>6</v>
      </c>
      <c r="GA39" s="40">
        <v>52</v>
      </c>
      <c r="GB39" s="40">
        <v>62</v>
      </c>
      <c r="GC39" s="40">
        <v>65</v>
      </c>
      <c r="GD39" s="68">
        <v>127</v>
      </c>
      <c r="GF39" s="35">
        <f t="shared" si="14"/>
        <v>0</v>
      </c>
      <c r="GG39" s="35"/>
      <c r="GH39" s="35"/>
      <c r="GI39" s="35"/>
      <c r="GJ39" s="35"/>
      <c r="GK39" s="35"/>
      <c r="GL39" s="35"/>
      <c r="GM39" s="35"/>
      <c r="GN39" s="35"/>
    </row>
    <row r="40" spans="1:196" s="140" customFormat="1" ht="21" customHeight="1" x14ac:dyDescent="0.15">
      <c r="A40" s="280"/>
      <c r="B40" s="284"/>
      <c r="C40" s="101">
        <f>C39/$H$39</f>
        <v>0.2109375</v>
      </c>
      <c r="D40" s="102">
        <f t="shared" ref="D40:F40" si="171">D39/$H$39</f>
        <v>6.25E-2</v>
      </c>
      <c r="E40" s="102">
        <f t="shared" si="171"/>
        <v>6.25E-2</v>
      </c>
      <c r="F40" s="102">
        <f t="shared" si="171"/>
        <v>4.6875E-2</v>
      </c>
      <c r="G40" s="103">
        <f>G39/$H$39-0.001</f>
        <v>0.6161875</v>
      </c>
      <c r="H40" s="75">
        <v>1</v>
      </c>
      <c r="I40" s="141" t="s">
        <v>134</v>
      </c>
      <c r="J40" s="152" t="s">
        <v>134</v>
      </c>
      <c r="K40" s="142"/>
      <c r="L40" s="143">
        <f t="shared" si="1"/>
        <v>-1.0000000000000009E-3</v>
      </c>
      <c r="M40" s="143"/>
      <c r="N40" s="143"/>
      <c r="O40" s="143"/>
      <c r="P40" s="143"/>
      <c r="Q40" s="143"/>
      <c r="R40" s="142"/>
      <c r="S40" s="142"/>
      <c r="T40" s="142"/>
      <c r="U40" s="20"/>
      <c r="V40" s="301"/>
      <c r="W40" s="334"/>
      <c r="X40" s="164">
        <f>X39/$AC$39</f>
        <v>0.10227272727272728</v>
      </c>
      <c r="Y40" s="102">
        <f t="shared" ref="Y40:AB40" si="172">Y39/$AC$39</f>
        <v>9.0909090909090912E-2</v>
      </c>
      <c r="Z40" s="102">
        <f t="shared" si="172"/>
        <v>5.6818181818181816E-2</v>
      </c>
      <c r="AA40" s="102">
        <f t="shared" si="172"/>
        <v>0.125</v>
      </c>
      <c r="AB40" s="102">
        <f t="shared" si="172"/>
        <v>0.625</v>
      </c>
      <c r="AC40" s="75">
        <v>1</v>
      </c>
      <c r="AD40" s="141" t="s">
        <v>134</v>
      </c>
      <c r="AE40" s="152" t="s">
        <v>134</v>
      </c>
      <c r="AF40" s="142"/>
      <c r="AG40" s="143">
        <f t="shared" si="3"/>
        <v>0</v>
      </c>
      <c r="AH40" s="143"/>
      <c r="AI40" s="143"/>
      <c r="AJ40" s="143"/>
      <c r="AK40" s="143"/>
      <c r="AL40" s="143"/>
      <c r="AM40" s="142"/>
      <c r="AN40" s="142"/>
      <c r="AO40" s="142"/>
      <c r="AP40" s="142"/>
      <c r="AQ40" s="142"/>
      <c r="AR40" s="20"/>
      <c r="AS40" s="301"/>
      <c r="AT40" s="284"/>
      <c r="AU40" s="101">
        <f>AU39/AZ39</f>
        <v>0</v>
      </c>
      <c r="AV40" s="102">
        <f>AV39/AZ39</f>
        <v>0</v>
      </c>
      <c r="AW40" s="102">
        <f>AW39/AZ39</f>
        <v>0</v>
      </c>
      <c r="AX40" s="102">
        <f>AX39/AZ39</f>
        <v>0</v>
      </c>
      <c r="AY40" s="102">
        <f>AY39/AZ39</f>
        <v>1</v>
      </c>
      <c r="AZ40" s="75">
        <v>1</v>
      </c>
      <c r="BA40" s="141" t="s">
        <v>134</v>
      </c>
      <c r="BB40" s="152" t="s">
        <v>134</v>
      </c>
      <c r="BC40" s="20"/>
      <c r="BD40" s="17">
        <f t="shared" si="5"/>
        <v>0</v>
      </c>
      <c r="BE40" s="17"/>
      <c r="BF40" s="17"/>
      <c r="BG40" s="17"/>
      <c r="BH40" s="17"/>
      <c r="BI40" s="17"/>
      <c r="BJ40" s="39"/>
      <c r="BK40" s="39"/>
      <c r="BL40" s="39"/>
      <c r="BM40" s="20"/>
      <c r="BN40" s="20"/>
      <c r="BO40" s="20"/>
      <c r="BP40" s="20"/>
      <c r="BQ40" s="301"/>
      <c r="BR40" s="284"/>
      <c r="BS40" s="101">
        <f>BS39/$BX$39</f>
        <v>0</v>
      </c>
      <c r="BT40" s="102">
        <f t="shared" ref="BT40:BW40" si="173">BT39/$BX$39</f>
        <v>3.2258064516129031E-2</v>
      </c>
      <c r="BU40" s="102">
        <f t="shared" si="173"/>
        <v>9.6774193548387094E-2</v>
      </c>
      <c r="BV40" s="102">
        <f t="shared" si="173"/>
        <v>0.34408602150537637</v>
      </c>
      <c r="BW40" s="102">
        <f t="shared" si="173"/>
        <v>0.5268817204301075</v>
      </c>
      <c r="BX40" s="75">
        <v>1</v>
      </c>
      <c r="BY40" s="141" t="s">
        <v>134</v>
      </c>
      <c r="BZ40" s="152" t="s">
        <v>134</v>
      </c>
      <c r="CB40" s="143">
        <f t="shared" si="7"/>
        <v>0</v>
      </c>
      <c r="CC40" s="143"/>
      <c r="CD40" s="143"/>
      <c r="CE40" s="143"/>
      <c r="CF40" s="143"/>
      <c r="CG40" s="143"/>
      <c r="CH40" s="142"/>
      <c r="CI40" s="142"/>
      <c r="CJ40" s="142"/>
      <c r="CQ40" s="20"/>
      <c r="CR40" s="301"/>
      <c r="CS40" s="284"/>
      <c r="CT40" s="101">
        <f>CT39/$CY$39</f>
        <v>0</v>
      </c>
      <c r="CU40" s="102">
        <f t="shared" ref="CU40:CW40" si="174">CU39/$CY$39</f>
        <v>4.5454545454545456E-2</v>
      </c>
      <c r="CV40" s="102">
        <f t="shared" si="174"/>
        <v>0.18181818181818182</v>
      </c>
      <c r="CW40" s="102">
        <f t="shared" si="174"/>
        <v>4.5454545454545456E-2</v>
      </c>
      <c r="CX40" s="103">
        <f>CX39/$CY$39+0.001</f>
        <v>0.72827272727272729</v>
      </c>
      <c r="CY40" s="75">
        <v>1</v>
      </c>
      <c r="CZ40" s="141" t="s">
        <v>134</v>
      </c>
      <c r="DA40" s="152" t="s">
        <v>134</v>
      </c>
      <c r="DC40" s="143">
        <f t="shared" si="9"/>
        <v>1.0000000000001119E-3</v>
      </c>
      <c r="DD40" s="143"/>
      <c r="DE40" s="143"/>
      <c r="DF40" s="143"/>
      <c r="DG40" s="143"/>
      <c r="DH40" s="143"/>
      <c r="DI40" s="142"/>
      <c r="DJ40" s="142"/>
      <c r="DK40" s="142"/>
      <c r="DS40" s="20"/>
      <c r="DT40" s="301"/>
      <c r="DU40" s="284"/>
      <c r="DV40" s="101">
        <f>DV39/$EA$39</f>
        <v>0</v>
      </c>
      <c r="DW40" s="102">
        <f t="shared" ref="DW40:DZ40" si="175">DW39/$EA$39</f>
        <v>0</v>
      </c>
      <c r="DX40" s="102">
        <f t="shared" si="175"/>
        <v>2.1739130434782608E-2</v>
      </c>
      <c r="DY40" s="102">
        <f t="shared" si="175"/>
        <v>8.6956521739130432E-2</v>
      </c>
      <c r="DZ40" s="102">
        <f t="shared" si="175"/>
        <v>0.89130434782608692</v>
      </c>
      <c r="EA40" s="75">
        <v>1</v>
      </c>
      <c r="EB40" s="141" t="s">
        <v>134</v>
      </c>
      <c r="EC40" s="152" t="s">
        <v>134</v>
      </c>
      <c r="EE40" s="143">
        <f t="shared" si="11"/>
        <v>0</v>
      </c>
      <c r="EF40" s="143"/>
      <c r="EG40" s="143"/>
      <c r="EH40" s="143"/>
      <c r="EI40" s="143"/>
      <c r="EJ40" s="143"/>
      <c r="EK40" s="142"/>
      <c r="EL40" s="142"/>
      <c r="EM40" s="142"/>
      <c r="ET40" s="20"/>
      <c r="EU40" s="301"/>
      <c r="EV40" s="284"/>
      <c r="EW40" s="101">
        <f>EW39/FB39</f>
        <v>0</v>
      </c>
      <c r="EX40" s="102">
        <f>EX39/FB39</f>
        <v>0</v>
      </c>
      <c r="EY40" s="102">
        <f>EY39/FB39</f>
        <v>0</v>
      </c>
      <c r="EZ40" s="102">
        <f>EZ39/FB39</f>
        <v>2.8169014084507043E-2</v>
      </c>
      <c r="FA40" s="102">
        <f>FA39/FB39</f>
        <v>0.971830985915493</v>
      </c>
      <c r="FB40" s="75">
        <v>1</v>
      </c>
      <c r="FC40" s="141" t="s">
        <v>134</v>
      </c>
      <c r="FD40" s="152" t="s">
        <v>134</v>
      </c>
      <c r="FE40" s="20"/>
      <c r="FF40" s="17">
        <f t="shared" si="12"/>
        <v>0</v>
      </c>
      <c r="FG40" s="17"/>
      <c r="FH40" s="17"/>
      <c r="FI40" s="17"/>
      <c r="FJ40" s="17"/>
      <c r="FK40" s="17"/>
      <c r="FL40" s="39"/>
      <c r="FM40" s="39"/>
      <c r="FN40" s="39"/>
      <c r="FO40" s="20"/>
      <c r="FP40" s="20"/>
      <c r="FQ40" s="20"/>
      <c r="FR40" s="20"/>
      <c r="FS40" s="20"/>
      <c r="FT40" s="20"/>
      <c r="FU40" s="301"/>
      <c r="FV40" s="284"/>
      <c r="FW40" s="101">
        <f>FW39/$GB$39</f>
        <v>0</v>
      </c>
      <c r="FX40" s="102">
        <f t="shared" ref="FX40:GA40" si="176">FX39/$GB$39</f>
        <v>1.6129032258064516E-2</v>
      </c>
      <c r="FY40" s="102">
        <f t="shared" si="176"/>
        <v>4.8387096774193547E-2</v>
      </c>
      <c r="FZ40" s="102">
        <f t="shared" si="176"/>
        <v>9.6774193548387094E-2</v>
      </c>
      <c r="GA40" s="102">
        <f t="shared" si="176"/>
        <v>0.83870967741935487</v>
      </c>
      <c r="GB40" s="75">
        <v>1</v>
      </c>
      <c r="GC40" s="141" t="s">
        <v>134</v>
      </c>
      <c r="GD40" s="152" t="s">
        <v>134</v>
      </c>
      <c r="GF40" s="143">
        <f t="shared" si="14"/>
        <v>0</v>
      </c>
      <c r="GG40" s="143"/>
      <c r="GH40" s="143"/>
      <c r="GI40" s="143"/>
      <c r="GJ40" s="143"/>
      <c r="GK40" s="143"/>
      <c r="GL40" s="142"/>
      <c r="GM40" s="142"/>
      <c r="GN40" s="142"/>
    </row>
    <row r="41" spans="1:196" s="7" customFormat="1" ht="21" customHeight="1" x14ac:dyDescent="0.15">
      <c r="A41" s="280"/>
      <c r="B41" s="284" t="s">
        <v>5</v>
      </c>
      <c r="C41" s="92">
        <v>26</v>
      </c>
      <c r="D41" s="198">
        <v>10</v>
      </c>
      <c r="E41" s="198">
        <v>3</v>
      </c>
      <c r="F41" s="198">
        <v>3</v>
      </c>
      <c r="G41" s="198">
        <v>96</v>
      </c>
      <c r="H41" s="198">
        <v>138</v>
      </c>
      <c r="I41" s="198">
        <v>0</v>
      </c>
      <c r="J41" s="192">
        <v>138</v>
      </c>
      <c r="K41" s="35"/>
      <c r="L41" s="35">
        <f t="shared" si="1"/>
        <v>0</v>
      </c>
      <c r="M41" s="35"/>
      <c r="N41" s="35"/>
      <c r="O41" s="35"/>
      <c r="P41" s="35"/>
      <c r="Q41" s="35"/>
      <c r="R41" s="35"/>
      <c r="S41" s="35"/>
      <c r="T41" s="35"/>
      <c r="U41" s="20"/>
      <c r="V41" s="301"/>
      <c r="W41" s="334" t="s">
        <v>5</v>
      </c>
      <c r="X41" s="196">
        <v>11</v>
      </c>
      <c r="Y41" s="198">
        <v>1</v>
      </c>
      <c r="Z41" s="198">
        <v>2</v>
      </c>
      <c r="AA41" s="198">
        <v>2</v>
      </c>
      <c r="AB41" s="198">
        <v>39</v>
      </c>
      <c r="AC41" s="198">
        <v>55</v>
      </c>
      <c r="AD41" s="198">
        <v>82</v>
      </c>
      <c r="AE41" s="193">
        <v>137</v>
      </c>
      <c r="AF41" s="35"/>
      <c r="AG41" s="35">
        <f t="shared" si="3"/>
        <v>0</v>
      </c>
      <c r="AH41" s="35"/>
      <c r="AI41" s="35"/>
      <c r="AJ41" s="35"/>
      <c r="AK41" s="35"/>
      <c r="AL41" s="35"/>
      <c r="AM41" s="35"/>
      <c r="AN41" s="35"/>
      <c r="AO41" s="35"/>
      <c r="AP41" s="35"/>
      <c r="AQ41" s="35"/>
      <c r="AR41" s="20"/>
      <c r="AS41" s="301"/>
      <c r="AT41" s="284" t="s">
        <v>5</v>
      </c>
      <c r="AU41" s="92">
        <v>0</v>
      </c>
      <c r="AV41" s="40">
        <v>0</v>
      </c>
      <c r="AW41" s="40">
        <v>0</v>
      </c>
      <c r="AX41" s="40">
        <v>1</v>
      </c>
      <c r="AY41" s="40">
        <v>19</v>
      </c>
      <c r="AZ41" s="40">
        <v>20</v>
      </c>
      <c r="BA41" s="40">
        <v>117</v>
      </c>
      <c r="BB41" s="68">
        <v>137</v>
      </c>
      <c r="BC41" s="20"/>
      <c r="BD41" s="17">
        <f t="shared" si="5"/>
        <v>0</v>
      </c>
      <c r="BE41" s="17"/>
      <c r="BF41" s="17"/>
      <c r="BG41" s="17"/>
      <c r="BH41" s="17"/>
      <c r="BI41" s="17"/>
      <c r="BJ41" s="17"/>
      <c r="BK41" s="17"/>
      <c r="BL41" s="17"/>
      <c r="BM41" s="20"/>
      <c r="BN41" s="20"/>
      <c r="BO41" s="20"/>
      <c r="BP41" s="20"/>
      <c r="BQ41" s="301"/>
      <c r="BR41" s="284" t="s">
        <v>5</v>
      </c>
      <c r="BS41" s="92">
        <v>1</v>
      </c>
      <c r="BT41" s="40">
        <v>0</v>
      </c>
      <c r="BU41" s="40">
        <v>3</v>
      </c>
      <c r="BV41" s="40">
        <v>16</v>
      </c>
      <c r="BW41" s="40">
        <v>48</v>
      </c>
      <c r="BX41" s="40">
        <v>68</v>
      </c>
      <c r="BY41" s="40">
        <v>71</v>
      </c>
      <c r="BZ41" s="68">
        <v>139</v>
      </c>
      <c r="CB41" s="35">
        <f t="shared" si="7"/>
        <v>0</v>
      </c>
      <c r="CC41" s="35"/>
      <c r="CD41" s="35"/>
      <c r="CE41" s="35"/>
      <c r="CF41" s="35"/>
      <c r="CG41" s="35"/>
      <c r="CH41" s="35"/>
      <c r="CI41" s="35"/>
      <c r="CJ41" s="35"/>
      <c r="CQ41" s="20"/>
      <c r="CR41" s="301"/>
      <c r="CS41" s="284" t="s">
        <v>5</v>
      </c>
      <c r="CT41" s="92">
        <v>0</v>
      </c>
      <c r="CU41" s="40">
        <v>0</v>
      </c>
      <c r="CV41" s="40">
        <v>1</v>
      </c>
      <c r="CW41" s="40">
        <v>4</v>
      </c>
      <c r="CX41" s="40">
        <v>22</v>
      </c>
      <c r="CY41" s="40">
        <v>27</v>
      </c>
      <c r="CZ41" s="40">
        <v>111</v>
      </c>
      <c r="DA41" s="68">
        <v>138</v>
      </c>
      <c r="DC41" s="35">
        <f t="shared" si="9"/>
        <v>0</v>
      </c>
      <c r="DD41" s="35"/>
      <c r="DE41" s="35"/>
      <c r="DF41" s="35"/>
      <c r="DG41" s="35"/>
      <c r="DH41" s="35"/>
      <c r="DI41" s="35"/>
      <c r="DJ41" s="35"/>
      <c r="DK41" s="35"/>
      <c r="DS41" s="20"/>
      <c r="DT41" s="301"/>
      <c r="DU41" s="284" t="s">
        <v>5</v>
      </c>
      <c r="DV41" s="92">
        <v>0</v>
      </c>
      <c r="DW41" s="40">
        <v>1</v>
      </c>
      <c r="DX41" s="40">
        <v>1</v>
      </c>
      <c r="DY41" s="40">
        <v>1</v>
      </c>
      <c r="DZ41" s="40">
        <v>54</v>
      </c>
      <c r="EA41" s="40">
        <v>57</v>
      </c>
      <c r="EB41" s="40">
        <v>81</v>
      </c>
      <c r="EC41" s="68">
        <v>138</v>
      </c>
      <c r="EE41" s="35">
        <f t="shared" si="11"/>
        <v>0</v>
      </c>
      <c r="EF41" s="35"/>
      <c r="EG41" s="35"/>
      <c r="EH41" s="35"/>
      <c r="EI41" s="35"/>
      <c r="EJ41" s="35"/>
      <c r="EK41" s="35"/>
      <c r="EL41" s="35"/>
      <c r="EM41" s="35"/>
      <c r="ET41" s="20"/>
      <c r="EU41" s="301"/>
      <c r="EV41" s="284" t="s">
        <v>5</v>
      </c>
      <c r="EW41" s="92">
        <v>0</v>
      </c>
      <c r="EX41" s="40">
        <v>0</v>
      </c>
      <c r="EY41" s="40">
        <v>0</v>
      </c>
      <c r="EZ41" s="40">
        <v>5</v>
      </c>
      <c r="FA41" s="40">
        <v>85</v>
      </c>
      <c r="FB41" s="40">
        <v>90</v>
      </c>
      <c r="FC41" s="40">
        <v>48</v>
      </c>
      <c r="FD41" s="68">
        <v>138</v>
      </c>
      <c r="FE41" s="20"/>
      <c r="FF41" s="17">
        <f t="shared" si="12"/>
        <v>0</v>
      </c>
      <c r="FG41" s="17"/>
      <c r="FH41" s="17"/>
      <c r="FI41" s="17"/>
      <c r="FJ41" s="17"/>
      <c r="FK41" s="17"/>
      <c r="FL41" s="17"/>
      <c r="FM41" s="17"/>
      <c r="FN41" s="17"/>
      <c r="FO41" s="20"/>
      <c r="FP41" s="20"/>
      <c r="FQ41" s="20"/>
      <c r="FR41" s="20"/>
      <c r="FS41" s="20"/>
      <c r="FT41" s="20"/>
      <c r="FU41" s="301"/>
      <c r="FV41" s="284" t="s">
        <v>5</v>
      </c>
      <c r="FW41" s="92">
        <v>0</v>
      </c>
      <c r="FX41" s="40">
        <v>0</v>
      </c>
      <c r="FY41" s="40">
        <v>2</v>
      </c>
      <c r="FZ41" s="40">
        <v>6</v>
      </c>
      <c r="GA41" s="40">
        <v>57</v>
      </c>
      <c r="GB41" s="40">
        <v>65</v>
      </c>
      <c r="GC41" s="40">
        <v>74</v>
      </c>
      <c r="GD41" s="68">
        <v>139</v>
      </c>
      <c r="GF41" s="35">
        <f t="shared" si="14"/>
        <v>0</v>
      </c>
      <c r="GG41" s="35"/>
      <c r="GH41" s="35"/>
      <c r="GI41" s="35"/>
      <c r="GJ41" s="35"/>
      <c r="GK41" s="35"/>
      <c r="GL41" s="35"/>
      <c r="GM41" s="35"/>
      <c r="GN41" s="35"/>
    </row>
    <row r="42" spans="1:196" s="140" customFormat="1" ht="21" customHeight="1" x14ac:dyDescent="0.15">
      <c r="A42" s="280"/>
      <c r="B42" s="284"/>
      <c r="C42" s="101">
        <f>C41/$H$41</f>
        <v>0.18840579710144928</v>
      </c>
      <c r="D42" s="102">
        <f t="shared" ref="D42:G42" si="177">D41/$H$41</f>
        <v>7.2463768115942032E-2</v>
      </c>
      <c r="E42" s="102">
        <f t="shared" si="177"/>
        <v>2.1739130434782608E-2</v>
      </c>
      <c r="F42" s="102">
        <f t="shared" si="177"/>
        <v>2.1739130434782608E-2</v>
      </c>
      <c r="G42" s="102">
        <f t="shared" si="177"/>
        <v>0.69565217391304346</v>
      </c>
      <c r="H42" s="75">
        <v>1</v>
      </c>
      <c r="I42" s="141" t="s">
        <v>134</v>
      </c>
      <c r="J42" s="152" t="s">
        <v>134</v>
      </c>
      <c r="K42" s="142"/>
      <c r="L42" s="143">
        <f t="shared" si="1"/>
        <v>0</v>
      </c>
      <c r="M42" s="143"/>
      <c r="N42" s="143"/>
      <c r="O42" s="143"/>
      <c r="P42" s="143"/>
      <c r="Q42" s="143"/>
      <c r="R42" s="142"/>
      <c r="S42" s="142"/>
      <c r="T42" s="142"/>
      <c r="U42" s="20"/>
      <c r="V42" s="301"/>
      <c r="W42" s="334"/>
      <c r="X42" s="164">
        <f>X41/$AC$41</f>
        <v>0.2</v>
      </c>
      <c r="Y42" s="102">
        <f t="shared" ref="Y42:AA42" si="178">Y41/$AC$41</f>
        <v>1.8181818181818181E-2</v>
      </c>
      <c r="Z42" s="102">
        <f t="shared" si="178"/>
        <v>3.6363636363636362E-2</v>
      </c>
      <c r="AA42" s="102">
        <f t="shared" si="178"/>
        <v>3.6363636363636362E-2</v>
      </c>
      <c r="AB42" s="103">
        <f>AB41/$AC$41+0.001</f>
        <v>0.71009090909090911</v>
      </c>
      <c r="AC42" s="75">
        <v>1</v>
      </c>
      <c r="AD42" s="141" t="s">
        <v>134</v>
      </c>
      <c r="AE42" s="152" t="s">
        <v>134</v>
      </c>
      <c r="AF42" s="142"/>
      <c r="AG42" s="143">
        <f t="shared" si="3"/>
        <v>1.0000000000001119E-3</v>
      </c>
      <c r="AH42" s="143"/>
      <c r="AI42" s="143"/>
      <c r="AJ42" s="143"/>
      <c r="AK42" s="143"/>
      <c r="AL42" s="143"/>
      <c r="AM42" s="142"/>
      <c r="AN42" s="142"/>
      <c r="AO42" s="142"/>
      <c r="AP42" s="142"/>
      <c r="AQ42" s="142"/>
      <c r="AR42" s="20"/>
      <c r="AS42" s="301"/>
      <c r="AT42" s="284"/>
      <c r="AU42" s="101">
        <f>AU41/AZ41</f>
        <v>0</v>
      </c>
      <c r="AV42" s="102">
        <f>AV41/AZ41</f>
        <v>0</v>
      </c>
      <c r="AW42" s="102">
        <f>AW41/AZ41</f>
        <v>0</v>
      </c>
      <c r="AX42" s="102">
        <f>AX41/AZ41</f>
        <v>0.05</v>
      </c>
      <c r="AY42" s="102">
        <f>AY41/AZ41</f>
        <v>0.95</v>
      </c>
      <c r="AZ42" s="75">
        <v>1</v>
      </c>
      <c r="BA42" s="141" t="s">
        <v>134</v>
      </c>
      <c r="BB42" s="152" t="s">
        <v>134</v>
      </c>
      <c r="BC42" s="20"/>
      <c r="BD42" s="17">
        <f t="shared" si="5"/>
        <v>0</v>
      </c>
      <c r="BE42" s="17"/>
      <c r="BF42" s="17"/>
      <c r="BG42" s="17"/>
      <c r="BH42" s="17"/>
      <c r="BI42" s="17"/>
      <c r="BJ42" s="39"/>
      <c r="BK42" s="39"/>
      <c r="BL42" s="39"/>
      <c r="BM42" s="20"/>
      <c r="BN42" s="20"/>
      <c r="BO42" s="20"/>
      <c r="BP42" s="20"/>
      <c r="BQ42" s="301"/>
      <c r="BR42" s="284"/>
      <c r="BS42" s="101">
        <f>BS41/$BX$41</f>
        <v>1.4705882352941176E-2</v>
      </c>
      <c r="BT42" s="102">
        <f t="shared" ref="BT42:BW42" si="179">BT41/$BX$41</f>
        <v>0</v>
      </c>
      <c r="BU42" s="102">
        <f t="shared" si="179"/>
        <v>4.4117647058823532E-2</v>
      </c>
      <c r="BV42" s="102">
        <f t="shared" si="179"/>
        <v>0.23529411764705882</v>
      </c>
      <c r="BW42" s="102">
        <f t="shared" si="179"/>
        <v>0.70588235294117652</v>
      </c>
      <c r="BX42" s="75">
        <v>1</v>
      </c>
      <c r="BY42" s="141" t="s">
        <v>134</v>
      </c>
      <c r="BZ42" s="152" t="s">
        <v>134</v>
      </c>
      <c r="CB42" s="143">
        <f t="shared" si="7"/>
        <v>0</v>
      </c>
      <c r="CC42" s="143"/>
      <c r="CD42" s="143"/>
      <c r="CE42" s="143"/>
      <c r="CF42" s="143"/>
      <c r="CG42" s="143"/>
      <c r="CH42" s="142"/>
      <c r="CI42" s="142"/>
      <c r="CJ42" s="142"/>
      <c r="CQ42" s="20"/>
      <c r="CR42" s="301"/>
      <c r="CS42" s="284"/>
      <c r="CT42" s="101">
        <f>CT41/$CY$41</f>
        <v>0</v>
      </c>
      <c r="CU42" s="102">
        <f t="shared" ref="CU42:CX42" si="180">CU41/$CY$41</f>
        <v>0</v>
      </c>
      <c r="CV42" s="102">
        <f t="shared" si="180"/>
        <v>3.7037037037037035E-2</v>
      </c>
      <c r="CW42" s="102">
        <f t="shared" si="180"/>
        <v>0.14814814814814814</v>
      </c>
      <c r="CX42" s="102">
        <f t="shared" si="180"/>
        <v>0.81481481481481477</v>
      </c>
      <c r="CY42" s="75">
        <v>1</v>
      </c>
      <c r="CZ42" s="141" t="s">
        <v>134</v>
      </c>
      <c r="DA42" s="152" t="s">
        <v>134</v>
      </c>
      <c r="DC42" s="143">
        <f t="shared" si="9"/>
        <v>0</v>
      </c>
      <c r="DD42" s="143"/>
      <c r="DE42" s="143"/>
      <c r="DF42" s="143"/>
      <c r="DG42" s="143"/>
      <c r="DH42" s="143"/>
      <c r="DI42" s="142"/>
      <c r="DJ42" s="142"/>
      <c r="DK42" s="142"/>
      <c r="DS42" s="20"/>
      <c r="DT42" s="301"/>
      <c r="DU42" s="284"/>
      <c r="DV42" s="101">
        <f>DV41/$EA$41</f>
        <v>0</v>
      </c>
      <c r="DW42" s="102">
        <f t="shared" ref="DW42:DY42" si="181">DW41/$EA$41</f>
        <v>1.7543859649122806E-2</v>
      </c>
      <c r="DX42" s="102">
        <f t="shared" si="181"/>
        <v>1.7543859649122806E-2</v>
      </c>
      <c r="DY42" s="102">
        <f t="shared" si="181"/>
        <v>1.7543859649122806E-2</v>
      </c>
      <c r="DZ42" s="103">
        <f>DZ41/$EA$41-0.001</f>
        <v>0.94636842105263153</v>
      </c>
      <c r="EA42" s="75">
        <v>1</v>
      </c>
      <c r="EB42" s="141" t="s">
        <v>134</v>
      </c>
      <c r="EC42" s="152" t="s">
        <v>134</v>
      </c>
      <c r="EE42" s="143">
        <f t="shared" si="11"/>
        <v>-1.0000000000001119E-3</v>
      </c>
      <c r="EF42" s="143"/>
      <c r="EG42" s="143"/>
      <c r="EH42" s="143"/>
      <c r="EI42" s="143"/>
      <c r="EJ42" s="143"/>
      <c r="EK42" s="142"/>
      <c r="EL42" s="142"/>
      <c r="EM42" s="142"/>
      <c r="ET42" s="20"/>
      <c r="EU42" s="301"/>
      <c r="EV42" s="284"/>
      <c r="EW42" s="101">
        <f>EW41/FB41</f>
        <v>0</v>
      </c>
      <c r="EX42" s="102">
        <f>EX41/FB41</f>
        <v>0</v>
      </c>
      <c r="EY42" s="102">
        <f>EY41/FB41</f>
        <v>0</v>
      </c>
      <c r="EZ42" s="102">
        <f>EZ41/FB41</f>
        <v>5.5555555555555552E-2</v>
      </c>
      <c r="FA42" s="102">
        <f>FA41/FB41</f>
        <v>0.94444444444444442</v>
      </c>
      <c r="FB42" s="75">
        <v>1</v>
      </c>
      <c r="FC42" s="141" t="s">
        <v>134</v>
      </c>
      <c r="FD42" s="152" t="s">
        <v>134</v>
      </c>
      <c r="FE42" s="20"/>
      <c r="FF42" s="17">
        <f t="shared" si="12"/>
        <v>0</v>
      </c>
      <c r="FG42" s="17"/>
      <c r="FH42" s="17"/>
      <c r="FI42" s="17"/>
      <c r="FJ42" s="17"/>
      <c r="FK42" s="17"/>
      <c r="FL42" s="39"/>
      <c r="FM42" s="39"/>
      <c r="FN42" s="39"/>
      <c r="FO42" s="20"/>
      <c r="FP42" s="20"/>
      <c r="FQ42" s="20"/>
      <c r="FR42" s="20"/>
      <c r="FS42" s="20"/>
      <c r="FT42" s="20"/>
      <c r="FU42" s="301"/>
      <c r="FV42" s="284"/>
      <c r="FW42" s="101">
        <f>FW41/$GB$41</f>
        <v>0</v>
      </c>
      <c r="FX42" s="102">
        <f t="shared" ref="FX42:GA42" si="182">FX41/$GB$41</f>
        <v>0</v>
      </c>
      <c r="FY42" s="102">
        <f t="shared" si="182"/>
        <v>3.0769230769230771E-2</v>
      </c>
      <c r="FZ42" s="102">
        <f t="shared" si="182"/>
        <v>9.2307692307692313E-2</v>
      </c>
      <c r="GA42" s="102">
        <f t="shared" si="182"/>
        <v>0.87692307692307692</v>
      </c>
      <c r="GB42" s="75">
        <v>1</v>
      </c>
      <c r="GC42" s="141" t="s">
        <v>134</v>
      </c>
      <c r="GD42" s="152" t="s">
        <v>134</v>
      </c>
      <c r="GF42" s="143">
        <f t="shared" si="14"/>
        <v>0</v>
      </c>
      <c r="GG42" s="143"/>
      <c r="GH42" s="143"/>
      <c r="GI42" s="143"/>
      <c r="GJ42" s="143"/>
      <c r="GK42" s="143"/>
      <c r="GL42" s="142"/>
      <c r="GM42" s="142"/>
      <c r="GN42" s="142"/>
    </row>
    <row r="43" spans="1:196" s="7" customFormat="1" ht="21" customHeight="1" x14ac:dyDescent="0.15">
      <c r="A43" s="280"/>
      <c r="B43" s="285" t="s">
        <v>85</v>
      </c>
      <c r="C43" s="92">
        <v>25</v>
      </c>
      <c r="D43" s="198">
        <v>4</v>
      </c>
      <c r="E43" s="198">
        <v>6</v>
      </c>
      <c r="F43" s="198">
        <v>10</v>
      </c>
      <c r="G43" s="198">
        <v>116</v>
      </c>
      <c r="H43" s="198">
        <v>161</v>
      </c>
      <c r="I43" s="198">
        <v>0</v>
      </c>
      <c r="J43" s="192">
        <v>161</v>
      </c>
      <c r="K43" s="35"/>
      <c r="L43" s="35">
        <f t="shared" si="1"/>
        <v>0</v>
      </c>
      <c r="M43" s="35"/>
      <c r="N43" s="35"/>
      <c r="O43" s="35"/>
      <c r="P43" s="35"/>
      <c r="Q43" s="35"/>
      <c r="R43" s="35"/>
      <c r="S43" s="35"/>
      <c r="T43" s="35"/>
      <c r="U43" s="20"/>
      <c r="V43" s="301"/>
      <c r="W43" s="335" t="s">
        <v>85</v>
      </c>
      <c r="X43" s="196">
        <v>3</v>
      </c>
      <c r="Y43" s="198">
        <v>1</v>
      </c>
      <c r="Z43" s="198">
        <v>4</v>
      </c>
      <c r="AA43" s="198">
        <v>0</v>
      </c>
      <c r="AB43" s="198">
        <v>34</v>
      </c>
      <c r="AC43" s="198">
        <v>42</v>
      </c>
      <c r="AD43" s="198">
        <v>118</v>
      </c>
      <c r="AE43" s="193">
        <v>160</v>
      </c>
      <c r="AF43" s="35"/>
      <c r="AG43" s="35">
        <f t="shared" si="3"/>
        <v>0</v>
      </c>
      <c r="AH43" s="35"/>
      <c r="AI43" s="35"/>
      <c r="AJ43" s="35"/>
      <c r="AK43" s="35"/>
      <c r="AL43" s="35"/>
      <c r="AM43" s="35"/>
      <c r="AN43" s="35"/>
      <c r="AO43" s="35"/>
      <c r="AP43" s="35"/>
      <c r="AQ43" s="35"/>
      <c r="AR43" s="20"/>
      <c r="AS43" s="301"/>
      <c r="AT43" s="285" t="s">
        <v>85</v>
      </c>
      <c r="AU43" s="92">
        <v>0</v>
      </c>
      <c r="AV43" s="40">
        <v>0</v>
      </c>
      <c r="AW43" s="40">
        <v>0</v>
      </c>
      <c r="AX43" s="40">
        <v>0</v>
      </c>
      <c r="AY43" s="40">
        <v>17</v>
      </c>
      <c r="AZ43" s="40">
        <v>17</v>
      </c>
      <c r="BA43" s="40">
        <v>143</v>
      </c>
      <c r="BB43" s="68">
        <v>160</v>
      </c>
      <c r="BC43" s="20"/>
      <c r="BD43" s="17">
        <f t="shared" si="5"/>
        <v>0</v>
      </c>
      <c r="BE43" s="17"/>
      <c r="BF43" s="17"/>
      <c r="BG43" s="17"/>
      <c r="BH43" s="17"/>
      <c r="BI43" s="17"/>
      <c r="BJ43" s="17"/>
      <c r="BK43" s="17"/>
      <c r="BL43" s="17"/>
      <c r="BM43" s="20"/>
      <c r="BN43" s="20"/>
      <c r="BO43" s="20"/>
      <c r="BP43" s="20"/>
      <c r="BQ43" s="301"/>
      <c r="BR43" s="285" t="s">
        <v>85</v>
      </c>
      <c r="BS43" s="92">
        <v>0</v>
      </c>
      <c r="BT43" s="40">
        <v>0</v>
      </c>
      <c r="BU43" s="40">
        <v>1</v>
      </c>
      <c r="BV43" s="40">
        <v>10</v>
      </c>
      <c r="BW43" s="40">
        <v>59</v>
      </c>
      <c r="BX43" s="40">
        <v>70</v>
      </c>
      <c r="BY43" s="40">
        <v>91</v>
      </c>
      <c r="BZ43" s="68">
        <v>161</v>
      </c>
      <c r="CB43" s="35">
        <f t="shared" si="7"/>
        <v>0</v>
      </c>
      <c r="CC43" s="35"/>
      <c r="CD43" s="35"/>
      <c r="CE43" s="35"/>
      <c r="CF43" s="35"/>
      <c r="CG43" s="35"/>
      <c r="CH43" s="35"/>
      <c r="CI43" s="35"/>
      <c r="CJ43" s="35"/>
      <c r="CQ43" s="20"/>
      <c r="CR43" s="301"/>
      <c r="CS43" s="285" t="s">
        <v>85</v>
      </c>
      <c r="CT43" s="92">
        <v>1</v>
      </c>
      <c r="CU43" s="40">
        <v>0</v>
      </c>
      <c r="CV43" s="40">
        <v>0</v>
      </c>
      <c r="CW43" s="40">
        <v>0</v>
      </c>
      <c r="CX43" s="40">
        <v>23</v>
      </c>
      <c r="CY43" s="40">
        <v>24</v>
      </c>
      <c r="CZ43" s="40">
        <v>136</v>
      </c>
      <c r="DA43" s="68">
        <v>160</v>
      </c>
      <c r="DC43" s="35">
        <f t="shared" si="9"/>
        <v>0</v>
      </c>
      <c r="DD43" s="35"/>
      <c r="DE43" s="35"/>
      <c r="DF43" s="35"/>
      <c r="DG43" s="35"/>
      <c r="DH43" s="35"/>
      <c r="DI43" s="35"/>
      <c r="DJ43" s="35"/>
      <c r="DK43" s="35"/>
      <c r="DS43" s="20"/>
      <c r="DT43" s="301"/>
      <c r="DU43" s="285" t="s">
        <v>85</v>
      </c>
      <c r="DV43" s="92">
        <v>0</v>
      </c>
      <c r="DW43" s="40">
        <v>0</v>
      </c>
      <c r="DX43" s="40">
        <v>0</v>
      </c>
      <c r="DY43" s="40">
        <v>2</v>
      </c>
      <c r="DZ43" s="40">
        <v>47</v>
      </c>
      <c r="EA43" s="40">
        <v>49</v>
      </c>
      <c r="EB43" s="40">
        <v>112</v>
      </c>
      <c r="EC43" s="68">
        <v>161</v>
      </c>
      <c r="EE43" s="35">
        <f t="shared" si="11"/>
        <v>0</v>
      </c>
      <c r="EF43" s="35"/>
      <c r="EG43" s="35"/>
      <c r="EH43" s="35"/>
      <c r="EI43" s="35"/>
      <c r="EJ43" s="35"/>
      <c r="EK43" s="35"/>
      <c r="EL43" s="35"/>
      <c r="EM43" s="35"/>
      <c r="ET43" s="20"/>
      <c r="EU43" s="301"/>
      <c r="EV43" s="285" t="s">
        <v>85</v>
      </c>
      <c r="EW43" s="92">
        <v>0</v>
      </c>
      <c r="EX43" s="40">
        <v>0</v>
      </c>
      <c r="EY43" s="40">
        <v>0</v>
      </c>
      <c r="EZ43" s="40">
        <v>1</v>
      </c>
      <c r="FA43" s="40">
        <v>113</v>
      </c>
      <c r="FB43" s="40">
        <v>114</v>
      </c>
      <c r="FC43" s="40">
        <v>47</v>
      </c>
      <c r="FD43" s="68">
        <v>161</v>
      </c>
      <c r="FE43" s="20"/>
      <c r="FF43" s="17">
        <f t="shared" si="12"/>
        <v>0</v>
      </c>
      <c r="FG43" s="17"/>
      <c r="FH43" s="17"/>
      <c r="FI43" s="17"/>
      <c r="FJ43" s="17"/>
      <c r="FK43" s="17"/>
      <c r="FL43" s="17"/>
      <c r="FM43" s="17"/>
      <c r="FN43" s="17"/>
      <c r="FO43" s="20"/>
      <c r="FP43" s="20"/>
      <c r="FQ43" s="20"/>
      <c r="FR43" s="20"/>
      <c r="FS43" s="20"/>
      <c r="FT43" s="20"/>
      <c r="FU43" s="301"/>
      <c r="FV43" s="285" t="s">
        <v>85</v>
      </c>
      <c r="FW43" s="92">
        <v>0</v>
      </c>
      <c r="FX43" s="40">
        <v>0</v>
      </c>
      <c r="FY43" s="40">
        <v>1</v>
      </c>
      <c r="FZ43" s="40">
        <v>4</v>
      </c>
      <c r="GA43" s="40">
        <v>51</v>
      </c>
      <c r="GB43" s="40">
        <v>56</v>
      </c>
      <c r="GC43" s="40">
        <v>104</v>
      </c>
      <c r="GD43" s="68">
        <v>160</v>
      </c>
      <c r="GF43" s="35">
        <f t="shared" si="14"/>
        <v>0</v>
      </c>
      <c r="GG43" s="35"/>
      <c r="GH43" s="35"/>
      <c r="GI43" s="35"/>
      <c r="GJ43" s="35"/>
      <c r="GK43" s="35"/>
      <c r="GL43" s="35"/>
      <c r="GM43" s="35"/>
      <c r="GN43" s="35"/>
    </row>
    <row r="44" spans="1:196" s="140" customFormat="1" ht="21" customHeight="1" thickBot="1" x14ac:dyDescent="0.2">
      <c r="A44" s="280"/>
      <c r="B44" s="286"/>
      <c r="C44" s="109">
        <f>C43/$H$43</f>
        <v>0.15527950310559005</v>
      </c>
      <c r="D44" s="111">
        <f t="shared" ref="D44:F44" si="183">D43/$H$43</f>
        <v>2.4844720496894408E-2</v>
      </c>
      <c r="E44" s="111">
        <f t="shared" si="183"/>
        <v>3.7267080745341616E-2</v>
      </c>
      <c r="F44" s="111">
        <f t="shared" si="183"/>
        <v>6.2111801242236024E-2</v>
      </c>
      <c r="G44" s="110">
        <f>G43/$H$43+0.001</f>
        <v>0.72149689440993792</v>
      </c>
      <c r="H44" s="77">
        <v>1</v>
      </c>
      <c r="I44" s="145" t="s">
        <v>134</v>
      </c>
      <c r="J44" s="170" t="s">
        <v>134</v>
      </c>
      <c r="K44" s="142"/>
      <c r="L44" s="143">
        <f t="shared" si="1"/>
        <v>9.9999999999988987E-4</v>
      </c>
      <c r="M44" s="143"/>
      <c r="N44" s="143"/>
      <c r="O44" s="143"/>
      <c r="P44" s="143"/>
      <c r="Q44" s="143"/>
      <c r="R44" s="142"/>
      <c r="S44" s="142"/>
      <c r="T44" s="142"/>
      <c r="U44" s="20"/>
      <c r="V44" s="301"/>
      <c r="W44" s="336"/>
      <c r="X44" s="126">
        <f>X43/$AC$43</f>
        <v>7.1428571428571425E-2</v>
      </c>
      <c r="Y44" s="111">
        <f t="shared" ref="Y44:AB44" si="184">Y43/$AC$43</f>
        <v>2.3809523809523808E-2</v>
      </c>
      <c r="Z44" s="111">
        <f t="shared" si="184"/>
        <v>9.5238095238095233E-2</v>
      </c>
      <c r="AA44" s="111">
        <f t="shared" si="184"/>
        <v>0</v>
      </c>
      <c r="AB44" s="111">
        <f t="shared" si="184"/>
        <v>0.80952380952380953</v>
      </c>
      <c r="AC44" s="77">
        <v>1</v>
      </c>
      <c r="AD44" s="145" t="s">
        <v>134</v>
      </c>
      <c r="AE44" s="170" t="s">
        <v>134</v>
      </c>
      <c r="AF44" s="142"/>
      <c r="AG44" s="143">
        <f t="shared" si="3"/>
        <v>0</v>
      </c>
      <c r="AH44" s="143"/>
      <c r="AI44" s="143"/>
      <c r="AJ44" s="143"/>
      <c r="AK44" s="143"/>
      <c r="AL44" s="143"/>
      <c r="AM44" s="142"/>
      <c r="AN44" s="142"/>
      <c r="AO44" s="142"/>
      <c r="AP44" s="142"/>
      <c r="AQ44" s="142"/>
      <c r="AR44" s="20"/>
      <c r="AS44" s="301"/>
      <c r="AT44" s="286"/>
      <c r="AU44" s="109">
        <f>AU43/AZ43</f>
        <v>0</v>
      </c>
      <c r="AV44" s="111">
        <f>AV43/AZ43</f>
        <v>0</v>
      </c>
      <c r="AW44" s="111">
        <f>AW43/AZ43</f>
        <v>0</v>
      </c>
      <c r="AX44" s="111">
        <f>AX43/AZ43</f>
        <v>0</v>
      </c>
      <c r="AY44" s="111">
        <f>AY43/AZ43</f>
        <v>1</v>
      </c>
      <c r="AZ44" s="77">
        <v>1</v>
      </c>
      <c r="BA44" s="145" t="s">
        <v>134</v>
      </c>
      <c r="BB44" s="170" t="s">
        <v>134</v>
      </c>
      <c r="BC44" s="20"/>
      <c r="BD44" s="17">
        <f t="shared" si="5"/>
        <v>0</v>
      </c>
      <c r="BE44" s="17"/>
      <c r="BF44" s="17"/>
      <c r="BG44" s="17"/>
      <c r="BH44" s="17"/>
      <c r="BI44" s="17"/>
      <c r="BJ44" s="39"/>
      <c r="BK44" s="39"/>
      <c r="BL44" s="39"/>
      <c r="BM44" s="20"/>
      <c r="BN44" s="20"/>
      <c r="BO44" s="20"/>
      <c r="BP44" s="20"/>
      <c r="BQ44" s="301"/>
      <c r="BR44" s="286"/>
      <c r="BS44" s="109">
        <f>BS43/$BX$43</f>
        <v>0</v>
      </c>
      <c r="BT44" s="111">
        <f t="shared" ref="BT44:BW44" si="185">BT43/$BX$43</f>
        <v>0</v>
      </c>
      <c r="BU44" s="111">
        <f t="shared" si="185"/>
        <v>1.4285714285714285E-2</v>
      </c>
      <c r="BV44" s="111">
        <f t="shared" si="185"/>
        <v>0.14285714285714285</v>
      </c>
      <c r="BW44" s="111">
        <f t="shared" si="185"/>
        <v>0.84285714285714286</v>
      </c>
      <c r="BX44" s="77">
        <v>1</v>
      </c>
      <c r="BY44" s="145" t="s">
        <v>134</v>
      </c>
      <c r="BZ44" s="170" t="s">
        <v>134</v>
      </c>
      <c r="CB44" s="143">
        <f t="shared" si="7"/>
        <v>0</v>
      </c>
      <c r="CC44" s="143"/>
      <c r="CD44" s="143"/>
      <c r="CE44" s="143"/>
      <c r="CF44" s="143"/>
      <c r="CG44" s="143"/>
      <c r="CH44" s="142"/>
      <c r="CI44" s="142"/>
      <c r="CJ44" s="142"/>
      <c r="CQ44" s="20"/>
      <c r="CR44" s="301"/>
      <c r="CS44" s="286"/>
      <c r="CT44" s="109">
        <f>CT43/$CY$43</f>
        <v>4.1666666666666664E-2</v>
      </c>
      <c r="CU44" s="111">
        <f t="shared" ref="CU44:CX44" si="186">CU43/$CY$43</f>
        <v>0</v>
      </c>
      <c r="CV44" s="111">
        <f t="shared" si="186"/>
        <v>0</v>
      </c>
      <c r="CW44" s="111">
        <f t="shared" si="186"/>
        <v>0</v>
      </c>
      <c r="CX44" s="111">
        <f t="shared" si="186"/>
        <v>0.95833333333333337</v>
      </c>
      <c r="CY44" s="77">
        <v>1</v>
      </c>
      <c r="CZ44" s="145" t="s">
        <v>134</v>
      </c>
      <c r="DA44" s="170" t="s">
        <v>134</v>
      </c>
      <c r="DC44" s="143">
        <f t="shared" si="9"/>
        <v>0</v>
      </c>
      <c r="DD44" s="143"/>
      <c r="DE44" s="143"/>
      <c r="DF44" s="143"/>
      <c r="DG44" s="143"/>
      <c r="DH44" s="143"/>
      <c r="DI44" s="142"/>
      <c r="DJ44" s="142"/>
      <c r="DK44" s="142"/>
      <c r="DS44" s="20"/>
      <c r="DT44" s="301"/>
      <c r="DU44" s="286"/>
      <c r="DV44" s="109">
        <f>DV43/EA43</f>
        <v>0</v>
      </c>
      <c r="DW44" s="111">
        <f>DW43/EA43</f>
        <v>0</v>
      </c>
      <c r="DX44" s="111">
        <f>DX43/EA43</f>
        <v>0</v>
      </c>
      <c r="DY44" s="111">
        <f>DY43/EA43</f>
        <v>4.0816326530612242E-2</v>
      </c>
      <c r="DZ44" s="111">
        <f>DZ43/EA43</f>
        <v>0.95918367346938771</v>
      </c>
      <c r="EA44" s="77">
        <v>1</v>
      </c>
      <c r="EB44" s="145" t="s">
        <v>134</v>
      </c>
      <c r="EC44" s="170" t="s">
        <v>134</v>
      </c>
      <c r="EE44" s="143">
        <f t="shared" si="11"/>
        <v>0</v>
      </c>
      <c r="EF44" s="143"/>
      <c r="EG44" s="143"/>
      <c r="EH44" s="143"/>
      <c r="EI44" s="143"/>
      <c r="EJ44" s="143"/>
      <c r="EK44" s="142"/>
      <c r="EL44" s="142"/>
      <c r="EM44" s="142"/>
      <c r="ET44" s="20"/>
      <c r="EU44" s="301"/>
      <c r="EV44" s="286"/>
      <c r="EW44" s="109">
        <f>EW43/FB43</f>
        <v>0</v>
      </c>
      <c r="EX44" s="111">
        <f>EX43/FB43</f>
        <v>0</v>
      </c>
      <c r="EY44" s="111">
        <f>EY43/FB43</f>
        <v>0</v>
      </c>
      <c r="EZ44" s="111">
        <f>EZ43/FB43</f>
        <v>8.771929824561403E-3</v>
      </c>
      <c r="FA44" s="111">
        <f>FA43/FB43</f>
        <v>0.99122807017543857</v>
      </c>
      <c r="FB44" s="77">
        <v>1</v>
      </c>
      <c r="FC44" s="145" t="s">
        <v>134</v>
      </c>
      <c r="FD44" s="170" t="s">
        <v>134</v>
      </c>
      <c r="FE44" s="20"/>
      <c r="FF44" s="17">
        <f t="shared" si="12"/>
        <v>0</v>
      </c>
      <c r="FG44" s="17"/>
      <c r="FH44" s="17"/>
      <c r="FI44" s="17"/>
      <c r="FJ44" s="17"/>
      <c r="FK44" s="17"/>
      <c r="FL44" s="39"/>
      <c r="FM44" s="39"/>
      <c r="FN44" s="39"/>
      <c r="FO44" s="20"/>
      <c r="FP44" s="20"/>
      <c r="FQ44" s="20"/>
      <c r="FR44" s="20"/>
      <c r="FS44" s="20"/>
      <c r="FT44" s="20"/>
      <c r="FU44" s="301"/>
      <c r="FV44" s="286"/>
      <c r="FW44" s="109">
        <f>FW43/$GB$43</f>
        <v>0</v>
      </c>
      <c r="FX44" s="111">
        <f t="shared" ref="FX44:GA44" si="187">FX43/$GB$43</f>
        <v>0</v>
      </c>
      <c r="FY44" s="111">
        <f t="shared" si="187"/>
        <v>1.7857142857142856E-2</v>
      </c>
      <c r="FZ44" s="111">
        <f t="shared" si="187"/>
        <v>7.1428571428571425E-2</v>
      </c>
      <c r="GA44" s="111">
        <f t="shared" si="187"/>
        <v>0.9107142857142857</v>
      </c>
      <c r="GB44" s="77">
        <v>1</v>
      </c>
      <c r="GC44" s="145" t="s">
        <v>134</v>
      </c>
      <c r="GD44" s="170" t="s">
        <v>134</v>
      </c>
      <c r="GF44" s="143">
        <f t="shared" si="14"/>
        <v>0</v>
      </c>
      <c r="GG44" s="143"/>
      <c r="GH44" s="143"/>
      <c r="GI44" s="143"/>
      <c r="GJ44" s="143"/>
      <c r="GK44" s="143"/>
      <c r="GL44" s="142"/>
      <c r="GM44" s="142"/>
      <c r="GN44" s="142"/>
    </row>
    <row r="45" spans="1:196" s="7" customFormat="1" ht="21" customHeight="1" thickTop="1" x14ac:dyDescent="0.15">
      <c r="A45" s="280"/>
      <c r="B45" s="277" t="s">
        <v>0</v>
      </c>
      <c r="C45" s="45">
        <v>143</v>
      </c>
      <c r="D45" s="199">
        <v>43</v>
      </c>
      <c r="E45" s="199">
        <v>26</v>
      </c>
      <c r="F45" s="199">
        <v>33</v>
      </c>
      <c r="G45" s="199">
        <v>469</v>
      </c>
      <c r="H45" s="199">
        <v>714</v>
      </c>
      <c r="I45" s="199">
        <v>0</v>
      </c>
      <c r="J45" s="202">
        <v>714</v>
      </c>
      <c r="K45" s="35"/>
      <c r="L45" s="35">
        <f t="shared" si="1"/>
        <v>0</v>
      </c>
      <c r="M45" s="35"/>
      <c r="N45" s="35"/>
      <c r="O45" s="35"/>
      <c r="P45" s="35"/>
      <c r="Q45" s="35"/>
      <c r="R45" s="35"/>
      <c r="S45" s="35"/>
      <c r="T45" s="35"/>
      <c r="U45" s="20"/>
      <c r="V45" s="301"/>
      <c r="W45" s="333" t="s">
        <v>0</v>
      </c>
      <c r="X45" s="197">
        <v>65</v>
      </c>
      <c r="Y45" s="199">
        <v>40</v>
      </c>
      <c r="Z45" s="199">
        <v>25</v>
      </c>
      <c r="AA45" s="199">
        <v>20</v>
      </c>
      <c r="AB45" s="199">
        <v>254</v>
      </c>
      <c r="AC45" s="199">
        <v>404</v>
      </c>
      <c r="AD45" s="199">
        <v>306</v>
      </c>
      <c r="AE45" s="202">
        <v>710</v>
      </c>
      <c r="AF45" s="35"/>
      <c r="AG45" s="35">
        <f t="shared" si="3"/>
        <v>0</v>
      </c>
      <c r="AH45" s="35"/>
      <c r="AI45" s="35"/>
      <c r="AJ45" s="35"/>
      <c r="AK45" s="35"/>
      <c r="AL45" s="35"/>
      <c r="AM45" s="35"/>
      <c r="AN45" s="35"/>
      <c r="AO45" s="35"/>
      <c r="AP45" s="35"/>
      <c r="AQ45" s="35"/>
      <c r="AR45" s="20"/>
      <c r="AS45" s="301"/>
      <c r="AT45" s="277" t="s">
        <v>0</v>
      </c>
      <c r="AU45" s="45">
        <v>1</v>
      </c>
      <c r="AV45" s="42">
        <v>1</v>
      </c>
      <c r="AW45" s="42">
        <v>1</v>
      </c>
      <c r="AX45" s="42">
        <v>4</v>
      </c>
      <c r="AY45" s="42">
        <v>129</v>
      </c>
      <c r="AZ45" s="42">
        <v>136</v>
      </c>
      <c r="BA45" s="42">
        <v>574</v>
      </c>
      <c r="BB45" s="70">
        <v>710</v>
      </c>
      <c r="BC45" s="20"/>
      <c r="BD45" s="17">
        <f t="shared" si="5"/>
        <v>0</v>
      </c>
      <c r="BE45" s="17"/>
      <c r="BF45" s="17"/>
      <c r="BG45" s="17"/>
      <c r="BH45" s="17"/>
      <c r="BI45" s="17"/>
      <c r="BJ45" s="17"/>
      <c r="BK45" s="17"/>
      <c r="BL45" s="17"/>
      <c r="BM45" s="20"/>
      <c r="BN45" s="20"/>
      <c r="BO45" s="20"/>
      <c r="BP45" s="20"/>
      <c r="BQ45" s="301"/>
      <c r="BR45" s="277" t="s">
        <v>0</v>
      </c>
      <c r="BS45" s="45">
        <v>7</v>
      </c>
      <c r="BT45" s="42">
        <v>11</v>
      </c>
      <c r="BU45" s="42">
        <v>37</v>
      </c>
      <c r="BV45" s="42">
        <v>144</v>
      </c>
      <c r="BW45" s="42">
        <v>252</v>
      </c>
      <c r="BX45" s="42">
        <v>451</v>
      </c>
      <c r="BY45" s="42">
        <v>264</v>
      </c>
      <c r="BZ45" s="70">
        <v>715</v>
      </c>
      <c r="CB45" s="35">
        <f t="shared" si="7"/>
        <v>0</v>
      </c>
      <c r="CC45" s="35"/>
      <c r="CD45" s="35"/>
      <c r="CE45" s="35"/>
      <c r="CF45" s="35"/>
      <c r="CG45" s="35"/>
      <c r="CH45" s="35"/>
      <c r="CI45" s="35"/>
      <c r="CJ45" s="35"/>
      <c r="CQ45" s="20"/>
      <c r="CR45" s="301"/>
      <c r="CS45" s="277" t="s">
        <v>0</v>
      </c>
      <c r="CT45" s="45">
        <v>1</v>
      </c>
      <c r="CU45" s="42">
        <v>5</v>
      </c>
      <c r="CV45" s="42">
        <v>8</v>
      </c>
      <c r="CW45" s="42">
        <v>27</v>
      </c>
      <c r="CX45" s="42">
        <v>110</v>
      </c>
      <c r="CY45" s="42">
        <v>151</v>
      </c>
      <c r="CZ45" s="42">
        <v>560</v>
      </c>
      <c r="DA45" s="70">
        <v>711</v>
      </c>
      <c r="DC45" s="35">
        <f t="shared" si="9"/>
        <v>0</v>
      </c>
      <c r="DD45" s="35"/>
      <c r="DE45" s="35"/>
      <c r="DF45" s="35"/>
      <c r="DG45" s="35"/>
      <c r="DH45" s="35"/>
      <c r="DI45" s="35"/>
      <c r="DJ45" s="35"/>
      <c r="DK45" s="35"/>
      <c r="DS45" s="20"/>
      <c r="DT45" s="301"/>
      <c r="DU45" s="277" t="s">
        <v>0</v>
      </c>
      <c r="DV45" s="45">
        <v>1</v>
      </c>
      <c r="DW45" s="42">
        <v>3</v>
      </c>
      <c r="DX45" s="42">
        <v>2</v>
      </c>
      <c r="DY45" s="42">
        <v>13</v>
      </c>
      <c r="DZ45" s="42">
        <v>247</v>
      </c>
      <c r="EA45" s="42">
        <v>266</v>
      </c>
      <c r="EB45" s="42">
        <v>447</v>
      </c>
      <c r="EC45" s="70">
        <v>713</v>
      </c>
      <c r="EE45" s="35">
        <f t="shared" si="11"/>
        <v>0</v>
      </c>
      <c r="EF45" s="35"/>
      <c r="EG45" s="35"/>
      <c r="EH45" s="35"/>
      <c r="EI45" s="35"/>
      <c r="EJ45" s="35"/>
      <c r="EK45" s="35"/>
      <c r="EL45" s="35"/>
      <c r="EM45" s="35"/>
      <c r="ET45" s="20"/>
      <c r="EU45" s="301"/>
      <c r="EV45" s="277" t="s">
        <v>0</v>
      </c>
      <c r="EW45" s="45">
        <v>0</v>
      </c>
      <c r="EX45" s="42">
        <v>1</v>
      </c>
      <c r="EY45" s="42">
        <v>0</v>
      </c>
      <c r="EZ45" s="42">
        <v>14</v>
      </c>
      <c r="FA45" s="42">
        <v>421</v>
      </c>
      <c r="FB45" s="42">
        <v>436</v>
      </c>
      <c r="FC45" s="42">
        <v>277</v>
      </c>
      <c r="FD45" s="70">
        <v>713</v>
      </c>
      <c r="FE45" s="20"/>
      <c r="FF45" s="17">
        <f t="shared" si="12"/>
        <v>0</v>
      </c>
      <c r="FG45" s="17"/>
      <c r="FH45" s="17"/>
      <c r="FI45" s="17"/>
      <c r="FJ45" s="17"/>
      <c r="FK45" s="17"/>
      <c r="FL45" s="17"/>
      <c r="FM45" s="17"/>
      <c r="FN45" s="17"/>
      <c r="FO45" s="20"/>
      <c r="FP45" s="20"/>
      <c r="FQ45" s="20"/>
      <c r="FR45" s="20"/>
      <c r="FS45" s="20"/>
      <c r="FT45" s="20"/>
      <c r="FU45" s="301"/>
      <c r="FV45" s="277" t="s">
        <v>0</v>
      </c>
      <c r="FW45" s="45">
        <v>1</v>
      </c>
      <c r="FX45" s="42">
        <v>4</v>
      </c>
      <c r="FY45" s="42">
        <v>8</v>
      </c>
      <c r="FZ45" s="42">
        <v>32</v>
      </c>
      <c r="GA45" s="42">
        <v>286</v>
      </c>
      <c r="GB45" s="42">
        <v>331</v>
      </c>
      <c r="GC45" s="42">
        <v>381</v>
      </c>
      <c r="GD45" s="70">
        <v>712</v>
      </c>
      <c r="GF45" s="35">
        <f t="shared" si="14"/>
        <v>0</v>
      </c>
      <c r="GG45" s="35"/>
      <c r="GH45" s="35"/>
      <c r="GI45" s="35"/>
      <c r="GJ45" s="35"/>
      <c r="GK45" s="35"/>
      <c r="GL45" s="35"/>
      <c r="GM45" s="35"/>
      <c r="GN45" s="35"/>
    </row>
    <row r="46" spans="1:196" s="140" customFormat="1" ht="21" customHeight="1" thickBot="1" x14ac:dyDescent="0.2">
      <c r="A46" s="282"/>
      <c r="B46" s="278"/>
      <c r="C46" s="104">
        <f>C45/$H$45</f>
        <v>0.20028011204481794</v>
      </c>
      <c r="D46" s="105">
        <f t="shared" ref="D46:F46" si="188">D45/$H$45</f>
        <v>6.0224089635854343E-2</v>
      </c>
      <c r="E46" s="105">
        <f t="shared" si="188"/>
        <v>3.6414565826330535E-2</v>
      </c>
      <c r="F46" s="105">
        <f t="shared" si="188"/>
        <v>4.6218487394957986E-2</v>
      </c>
      <c r="G46" s="108">
        <f>G45/$H$45+0.001</f>
        <v>0.65786274509803921</v>
      </c>
      <c r="H46" s="81">
        <v>1</v>
      </c>
      <c r="I46" s="153" t="s">
        <v>134</v>
      </c>
      <c r="J46" s="154" t="s">
        <v>134</v>
      </c>
      <c r="K46" s="142"/>
      <c r="L46" s="143">
        <f t="shared" si="1"/>
        <v>9.9999999999988987E-4</v>
      </c>
      <c r="M46" s="144">
        <f t="shared" ref="M46:R46" si="189">+C33+C35+C37+C39+C41+C43-C45</f>
        <v>0</v>
      </c>
      <c r="N46" s="144">
        <f t="shared" si="189"/>
        <v>0</v>
      </c>
      <c r="O46" s="144">
        <f t="shared" si="189"/>
        <v>0</v>
      </c>
      <c r="P46" s="144">
        <f t="shared" si="189"/>
        <v>0</v>
      </c>
      <c r="Q46" s="144">
        <f t="shared" si="189"/>
        <v>0</v>
      </c>
      <c r="R46" s="144">
        <f t="shared" si="189"/>
        <v>0</v>
      </c>
      <c r="S46" s="144">
        <f t="shared" ref="S46" si="190">+I33+I35+I37+I39+I41+I43-I45</f>
        <v>0</v>
      </c>
      <c r="T46" s="144">
        <f t="shared" ref="T46" si="191">+J33+J35+J37+J39+J41+J43-J45</f>
        <v>0</v>
      </c>
      <c r="U46" s="20"/>
      <c r="V46" s="302"/>
      <c r="W46" s="337"/>
      <c r="X46" s="168">
        <f>X45/$AC$45</f>
        <v>0.1608910891089109</v>
      </c>
      <c r="Y46" s="105">
        <f t="shared" ref="Y46:AA46" si="192">Y45/$AC$45</f>
        <v>9.9009900990099015E-2</v>
      </c>
      <c r="Z46" s="105">
        <f t="shared" si="192"/>
        <v>6.1881188118811881E-2</v>
      </c>
      <c r="AA46" s="105">
        <f t="shared" si="192"/>
        <v>4.9504950495049507E-2</v>
      </c>
      <c r="AB46" s="108">
        <f>AB45/$AC$45-0.001</f>
        <v>0.62771287128712872</v>
      </c>
      <c r="AC46" s="81">
        <v>1</v>
      </c>
      <c r="AD46" s="153" t="s">
        <v>134</v>
      </c>
      <c r="AE46" s="154" t="s">
        <v>134</v>
      </c>
      <c r="AF46" s="142"/>
      <c r="AG46" s="143">
        <f t="shared" si="3"/>
        <v>-1.0000000000000009E-3</v>
      </c>
      <c r="AH46" s="144">
        <f t="shared" ref="AH46:AM46" si="193">+X33+X35+X37+X39+X41+X43-X45</f>
        <v>0</v>
      </c>
      <c r="AI46" s="144">
        <f t="shared" si="193"/>
        <v>0</v>
      </c>
      <c r="AJ46" s="144">
        <f t="shared" si="193"/>
        <v>0</v>
      </c>
      <c r="AK46" s="144">
        <f t="shared" si="193"/>
        <v>0</v>
      </c>
      <c r="AL46" s="144">
        <f t="shared" si="193"/>
        <v>0</v>
      </c>
      <c r="AM46" s="144">
        <f t="shared" si="193"/>
        <v>0</v>
      </c>
      <c r="AN46" s="144">
        <f t="shared" ref="AN46" si="194">+AD33+AD35+AD37+AD39+AD41+AD43-AD45</f>
        <v>0</v>
      </c>
      <c r="AO46" s="144">
        <f t="shared" ref="AO46" si="195">+AE33+AE35+AE37+AE39+AE41+AE43-AE45</f>
        <v>0</v>
      </c>
      <c r="AP46" s="142"/>
      <c r="AQ46" s="142"/>
      <c r="AR46" s="20"/>
      <c r="AS46" s="302"/>
      <c r="AT46" s="278"/>
      <c r="AU46" s="104">
        <f>AU45/$AZ$45</f>
        <v>7.3529411764705881E-3</v>
      </c>
      <c r="AV46" s="105">
        <f t="shared" ref="AV46:AX46" si="196">AV45/$AZ$45</f>
        <v>7.3529411764705881E-3</v>
      </c>
      <c r="AW46" s="105">
        <f t="shared" si="196"/>
        <v>7.3529411764705881E-3</v>
      </c>
      <c r="AX46" s="105">
        <f t="shared" si="196"/>
        <v>2.9411764705882353E-2</v>
      </c>
      <c r="AY46" s="108">
        <f>AY45/$AZ$45+0.001</f>
        <v>0.94952941176470584</v>
      </c>
      <c r="AZ46" s="81">
        <v>1</v>
      </c>
      <c r="BA46" s="153" t="s">
        <v>134</v>
      </c>
      <c r="BB46" s="154" t="s">
        <v>134</v>
      </c>
      <c r="BC46" s="20"/>
      <c r="BD46" s="17">
        <f t="shared" si="5"/>
        <v>9.9999999999988987E-4</v>
      </c>
      <c r="BE46" s="148">
        <f t="shared" ref="BE46:BJ46" si="197">+AU33+AU35+AU37+AU39+AU41+AU43-AU45</f>
        <v>0</v>
      </c>
      <c r="BF46" s="148">
        <f t="shared" si="197"/>
        <v>0</v>
      </c>
      <c r="BG46" s="148">
        <f t="shared" si="197"/>
        <v>0</v>
      </c>
      <c r="BH46" s="148">
        <f t="shared" si="197"/>
        <v>0</v>
      </c>
      <c r="BI46" s="148">
        <f t="shared" si="197"/>
        <v>0</v>
      </c>
      <c r="BJ46" s="148">
        <f t="shared" si="197"/>
        <v>0</v>
      </c>
      <c r="BK46" s="148">
        <f t="shared" ref="BK46" si="198">+BA33+BA35+BA37+BA39+BA41+BA43-BA45</f>
        <v>0</v>
      </c>
      <c r="BL46" s="148">
        <f t="shared" ref="BL46" si="199">+BB33+BB35+BB37+BB39+BB41+BB43-BB45</f>
        <v>0</v>
      </c>
      <c r="BM46" s="20"/>
      <c r="BN46" s="20"/>
      <c r="BO46" s="20"/>
      <c r="BP46" s="20"/>
      <c r="BQ46" s="302"/>
      <c r="BR46" s="278"/>
      <c r="BS46" s="104">
        <f>BS45/$BX$45</f>
        <v>1.5521064301552107E-2</v>
      </c>
      <c r="BT46" s="105">
        <f t="shared" ref="BT46:BW46" si="200">BT45/$BX$45</f>
        <v>2.4390243902439025E-2</v>
      </c>
      <c r="BU46" s="105">
        <f t="shared" si="200"/>
        <v>8.2039911308203997E-2</v>
      </c>
      <c r="BV46" s="105">
        <f t="shared" si="200"/>
        <v>0.31929046563192903</v>
      </c>
      <c r="BW46" s="105">
        <f t="shared" si="200"/>
        <v>0.55875831485587579</v>
      </c>
      <c r="BX46" s="81">
        <v>1</v>
      </c>
      <c r="BY46" s="153" t="s">
        <v>134</v>
      </c>
      <c r="BZ46" s="154" t="s">
        <v>134</v>
      </c>
      <c r="CB46" s="143">
        <f t="shared" si="7"/>
        <v>0</v>
      </c>
      <c r="CC46" s="144">
        <f t="shared" ref="CC46:CH46" si="201">+BS33+BS35+BS37+BS39+BS41+BS43-BS45</f>
        <v>0</v>
      </c>
      <c r="CD46" s="144">
        <f t="shared" si="201"/>
        <v>0</v>
      </c>
      <c r="CE46" s="144">
        <f t="shared" si="201"/>
        <v>0</v>
      </c>
      <c r="CF46" s="144">
        <f t="shared" si="201"/>
        <v>0</v>
      </c>
      <c r="CG46" s="144">
        <f t="shared" si="201"/>
        <v>0</v>
      </c>
      <c r="CH46" s="144">
        <f t="shared" si="201"/>
        <v>0</v>
      </c>
      <c r="CI46" s="144">
        <f t="shared" ref="CI46" si="202">+BY33+BY35+BY37+BY39+BY41+BY43-BY45</f>
        <v>0</v>
      </c>
      <c r="CJ46" s="144">
        <f t="shared" ref="CJ46" si="203">+BZ33+BZ35+BZ37+BZ39+BZ41+BZ43-BZ45</f>
        <v>0</v>
      </c>
      <c r="CQ46" s="20"/>
      <c r="CR46" s="302"/>
      <c r="CS46" s="278"/>
      <c r="CT46" s="104">
        <f>CT45/$CY$45</f>
        <v>6.6225165562913907E-3</v>
      </c>
      <c r="CU46" s="105">
        <f t="shared" ref="CU46:CX46" si="204">CU45/$CY$45</f>
        <v>3.3112582781456956E-2</v>
      </c>
      <c r="CV46" s="105">
        <f t="shared" si="204"/>
        <v>5.2980132450331126E-2</v>
      </c>
      <c r="CW46" s="105">
        <f t="shared" si="204"/>
        <v>0.17880794701986755</v>
      </c>
      <c r="CX46" s="105">
        <f t="shared" si="204"/>
        <v>0.72847682119205293</v>
      </c>
      <c r="CY46" s="81">
        <v>1</v>
      </c>
      <c r="CZ46" s="153" t="s">
        <v>134</v>
      </c>
      <c r="DA46" s="154" t="s">
        <v>134</v>
      </c>
      <c r="DC46" s="143">
        <f t="shared" si="9"/>
        <v>0</v>
      </c>
      <c r="DD46" s="144">
        <f t="shared" ref="DD46:DI46" si="205">+CT33+CT35+CT37+CT39+CT41+CT43-CT45</f>
        <v>0</v>
      </c>
      <c r="DE46" s="144">
        <f t="shared" si="205"/>
        <v>0</v>
      </c>
      <c r="DF46" s="144">
        <f t="shared" si="205"/>
        <v>0</v>
      </c>
      <c r="DG46" s="144">
        <f t="shared" si="205"/>
        <v>0</v>
      </c>
      <c r="DH46" s="144">
        <f t="shared" si="205"/>
        <v>0</v>
      </c>
      <c r="DI46" s="144">
        <f t="shared" si="205"/>
        <v>0</v>
      </c>
      <c r="DJ46" s="144">
        <f t="shared" ref="DJ46" si="206">+CZ33+CZ35+CZ37+CZ39+CZ41+CZ43-CZ45</f>
        <v>0</v>
      </c>
      <c r="DK46" s="144">
        <f t="shared" ref="DK46" si="207">+DA33+DA35+DA37+DA39+DA41+DA43-DA45</f>
        <v>0</v>
      </c>
      <c r="DS46" s="20"/>
      <c r="DT46" s="302"/>
      <c r="DU46" s="278"/>
      <c r="DV46" s="104">
        <f>DV45/$EA$45</f>
        <v>3.7593984962406013E-3</v>
      </c>
      <c r="DW46" s="105">
        <f t="shared" ref="DW46:DY46" si="208">DW45/$EA$45</f>
        <v>1.1278195488721804E-2</v>
      </c>
      <c r="DX46" s="105">
        <f t="shared" si="208"/>
        <v>7.5187969924812026E-3</v>
      </c>
      <c r="DY46" s="105">
        <f t="shared" si="208"/>
        <v>4.8872180451127817E-2</v>
      </c>
      <c r="DZ46" s="108">
        <f>DZ45/$EA$45-0.001</f>
        <v>0.9275714285714286</v>
      </c>
      <c r="EA46" s="81">
        <v>1</v>
      </c>
      <c r="EB46" s="153" t="s">
        <v>134</v>
      </c>
      <c r="EC46" s="154" t="s">
        <v>134</v>
      </c>
      <c r="EE46" s="143">
        <f t="shared" si="11"/>
        <v>-1.0000000000000009E-3</v>
      </c>
      <c r="EF46" s="144">
        <f t="shared" ref="EF46:EK46" si="209">+DV33+DV35+DV37+DV39+DV41+DV43-DV45</f>
        <v>0</v>
      </c>
      <c r="EG46" s="144">
        <f t="shared" si="209"/>
        <v>0</v>
      </c>
      <c r="EH46" s="144">
        <f t="shared" si="209"/>
        <v>0</v>
      </c>
      <c r="EI46" s="144">
        <f t="shared" si="209"/>
        <v>0</v>
      </c>
      <c r="EJ46" s="144">
        <f t="shared" si="209"/>
        <v>0</v>
      </c>
      <c r="EK46" s="144">
        <f t="shared" si="209"/>
        <v>0</v>
      </c>
      <c r="EL46" s="144">
        <f t="shared" ref="EL46" si="210">+EB33+EB35+EB37+EB39+EB41+EB43-EB45</f>
        <v>0</v>
      </c>
      <c r="EM46" s="144">
        <f t="shared" ref="EM46" si="211">+EC33+EC35+EC37+EC39+EC41+EC43-EC45</f>
        <v>0</v>
      </c>
      <c r="ET46" s="20"/>
      <c r="EU46" s="302"/>
      <c r="EV46" s="278"/>
      <c r="EW46" s="104">
        <f>EW45/$FB$45</f>
        <v>0</v>
      </c>
      <c r="EX46" s="105">
        <f t="shared" ref="EX46:FA46" si="212">EX45/$FB$45</f>
        <v>2.2935779816513763E-3</v>
      </c>
      <c r="EY46" s="105">
        <f t="shared" si="212"/>
        <v>0</v>
      </c>
      <c r="EZ46" s="105">
        <f t="shared" si="212"/>
        <v>3.2110091743119268E-2</v>
      </c>
      <c r="FA46" s="105">
        <f t="shared" si="212"/>
        <v>0.9655963302752294</v>
      </c>
      <c r="FB46" s="81">
        <v>1</v>
      </c>
      <c r="FC46" s="153" t="s">
        <v>134</v>
      </c>
      <c r="FD46" s="154" t="s">
        <v>134</v>
      </c>
      <c r="FE46" s="20"/>
      <c r="FF46" s="17">
        <f t="shared" si="12"/>
        <v>0</v>
      </c>
      <c r="FG46" s="148">
        <f t="shared" ref="FG46:FL46" si="213">+EW33+EW35+EW37+EW39+EW41+EW43-EW45</f>
        <v>0</v>
      </c>
      <c r="FH46" s="148">
        <f t="shared" si="213"/>
        <v>0</v>
      </c>
      <c r="FI46" s="148">
        <f t="shared" si="213"/>
        <v>0</v>
      </c>
      <c r="FJ46" s="148">
        <f t="shared" si="213"/>
        <v>0</v>
      </c>
      <c r="FK46" s="148">
        <f t="shared" si="213"/>
        <v>0</v>
      </c>
      <c r="FL46" s="148">
        <f t="shared" si="213"/>
        <v>0</v>
      </c>
      <c r="FM46" s="148">
        <f t="shared" ref="FM46" si="214">+FC33+FC35+FC37+FC39+FC41+FC43-FC45</f>
        <v>0</v>
      </c>
      <c r="FN46" s="148">
        <f t="shared" ref="FN46" si="215">+FD33+FD35+FD37+FD39+FD41+FD43-FD45</f>
        <v>0</v>
      </c>
      <c r="FO46" s="20"/>
      <c r="FP46" s="20"/>
      <c r="FQ46" s="20"/>
      <c r="FR46" s="20"/>
      <c r="FS46" s="20"/>
      <c r="FT46" s="20"/>
      <c r="FU46" s="302"/>
      <c r="FV46" s="278"/>
      <c r="FW46" s="104">
        <f>FW45/$GB$45</f>
        <v>3.0211480362537764E-3</v>
      </c>
      <c r="FX46" s="105">
        <f t="shared" ref="FX46:GA46" si="216">FX45/$GB$45</f>
        <v>1.2084592145015106E-2</v>
      </c>
      <c r="FY46" s="105">
        <f t="shared" si="216"/>
        <v>2.4169184290030211E-2</v>
      </c>
      <c r="FZ46" s="105">
        <f t="shared" si="216"/>
        <v>9.6676737160120846E-2</v>
      </c>
      <c r="GA46" s="105">
        <f t="shared" si="216"/>
        <v>0.86404833836858008</v>
      </c>
      <c r="GB46" s="81">
        <v>1</v>
      </c>
      <c r="GC46" s="153" t="s">
        <v>134</v>
      </c>
      <c r="GD46" s="154" t="s">
        <v>134</v>
      </c>
      <c r="GF46" s="143">
        <f t="shared" si="14"/>
        <v>0</v>
      </c>
      <c r="GG46" s="144">
        <f t="shared" ref="GG46:GL46" si="217">+FW33+FW35+FW37+FW39+FW41+FW43-FW45</f>
        <v>0</v>
      </c>
      <c r="GH46" s="144">
        <f t="shared" si="217"/>
        <v>0</v>
      </c>
      <c r="GI46" s="144">
        <f t="shared" si="217"/>
        <v>0</v>
      </c>
      <c r="GJ46" s="144">
        <f t="shared" si="217"/>
        <v>0</v>
      </c>
      <c r="GK46" s="144">
        <f t="shared" si="217"/>
        <v>0</v>
      </c>
      <c r="GL46" s="144">
        <f t="shared" si="217"/>
        <v>0</v>
      </c>
      <c r="GM46" s="144">
        <f t="shared" ref="GM46" si="218">+GC33+GC35+GC37+GC39+GC41+GC43-GC45</f>
        <v>0</v>
      </c>
      <c r="GN46" s="144">
        <f t="shared" ref="GN46" si="219">+GD33+GD35+GD37+GD39+GD41+GD43-GD45</f>
        <v>0</v>
      </c>
    </row>
    <row r="49" spans="2:187" hidden="1" x14ac:dyDescent="0.15">
      <c r="B49" s="326" t="s">
        <v>181</v>
      </c>
      <c r="C49" s="32">
        <f>+C19+C33-C5</f>
        <v>0</v>
      </c>
      <c r="D49" s="32">
        <f t="shared" ref="D49:K49" si="220">+D19+D33-D5</f>
        <v>0</v>
      </c>
      <c r="E49" s="32">
        <f t="shared" si="220"/>
        <v>0</v>
      </c>
      <c r="F49" s="32">
        <f t="shared" si="220"/>
        <v>0</v>
      </c>
      <c r="G49" s="32">
        <f t="shared" si="220"/>
        <v>0</v>
      </c>
      <c r="H49" s="32">
        <f t="shared" si="220"/>
        <v>0</v>
      </c>
      <c r="I49" s="32">
        <f t="shared" si="220"/>
        <v>0</v>
      </c>
      <c r="J49" s="32">
        <f t="shared" si="220"/>
        <v>0</v>
      </c>
      <c r="K49" s="32">
        <f t="shared" si="220"/>
        <v>0</v>
      </c>
      <c r="W49" s="326" t="s">
        <v>181</v>
      </c>
      <c r="X49" s="32">
        <f>+X19+X33-X5</f>
        <v>0</v>
      </c>
      <c r="Y49" s="32">
        <f t="shared" ref="Y49:AF49" si="221">+Y19+Y33-Y5</f>
        <v>0</v>
      </c>
      <c r="Z49" s="32">
        <f t="shared" si="221"/>
        <v>0</v>
      </c>
      <c r="AA49" s="32">
        <f t="shared" si="221"/>
        <v>0</v>
      </c>
      <c r="AB49" s="32">
        <f t="shared" si="221"/>
        <v>0</v>
      </c>
      <c r="AC49" s="32">
        <f t="shared" si="221"/>
        <v>0</v>
      </c>
      <c r="AD49" s="32">
        <f t="shared" si="221"/>
        <v>0</v>
      </c>
      <c r="AE49" s="32">
        <f t="shared" si="221"/>
        <v>0</v>
      </c>
      <c r="AF49" s="32">
        <f t="shared" si="221"/>
        <v>0</v>
      </c>
      <c r="AT49" s="326" t="s">
        <v>181</v>
      </c>
      <c r="AU49" s="32">
        <f>+AU19+AU33-AU5</f>
        <v>0</v>
      </c>
      <c r="AV49" s="32">
        <f t="shared" ref="AV49:BC49" si="222">+AV19+AV33-AV5</f>
        <v>0</v>
      </c>
      <c r="AW49" s="32">
        <f t="shared" si="222"/>
        <v>0</v>
      </c>
      <c r="AX49" s="32">
        <f t="shared" si="222"/>
        <v>0</v>
      </c>
      <c r="AY49" s="32">
        <f t="shared" si="222"/>
        <v>0</v>
      </c>
      <c r="AZ49" s="32">
        <f t="shared" si="222"/>
        <v>0</v>
      </c>
      <c r="BA49" s="32">
        <f t="shared" si="222"/>
        <v>0</v>
      </c>
      <c r="BB49" s="32">
        <f t="shared" si="222"/>
        <v>0</v>
      </c>
      <c r="BC49" s="32">
        <f t="shared" si="222"/>
        <v>0</v>
      </c>
      <c r="BR49" s="326" t="s">
        <v>181</v>
      </c>
      <c r="BS49" s="32">
        <f>+BS19+BS33-BS5</f>
        <v>0</v>
      </c>
      <c r="BT49" s="32">
        <f t="shared" ref="BT49:CA49" si="223">+BT19+BT33-BT5</f>
        <v>0</v>
      </c>
      <c r="BU49" s="32">
        <f t="shared" si="223"/>
        <v>0</v>
      </c>
      <c r="BV49" s="32">
        <f t="shared" si="223"/>
        <v>0</v>
      </c>
      <c r="BW49" s="32">
        <f t="shared" si="223"/>
        <v>0</v>
      </c>
      <c r="BX49" s="32">
        <f t="shared" si="223"/>
        <v>0</v>
      </c>
      <c r="BY49" s="32">
        <f t="shared" si="223"/>
        <v>0</v>
      </c>
      <c r="BZ49" s="32">
        <f t="shared" si="223"/>
        <v>0</v>
      </c>
      <c r="CA49" s="32">
        <f t="shared" si="223"/>
        <v>0</v>
      </c>
      <c r="CS49" s="326" t="s">
        <v>181</v>
      </c>
      <c r="CT49" s="32">
        <f>+CT19+CT33-CT5</f>
        <v>0</v>
      </c>
      <c r="CU49" s="32">
        <f t="shared" ref="CU49:DB49" si="224">+CU19+CU33-CU5</f>
        <v>0</v>
      </c>
      <c r="CV49" s="32">
        <f t="shared" si="224"/>
        <v>0</v>
      </c>
      <c r="CW49" s="32">
        <f t="shared" si="224"/>
        <v>0</v>
      </c>
      <c r="CX49" s="32">
        <f t="shared" si="224"/>
        <v>0</v>
      </c>
      <c r="CY49" s="32">
        <f t="shared" si="224"/>
        <v>0</v>
      </c>
      <c r="CZ49" s="32">
        <f t="shared" si="224"/>
        <v>0</v>
      </c>
      <c r="DA49" s="32">
        <f t="shared" si="224"/>
        <v>0</v>
      </c>
      <c r="DB49" s="32">
        <f t="shared" si="224"/>
        <v>0</v>
      </c>
      <c r="DU49" s="326" t="s">
        <v>181</v>
      </c>
      <c r="DV49" s="32">
        <f>+DV19+DV33-DV5</f>
        <v>0</v>
      </c>
      <c r="DW49" s="32">
        <f t="shared" ref="DW49:ED49" si="225">+DW19+DW33-DW5</f>
        <v>0</v>
      </c>
      <c r="DX49" s="32">
        <f t="shared" si="225"/>
        <v>0</v>
      </c>
      <c r="DY49" s="32">
        <f t="shared" si="225"/>
        <v>0</v>
      </c>
      <c r="DZ49" s="32">
        <f t="shared" si="225"/>
        <v>0</v>
      </c>
      <c r="EA49" s="32">
        <f t="shared" si="225"/>
        <v>0</v>
      </c>
      <c r="EB49" s="32">
        <f t="shared" si="225"/>
        <v>0</v>
      </c>
      <c r="EC49" s="32">
        <f t="shared" si="225"/>
        <v>0</v>
      </c>
      <c r="ED49" s="32">
        <f t="shared" si="225"/>
        <v>0</v>
      </c>
      <c r="EV49" s="326" t="s">
        <v>181</v>
      </c>
      <c r="EW49" s="32">
        <f>+EW19+EW33-EW5</f>
        <v>0</v>
      </c>
      <c r="EX49" s="32">
        <f t="shared" ref="EX49:FE49" si="226">+EX19+EX33-EX5</f>
        <v>0</v>
      </c>
      <c r="EY49" s="32">
        <f t="shared" si="226"/>
        <v>0</v>
      </c>
      <c r="EZ49" s="32">
        <f t="shared" si="226"/>
        <v>0</v>
      </c>
      <c r="FA49" s="32">
        <f t="shared" si="226"/>
        <v>0</v>
      </c>
      <c r="FB49" s="32">
        <f t="shared" si="226"/>
        <v>0</v>
      </c>
      <c r="FC49" s="32">
        <f t="shared" si="226"/>
        <v>0</v>
      </c>
      <c r="FD49" s="32">
        <f t="shared" si="226"/>
        <v>0</v>
      </c>
      <c r="FE49" s="32">
        <f t="shared" si="226"/>
        <v>0</v>
      </c>
      <c r="FV49" s="326" t="s">
        <v>181</v>
      </c>
      <c r="FW49" s="32">
        <f>+FW19+FW33-FW5</f>
        <v>0</v>
      </c>
      <c r="FX49" s="32">
        <f t="shared" ref="FX49:GE49" si="227">+FX19+FX33-FX5</f>
        <v>0</v>
      </c>
      <c r="FY49" s="32">
        <f t="shared" si="227"/>
        <v>0</v>
      </c>
      <c r="FZ49" s="32">
        <f t="shared" si="227"/>
        <v>0</v>
      </c>
      <c r="GA49" s="32">
        <f t="shared" si="227"/>
        <v>0</v>
      </c>
      <c r="GB49" s="32">
        <f t="shared" si="227"/>
        <v>0</v>
      </c>
      <c r="GC49" s="32">
        <f t="shared" si="227"/>
        <v>0</v>
      </c>
      <c r="GD49" s="32">
        <f t="shared" si="227"/>
        <v>0</v>
      </c>
      <c r="GE49" s="32">
        <f t="shared" si="227"/>
        <v>0</v>
      </c>
    </row>
    <row r="50" spans="2:187" hidden="1" x14ac:dyDescent="0.15">
      <c r="B50" s="325"/>
      <c r="C50" s="32"/>
      <c r="D50" s="32"/>
      <c r="E50" s="32"/>
      <c r="F50" s="32"/>
      <c r="G50" s="32"/>
      <c r="H50" s="32"/>
      <c r="I50" s="32"/>
      <c r="J50" s="32"/>
      <c r="K50" s="32"/>
      <c r="W50" s="325"/>
      <c r="X50" s="32"/>
      <c r="Y50" s="32"/>
      <c r="Z50" s="32"/>
      <c r="AA50" s="32"/>
      <c r="AB50" s="32"/>
      <c r="AC50" s="32"/>
      <c r="AD50" s="32"/>
      <c r="AE50" s="32"/>
      <c r="AF50" s="32"/>
      <c r="AT50" s="325"/>
      <c r="AU50" s="32"/>
      <c r="AV50" s="32"/>
      <c r="AW50" s="32"/>
      <c r="AX50" s="32"/>
      <c r="AY50" s="32"/>
      <c r="AZ50" s="32"/>
      <c r="BA50" s="32"/>
      <c r="BB50" s="32"/>
      <c r="BC50" s="32"/>
      <c r="BR50" s="325"/>
      <c r="BS50" s="32"/>
      <c r="BT50" s="32"/>
      <c r="BU50" s="32"/>
      <c r="BV50" s="32"/>
      <c r="BW50" s="32"/>
      <c r="BX50" s="32"/>
      <c r="BY50" s="32"/>
      <c r="BZ50" s="32"/>
      <c r="CA50" s="32"/>
      <c r="CS50" s="325"/>
      <c r="CT50" s="32"/>
      <c r="CU50" s="32"/>
      <c r="CV50" s="32"/>
      <c r="CW50" s="32"/>
      <c r="CX50" s="32"/>
      <c r="CY50" s="32"/>
      <c r="CZ50" s="32"/>
      <c r="DA50" s="32"/>
      <c r="DB50" s="32"/>
      <c r="DU50" s="325"/>
      <c r="DV50" s="32"/>
      <c r="DW50" s="32"/>
      <c r="DX50" s="32"/>
      <c r="DY50" s="32"/>
      <c r="DZ50" s="32"/>
      <c r="EA50" s="32"/>
      <c r="EB50" s="32"/>
      <c r="EC50" s="32"/>
      <c r="ED50" s="32"/>
      <c r="EV50" s="325"/>
      <c r="EW50" s="32"/>
      <c r="EX50" s="32"/>
      <c r="EY50" s="32"/>
      <c r="EZ50" s="32"/>
      <c r="FA50" s="32"/>
      <c r="FB50" s="32"/>
      <c r="FC50" s="32"/>
      <c r="FD50" s="32"/>
      <c r="FE50" s="32"/>
      <c r="FV50" s="325"/>
      <c r="FW50" s="32"/>
      <c r="FX50" s="32"/>
      <c r="FY50" s="32"/>
      <c r="FZ50" s="32"/>
      <c r="GA50" s="32"/>
      <c r="GB50" s="32"/>
      <c r="GC50" s="32"/>
      <c r="GD50" s="32"/>
      <c r="GE50" s="32"/>
    </row>
    <row r="51" spans="2:187" hidden="1" x14ac:dyDescent="0.15">
      <c r="B51" s="325" t="s">
        <v>182</v>
      </c>
      <c r="C51" s="32">
        <f t="shared" ref="C51:K51" si="228">+C21+C35-C7</f>
        <v>0</v>
      </c>
      <c r="D51" s="32">
        <f t="shared" si="228"/>
        <v>0</v>
      </c>
      <c r="E51" s="32">
        <f t="shared" si="228"/>
        <v>0</v>
      </c>
      <c r="F51" s="32">
        <f t="shared" si="228"/>
        <v>0</v>
      </c>
      <c r="G51" s="32">
        <f t="shared" si="228"/>
        <v>0</v>
      </c>
      <c r="H51" s="32">
        <f t="shared" si="228"/>
        <v>0</v>
      </c>
      <c r="I51" s="32">
        <f t="shared" si="228"/>
        <v>0</v>
      </c>
      <c r="J51" s="32">
        <f t="shared" si="228"/>
        <v>0</v>
      </c>
      <c r="K51" s="32">
        <f t="shared" si="228"/>
        <v>0</v>
      </c>
      <c r="W51" s="325" t="s">
        <v>182</v>
      </c>
      <c r="X51" s="32">
        <f t="shared" ref="X51:AF51" si="229">+X21+X35-X7</f>
        <v>0</v>
      </c>
      <c r="Y51" s="32">
        <f t="shared" si="229"/>
        <v>0</v>
      </c>
      <c r="Z51" s="32">
        <f t="shared" si="229"/>
        <v>0</v>
      </c>
      <c r="AA51" s="32">
        <f t="shared" si="229"/>
        <v>0</v>
      </c>
      <c r="AB51" s="32">
        <f t="shared" si="229"/>
        <v>0</v>
      </c>
      <c r="AC51" s="32">
        <f t="shared" si="229"/>
        <v>0</v>
      </c>
      <c r="AD51" s="32">
        <f t="shared" si="229"/>
        <v>0</v>
      </c>
      <c r="AE51" s="32">
        <f t="shared" si="229"/>
        <v>0</v>
      </c>
      <c r="AF51" s="32">
        <f t="shared" si="229"/>
        <v>0</v>
      </c>
      <c r="AT51" s="325" t="s">
        <v>182</v>
      </c>
      <c r="AU51" s="32">
        <f t="shared" ref="AU51:BC51" si="230">+AU21+AU35-AU7</f>
        <v>0</v>
      </c>
      <c r="AV51" s="32">
        <f t="shared" si="230"/>
        <v>0</v>
      </c>
      <c r="AW51" s="32">
        <f t="shared" si="230"/>
        <v>0</v>
      </c>
      <c r="AX51" s="32">
        <f t="shared" si="230"/>
        <v>0</v>
      </c>
      <c r="AY51" s="32">
        <f t="shared" si="230"/>
        <v>0</v>
      </c>
      <c r="AZ51" s="32">
        <f t="shared" si="230"/>
        <v>0</v>
      </c>
      <c r="BA51" s="32">
        <f t="shared" si="230"/>
        <v>0</v>
      </c>
      <c r="BB51" s="32">
        <f t="shared" si="230"/>
        <v>0</v>
      </c>
      <c r="BC51" s="32">
        <f t="shared" si="230"/>
        <v>0</v>
      </c>
      <c r="BR51" s="325" t="s">
        <v>182</v>
      </c>
      <c r="BS51" s="32">
        <f t="shared" ref="BS51:CA51" si="231">+BS21+BS35-BS7</f>
        <v>0</v>
      </c>
      <c r="BT51" s="32">
        <f t="shared" si="231"/>
        <v>0</v>
      </c>
      <c r="BU51" s="32">
        <f t="shared" si="231"/>
        <v>0</v>
      </c>
      <c r="BV51" s="32">
        <f t="shared" si="231"/>
        <v>0</v>
      </c>
      <c r="BW51" s="32">
        <f t="shared" si="231"/>
        <v>0</v>
      </c>
      <c r="BX51" s="32">
        <f t="shared" si="231"/>
        <v>0</v>
      </c>
      <c r="BY51" s="32">
        <f t="shared" si="231"/>
        <v>0</v>
      </c>
      <c r="BZ51" s="32">
        <f t="shared" si="231"/>
        <v>0</v>
      </c>
      <c r="CA51" s="32">
        <f t="shared" si="231"/>
        <v>0</v>
      </c>
      <c r="CS51" s="325" t="s">
        <v>182</v>
      </c>
      <c r="CT51" s="32">
        <f t="shared" ref="CT51:DB51" si="232">+CT21+CT35-CT7</f>
        <v>0</v>
      </c>
      <c r="CU51" s="32">
        <f t="shared" si="232"/>
        <v>0</v>
      </c>
      <c r="CV51" s="32">
        <f t="shared" si="232"/>
        <v>0</v>
      </c>
      <c r="CW51" s="32">
        <f t="shared" si="232"/>
        <v>0</v>
      </c>
      <c r="CX51" s="32">
        <f t="shared" si="232"/>
        <v>0</v>
      </c>
      <c r="CY51" s="32">
        <f t="shared" si="232"/>
        <v>0</v>
      </c>
      <c r="CZ51" s="32">
        <f t="shared" si="232"/>
        <v>0</v>
      </c>
      <c r="DA51" s="32">
        <f t="shared" si="232"/>
        <v>0</v>
      </c>
      <c r="DB51" s="32">
        <f t="shared" si="232"/>
        <v>0</v>
      </c>
      <c r="DU51" s="325" t="s">
        <v>182</v>
      </c>
      <c r="DV51" s="32">
        <f t="shared" ref="DV51:ED51" si="233">+DV21+DV35-DV7</f>
        <v>0</v>
      </c>
      <c r="DW51" s="32">
        <f t="shared" si="233"/>
        <v>0</v>
      </c>
      <c r="DX51" s="32">
        <f t="shared" si="233"/>
        <v>0</v>
      </c>
      <c r="DY51" s="32">
        <f t="shared" si="233"/>
        <v>0</v>
      </c>
      <c r="DZ51" s="32">
        <f t="shared" si="233"/>
        <v>0</v>
      </c>
      <c r="EA51" s="32">
        <f t="shared" si="233"/>
        <v>0</v>
      </c>
      <c r="EB51" s="32">
        <f t="shared" si="233"/>
        <v>0</v>
      </c>
      <c r="EC51" s="32">
        <f t="shared" si="233"/>
        <v>0</v>
      </c>
      <c r="ED51" s="32">
        <f t="shared" si="233"/>
        <v>0</v>
      </c>
      <c r="EV51" s="325" t="s">
        <v>182</v>
      </c>
      <c r="EW51" s="32">
        <f t="shared" ref="EW51:FE51" si="234">+EW21+EW35-EW7</f>
        <v>0</v>
      </c>
      <c r="EX51" s="32">
        <f t="shared" si="234"/>
        <v>0</v>
      </c>
      <c r="EY51" s="32">
        <f t="shared" si="234"/>
        <v>0</v>
      </c>
      <c r="EZ51" s="32">
        <f t="shared" si="234"/>
        <v>0</v>
      </c>
      <c r="FA51" s="32">
        <f t="shared" si="234"/>
        <v>0</v>
      </c>
      <c r="FB51" s="32">
        <f t="shared" si="234"/>
        <v>0</v>
      </c>
      <c r="FC51" s="32">
        <f t="shared" si="234"/>
        <v>0</v>
      </c>
      <c r="FD51" s="32">
        <f t="shared" si="234"/>
        <v>0</v>
      </c>
      <c r="FE51" s="32">
        <f t="shared" si="234"/>
        <v>0</v>
      </c>
      <c r="FV51" s="325" t="s">
        <v>182</v>
      </c>
      <c r="FW51" s="32">
        <f t="shared" ref="FW51:GE51" si="235">+FW21+FW35-FW7</f>
        <v>0</v>
      </c>
      <c r="FX51" s="32">
        <f t="shared" si="235"/>
        <v>0</v>
      </c>
      <c r="FY51" s="32">
        <f t="shared" si="235"/>
        <v>0</v>
      </c>
      <c r="FZ51" s="32">
        <f t="shared" si="235"/>
        <v>0</v>
      </c>
      <c r="GA51" s="32">
        <f t="shared" si="235"/>
        <v>0</v>
      </c>
      <c r="GB51" s="32">
        <f t="shared" si="235"/>
        <v>0</v>
      </c>
      <c r="GC51" s="32">
        <f t="shared" si="235"/>
        <v>0</v>
      </c>
      <c r="GD51" s="32">
        <f t="shared" si="235"/>
        <v>0</v>
      </c>
      <c r="GE51" s="32">
        <f t="shared" si="235"/>
        <v>0</v>
      </c>
    </row>
    <row r="52" spans="2:187" hidden="1" x14ac:dyDescent="0.15">
      <c r="B52" s="325"/>
      <c r="C52" s="32"/>
      <c r="D52" s="32"/>
      <c r="E52" s="32"/>
      <c r="F52" s="32"/>
      <c r="G52" s="32"/>
      <c r="H52" s="32"/>
      <c r="I52" s="32"/>
      <c r="J52" s="32"/>
      <c r="K52" s="32"/>
      <c r="W52" s="325"/>
      <c r="X52" s="32"/>
      <c r="Y52" s="32"/>
      <c r="Z52" s="32"/>
      <c r="AA52" s="32"/>
      <c r="AB52" s="32"/>
      <c r="AC52" s="32"/>
      <c r="AD52" s="32"/>
      <c r="AE52" s="32"/>
      <c r="AF52" s="32"/>
      <c r="AT52" s="325"/>
      <c r="AU52" s="32"/>
      <c r="AV52" s="32"/>
      <c r="AW52" s="32"/>
      <c r="AX52" s="32"/>
      <c r="AY52" s="32"/>
      <c r="AZ52" s="32"/>
      <c r="BA52" s="32"/>
      <c r="BB52" s="32"/>
      <c r="BC52" s="32"/>
      <c r="BR52" s="325"/>
      <c r="BS52" s="32"/>
      <c r="BT52" s="32"/>
      <c r="BU52" s="32"/>
      <c r="BV52" s="32"/>
      <c r="BW52" s="32"/>
      <c r="BX52" s="32"/>
      <c r="BY52" s="32"/>
      <c r="BZ52" s="32"/>
      <c r="CA52" s="32"/>
      <c r="CS52" s="325"/>
      <c r="CT52" s="32"/>
      <c r="CU52" s="32"/>
      <c r="CV52" s="32"/>
      <c r="CW52" s="32"/>
      <c r="CX52" s="32"/>
      <c r="CY52" s="32"/>
      <c r="CZ52" s="32"/>
      <c r="DA52" s="32"/>
      <c r="DB52" s="32"/>
      <c r="DU52" s="325"/>
      <c r="DV52" s="32"/>
      <c r="DW52" s="32"/>
      <c r="DX52" s="32"/>
      <c r="DY52" s="32"/>
      <c r="DZ52" s="32"/>
      <c r="EA52" s="32"/>
      <c r="EB52" s="32"/>
      <c r="EC52" s="32"/>
      <c r="ED52" s="32"/>
      <c r="EV52" s="325"/>
      <c r="EW52" s="32"/>
      <c r="EX52" s="32"/>
      <c r="EY52" s="32"/>
      <c r="EZ52" s="32"/>
      <c r="FA52" s="32"/>
      <c r="FB52" s="32"/>
      <c r="FC52" s="32"/>
      <c r="FD52" s="32"/>
      <c r="FE52" s="32"/>
      <c r="FV52" s="325"/>
      <c r="FW52" s="32"/>
      <c r="FX52" s="32"/>
      <c r="FY52" s="32"/>
      <c r="FZ52" s="32"/>
      <c r="GA52" s="32"/>
      <c r="GB52" s="32"/>
      <c r="GC52" s="32"/>
      <c r="GD52" s="32"/>
      <c r="GE52" s="32"/>
    </row>
    <row r="53" spans="2:187" hidden="1" x14ac:dyDescent="0.15">
      <c r="B53" s="325" t="s">
        <v>183</v>
      </c>
      <c r="C53" s="32">
        <f t="shared" ref="C53:K53" si="236">+C23+C37-C9</f>
        <v>0</v>
      </c>
      <c r="D53" s="32">
        <f t="shared" si="236"/>
        <v>0</v>
      </c>
      <c r="E53" s="32">
        <f t="shared" si="236"/>
        <v>0</v>
      </c>
      <c r="F53" s="32">
        <f t="shared" si="236"/>
        <v>0</v>
      </c>
      <c r="G53" s="32">
        <f t="shared" si="236"/>
        <v>0</v>
      </c>
      <c r="H53" s="32">
        <f t="shared" si="236"/>
        <v>0</v>
      </c>
      <c r="I53" s="32">
        <f t="shared" si="236"/>
        <v>0</v>
      </c>
      <c r="J53" s="32">
        <f t="shared" si="236"/>
        <v>0</v>
      </c>
      <c r="K53" s="32">
        <f t="shared" si="236"/>
        <v>0</v>
      </c>
      <c r="W53" s="325" t="s">
        <v>183</v>
      </c>
      <c r="X53" s="32">
        <f t="shared" ref="X53:AF53" si="237">+X23+X37-X9</f>
        <v>0</v>
      </c>
      <c r="Y53" s="32">
        <f t="shared" si="237"/>
        <v>0</v>
      </c>
      <c r="Z53" s="32">
        <f t="shared" si="237"/>
        <v>0</v>
      </c>
      <c r="AA53" s="32">
        <f t="shared" si="237"/>
        <v>0</v>
      </c>
      <c r="AB53" s="32">
        <f t="shared" si="237"/>
        <v>0</v>
      </c>
      <c r="AC53" s="32">
        <f t="shared" si="237"/>
        <v>0</v>
      </c>
      <c r="AD53" s="32">
        <f t="shared" si="237"/>
        <v>0</v>
      </c>
      <c r="AE53" s="32">
        <f t="shared" si="237"/>
        <v>0</v>
      </c>
      <c r="AF53" s="32">
        <f t="shared" si="237"/>
        <v>0</v>
      </c>
      <c r="AT53" s="325" t="s">
        <v>183</v>
      </c>
      <c r="AU53" s="32">
        <f t="shared" ref="AU53:BC53" si="238">+AU23+AU37-AU9</f>
        <v>0</v>
      </c>
      <c r="AV53" s="32">
        <f t="shared" si="238"/>
        <v>0</v>
      </c>
      <c r="AW53" s="32">
        <f t="shared" si="238"/>
        <v>0</v>
      </c>
      <c r="AX53" s="32">
        <f t="shared" si="238"/>
        <v>0</v>
      </c>
      <c r="AY53" s="32">
        <f t="shared" si="238"/>
        <v>0</v>
      </c>
      <c r="AZ53" s="32">
        <f t="shared" si="238"/>
        <v>0</v>
      </c>
      <c r="BA53" s="32">
        <f t="shared" si="238"/>
        <v>0</v>
      </c>
      <c r="BB53" s="32">
        <f t="shared" si="238"/>
        <v>0</v>
      </c>
      <c r="BC53" s="32">
        <f t="shared" si="238"/>
        <v>0</v>
      </c>
      <c r="BR53" s="325" t="s">
        <v>183</v>
      </c>
      <c r="BS53" s="32">
        <f t="shared" ref="BS53:CA53" si="239">+BS23+BS37-BS9</f>
        <v>0</v>
      </c>
      <c r="BT53" s="32">
        <f t="shared" si="239"/>
        <v>0</v>
      </c>
      <c r="BU53" s="32">
        <f t="shared" si="239"/>
        <v>0</v>
      </c>
      <c r="BV53" s="32">
        <f t="shared" si="239"/>
        <v>0</v>
      </c>
      <c r="BW53" s="32">
        <f t="shared" si="239"/>
        <v>0</v>
      </c>
      <c r="BX53" s="32">
        <f t="shared" si="239"/>
        <v>0</v>
      </c>
      <c r="BY53" s="32">
        <f t="shared" si="239"/>
        <v>0</v>
      </c>
      <c r="BZ53" s="32">
        <f t="shared" si="239"/>
        <v>0</v>
      </c>
      <c r="CA53" s="32">
        <f t="shared" si="239"/>
        <v>0</v>
      </c>
      <c r="CS53" s="325" t="s">
        <v>183</v>
      </c>
      <c r="CT53" s="32">
        <f t="shared" ref="CT53:DB53" si="240">+CT23+CT37-CT9</f>
        <v>0</v>
      </c>
      <c r="CU53" s="32">
        <f t="shared" si="240"/>
        <v>0</v>
      </c>
      <c r="CV53" s="32">
        <f t="shared" si="240"/>
        <v>0</v>
      </c>
      <c r="CW53" s="32">
        <f t="shared" si="240"/>
        <v>0</v>
      </c>
      <c r="CX53" s="32">
        <f t="shared" si="240"/>
        <v>0</v>
      </c>
      <c r="CY53" s="32">
        <f t="shared" si="240"/>
        <v>0</v>
      </c>
      <c r="CZ53" s="32">
        <f t="shared" si="240"/>
        <v>0</v>
      </c>
      <c r="DA53" s="32">
        <f t="shared" si="240"/>
        <v>0</v>
      </c>
      <c r="DB53" s="32">
        <f t="shared" si="240"/>
        <v>0</v>
      </c>
      <c r="DU53" s="325" t="s">
        <v>183</v>
      </c>
      <c r="DV53" s="32">
        <f t="shared" ref="DV53:ED53" si="241">+DV23+DV37-DV9</f>
        <v>0</v>
      </c>
      <c r="DW53" s="32">
        <f t="shared" si="241"/>
        <v>0</v>
      </c>
      <c r="DX53" s="32">
        <f t="shared" si="241"/>
        <v>0</v>
      </c>
      <c r="DY53" s="32">
        <f t="shared" si="241"/>
        <v>0</v>
      </c>
      <c r="DZ53" s="32">
        <f t="shared" si="241"/>
        <v>0</v>
      </c>
      <c r="EA53" s="32">
        <f t="shared" si="241"/>
        <v>0</v>
      </c>
      <c r="EB53" s="32">
        <f t="shared" si="241"/>
        <v>0</v>
      </c>
      <c r="EC53" s="32">
        <f t="shared" si="241"/>
        <v>0</v>
      </c>
      <c r="ED53" s="32">
        <f t="shared" si="241"/>
        <v>0</v>
      </c>
      <c r="EV53" s="325" t="s">
        <v>183</v>
      </c>
      <c r="EW53" s="32">
        <f t="shared" ref="EW53:FE53" si="242">+EW23+EW37-EW9</f>
        <v>0</v>
      </c>
      <c r="EX53" s="32">
        <f t="shared" si="242"/>
        <v>0</v>
      </c>
      <c r="EY53" s="32">
        <f t="shared" si="242"/>
        <v>0</v>
      </c>
      <c r="EZ53" s="32">
        <f t="shared" si="242"/>
        <v>0</v>
      </c>
      <c r="FA53" s="32">
        <f t="shared" si="242"/>
        <v>0</v>
      </c>
      <c r="FB53" s="32">
        <f t="shared" si="242"/>
        <v>0</v>
      </c>
      <c r="FC53" s="32">
        <f t="shared" si="242"/>
        <v>0</v>
      </c>
      <c r="FD53" s="32">
        <f t="shared" si="242"/>
        <v>0</v>
      </c>
      <c r="FE53" s="32">
        <f t="shared" si="242"/>
        <v>0</v>
      </c>
      <c r="FV53" s="325" t="s">
        <v>183</v>
      </c>
      <c r="FW53" s="32">
        <f t="shared" ref="FW53:GE53" si="243">+FW23+FW37-FW9</f>
        <v>0</v>
      </c>
      <c r="FX53" s="32">
        <f t="shared" si="243"/>
        <v>0</v>
      </c>
      <c r="FY53" s="32">
        <f t="shared" si="243"/>
        <v>0</v>
      </c>
      <c r="FZ53" s="32">
        <f t="shared" si="243"/>
        <v>0</v>
      </c>
      <c r="GA53" s="32">
        <f t="shared" si="243"/>
        <v>0</v>
      </c>
      <c r="GB53" s="32">
        <f t="shared" si="243"/>
        <v>0</v>
      </c>
      <c r="GC53" s="32">
        <f t="shared" si="243"/>
        <v>0</v>
      </c>
      <c r="GD53" s="32">
        <f t="shared" si="243"/>
        <v>0</v>
      </c>
      <c r="GE53" s="32">
        <f t="shared" si="243"/>
        <v>0</v>
      </c>
    </row>
    <row r="54" spans="2:187" hidden="1" x14ac:dyDescent="0.15">
      <c r="B54" s="325"/>
      <c r="C54" s="32"/>
      <c r="D54" s="32"/>
      <c r="E54" s="32"/>
      <c r="F54" s="32"/>
      <c r="G54" s="32"/>
      <c r="H54" s="32"/>
      <c r="I54" s="32"/>
      <c r="J54" s="32"/>
      <c r="K54" s="32"/>
      <c r="W54" s="325"/>
      <c r="X54" s="32"/>
      <c r="Y54" s="32"/>
      <c r="Z54" s="32"/>
      <c r="AA54" s="32"/>
      <c r="AB54" s="32"/>
      <c r="AC54" s="32"/>
      <c r="AD54" s="32"/>
      <c r="AE54" s="32"/>
      <c r="AF54" s="32"/>
      <c r="AT54" s="325"/>
      <c r="AU54" s="32"/>
      <c r="AV54" s="32"/>
      <c r="AW54" s="32"/>
      <c r="AX54" s="32"/>
      <c r="AY54" s="32"/>
      <c r="AZ54" s="32"/>
      <c r="BA54" s="32"/>
      <c r="BB54" s="32"/>
      <c r="BC54" s="32"/>
      <c r="BR54" s="325"/>
      <c r="BS54" s="32"/>
      <c r="BT54" s="32"/>
      <c r="BU54" s="32"/>
      <c r="BV54" s="32"/>
      <c r="BW54" s="32"/>
      <c r="BX54" s="32"/>
      <c r="BY54" s="32"/>
      <c r="BZ54" s="32"/>
      <c r="CA54" s="32"/>
      <c r="CS54" s="325"/>
      <c r="CT54" s="32"/>
      <c r="CU54" s="32"/>
      <c r="CV54" s="32"/>
      <c r="CW54" s="32"/>
      <c r="CX54" s="32"/>
      <c r="CY54" s="32"/>
      <c r="CZ54" s="32"/>
      <c r="DA54" s="32"/>
      <c r="DB54" s="32"/>
      <c r="DU54" s="325"/>
      <c r="DV54" s="32"/>
      <c r="DW54" s="32"/>
      <c r="DX54" s="32"/>
      <c r="DY54" s="32"/>
      <c r="DZ54" s="32"/>
      <c r="EA54" s="32"/>
      <c r="EB54" s="32"/>
      <c r="EC54" s="32"/>
      <c r="ED54" s="32"/>
      <c r="EV54" s="325"/>
      <c r="EW54" s="32"/>
      <c r="EX54" s="32"/>
      <c r="EY54" s="32"/>
      <c r="EZ54" s="32"/>
      <c r="FA54" s="32"/>
      <c r="FB54" s="32"/>
      <c r="FC54" s="32"/>
      <c r="FD54" s="32"/>
      <c r="FE54" s="32"/>
      <c r="FV54" s="325"/>
      <c r="FW54" s="32"/>
      <c r="FX54" s="32"/>
      <c r="FY54" s="32"/>
      <c r="FZ54" s="32"/>
      <c r="GA54" s="32"/>
      <c r="GB54" s="32"/>
      <c r="GC54" s="32"/>
      <c r="GD54" s="32"/>
      <c r="GE54" s="32"/>
    </row>
    <row r="55" spans="2:187" hidden="1" x14ac:dyDescent="0.15">
      <c r="B55" s="325" t="s">
        <v>184</v>
      </c>
      <c r="C55" s="32">
        <f t="shared" ref="C55:K55" si="244">+C25+C39-C11</f>
        <v>0</v>
      </c>
      <c r="D55" s="32">
        <f t="shared" si="244"/>
        <v>0</v>
      </c>
      <c r="E55" s="32">
        <f t="shared" si="244"/>
        <v>0</v>
      </c>
      <c r="F55" s="32">
        <f t="shared" si="244"/>
        <v>0</v>
      </c>
      <c r="G55" s="32">
        <f t="shared" si="244"/>
        <v>0</v>
      </c>
      <c r="H55" s="32">
        <f t="shared" si="244"/>
        <v>0</v>
      </c>
      <c r="I55" s="32">
        <f t="shared" si="244"/>
        <v>0</v>
      </c>
      <c r="J55" s="32">
        <f t="shared" si="244"/>
        <v>0</v>
      </c>
      <c r="K55" s="32">
        <f t="shared" si="244"/>
        <v>0</v>
      </c>
      <c r="W55" s="325" t="s">
        <v>184</v>
      </c>
      <c r="X55" s="32">
        <f t="shared" ref="X55:AF55" si="245">+X25+X39-X11</f>
        <v>0</v>
      </c>
      <c r="Y55" s="32">
        <f t="shared" si="245"/>
        <v>0</v>
      </c>
      <c r="Z55" s="32">
        <f t="shared" si="245"/>
        <v>0</v>
      </c>
      <c r="AA55" s="32">
        <f t="shared" si="245"/>
        <v>0</v>
      </c>
      <c r="AB55" s="32">
        <f t="shared" si="245"/>
        <v>0</v>
      </c>
      <c r="AC55" s="32">
        <f t="shared" si="245"/>
        <v>0</v>
      </c>
      <c r="AD55" s="32">
        <f t="shared" si="245"/>
        <v>0</v>
      </c>
      <c r="AE55" s="32">
        <f t="shared" si="245"/>
        <v>0</v>
      </c>
      <c r="AF55" s="32">
        <f t="shared" si="245"/>
        <v>0</v>
      </c>
      <c r="AT55" s="325" t="s">
        <v>184</v>
      </c>
      <c r="AU55" s="32">
        <f t="shared" ref="AU55:BC55" si="246">+AU25+AU39-AU11</f>
        <v>0</v>
      </c>
      <c r="AV55" s="32">
        <f t="shared" si="246"/>
        <v>0</v>
      </c>
      <c r="AW55" s="32">
        <f t="shared" si="246"/>
        <v>0</v>
      </c>
      <c r="AX55" s="32">
        <f t="shared" si="246"/>
        <v>0</v>
      </c>
      <c r="AY55" s="32">
        <f t="shared" si="246"/>
        <v>0</v>
      </c>
      <c r="AZ55" s="32">
        <f t="shared" si="246"/>
        <v>0</v>
      </c>
      <c r="BA55" s="32">
        <f t="shared" si="246"/>
        <v>0</v>
      </c>
      <c r="BB55" s="32">
        <f t="shared" si="246"/>
        <v>0</v>
      </c>
      <c r="BC55" s="32">
        <f t="shared" si="246"/>
        <v>0</v>
      </c>
      <c r="BR55" s="325" t="s">
        <v>184</v>
      </c>
      <c r="BS55" s="32">
        <f t="shared" ref="BS55:CA55" si="247">+BS25+BS39-BS11</f>
        <v>0</v>
      </c>
      <c r="BT55" s="32">
        <f t="shared" si="247"/>
        <v>0</v>
      </c>
      <c r="BU55" s="32">
        <f t="shared" si="247"/>
        <v>0</v>
      </c>
      <c r="BV55" s="32">
        <f t="shared" si="247"/>
        <v>0</v>
      </c>
      <c r="BW55" s="32">
        <f t="shared" si="247"/>
        <v>0</v>
      </c>
      <c r="BX55" s="32">
        <f t="shared" si="247"/>
        <v>0</v>
      </c>
      <c r="BY55" s="32">
        <f t="shared" si="247"/>
        <v>0</v>
      </c>
      <c r="BZ55" s="32">
        <f t="shared" si="247"/>
        <v>0</v>
      </c>
      <c r="CA55" s="32">
        <f t="shared" si="247"/>
        <v>0</v>
      </c>
      <c r="CS55" s="325" t="s">
        <v>184</v>
      </c>
      <c r="CT55" s="32">
        <f t="shared" ref="CT55:DB55" si="248">+CT25+CT39-CT11</f>
        <v>0</v>
      </c>
      <c r="CU55" s="32">
        <f t="shared" si="248"/>
        <v>0</v>
      </c>
      <c r="CV55" s="32">
        <f t="shared" si="248"/>
        <v>0</v>
      </c>
      <c r="CW55" s="32">
        <f t="shared" si="248"/>
        <v>0</v>
      </c>
      <c r="CX55" s="32">
        <f t="shared" si="248"/>
        <v>0</v>
      </c>
      <c r="CY55" s="32">
        <f t="shared" si="248"/>
        <v>0</v>
      </c>
      <c r="CZ55" s="32">
        <f t="shared" si="248"/>
        <v>0</v>
      </c>
      <c r="DA55" s="32">
        <f t="shared" si="248"/>
        <v>0</v>
      </c>
      <c r="DB55" s="32">
        <f t="shared" si="248"/>
        <v>0</v>
      </c>
      <c r="DU55" s="325" t="s">
        <v>184</v>
      </c>
      <c r="DV55" s="32">
        <f t="shared" ref="DV55:ED55" si="249">+DV25+DV39-DV11</f>
        <v>0</v>
      </c>
      <c r="DW55" s="32">
        <f t="shared" si="249"/>
        <v>0</v>
      </c>
      <c r="DX55" s="32">
        <f t="shared" si="249"/>
        <v>0</v>
      </c>
      <c r="DY55" s="32">
        <f t="shared" si="249"/>
        <v>0</v>
      </c>
      <c r="DZ55" s="32">
        <f t="shared" si="249"/>
        <v>0</v>
      </c>
      <c r="EA55" s="32">
        <f t="shared" si="249"/>
        <v>0</v>
      </c>
      <c r="EB55" s="32">
        <f t="shared" si="249"/>
        <v>0</v>
      </c>
      <c r="EC55" s="32">
        <f t="shared" si="249"/>
        <v>0</v>
      </c>
      <c r="ED55" s="32">
        <f t="shared" si="249"/>
        <v>0</v>
      </c>
      <c r="EV55" s="325" t="s">
        <v>184</v>
      </c>
      <c r="EW55" s="32">
        <f t="shared" ref="EW55:FE55" si="250">+EW25+EW39-EW11</f>
        <v>0</v>
      </c>
      <c r="EX55" s="32">
        <f t="shared" si="250"/>
        <v>0</v>
      </c>
      <c r="EY55" s="32">
        <f t="shared" si="250"/>
        <v>0</v>
      </c>
      <c r="EZ55" s="32">
        <f t="shared" si="250"/>
        <v>0</v>
      </c>
      <c r="FA55" s="32">
        <f t="shared" si="250"/>
        <v>0</v>
      </c>
      <c r="FB55" s="32">
        <f t="shared" si="250"/>
        <v>0</v>
      </c>
      <c r="FC55" s="32">
        <f t="shared" si="250"/>
        <v>0</v>
      </c>
      <c r="FD55" s="32">
        <f t="shared" si="250"/>
        <v>0</v>
      </c>
      <c r="FE55" s="32">
        <f t="shared" si="250"/>
        <v>0</v>
      </c>
      <c r="FV55" s="325" t="s">
        <v>184</v>
      </c>
      <c r="FW55" s="32">
        <f t="shared" ref="FW55:GE55" si="251">+FW25+FW39-FW11</f>
        <v>0</v>
      </c>
      <c r="FX55" s="32">
        <f t="shared" si="251"/>
        <v>0</v>
      </c>
      <c r="FY55" s="32">
        <f t="shared" si="251"/>
        <v>0</v>
      </c>
      <c r="FZ55" s="32">
        <f t="shared" si="251"/>
        <v>0</v>
      </c>
      <c r="GA55" s="32">
        <f t="shared" si="251"/>
        <v>0</v>
      </c>
      <c r="GB55" s="32">
        <f t="shared" si="251"/>
        <v>0</v>
      </c>
      <c r="GC55" s="32">
        <f t="shared" si="251"/>
        <v>0</v>
      </c>
      <c r="GD55" s="32">
        <f t="shared" si="251"/>
        <v>0</v>
      </c>
      <c r="GE55" s="32">
        <f t="shared" si="251"/>
        <v>0</v>
      </c>
    </row>
    <row r="56" spans="2:187" hidden="1" x14ac:dyDescent="0.15">
      <c r="B56" s="325"/>
      <c r="C56" s="32"/>
      <c r="D56" s="32"/>
      <c r="E56" s="32"/>
      <c r="F56" s="32"/>
      <c r="G56" s="32"/>
      <c r="H56" s="32"/>
      <c r="I56" s="32"/>
      <c r="J56" s="32"/>
      <c r="K56" s="32"/>
      <c r="W56" s="325"/>
      <c r="X56" s="32"/>
      <c r="Y56" s="32"/>
      <c r="Z56" s="32"/>
      <c r="AA56" s="32"/>
      <c r="AB56" s="32"/>
      <c r="AC56" s="32"/>
      <c r="AD56" s="32"/>
      <c r="AE56" s="32"/>
      <c r="AF56" s="32"/>
      <c r="AT56" s="325"/>
      <c r="AU56" s="32"/>
      <c r="AV56" s="32"/>
      <c r="AW56" s="32"/>
      <c r="AX56" s="32"/>
      <c r="AY56" s="32"/>
      <c r="AZ56" s="32"/>
      <c r="BA56" s="32"/>
      <c r="BB56" s="32"/>
      <c r="BC56" s="32"/>
      <c r="BR56" s="325"/>
      <c r="BS56" s="32"/>
      <c r="BT56" s="32"/>
      <c r="BU56" s="32"/>
      <c r="BV56" s="32"/>
      <c r="BW56" s="32"/>
      <c r="BX56" s="32"/>
      <c r="BY56" s="32"/>
      <c r="BZ56" s="32"/>
      <c r="CA56" s="32"/>
      <c r="CS56" s="325"/>
      <c r="CT56" s="32"/>
      <c r="CU56" s="32"/>
      <c r="CV56" s="32"/>
      <c r="CW56" s="32"/>
      <c r="CX56" s="32"/>
      <c r="CY56" s="32"/>
      <c r="CZ56" s="32"/>
      <c r="DA56" s="32"/>
      <c r="DB56" s="32"/>
      <c r="DU56" s="325"/>
      <c r="DV56" s="32"/>
      <c r="DW56" s="32"/>
      <c r="DX56" s="32"/>
      <c r="DY56" s="32"/>
      <c r="DZ56" s="32"/>
      <c r="EA56" s="32"/>
      <c r="EB56" s="32"/>
      <c r="EC56" s="32"/>
      <c r="ED56" s="32"/>
      <c r="EV56" s="325"/>
      <c r="EW56" s="32"/>
      <c r="EX56" s="32"/>
      <c r="EY56" s="32"/>
      <c r="EZ56" s="32"/>
      <c r="FA56" s="32"/>
      <c r="FB56" s="32"/>
      <c r="FC56" s="32"/>
      <c r="FD56" s="32"/>
      <c r="FE56" s="32"/>
      <c r="FV56" s="325"/>
      <c r="FW56" s="32"/>
      <c r="FX56" s="32"/>
      <c r="FY56" s="32"/>
      <c r="FZ56" s="32"/>
      <c r="GA56" s="32"/>
      <c r="GB56" s="32"/>
      <c r="GC56" s="32"/>
      <c r="GD56" s="32"/>
      <c r="GE56" s="32"/>
    </row>
    <row r="57" spans="2:187" hidden="1" x14ac:dyDescent="0.15">
      <c r="B57" s="325" t="s">
        <v>185</v>
      </c>
      <c r="C57" s="32">
        <f t="shared" ref="C57:K57" si="252">+C27+C41-C13</f>
        <v>0</v>
      </c>
      <c r="D57" s="32">
        <f t="shared" si="252"/>
        <v>0</v>
      </c>
      <c r="E57" s="32">
        <f t="shared" si="252"/>
        <v>0</v>
      </c>
      <c r="F57" s="32">
        <f t="shared" si="252"/>
        <v>0</v>
      </c>
      <c r="G57" s="32">
        <f t="shared" si="252"/>
        <v>0</v>
      </c>
      <c r="H57" s="32">
        <f t="shared" si="252"/>
        <v>0</v>
      </c>
      <c r="I57" s="32">
        <f t="shared" si="252"/>
        <v>0</v>
      </c>
      <c r="J57" s="32">
        <f t="shared" si="252"/>
        <v>0</v>
      </c>
      <c r="K57" s="32">
        <f t="shared" si="252"/>
        <v>0</v>
      </c>
      <c r="W57" s="325" t="s">
        <v>185</v>
      </c>
      <c r="X57" s="32">
        <f t="shared" ref="X57:AF57" si="253">+X27+X41-X13</f>
        <v>0</v>
      </c>
      <c r="Y57" s="32">
        <f t="shared" si="253"/>
        <v>0</v>
      </c>
      <c r="Z57" s="32">
        <f t="shared" si="253"/>
        <v>0</v>
      </c>
      <c r="AA57" s="32">
        <f t="shared" si="253"/>
        <v>0</v>
      </c>
      <c r="AB57" s="32">
        <f t="shared" si="253"/>
        <v>0</v>
      </c>
      <c r="AC57" s="32">
        <f t="shared" si="253"/>
        <v>0</v>
      </c>
      <c r="AD57" s="32">
        <f t="shared" si="253"/>
        <v>0</v>
      </c>
      <c r="AE57" s="32">
        <f t="shared" si="253"/>
        <v>0</v>
      </c>
      <c r="AF57" s="32">
        <f t="shared" si="253"/>
        <v>0</v>
      </c>
      <c r="AT57" s="325" t="s">
        <v>185</v>
      </c>
      <c r="AU57" s="32">
        <f t="shared" ref="AU57:BC57" si="254">+AU27+AU41-AU13</f>
        <v>0</v>
      </c>
      <c r="AV57" s="32">
        <f t="shared" si="254"/>
        <v>0</v>
      </c>
      <c r="AW57" s="32">
        <f t="shared" si="254"/>
        <v>0</v>
      </c>
      <c r="AX57" s="32">
        <f t="shared" si="254"/>
        <v>0</v>
      </c>
      <c r="AY57" s="32">
        <f t="shared" si="254"/>
        <v>0</v>
      </c>
      <c r="AZ57" s="32">
        <f t="shared" si="254"/>
        <v>0</v>
      </c>
      <c r="BA57" s="32">
        <f t="shared" si="254"/>
        <v>0</v>
      </c>
      <c r="BB57" s="32">
        <f t="shared" si="254"/>
        <v>0</v>
      </c>
      <c r="BC57" s="32">
        <f t="shared" si="254"/>
        <v>0</v>
      </c>
      <c r="BR57" s="325" t="s">
        <v>185</v>
      </c>
      <c r="BS57" s="32">
        <f t="shared" ref="BS57:CA57" si="255">+BS27+BS41-BS13</f>
        <v>0</v>
      </c>
      <c r="BT57" s="32">
        <f t="shared" si="255"/>
        <v>0</v>
      </c>
      <c r="BU57" s="32">
        <f t="shared" si="255"/>
        <v>0</v>
      </c>
      <c r="BV57" s="32">
        <f t="shared" si="255"/>
        <v>0</v>
      </c>
      <c r="BW57" s="32">
        <f t="shared" si="255"/>
        <v>0</v>
      </c>
      <c r="BX57" s="32">
        <f t="shared" si="255"/>
        <v>0</v>
      </c>
      <c r="BY57" s="32">
        <f t="shared" si="255"/>
        <v>0</v>
      </c>
      <c r="BZ57" s="32">
        <f t="shared" si="255"/>
        <v>0</v>
      </c>
      <c r="CA57" s="32">
        <f t="shared" si="255"/>
        <v>0</v>
      </c>
      <c r="CS57" s="325" t="s">
        <v>185</v>
      </c>
      <c r="CT57" s="32">
        <f t="shared" ref="CT57:DB57" si="256">+CT27+CT41-CT13</f>
        <v>0</v>
      </c>
      <c r="CU57" s="32">
        <f t="shared" si="256"/>
        <v>0</v>
      </c>
      <c r="CV57" s="32">
        <f t="shared" si="256"/>
        <v>0</v>
      </c>
      <c r="CW57" s="32">
        <f t="shared" si="256"/>
        <v>0</v>
      </c>
      <c r="CX57" s="32">
        <f t="shared" si="256"/>
        <v>0</v>
      </c>
      <c r="CY57" s="32">
        <f t="shared" si="256"/>
        <v>0</v>
      </c>
      <c r="CZ57" s="32">
        <f t="shared" si="256"/>
        <v>0</v>
      </c>
      <c r="DA57" s="32">
        <f t="shared" si="256"/>
        <v>0</v>
      </c>
      <c r="DB57" s="32">
        <f t="shared" si="256"/>
        <v>0</v>
      </c>
      <c r="DU57" s="325" t="s">
        <v>185</v>
      </c>
      <c r="DV57" s="32">
        <f t="shared" ref="DV57:ED57" si="257">+DV27+DV41-DV13</f>
        <v>0</v>
      </c>
      <c r="DW57" s="32">
        <f t="shared" si="257"/>
        <v>0</v>
      </c>
      <c r="DX57" s="32">
        <f t="shared" si="257"/>
        <v>0</v>
      </c>
      <c r="DY57" s="32">
        <f t="shared" si="257"/>
        <v>0</v>
      </c>
      <c r="DZ57" s="32">
        <f t="shared" si="257"/>
        <v>0</v>
      </c>
      <c r="EA57" s="32">
        <f t="shared" si="257"/>
        <v>0</v>
      </c>
      <c r="EB57" s="32">
        <f t="shared" si="257"/>
        <v>0</v>
      </c>
      <c r="EC57" s="32">
        <f t="shared" si="257"/>
        <v>0</v>
      </c>
      <c r="ED57" s="32">
        <f t="shared" si="257"/>
        <v>0</v>
      </c>
      <c r="EV57" s="325" t="s">
        <v>185</v>
      </c>
      <c r="EW57" s="32">
        <f t="shared" ref="EW57:FE57" si="258">+EW27+EW41-EW13</f>
        <v>0</v>
      </c>
      <c r="EX57" s="32">
        <f t="shared" si="258"/>
        <v>0</v>
      </c>
      <c r="EY57" s="32">
        <f t="shared" si="258"/>
        <v>0</v>
      </c>
      <c r="EZ57" s="32">
        <f t="shared" si="258"/>
        <v>0</v>
      </c>
      <c r="FA57" s="32">
        <f t="shared" si="258"/>
        <v>0</v>
      </c>
      <c r="FB57" s="32">
        <f t="shared" si="258"/>
        <v>0</v>
      </c>
      <c r="FC57" s="32">
        <f t="shared" si="258"/>
        <v>0</v>
      </c>
      <c r="FD57" s="32">
        <f t="shared" si="258"/>
        <v>0</v>
      </c>
      <c r="FE57" s="32">
        <f t="shared" si="258"/>
        <v>0</v>
      </c>
      <c r="FV57" s="325" t="s">
        <v>185</v>
      </c>
      <c r="FW57" s="32">
        <f t="shared" ref="FW57:GE57" si="259">+FW27+FW41-FW13</f>
        <v>0</v>
      </c>
      <c r="FX57" s="32">
        <f t="shared" si="259"/>
        <v>0</v>
      </c>
      <c r="FY57" s="32">
        <f t="shared" si="259"/>
        <v>0</v>
      </c>
      <c r="FZ57" s="32">
        <f t="shared" si="259"/>
        <v>0</v>
      </c>
      <c r="GA57" s="32">
        <f t="shared" si="259"/>
        <v>0</v>
      </c>
      <c r="GB57" s="32">
        <f t="shared" si="259"/>
        <v>0</v>
      </c>
      <c r="GC57" s="32">
        <f t="shared" si="259"/>
        <v>0</v>
      </c>
      <c r="GD57" s="32">
        <f t="shared" si="259"/>
        <v>0</v>
      </c>
      <c r="GE57" s="32">
        <f t="shared" si="259"/>
        <v>0</v>
      </c>
    </row>
    <row r="58" spans="2:187" hidden="1" x14ac:dyDescent="0.15">
      <c r="B58" s="325"/>
      <c r="C58" s="32"/>
      <c r="D58" s="32"/>
      <c r="E58" s="32"/>
      <c r="F58" s="32"/>
      <c r="G58" s="32"/>
      <c r="H58" s="32"/>
      <c r="I58" s="32"/>
      <c r="J58" s="32"/>
      <c r="K58" s="32"/>
      <c r="W58" s="325"/>
      <c r="X58" s="32"/>
      <c r="Y58" s="32"/>
      <c r="Z58" s="32"/>
      <c r="AA58" s="32"/>
      <c r="AB58" s="32"/>
      <c r="AC58" s="32"/>
      <c r="AD58" s="32"/>
      <c r="AE58" s="32"/>
      <c r="AF58" s="32"/>
      <c r="AT58" s="325"/>
      <c r="AU58" s="32"/>
      <c r="AV58" s="32"/>
      <c r="AW58" s="32"/>
      <c r="AX58" s="32"/>
      <c r="AY58" s="32"/>
      <c r="AZ58" s="32"/>
      <c r="BA58" s="32"/>
      <c r="BB58" s="32"/>
      <c r="BC58" s="32"/>
      <c r="BR58" s="325"/>
      <c r="BS58" s="32"/>
      <c r="BT58" s="32"/>
      <c r="BU58" s="32"/>
      <c r="BV58" s="32"/>
      <c r="BW58" s="32"/>
      <c r="BX58" s="32"/>
      <c r="BY58" s="32"/>
      <c r="BZ58" s="32"/>
      <c r="CA58" s="32"/>
      <c r="CS58" s="325"/>
      <c r="CT58" s="32"/>
      <c r="CU58" s="32"/>
      <c r="CV58" s="32"/>
      <c r="CW58" s="32"/>
      <c r="CX58" s="32"/>
      <c r="CY58" s="32"/>
      <c r="CZ58" s="32"/>
      <c r="DA58" s="32"/>
      <c r="DB58" s="32"/>
      <c r="DU58" s="325"/>
      <c r="DV58" s="32"/>
      <c r="DW58" s="32"/>
      <c r="DX58" s="32"/>
      <c r="DY58" s="32"/>
      <c r="DZ58" s="32"/>
      <c r="EA58" s="32"/>
      <c r="EB58" s="32"/>
      <c r="EC58" s="32"/>
      <c r="ED58" s="32"/>
      <c r="EV58" s="325"/>
      <c r="EW58" s="32"/>
      <c r="EX58" s="32"/>
      <c r="EY58" s="32"/>
      <c r="EZ58" s="32"/>
      <c r="FA58" s="32"/>
      <c r="FB58" s="32"/>
      <c r="FC58" s="32"/>
      <c r="FD58" s="32"/>
      <c r="FE58" s="32"/>
      <c r="FV58" s="325"/>
      <c r="FW58" s="32"/>
      <c r="FX58" s="32"/>
      <c r="FY58" s="32"/>
      <c r="FZ58" s="32"/>
      <c r="GA58" s="32"/>
      <c r="GB58" s="32"/>
      <c r="GC58" s="32"/>
      <c r="GD58" s="32"/>
      <c r="GE58" s="32"/>
    </row>
    <row r="59" spans="2:187" hidden="1" x14ac:dyDescent="0.15">
      <c r="B59" s="325" t="s">
        <v>186</v>
      </c>
      <c r="C59" s="32">
        <f t="shared" ref="C59:K59" si="260">+C29+C43-C15</f>
        <v>0</v>
      </c>
      <c r="D59" s="32">
        <f t="shared" si="260"/>
        <v>0</v>
      </c>
      <c r="E59" s="32">
        <f t="shared" si="260"/>
        <v>0</v>
      </c>
      <c r="F59" s="32">
        <f t="shared" si="260"/>
        <v>0</v>
      </c>
      <c r="G59" s="32">
        <f t="shared" si="260"/>
        <v>0</v>
      </c>
      <c r="H59" s="32">
        <f t="shared" si="260"/>
        <v>0</v>
      </c>
      <c r="I59" s="32">
        <f t="shared" si="260"/>
        <v>0</v>
      </c>
      <c r="J59" s="32">
        <f t="shared" si="260"/>
        <v>0</v>
      </c>
      <c r="K59" s="32">
        <f t="shared" si="260"/>
        <v>0</v>
      </c>
      <c r="W59" s="325" t="s">
        <v>186</v>
      </c>
      <c r="X59" s="32">
        <f t="shared" ref="X59:AF59" si="261">+X29+X43-X15</f>
        <v>0</v>
      </c>
      <c r="Y59" s="32">
        <f t="shared" si="261"/>
        <v>0</v>
      </c>
      <c r="Z59" s="32">
        <f t="shared" si="261"/>
        <v>0</v>
      </c>
      <c r="AA59" s="32">
        <f t="shared" si="261"/>
        <v>0</v>
      </c>
      <c r="AB59" s="32">
        <f t="shared" si="261"/>
        <v>0</v>
      </c>
      <c r="AC59" s="32">
        <f t="shared" si="261"/>
        <v>0</v>
      </c>
      <c r="AD59" s="32">
        <f t="shared" si="261"/>
        <v>0</v>
      </c>
      <c r="AE59" s="32">
        <f t="shared" si="261"/>
        <v>0</v>
      </c>
      <c r="AF59" s="32">
        <f t="shared" si="261"/>
        <v>0</v>
      </c>
      <c r="AT59" s="325" t="s">
        <v>186</v>
      </c>
      <c r="AU59" s="32">
        <f t="shared" ref="AU59:BC59" si="262">+AU29+AU43-AU15</f>
        <v>0</v>
      </c>
      <c r="AV59" s="32">
        <f t="shared" si="262"/>
        <v>0</v>
      </c>
      <c r="AW59" s="32">
        <f t="shared" si="262"/>
        <v>0</v>
      </c>
      <c r="AX59" s="32">
        <f t="shared" si="262"/>
        <v>0</v>
      </c>
      <c r="AY59" s="32">
        <f t="shared" si="262"/>
        <v>0</v>
      </c>
      <c r="AZ59" s="32">
        <f t="shared" si="262"/>
        <v>0</v>
      </c>
      <c r="BA59" s="32">
        <f t="shared" si="262"/>
        <v>0</v>
      </c>
      <c r="BB59" s="32">
        <f t="shared" si="262"/>
        <v>0</v>
      </c>
      <c r="BC59" s="32">
        <f t="shared" si="262"/>
        <v>0</v>
      </c>
      <c r="BR59" s="325" t="s">
        <v>186</v>
      </c>
      <c r="BS59" s="32">
        <f t="shared" ref="BS59:CA59" si="263">+BS29+BS43-BS15</f>
        <v>0</v>
      </c>
      <c r="BT59" s="32">
        <f t="shared" si="263"/>
        <v>0</v>
      </c>
      <c r="BU59" s="32">
        <f t="shared" si="263"/>
        <v>0</v>
      </c>
      <c r="BV59" s="32">
        <f t="shared" si="263"/>
        <v>0</v>
      </c>
      <c r="BW59" s="32">
        <f t="shared" si="263"/>
        <v>0</v>
      </c>
      <c r="BX59" s="32">
        <f t="shared" si="263"/>
        <v>0</v>
      </c>
      <c r="BY59" s="32">
        <f t="shared" si="263"/>
        <v>0</v>
      </c>
      <c r="BZ59" s="32">
        <f t="shared" si="263"/>
        <v>0</v>
      </c>
      <c r="CA59" s="32">
        <f t="shared" si="263"/>
        <v>0</v>
      </c>
      <c r="CS59" s="325" t="s">
        <v>186</v>
      </c>
      <c r="CT59" s="32">
        <f t="shared" ref="CT59:DB59" si="264">+CT29+CT43-CT15</f>
        <v>0</v>
      </c>
      <c r="CU59" s="32">
        <f t="shared" si="264"/>
        <v>0</v>
      </c>
      <c r="CV59" s="32">
        <f t="shared" si="264"/>
        <v>0</v>
      </c>
      <c r="CW59" s="32">
        <f t="shared" si="264"/>
        <v>0</v>
      </c>
      <c r="CX59" s="32">
        <f t="shared" si="264"/>
        <v>0</v>
      </c>
      <c r="CY59" s="32">
        <f t="shared" si="264"/>
        <v>0</v>
      </c>
      <c r="CZ59" s="32">
        <f t="shared" si="264"/>
        <v>0</v>
      </c>
      <c r="DA59" s="32">
        <f t="shared" si="264"/>
        <v>0</v>
      </c>
      <c r="DB59" s="32">
        <f t="shared" si="264"/>
        <v>0</v>
      </c>
      <c r="DU59" s="325" t="s">
        <v>186</v>
      </c>
      <c r="DV59" s="32">
        <f t="shared" ref="DV59:ED59" si="265">+DV29+DV43-DV15</f>
        <v>0</v>
      </c>
      <c r="DW59" s="32">
        <f t="shared" si="265"/>
        <v>0</v>
      </c>
      <c r="DX59" s="32">
        <f t="shared" si="265"/>
        <v>0</v>
      </c>
      <c r="DY59" s="32">
        <f t="shared" si="265"/>
        <v>0</v>
      </c>
      <c r="DZ59" s="32">
        <f t="shared" si="265"/>
        <v>0</v>
      </c>
      <c r="EA59" s="32">
        <f t="shared" si="265"/>
        <v>0</v>
      </c>
      <c r="EB59" s="32">
        <f t="shared" si="265"/>
        <v>0</v>
      </c>
      <c r="EC59" s="32">
        <f t="shared" si="265"/>
        <v>0</v>
      </c>
      <c r="ED59" s="32">
        <f t="shared" si="265"/>
        <v>0</v>
      </c>
      <c r="EV59" s="325" t="s">
        <v>186</v>
      </c>
      <c r="EW59" s="32">
        <f t="shared" ref="EW59:FE59" si="266">+EW29+EW43-EW15</f>
        <v>0</v>
      </c>
      <c r="EX59" s="32">
        <f t="shared" si="266"/>
        <v>0</v>
      </c>
      <c r="EY59" s="32">
        <f t="shared" si="266"/>
        <v>0</v>
      </c>
      <c r="EZ59" s="32">
        <f t="shared" si="266"/>
        <v>0</v>
      </c>
      <c r="FA59" s="32">
        <f t="shared" si="266"/>
        <v>0</v>
      </c>
      <c r="FB59" s="32">
        <f t="shared" si="266"/>
        <v>0</v>
      </c>
      <c r="FC59" s="32">
        <f t="shared" si="266"/>
        <v>0</v>
      </c>
      <c r="FD59" s="32">
        <f t="shared" si="266"/>
        <v>0</v>
      </c>
      <c r="FE59" s="32">
        <f t="shared" si="266"/>
        <v>0</v>
      </c>
      <c r="FV59" s="325" t="s">
        <v>186</v>
      </c>
      <c r="FW59" s="32">
        <f t="shared" ref="FW59:GE59" si="267">+FW29+FW43-FW15</f>
        <v>0</v>
      </c>
      <c r="FX59" s="32">
        <f t="shared" si="267"/>
        <v>0</v>
      </c>
      <c r="FY59" s="32">
        <f t="shared" si="267"/>
        <v>0</v>
      </c>
      <c r="FZ59" s="32">
        <f t="shared" si="267"/>
        <v>0</v>
      </c>
      <c r="GA59" s="32">
        <f t="shared" si="267"/>
        <v>0</v>
      </c>
      <c r="GB59" s="32">
        <f t="shared" si="267"/>
        <v>0</v>
      </c>
      <c r="GC59" s="32">
        <f t="shared" si="267"/>
        <v>0</v>
      </c>
      <c r="GD59" s="32">
        <f t="shared" si="267"/>
        <v>0</v>
      </c>
      <c r="GE59" s="32">
        <f t="shared" si="267"/>
        <v>0</v>
      </c>
    </row>
    <row r="60" spans="2:187" hidden="1" x14ac:dyDescent="0.15">
      <c r="B60" s="325"/>
      <c r="C60" s="32"/>
      <c r="D60" s="32"/>
      <c r="E60" s="32"/>
      <c r="F60" s="32"/>
      <c r="G60" s="32"/>
      <c r="H60" s="32"/>
      <c r="I60" s="32"/>
      <c r="J60" s="32"/>
      <c r="K60" s="32"/>
      <c r="W60" s="325"/>
      <c r="X60" s="32"/>
      <c r="Y60" s="32"/>
      <c r="Z60" s="32"/>
      <c r="AA60" s="32"/>
      <c r="AB60" s="32"/>
      <c r="AC60" s="32"/>
      <c r="AD60" s="32"/>
      <c r="AE60" s="32"/>
      <c r="AF60" s="32"/>
      <c r="AT60" s="325"/>
      <c r="AU60" s="32"/>
      <c r="AV60" s="32"/>
      <c r="AW60" s="32"/>
      <c r="AX60" s="32"/>
      <c r="AY60" s="32"/>
      <c r="AZ60" s="32"/>
      <c r="BA60" s="32"/>
      <c r="BB60" s="32"/>
      <c r="BC60" s="32"/>
      <c r="BR60" s="325"/>
      <c r="BS60" s="32"/>
      <c r="BT60" s="32"/>
      <c r="BU60" s="32"/>
      <c r="BV60" s="32"/>
      <c r="BW60" s="32"/>
      <c r="BX60" s="32"/>
      <c r="BY60" s="32"/>
      <c r="BZ60" s="32"/>
      <c r="CA60" s="32"/>
      <c r="CS60" s="325"/>
      <c r="CT60" s="32"/>
      <c r="CU60" s="32"/>
      <c r="CV60" s="32"/>
      <c r="CW60" s="32"/>
      <c r="CX60" s="32"/>
      <c r="CY60" s="32"/>
      <c r="CZ60" s="32"/>
      <c r="DA60" s="32"/>
      <c r="DB60" s="32"/>
      <c r="DU60" s="325"/>
      <c r="DV60" s="32"/>
      <c r="DW60" s="32"/>
      <c r="DX60" s="32"/>
      <c r="DY60" s="32"/>
      <c r="DZ60" s="32"/>
      <c r="EA60" s="32"/>
      <c r="EB60" s="32"/>
      <c r="EC60" s="32"/>
      <c r="ED60" s="32"/>
      <c r="EV60" s="325"/>
      <c r="EW60" s="32"/>
      <c r="EX60" s="32"/>
      <c r="EY60" s="32"/>
      <c r="EZ60" s="32"/>
      <c r="FA60" s="32"/>
      <c r="FB60" s="32"/>
      <c r="FC60" s="32"/>
      <c r="FD60" s="32"/>
      <c r="FE60" s="32"/>
      <c r="FV60" s="325"/>
      <c r="FW60" s="32"/>
      <c r="FX60" s="32"/>
      <c r="FY60" s="32"/>
      <c r="FZ60" s="32"/>
      <c r="GA60" s="32"/>
      <c r="GB60" s="32"/>
      <c r="GC60" s="32"/>
      <c r="GD60" s="32"/>
      <c r="GE60" s="32"/>
    </row>
    <row r="61" spans="2:187" hidden="1" x14ac:dyDescent="0.15">
      <c r="B61" s="325" t="s">
        <v>187</v>
      </c>
      <c r="C61" s="32">
        <f t="shared" ref="C61:K61" si="268">+C31+C45-C17</f>
        <v>0</v>
      </c>
      <c r="D61" s="32">
        <f t="shared" si="268"/>
        <v>0</v>
      </c>
      <c r="E61" s="32">
        <f t="shared" si="268"/>
        <v>0</v>
      </c>
      <c r="F61" s="32">
        <f t="shared" si="268"/>
        <v>0</v>
      </c>
      <c r="G61" s="32">
        <f t="shared" si="268"/>
        <v>0</v>
      </c>
      <c r="H61" s="32">
        <f t="shared" si="268"/>
        <v>0</v>
      </c>
      <c r="I61" s="32">
        <f t="shared" si="268"/>
        <v>0</v>
      </c>
      <c r="J61" s="32">
        <f t="shared" si="268"/>
        <v>0</v>
      </c>
      <c r="K61" s="32">
        <f t="shared" si="268"/>
        <v>0</v>
      </c>
      <c r="W61" s="325" t="s">
        <v>187</v>
      </c>
      <c r="X61" s="32">
        <f t="shared" ref="X61:AF61" si="269">+X31+X45-X17</f>
        <v>0</v>
      </c>
      <c r="Y61" s="32">
        <f t="shared" si="269"/>
        <v>0</v>
      </c>
      <c r="Z61" s="32">
        <f t="shared" si="269"/>
        <v>0</v>
      </c>
      <c r="AA61" s="32">
        <f t="shared" si="269"/>
        <v>0</v>
      </c>
      <c r="AB61" s="32">
        <f t="shared" si="269"/>
        <v>0</v>
      </c>
      <c r="AC61" s="32">
        <f t="shared" si="269"/>
        <v>0</v>
      </c>
      <c r="AD61" s="32">
        <f t="shared" si="269"/>
        <v>0</v>
      </c>
      <c r="AE61" s="32">
        <f t="shared" si="269"/>
        <v>0</v>
      </c>
      <c r="AF61" s="32">
        <f t="shared" si="269"/>
        <v>0</v>
      </c>
      <c r="AT61" s="325" t="s">
        <v>187</v>
      </c>
      <c r="AU61" s="32">
        <f t="shared" ref="AU61:BC61" si="270">+AU31+AU45-AU17</f>
        <v>0</v>
      </c>
      <c r="AV61" s="32">
        <f t="shared" si="270"/>
        <v>0</v>
      </c>
      <c r="AW61" s="32">
        <f t="shared" si="270"/>
        <v>0</v>
      </c>
      <c r="AX61" s="32">
        <f t="shared" si="270"/>
        <v>0</v>
      </c>
      <c r="AY61" s="32">
        <f t="shared" si="270"/>
        <v>0</v>
      </c>
      <c r="AZ61" s="32">
        <f t="shared" si="270"/>
        <v>0</v>
      </c>
      <c r="BA61" s="32">
        <f t="shared" si="270"/>
        <v>0</v>
      </c>
      <c r="BB61" s="32">
        <f t="shared" si="270"/>
        <v>0</v>
      </c>
      <c r="BC61" s="32">
        <f t="shared" si="270"/>
        <v>0</v>
      </c>
      <c r="BR61" s="325" t="s">
        <v>187</v>
      </c>
      <c r="BS61" s="32">
        <f t="shared" ref="BS61:CA61" si="271">+BS31+BS45-BS17</f>
        <v>0</v>
      </c>
      <c r="BT61" s="32">
        <f t="shared" si="271"/>
        <v>0</v>
      </c>
      <c r="BU61" s="32">
        <f t="shared" si="271"/>
        <v>0</v>
      </c>
      <c r="BV61" s="32">
        <f t="shared" si="271"/>
        <v>0</v>
      </c>
      <c r="BW61" s="32">
        <f t="shared" si="271"/>
        <v>0</v>
      </c>
      <c r="BX61" s="32">
        <f t="shared" si="271"/>
        <v>0</v>
      </c>
      <c r="BY61" s="32">
        <f t="shared" si="271"/>
        <v>0</v>
      </c>
      <c r="BZ61" s="32">
        <f t="shared" si="271"/>
        <v>0</v>
      </c>
      <c r="CA61" s="32">
        <f t="shared" si="271"/>
        <v>0</v>
      </c>
      <c r="CS61" s="325" t="s">
        <v>187</v>
      </c>
      <c r="CT61" s="32">
        <f t="shared" ref="CT61:DB61" si="272">+CT31+CT45-CT17</f>
        <v>0</v>
      </c>
      <c r="CU61" s="32">
        <f t="shared" si="272"/>
        <v>0</v>
      </c>
      <c r="CV61" s="32">
        <f t="shared" si="272"/>
        <v>0</v>
      </c>
      <c r="CW61" s="32">
        <f t="shared" si="272"/>
        <v>0</v>
      </c>
      <c r="CX61" s="32">
        <f t="shared" si="272"/>
        <v>0</v>
      </c>
      <c r="CY61" s="32">
        <f t="shared" si="272"/>
        <v>0</v>
      </c>
      <c r="CZ61" s="32">
        <f t="shared" si="272"/>
        <v>0</v>
      </c>
      <c r="DA61" s="32">
        <f t="shared" si="272"/>
        <v>0</v>
      </c>
      <c r="DB61" s="32">
        <f t="shared" si="272"/>
        <v>0</v>
      </c>
      <c r="DU61" s="325" t="s">
        <v>187</v>
      </c>
      <c r="DV61" s="32">
        <f t="shared" ref="DV61:ED61" si="273">+DV31+DV45-DV17</f>
        <v>0</v>
      </c>
      <c r="DW61" s="32">
        <f t="shared" si="273"/>
        <v>0</v>
      </c>
      <c r="DX61" s="32">
        <f t="shared" si="273"/>
        <v>0</v>
      </c>
      <c r="DY61" s="32">
        <f t="shared" si="273"/>
        <v>0</v>
      </c>
      <c r="DZ61" s="32">
        <f t="shared" si="273"/>
        <v>0</v>
      </c>
      <c r="EA61" s="32">
        <f t="shared" si="273"/>
        <v>0</v>
      </c>
      <c r="EB61" s="32">
        <f t="shared" si="273"/>
        <v>0</v>
      </c>
      <c r="EC61" s="32">
        <f t="shared" si="273"/>
        <v>0</v>
      </c>
      <c r="ED61" s="32">
        <f t="shared" si="273"/>
        <v>0</v>
      </c>
      <c r="EV61" s="325" t="s">
        <v>187</v>
      </c>
      <c r="EW61" s="32">
        <f t="shared" ref="EW61:FE61" si="274">+EW31+EW45-EW17</f>
        <v>0</v>
      </c>
      <c r="EX61" s="32">
        <f t="shared" si="274"/>
        <v>0</v>
      </c>
      <c r="EY61" s="32">
        <f t="shared" si="274"/>
        <v>0</v>
      </c>
      <c r="EZ61" s="32">
        <f t="shared" si="274"/>
        <v>0</v>
      </c>
      <c r="FA61" s="32">
        <f t="shared" si="274"/>
        <v>0</v>
      </c>
      <c r="FB61" s="32">
        <f t="shared" si="274"/>
        <v>0</v>
      </c>
      <c r="FC61" s="32">
        <f t="shared" si="274"/>
        <v>0</v>
      </c>
      <c r="FD61" s="32">
        <f t="shared" si="274"/>
        <v>0</v>
      </c>
      <c r="FE61" s="32">
        <f t="shared" si="274"/>
        <v>0</v>
      </c>
      <c r="FV61" s="325" t="s">
        <v>187</v>
      </c>
      <c r="FW61" s="32">
        <f t="shared" ref="FW61:GE61" si="275">+FW31+FW45-FW17</f>
        <v>0</v>
      </c>
      <c r="FX61" s="32">
        <f t="shared" si="275"/>
        <v>0</v>
      </c>
      <c r="FY61" s="32">
        <f t="shared" si="275"/>
        <v>0</v>
      </c>
      <c r="FZ61" s="32">
        <f t="shared" si="275"/>
        <v>0</v>
      </c>
      <c r="GA61" s="32">
        <f t="shared" si="275"/>
        <v>0</v>
      </c>
      <c r="GB61" s="32">
        <f t="shared" si="275"/>
        <v>0</v>
      </c>
      <c r="GC61" s="32">
        <f t="shared" si="275"/>
        <v>0</v>
      </c>
      <c r="GD61" s="32">
        <f t="shared" si="275"/>
        <v>0</v>
      </c>
      <c r="GE61" s="32">
        <f t="shared" si="275"/>
        <v>0</v>
      </c>
    </row>
    <row r="62" spans="2:187" hidden="1" x14ac:dyDescent="0.15">
      <c r="B62" s="325"/>
      <c r="C62" s="32"/>
      <c r="D62" s="32"/>
      <c r="E62" s="32"/>
      <c r="F62" s="32"/>
      <c r="G62" s="33"/>
      <c r="H62" s="33"/>
      <c r="I62" s="3"/>
      <c r="J62" s="3"/>
      <c r="K62" s="3"/>
      <c r="W62" s="325"/>
      <c r="X62" s="32"/>
      <c r="Y62" s="32"/>
      <c r="Z62" s="32"/>
      <c r="AA62" s="32"/>
      <c r="AB62" s="33"/>
      <c r="AC62" s="33"/>
      <c r="AD62" s="3"/>
      <c r="AE62" s="3"/>
      <c r="AF62" s="3"/>
      <c r="AT62" s="325"/>
      <c r="AU62" s="32"/>
      <c r="AV62" s="32"/>
      <c r="AW62" s="32"/>
      <c r="AX62" s="32"/>
      <c r="AY62" s="33"/>
      <c r="AZ62" s="33"/>
      <c r="BA62" s="3"/>
      <c r="BB62" s="3"/>
      <c r="BR62" s="325"/>
      <c r="BS62" s="32"/>
      <c r="BT62" s="32"/>
      <c r="BU62" s="32"/>
      <c r="BV62" s="32"/>
      <c r="BW62" s="33"/>
      <c r="BX62" s="33"/>
      <c r="BY62" s="3"/>
      <c r="BZ62" s="3"/>
      <c r="CA62" s="3"/>
      <c r="CS62" s="325"/>
      <c r="CT62" s="32"/>
      <c r="CU62" s="32"/>
      <c r="CV62" s="32"/>
      <c r="CW62" s="32"/>
      <c r="CX62" s="33"/>
      <c r="CY62" s="33"/>
      <c r="CZ62" s="3"/>
      <c r="DA62" s="3"/>
      <c r="DB62" s="3"/>
      <c r="DU62" s="325"/>
      <c r="DV62" s="32"/>
      <c r="DW62" s="32"/>
      <c r="DX62" s="32"/>
      <c r="DY62" s="32"/>
      <c r="DZ62" s="33"/>
      <c r="EA62" s="33"/>
      <c r="EB62" s="3"/>
      <c r="EC62" s="3"/>
      <c r="ED62" s="3"/>
      <c r="EV62" s="325"/>
      <c r="EW62" s="32"/>
      <c r="EX62" s="32"/>
      <c r="EY62" s="32"/>
      <c r="EZ62" s="32"/>
      <c r="FA62" s="33"/>
      <c r="FB62" s="33"/>
      <c r="FC62" s="3"/>
      <c r="FD62" s="3"/>
      <c r="FV62" s="325"/>
      <c r="FW62" s="32"/>
      <c r="FX62" s="32"/>
      <c r="FY62" s="32"/>
      <c r="FZ62" s="32"/>
      <c r="GA62" s="33"/>
      <c r="GB62" s="33"/>
      <c r="GC62" s="3"/>
      <c r="GD62" s="3"/>
      <c r="GE62" s="3"/>
    </row>
    <row r="63" spans="2:187" hidden="1" x14ac:dyDescent="0.15"/>
    <row r="64" spans="2:187" hidden="1" x14ac:dyDescent="0.15"/>
    <row r="65" hidden="1" x14ac:dyDescent="0.15"/>
  </sheetData>
  <mergeCells count="262">
    <mergeCell ref="FV49:FV50"/>
    <mergeCell ref="FV51:FV52"/>
    <mergeCell ref="FV53:FV54"/>
    <mergeCell ref="FV55:FV56"/>
    <mergeCell ref="FV57:FV58"/>
    <mergeCell ref="FV59:FV60"/>
    <mergeCell ref="FV61:FV62"/>
    <mergeCell ref="DU49:DU50"/>
    <mergeCell ref="DU51:DU52"/>
    <mergeCell ref="DU53:DU54"/>
    <mergeCell ref="DU55:DU56"/>
    <mergeCell ref="DU57:DU58"/>
    <mergeCell ref="DU59:DU60"/>
    <mergeCell ref="DU61:DU62"/>
    <mergeCell ref="EV49:EV50"/>
    <mergeCell ref="EV51:EV52"/>
    <mergeCell ref="EV53:EV54"/>
    <mergeCell ref="EV55:EV56"/>
    <mergeCell ref="EV57:EV58"/>
    <mergeCell ref="EV59:EV60"/>
    <mergeCell ref="EV61:EV62"/>
    <mergeCell ref="BR49:BR50"/>
    <mergeCell ref="BR51:BR52"/>
    <mergeCell ref="BR53:BR54"/>
    <mergeCell ref="BR55:BR56"/>
    <mergeCell ref="BR57:BR58"/>
    <mergeCell ref="BR59:BR60"/>
    <mergeCell ref="BR61:BR62"/>
    <mergeCell ref="CS49:CS50"/>
    <mergeCell ref="CS51:CS52"/>
    <mergeCell ref="CS53:CS54"/>
    <mergeCell ref="CS55:CS56"/>
    <mergeCell ref="CS57:CS58"/>
    <mergeCell ref="CS59:CS60"/>
    <mergeCell ref="CS61:CS62"/>
    <mergeCell ref="B61:B62"/>
    <mergeCell ref="W49:W50"/>
    <mergeCell ref="W51:W52"/>
    <mergeCell ref="W53:W54"/>
    <mergeCell ref="W55:W56"/>
    <mergeCell ref="W57:W58"/>
    <mergeCell ref="W59:W60"/>
    <mergeCell ref="W61:W62"/>
    <mergeCell ref="AT49:AT50"/>
    <mergeCell ref="AT51:AT52"/>
    <mergeCell ref="AT53:AT54"/>
    <mergeCell ref="AT55:AT56"/>
    <mergeCell ref="AT57:AT58"/>
    <mergeCell ref="AT59:AT60"/>
    <mergeCell ref="AT61:AT62"/>
    <mergeCell ref="B1:J1"/>
    <mergeCell ref="J3:J4"/>
    <mergeCell ref="B49:B50"/>
    <mergeCell ref="B51:B52"/>
    <mergeCell ref="B53:B54"/>
    <mergeCell ref="B55:B56"/>
    <mergeCell ref="B57:B58"/>
    <mergeCell ref="AE3:AE4"/>
    <mergeCell ref="B59:B60"/>
    <mergeCell ref="A33:A46"/>
    <mergeCell ref="B33:B34"/>
    <mergeCell ref="B35:B36"/>
    <mergeCell ref="B37:B38"/>
    <mergeCell ref="B39:B40"/>
    <mergeCell ref="B41:B42"/>
    <mergeCell ref="B43:B44"/>
    <mergeCell ref="B45:B46"/>
    <mergeCell ref="A19:A32"/>
    <mergeCell ref="B19:B20"/>
    <mergeCell ref="B21:B22"/>
    <mergeCell ref="B23:B24"/>
    <mergeCell ref="B25:B26"/>
    <mergeCell ref="B27:B28"/>
    <mergeCell ref="B29:B30"/>
    <mergeCell ref="B31:B32"/>
    <mergeCell ref="A5:A18"/>
    <mergeCell ref="B5:B6"/>
    <mergeCell ref="B7:B8"/>
    <mergeCell ref="B9:B10"/>
    <mergeCell ref="B11:B12"/>
    <mergeCell ref="B13:B14"/>
    <mergeCell ref="B15:B16"/>
    <mergeCell ref="V5:V18"/>
    <mergeCell ref="W5:W6"/>
    <mergeCell ref="W7:W8"/>
    <mergeCell ref="W9:W10"/>
    <mergeCell ref="W11:W12"/>
    <mergeCell ref="W13:W14"/>
    <mergeCell ref="W15:W16"/>
    <mergeCell ref="W17:W18"/>
    <mergeCell ref="B17:B18"/>
    <mergeCell ref="AT11:AT12"/>
    <mergeCell ref="AT13:AT14"/>
    <mergeCell ref="AT15:AT16"/>
    <mergeCell ref="AT17:AT18"/>
    <mergeCell ref="BB3:BB4"/>
    <mergeCell ref="V33:V46"/>
    <mergeCell ref="W33:W34"/>
    <mergeCell ref="W35:W36"/>
    <mergeCell ref="W37:W38"/>
    <mergeCell ref="W39:W40"/>
    <mergeCell ref="W41:W42"/>
    <mergeCell ref="W43:W44"/>
    <mergeCell ref="W45:W46"/>
    <mergeCell ref="V19:V32"/>
    <mergeCell ref="W19:W20"/>
    <mergeCell ref="W21:W22"/>
    <mergeCell ref="W23:W24"/>
    <mergeCell ref="W25:W26"/>
    <mergeCell ref="W27:W28"/>
    <mergeCell ref="W29:W30"/>
    <mergeCell ref="W31:W32"/>
    <mergeCell ref="BR13:BR14"/>
    <mergeCell ref="BR15:BR16"/>
    <mergeCell ref="BR17:BR18"/>
    <mergeCell ref="BZ3:BZ4"/>
    <mergeCell ref="AS33:AS46"/>
    <mergeCell ref="AT33:AT34"/>
    <mergeCell ref="AT35:AT36"/>
    <mergeCell ref="AT37:AT38"/>
    <mergeCell ref="AT39:AT40"/>
    <mergeCell ref="AT41:AT42"/>
    <mergeCell ref="AT43:AT44"/>
    <mergeCell ref="AT45:AT46"/>
    <mergeCell ref="AS19:AS32"/>
    <mergeCell ref="AT19:AT20"/>
    <mergeCell ref="AT21:AT22"/>
    <mergeCell ref="AT23:AT24"/>
    <mergeCell ref="AT25:AT26"/>
    <mergeCell ref="AT27:AT28"/>
    <mergeCell ref="AT29:AT30"/>
    <mergeCell ref="AT31:AT32"/>
    <mergeCell ref="AS5:AS18"/>
    <mergeCell ref="AT5:AT6"/>
    <mergeCell ref="AT7:AT8"/>
    <mergeCell ref="AT9:AT10"/>
    <mergeCell ref="CS17:CS18"/>
    <mergeCell ref="DA3:DA4"/>
    <mergeCell ref="CS1:CW1"/>
    <mergeCell ref="BQ33:BQ46"/>
    <mergeCell ref="BR33:BR34"/>
    <mergeCell ref="BR35:BR36"/>
    <mergeCell ref="BR37:BR38"/>
    <mergeCell ref="BR39:BR40"/>
    <mergeCell ref="BR41:BR42"/>
    <mergeCell ref="BR43:BR44"/>
    <mergeCell ref="BR45:BR46"/>
    <mergeCell ref="BQ19:BQ32"/>
    <mergeCell ref="BR19:BR20"/>
    <mergeCell ref="BR21:BR22"/>
    <mergeCell ref="BR23:BR24"/>
    <mergeCell ref="BR25:BR26"/>
    <mergeCell ref="BR27:BR28"/>
    <mergeCell ref="BR29:BR30"/>
    <mergeCell ref="BR31:BR32"/>
    <mergeCell ref="BQ5:BQ18"/>
    <mergeCell ref="BR5:BR6"/>
    <mergeCell ref="BR7:BR8"/>
    <mergeCell ref="BR9:BR10"/>
    <mergeCell ref="BR11:BR12"/>
    <mergeCell ref="EC3:EC4"/>
    <mergeCell ref="CR33:CR46"/>
    <mergeCell ref="CS33:CS34"/>
    <mergeCell ref="CS35:CS36"/>
    <mergeCell ref="CS37:CS38"/>
    <mergeCell ref="CS39:CS40"/>
    <mergeCell ref="CS41:CS42"/>
    <mergeCell ref="CS43:CS44"/>
    <mergeCell ref="CS45:CS46"/>
    <mergeCell ref="CR19:CR32"/>
    <mergeCell ref="CS19:CS20"/>
    <mergeCell ref="CS21:CS22"/>
    <mergeCell ref="CS23:CS24"/>
    <mergeCell ref="CS25:CS26"/>
    <mergeCell ref="CS27:CS28"/>
    <mergeCell ref="CS29:CS30"/>
    <mergeCell ref="CS31:CS32"/>
    <mergeCell ref="CR5:CR18"/>
    <mergeCell ref="CS5:CS6"/>
    <mergeCell ref="CS7:CS8"/>
    <mergeCell ref="CS9:CS10"/>
    <mergeCell ref="CS11:CS12"/>
    <mergeCell ref="CS13:CS14"/>
    <mergeCell ref="CS15:CS16"/>
    <mergeCell ref="DT5:DT18"/>
    <mergeCell ref="DU5:DU6"/>
    <mergeCell ref="DU7:DU8"/>
    <mergeCell ref="DU9:DU10"/>
    <mergeCell ref="DU11:DU12"/>
    <mergeCell ref="DU13:DU14"/>
    <mergeCell ref="DU15:DU16"/>
    <mergeCell ref="DU17:DU18"/>
    <mergeCell ref="EV7:EV8"/>
    <mergeCell ref="EV9:EV10"/>
    <mergeCell ref="EV11:EV12"/>
    <mergeCell ref="EV13:EV14"/>
    <mergeCell ref="EV15:EV16"/>
    <mergeCell ref="EV17:EV18"/>
    <mergeCell ref="DT33:DT46"/>
    <mergeCell ref="DU33:DU34"/>
    <mergeCell ref="DU35:DU36"/>
    <mergeCell ref="DU37:DU38"/>
    <mergeCell ref="DU39:DU40"/>
    <mergeCell ref="DU41:DU42"/>
    <mergeCell ref="DU43:DU44"/>
    <mergeCell ref="DU45:DU46"/>
    <mergeCell ref="DT19:DT32"/>
    <mergeCell ref="DU19:DU20"/>
    <mergeCell ref="DU21:DU22"/>
    <mergeCell ref="DU23:DU24"/>
    <mergeCell ref="DU25:DU26"/>
    <mergeCell ref="DU27:DU28"/>
    <mergeCell ref="DU29:DU30"/>
    <mergeCell ref="DU31:DU32"/>
    <mergeCell ref="FV11:FV12"/>
    <mergeCell ref="FV13:FV14"/>
    <mergeCell ref="FV15:FV16"/>
    <mergeCell ref="FV17:FV18"/>
    <mergeCell ref="GD3:GD4"/>
    <mergeCell ref="EU33:EU46"/>
    <mergeCell ref="EV33:EV34"/>
    <mergeCell ref="EV35:EV36"/>
    <mergeCell ref="EV37:EV38"/>
    <mergeCell ref="EV39:EV40"/>
    <mergeCell ref="EV41:EV42"/>
    <mergeCell ref="EV43:EV44"/>
    <mergeCell ref="EV45:EV46"/>
    <mergeCell ref="EU19:EU32"/>
    <mergeCell ref="EV19:EV20"/>
    <mergeCell ref="EV21:EV22"/>
    <mergeCell ref="EV23:EV24"/>
    <mergeCell ref="EV25:EV26"/>
    <mergeCell ref="EV27:EV28"/>
    <mergeCell ref="EV29:EV30"/>
    <mergeCell ref="EV31:EV32"/>
    <mergeCell ref="EU5:EU18"/>
    <mergeCell ref="EV5:EV6"/>
    <mergeCell ref="FD3:FD4"/>
    <mergeCell ref="DU1:DZ1"/>
    <mergeCell ref="EV1:EX1"/>
    <mergeCell ref="FV1:FX1"/>
    <mergeCell ref="X1:AE1"/>
    <mergeCell ref="FU33:FU46"/>
    <mergeCell ref="FV33:FV34"/>
    <mergeCell ref="FV35:FV36"/>
    <mergeCell ref="FV37:FV38"/>
    <mergeCell ref="FV39:FV40"/>
    <mergeCell ref="FV41:FV42"/>
    <mergeCell ref="FV43:FV44"/>
    <mergeCell ref="FV45:FV46"/>
    <mergeCell ref="FU19:FU32"/>
    <mergeCell ref="FV19:FV20"/>
    <mergeCell ref="FV21:FV22"/>
    <mergeCell ref="FV23:FV24"/>
    <mergeCell ref="FV25:FV26"/>
    <mergeCell ref="FV27:FV28"/>
    <mergeCell ref="FV29:FV30"/>
    <mergeCell ref="FV31:FV32"/>
    <mergeCell ref="FU5:FU18"/>
    <mergeCell ref="FV5:FV6"/>
    <mergeCell ref="FV7:FV8"/>
    <mergeCell ref="FV9:FV10"/>
  </mergeCells>
  <phoneticPr fontId="1"/>
  <printOptions horizontalCentered="1"/>
  <pageMargins left="0.55118110236220474" right="0.59055118110236227" top="0.70866141732283472" bottom="0.27559055118110237" header="0.31496062992125984" footer="0.31496062992125984"/>
  <pageSetup paperSize="9" scale="80" orientation="portrait" horizontalDpi="4294967293" r:id="rId1"/>
  <colBreaks count="7" manualBreakCount="7">
    <brk id="20" max="1048575" man="1"/>
    <brk id="43" max="1048575" man="1"/>
    <brk id="54" max="1048575" man="1"/>
    <brk id="78" max="1048575" man="1"/>
    <brk id="105" max="1048575" man="1"/>
    <brk id="133" max="1048575" man="1"/>
    <brk id="16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問　1</vt:lpstr>
      <vt:lpstr>問　2</vt:lpstr>
      <vt:lpstr>問3</vt:lpstr>
      <vt:lpstr>問4</vt:lpstr>
      <vt:lpstr>問5</vt:lpstr>
      <vt:lpstr>問6</vt:lpstr>
      <vt:lpstr>問7</vt:lpstr>
      <vt:lpstr>問8</vt:lpstr>
      <vt:lpstr>問9</vt:lpstr>
      <vt:lpstr>問10</vt:lpstr>
      <vt:lpstr>問11</vt:lpstr>
      <vt:lpstr>（問１０＋１１）</vt:lpstr>
      <vt:lpstr>問12</vt:lpstr>
      <vt:lpstr>問13</vt:lpstr>
      <vt:lpstr>問14</vt:lpstr>
      <vt:lpstr>問15</vt:lpstr>
      <vt:lpstr>問16</vt:lpstr>
      <vt:lpstr>(問16　参考)</vt:lpstr>
      <vt:lpstr>問17</vt:lpstr>
      <vt:lpstr>問18</vt:lpstr>
      <vt:lpstr>問19</vt:lpstr>
      <vt:lpstr>問20</vt:lpstr>
      <vt:lpstr>問21</vt:lpstr>
      <vt:lpstr>問22</vt:lpstr>
      <vt:lpstr>問23</vt:lpstr>
      <vt:lpstr>'（問１０＋１１）'!Print_Area</vt:lpstr>
      <vt:lpstr>'問　1'!Print_Area</vt:lpstr>
      <vt:lpstr>'問　2'!Print_Area</vt:lpstr>
      <vt:lpstr>問10!Print_Area</vt:lpstr>
      <vt:lpstr>問11!Print_Area</vt:lpstr>
      <vt:lpstr>問12!Print_Area</vt:lpstr>
      <vt:lpstr>問13!Print_Area</vt:lpstr>
      <vt:lpstr>問14!Print_Area</vt:lpstr>
      <vt:lpstr>問15!Print_Area</vt:lpstr>
      <vt:lpstr>問16!Print_Area</vt:lpstr>
      <vt:lpstr>問17!Print_Area</vt:lpstr>
      <vt:lpstr>問18!Print_Area</vt:lpstr>
      <vt:lpstr>問19!Print_Area</vt:lpstr>
      <vt:lpstr>問20!Print_Area</vt:lpstr>
      <vt:lpstr>問21!Print_Area</vt:lpstr>
      <vt:lpstr>問22!Print_Area</vt:lpstr>
      <vt:lpstr>問23!Print_Area</vt:lpstr>
      <vt:lpstr>問3!Print_Area</vt:lpstr>
      <vt:lpstr>問4!Print_Area</vt:lpstr>
      <vt:lpstr>問5!Print_Area</vt:lpstr>
      <vt:lpstr>問6!Print_Area</vt:lpstr>
      <vt:lpstr>問7!Print_Area</vt:lpstr>
      <vt:lpstr>問8!Print_Area</vt:lpstr>
      <vt:lpstr>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dc:creator>
  <cp:lastModifiedBy>H23030877</cp:lastModifiedBy>
  <cp:lastPrinted>2012-04-11T07:41:01Z</cp:lastPrinted>
  <dcterms:created xsi:type="dcterms:W3CDTF">2012-01-10T12:36:08Z</dcterms:created>
  <dcterms:modified xsi:type="dcterms:W3CDTF">2012-05-22T10:25:37Z</dcterms:modified>
</cp:coreProperties>
</file>