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45" tabRatio="602" activeTab="0"/>
  </bookViews>
  <sheets>
    <sheet name="表2" sheetId="1" r:id="rId1"/>
    <sheet name="表3,4" sheetId="2" r:id="rId2"/>
  </sheets>
  <definedNames>
    <definedName name="_xlnm.Print_Area" localSheetId="0">'表2'!$A$1:$M$112</definedName>
    <definedName name="_xlnm.Print_Area" localSheetId="1">'表3,4'!$A$1:$U$64</definedName>
  </definedNames>
  <calcPr fullCalcOnLoad="1"/>
</workbook>
</file>

<file path=xl/sharedStrings.xml><?xml version="1.0" encoding="utf-8"?>
<sst xmlns="http://schemas.openxmlformats.org/spreadsheetml/2006/main" count="214" uniqueCount="146">
  <si>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</si>
  <si>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</si>
  <si>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</si>
  <si>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</si>
  <si>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</si>
  <si>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</si>
  <si>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</si>
  <si>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</si>
  <si>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</si>
  <si>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</si>
  <si>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</si>
  <si>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</si>
  <si>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</si>
  <si>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</si>
  <si>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</si>
  <si>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</si>
  <si>
    <t>郡部</t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</si>
  <si>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</si>
  <si>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</si>
  <si>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</si>
  <si>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</si>
  <si>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</si>
  <si>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</si>
  <si>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</si>
  <si>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</si>
  <si>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</si>
  <si>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</si>
  <si>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</si>
  <si>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</si>
  <si>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</si>
  <si>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</si>
  <si>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</si>
  <si>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</si>
  <si>
    <t>猿島郡</t>
  </si>
  <si>
    <t>北相馬郡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</si>
  <si>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</si>
  <si>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</si>
  <si>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</si>
  <si>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</si>
  <si>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</si>
  <si>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</si>
  <si>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</si>
  <si>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</si>
  <si>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</si>
  <si>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</si>
  <si>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市　町　村</t>
  </si>
  <si>
    <t>前　月　中　の　人　口　移　動</t>
  </si>
  <si>
    <t>自　然　動　態</t>
  </si>
  <si>
    <t>社　会　動　態</t>
  </si>
  <si>
    <t>総   数</t>
  </si>
  <si>
    <t>城里町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</si>
  <si>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</si>
  <si>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</si>
  <si>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</si>
  <si>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</si>
  <si>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</si>
  <si>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</si>
  <si>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</si>
  <si>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 xml:space="preserve"> 表－２　県・地域・市町村別世帯数，人口及び人口移動</t>
  </si>
  <si>
    <t>社 　会 　動 　態</t>
  </si>
  <si>
    <t>世 帯 数</t>
  </si>
  <si>
    <t xml:space="preserve">（単位：世帯，人）   </t>
  </si>
  <si>
    <t>　　　　　 （地域・市町村）</t>
  </si>
  <si>
    <t>人            口</t>
  </si>
  <si>
    <t>自　 然 　動 　態</t>
  </si>
  <si>
    <t>総    数</t>
  </si>
  <si>
    <t>出　生</t>
  </si>
  <si>
    <t>死　亡</t>
  </si>
  <si>
    <t>転　入</t>
  </si>
  <si>
    <t>転　出</t>
  </si>
  <si>
    <t>　　　　　 （県）</t>
  </si>
  <si>
    <t>出 生</t>
  </si>
  <si>
    <t>死 亡</t>
  </si>
  <si>
    <t>転 入</t>
  </si>
  <si>
    <t>転 出</t>
  </si>
  <si>
    <t>神栖市</t>
  </si>
  <si>
    <t>桜川市</t>
  </si>
  <si>
    <t>行方市</t>
  </si>
  <si>
    <t>鉾田市</t>
  </si>
  <si>
    <t>常総市</t>
  </si>
  <si>
    <t>つくばみらい市</t>
  </si>
  <si>
    <t>小美玉市</t>
  </si>
  <si>
    <r>
      <t>自</t>
    </r>
    <r>
      <rPr>
        <sz val="6"/>
        <rFont val="ＭＳ 明朝"/>
        <family val="1"/>
      </rPr>
      <t xml:space="preserve"> </t>
    </r>
    <r>
      <rPr>
        <sz val="9.3"/>
        <rFont val="ＭＳ 明朝"/>
        <family val="1"/>
      </rPr>
      <t>然
増</t>
    </r>
    <r>
      <rPr>
        <sz val="6"/>
        <rFont val="ＭＳ 明朝"/>
        <family val="1"/>
      </rPr>
      <t xml:space="preserve"> </t>
    </r>
    <r>
      <rPr>
        <sz val="9.5"/>
        <rFont val="ＭＳ 明朝"/>
        <family val="1"/>
      </rPr>
      <t>減</t>
    </r>
  </si>
  <si>
    <t>社 会
増 減</t>
  </si>
  <si>
    <t>増 減</t>
  </si>
  <si>
    <t xml:space="preserve"> 表－３　人口順位</t>
  </si>
  <si>
    <t xml:space="preserve"> 表－４　最近１年間の人口増減数</t>
  </si>
  <si>
    <t>順位</t>
  </si>
  <si>
    <t>市町村</t>
  </si>
  <si>
    <t>総数</t>
  </si>
  <si>
    <t>計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</si>
  <si>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</si>
  <si>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</si>
  <si>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</si>
  <si>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</si>
  <si>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</si>
  <si>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</si>
  <si>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</si>
  <si>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</si>
  <si>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</si>
  <si>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</si>
  <si>
    <t>水戸市</t>
  </si>
  <si>
    <t>8月</t>
  </si>
  <si>
    <t>9月</t>
  </si>
  <si>
    <t>10月</t>
  </si>
  <si>
    <t xml:space="preserve">8. 1 </t>
  </si>
  <si>
    <t xml:space="preserve">9. 1 </t>
  </si>
  <si>
    <t xml:space="preserve">10  1 </t>
  </si>
  <si>
    <t xml:space="preserve">11. 1 </t>
  </si>
  <si>
    <t>11月</t>
  </si>
  <si>
    <t xml:space="preserve">12. 1 </t>
  </si>
  <si>
    <t>12月</t>
  </si>
  <si>
    <t>筑西市</t>
  </si>
  <si>
    <t>神栖市</t>
  </si>
  <si>
    <t>守谷市</t>
  </si>
  <si>
    <t>常総市</t>
  </si>
  <si>
    <t>坂東市</t>
  </si>
  <si>
    <t>那珂市</t>
  </si>
  <si>
    <t>小美玉市</t>
  </si>
  <si>
    <t>つくばみらい市</t>
  </si>
  <si>
    <t>鉾田市</t>
  </si>
  <si>
    <t>稲敷市</t>
  </si>
  <si>
    <t>桜川市</t>
  </si>
  <si>
    <t>常陸大宮市</t>
  </si>
  <si>
    <t>かすみがうら市</t>
  </si>
  <si>
    <t>行方市</t>
  </si>
  <si>
    <t>潮来市</t>
  </si>
  <si>
    <t>城里町</t>
  </si>
  <si>
    <t>利根町</t>
  </si>
  <si>
    <t>河内町</t>
  </si>
  <si>
    <t>五霞町</t>
  </si>
  <si>
    <t xml:space="preserve">平27. 1. 1 </t>
  </si>
  <si>
    <t>H27      1月</t>
  </si>
  <si>
    <t xml:space="preserve">2. 1 </t>
  </si>
  <si>
    <t>2月</t>
  </si>
  <si>
    <t xml:space="preserve"> 3. 1 </t>
  </si>
  <si>
    <t xml:space="preserve"> 4. 1 </t>
  </si>
  <si>
    <t xml:space="preserve">平27. 7. 1 </t>
  </si>
  <si>
    <t xml:space="preserve">　　　　 6. 1 </t>
  </si>
  <si>
    <t xml:space="preserve"> 5. 1 </t>
  </si>
  <si>
    <t xml:space="preserve">平26．7. 1 </t>
  </si>
  <si>
    <t>3月</t>
  </si>
  <si>
    <t>4月</t>
  </si>
  <si>
    <t>5月</t>
  </si>
  <si>
    <t>H26    7月</t>
  </si>
  <si>
    <t>6月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</si>
</sst>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Ｐゴシック"/>
      <family val="3"/>
    </font>
    <font>
      <sz val="9.3"/>
      <name val="ＭＳ 明朝"/>
      <family val="1"/>
    </font>
    <font>
      <sz val="9.1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9.1"/>
      <name val="ＭＳ ゴシック"/>
      <family val="3"/>
    </font>
    <font>
      <sz val="7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8.9"/>
      <name val="ＭＳ 明朝"/>
      <family val="1"/>
    </font>
    <font>
      <sz val="9"/>
      <name val="HGS明朝E"/>
      <family val="1"/>
    </font>
    <font>
      <sz val="9.1"/>
      <name val="HGS明朝E"/>
      <family val="1"/>
    </font>
    <font>
      <sz val="9.1"/>
      <color indexed="30"/>
      <name val="ＭＳ 明朝"/>
      <family val="1"/>
    </font>
    <font>
      <sz val="9"/>
      <color indexed="30"/>
      <name val="ＭＳ 明朝"/>
      <family val="1"/>
    </font>
    <font>
      <sz val="9.3"/>
      <color indexed="30"/>
      <name val="ＭＳ 明朝"/>
      <family val="1"/>
    </font>
    <font>
      <sz val="11"/>
      <color indexed="30"/>
      <name val="ＭＳ 明朝"/>
      <family val="1"/>
    </font>
    <font>
      <sz val="9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1"/>
      <color rgb="FF0070C0"/>
      <name val="ＭＳ 明朝"/>
      <family val="1"/>
    </font>
    <font>
      <sz val="9"/>
      <color rgb="FF0070C0"/>
      <name val="ＭＳ 明朝"/>
      <family val="1"/>
    </font>
    <font>
      <sz val="9.3"/>
      <color rgb="FF0070C0"/>
      <name val="ＭＳ 明朝"/>
      <family val="1"/>
    </font>
    <font>
      <sz val="11"/>
      <color rgb="FF0070C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distributed"/>
    </xf>
    <xf numFmtId="176" fontId="3" fillId="0" borderId="0" xfId="0" applyNumberFormat="1" applyFont="1" applyBorder="1" applyAlignment="1">
      <alignment horizontal="distributed"/>
    </xf>
    <xf numFmtId="176" fontId="8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 wrapText="1" shrinkToFit="1"/>
    </xf>
    <xf numFmtId="0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9" fillId="0" borderId="0" xfId="48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3" fontId="3" fillId="0" borderId="0" xfId="48" applyNumberFormat="1" applyFont="1" applyBorder="1" applyAlignment="1">
      <alignment/>
    </xf>
    <xf numFmtId="3" fontId="3" fillId="0" borderId="0" xfId="48" applyNumberFormat="1" applyFont="1" applyBorder="1" applyAlignment="1">
      <alignment/>
    </xf>
    <xf numFmtId="3" fontId="8" fillId="0" borderId="0" xfId="48" applyNumberFormat="1" applyFont="1" applyBorder="1" applyAlignment="1">
      <alignment/>
    </xf>
    <xf numFmtId="3" fontId="8" fillId="0" borderId="0" xfId="48" applyNumberFormat="1" applyFont="1" applyBorder="1" applyAlignment="1">
      <alignment vertical="center"/>
    </xf>
    <xf numFmtId="3" fontId="8" fillId="0" borderId="0" xfId="48" applyNumberFormat="1" applyFont="1" applyBorder="1" applyAlignment="1">
      <alignment vertical="center" wrapText="1" shrinkToFit="1"/>
    </xf>
    <xf numFmtId="3" fontId="8" fillId="0" borderId="0" xfId="48" applyNumberFormat="1" applyFont="1" applyBorder="1" applyAlignment="1">
      <alignment vertical="center" wrapText="1"/>
    </xf>
    <xf numFmtId="38" fontId="9" fillId="0" borderId="0" xfId="48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distributed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76" fontId="8" fillId="0" borderId="10" xfId="0" applyNumberFormat="1" applyFont="1" applyBorder="1" applyAlignment="1">
      <alignment horizontal="distributed"/>
    </xf>
    <xf numFmtId="3" fontId="3" fillId="0" borderId="11" xfId="48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48" applyNumberFormat="1" applyFont="1" applyAlignment="1">
      <alignment/>
    </xf>
    <xf numFmtId="176" fontId="3" fillId="0" borderId="10" xfId="0" applyNumberFormat="1" applyFont="1" applyBorder="1" applyAlignment="1">
      <alignment horizontal="distributed"/>
    </xf>
    <xf numFmtId="0" fontId="8" fillId="0" borderId="10" xfId="0" applyNumberFormat="1" applyFont="1" applyBorder="1" applyAlignment="1">
      <alignment horizontal="distributed"/>
    </xf>
    <xf numFmtId="0" fontId="3" fillId="0" borderId="12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distributed"/>
    </xf>
    <xf numFmtId="3" fontId="3" fillId="0" borderId="12" xfId="48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3" fillId="0" borderId="14" xfId="48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5" fillId="0" borderId="14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15" fillId="0" borderId="15" xfId="0" applyNumberFormat="1" applyFont="1" applyBorder="1" applyAlignment="1">
      <alignment horizontal="distributed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distributed" vertical="center"/>
    </xf>
    <xf numFmtId="0" fontId="1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14" xfId="48" applyNumberFormat="1" applyFont="1" applyBorder="1" applyAlignment="1">
      <alignment shrinkToFit="1"/>
    </xf>
    <xf numFmtId="3" fontId="3" fillId="0" borderId="0" xfId="48" applyNumberFormat="1" applyFont="1" applyBorder="1" applyAlignment="1">
      <alignment shrinkToFit="1"/>
    </xf>
    <xf numFmtId="0" fontId="3" fillId="0" borderId="14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distributed"/>
    </xf>
    <xf numFmtId="0" fontId="4" fillId="0" borderId="10" xfId="0" applyNumberFormat="1" applyFont="1" applyBorder="1" applyAlignment="1">
      <alignment horizontal="distributed"/>
    </xf>
    <xf numFmtId="3" fontId="9" fillId="0" borderId="0" xfId="48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3" fontId="58" fillId="0" borderId="0" xfId="48" applyNumberFormat="1" applyFont="1" applyBorder="1" applyAlignment="1">
      <alignment vertical="center"/>
    </xf>
    <xf numFmtId="38" fontId="58" fillId="0" borderId="0" xfId="48" applyFont="1" applyBorder="1" applyAlignment="1">
      <alignment vertical="center"/>
    </xf>
    <xf numFmtId="3" fontId="59" fillId="0" borderId="0" xfId="48" applyNumberFormat="1" applyFont="1" applyBorder="1" applyAlignment="1">
      <alignment/>
    </xf>
    <xf numFmtId="3" fontId="59" fillId="0" borderId="0" xfId="48" applyNumberFormat="1" applyFont="1" applyBorder="1" applyAlignment="1">
      <alignment/>
    </xf>
    <xf numFmtId="3" fontId="60" fillId="0" borderId="0" xfId="48" applyNumberFormat="1" applyFont="1" applyBorder="1" applyAlignment="1">
      <alignment/>
    </xf>
    <xf numFmtId="3" fontId="60" fillId="0" borderId="0" xfId="48" applyNumberFormat="1" applyFont="1" applyBorder="1" applyAlignment="1">
      <alignment vertical="center"/>
    </xf>
    <xf numFmtId="3" fontId="60" fillId="0" borderId="0" xfId="0" applyNumberFormat="1" applyFont="1" applyBorder="1" applyAlignment="1">
      <alignment/>
    </xf>
    <xf numFmtId="0" fontId="61" fillId="0" borderId="16" xfId="0" applyNumberFormat="1" applyFont="1" applyBorder="1" applyAlignment="1">
      <alignment/>
    </xf>
    <xf numFmtId="176" fontId="15" fillId="0" borderId="0" xfId="0" applyNumberFormat="1" applyFont="1" applyBorder="1" applyAlignment="1">
      <alignment horizontal="distributed"/>
    </xf>
    <xf numFmtId="176" fontId="62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12" fillId="0" borderId="0" xfId="48" applyFont="1" applyBorder="1" applyAlignment="1">
      <alignment horizontal="right" vertical="center"/>
    </xf>
    <xf numFmtId="3" fontId="12" fillId="0" borderId="0" xfId="48" applyNumberFormat="1" applyFont="1" applyBorder="1" applyAlignment="1">
      <alignment vertical="center"/>
    </xf>
    <xf numFmtId="176" fontId="15" fillId="0" borderId="18" xfId="0" applyNumberFormat="1" applyFont="1" applyBorder="1" applyAlignment="1">
      <alignment horizontal="distributed"/>
    </xf>
    <xf numFmtId="176" fontId="4" fillId="0" borderId="0" xfId="0" applyNumberFormat="1" applyFont="1" applyBorder="1" applyAlignment="1">
      <alignment horizontal="distributed"/>
    </xf>
    <xf numFmtId="176" fontId="15" fillId="0" borderId="10" xfId="0" applyNumberFormat="1" applyFont="1" applyBorder="1" applyAlignment="1">
      <alignment horizontal="distributed"/>
    </xf>
    <xf numFmtId="49" fontId="9" fillId="0" borderId="10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12" fillId="0" borderId="13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left"/>
    </xf>
    <xf numFmtId="176" fontId="3" fillId="0" borderId="12" xfId="0" applyNumberFormat="1" applyFont="1" applyBorder="1" applyAlignment="1">
      <alignment horizontal="distributed"/>
    </xf>
    <xf numFmtId="176" fontId="8" fillId="0" borderId="12" xfId="0" applyNumberFormat="1" applyFont="1" applyBorder="1" applyAlignment="1">
      <alignment/>
    </xf>
    <xf numFmtId="176" fontId="16" fillId="0" borderId="10" xfId="0" applyNumberFormat="1" applyFont="1" applyBorder="1" applyAlignment="1">
      <alignment horizontal="distributed"/>
    </xf>
    <xf numFmtId="0" fontId="0" fillId="0" borderId="10" xfId="0" applyNumberFormat="1" applyFont="1" applyBorder="1" applyAlignment="1">
      <alignment vertical="center"/>
    </xf>
    <xf numFmtId="0" fontId="11" fillId="0" borderId="1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3" fontId="3" fillId="0" borderId="11" xfId="48" applyNumberFormat="1" applyFont="1" applyBorder="1" applyAlignment="1">
      <alignment/>
    </xf>
    <xf numFmtId="0" fontId="3" fillId="0" borderId="12" xfId="0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8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13" fillId="0" borderId="10" xfId="0" applyNumberFormat="1" applyFont="1" applyBorder="1" applyAlignment="1">
      <alignment horizontal="distributed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48" applyNumberFormat="1" applyFont="1" applyBorder="1" applyAlignment="1">
      <alignment/>
    </xf>
    <xf numFmtId="176" fontId="8" fillId="0" borderId="10" xfId="0" applyNumberFormat="1" applyFont="1" applyBorder="1" applyAlignment="1">
      <alignment horizontal="distributed"/>
    </xf>
    <xf numFmtId="176" fontId="8" fillId="0" borderId="10" xfId="0" applyNumberFormat="1" applyFont="1" applyBorder="1" applyAlignment="1">
      <alignment horizontal="distributed"/>
    </xf>
    <xf numFmtId="176" fontId="8" fillId="0" borderId="10" xfId="0" applyNumberFormat="1" applyFont="1" applyBorder="1" applyAlignment="1">
      <alignment horizontal="distributed"/>
    </xf>
    <xf numFmtId="176" fontId="4" fillId="0" borderId="10" xfId="0" applyNumberFormat="1" applyFont="1" applyBorder="1" applyAlignment="1">
      <alignment wrapText="1"/>
    </xf>
    <xf numFmtId="3" fontId="3" fillId="0" borderId="15" xfId="48" applyNumberFormat="1" applyFont="1" applyBorder="1" applyAlignment="1">
      <alignment/>
    </xf>
    <xf numFmtId="176" fontId="8" fillId="0" borderId="10" xfId="0" applyNumberFormat="1" applyFont="1" applyBorder="1" applyAlignment="1">
      <alignment horizontal="distributed"/>
    </xf>
    <xf numFmtId="176" fontId="8" fillId="0" borderId="10" xfId="0" applyNumberFormat="1" applyFont="1" applyBorder="1" applyAlignment="1">
      <alignment horizontal="distributed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 shrinkToFit="1"/>
    </xf>
    <xf numFmtId="0" fontId="8" fillId="0" borderId="12" xfId="0" applyNumberFormat="1" applyFont="1" applyBorder="1" applyAlignment="1">
      <alignment horizontal="center" vertical="center" wrapText="1" shrinkToFit="1"/>
    </xf>
    <xf numFmtId="176" fontId="8" fillId="0" borderId="0" xfId="0" applyNumberFormat="1" applyFont="1" applyBorder="1" applyAlignment="1">
      <alignment horizontal="distributed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 shrinkToFit="1"/>
    </xf>
    <xf numFmtId="0" fontId="8" fillId="0" borderId="21" xfId="0" applyNumberFormat="1" applyFont="1" applyBorder="1" applyAlignment="1">
      <alignment horizontal="center" vertical="center" wrapText="1" shrinkToFit="1"/>
    </xf>
    <xf numFmtId="0" fontId="8" fillId="0" borderId="2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176" fontId="8" fillId="0" borderId="10" xfId="0" applyNumberFormat="1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" name="Line 7"/>
        <xdr:cNvSpPr>
          <a:spLocks/>
        </xdr:cNvSpPr>
      </xdr:nvSpPr>
      <xdr:spPr>
        <a:xfrm>
          <a:off x="3562350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2" name="Line 8"/>
        <xdr:cNvSpPr>
          <a:spLocks/>
        </xdr:cNvSpPr>
      </xdr:nvSpPr>
      <xdr:spPr>
        <a:xfrm>
          <a:off x="2895600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3" name="Line 9"/>
        <xdr:cNvSpPr>
          <a:spLocks/>
        </xdr:cNvSpPr>
      </xdr:nvSpPr>
      <xdr:spPr>
        <a:xfrm>
          <a:off x="8858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4" name="Line 13"/>
        <xdr:cNvSpPr>
          <a:spLocks/>
        </xdr:cNvSpPr>
      </xdr:nvSpPr>
      <xdr:spPr>
        <a:xfrm>
          <a:off x="1562100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" name="Line 14"/>
        <xdr:cNvSpPr>
          <a:spLocks/>
        </xdr:cNvSpPr>
      </xdr:nvSpPr>
      <xdr:spPr>
        <a:xfrm>
          <a:off x="46196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6" name="Line 15"/>
        <xdr:cNvSpPr>
          <a:spLocks/>
        </xdr:cNvSpPr>
      </xdr:nvSpPr>
      <xdr:spPr>
        <a:xfrm>
          <a:off x="51149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7" name="Line 16"/>
        <xdr:cNvSpPr>
          <a:spLocks/>
        </xdr:cNvSpPr>
      </xdr:nvSpPr>
      <xdr:spPr>
        <a:xfrm>
          <a:off x="61817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8" name="Line 17"/>
        <xdr:cNvSpPr>
          <a:spLocks/>
        </xdr:cNvSpPr>
      </xdr:nvSpPr>
      <xdr:spPr>
        <a:xfrm>
          <a:off x="66770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9" name="Line 18"/>
        <xdr:cNvSpPr>
          <a:spLocks/>
        </xdr:cNvSpPr>
      </xdr:nvSpPr>
      <xdr:spPr>
        <a:xfrm>
          <a:off x="56102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Line 23"/>
        <xdr:cNvSpPr>
          <a:spLocks/>
        </xdr:cNvSpPr>
      </xdr:nvSpPr>
      <xdr:spPr>
        <a:xfrm>
          <a:off x="3562350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1" name="Line 24"/>
        <xdr:cNvSpPr>
          <a:spLocks/>
        </xdr:cNvSpPr>
      </xdr:nvSpPr>
      <xdr:spPr>
        <a:xfrm>
          <a:off x="2895600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12" name="Line 26"/>
        <xdr:cNvSpPr>
          <a:spLocks/>
        </xdr:cNvSpPr>
      </xdr:nvSpPr>
      <xdr:spPr>
        <a:xfrm>
          <a:off x="1562100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3" name="Line 27"/>
        <xdr:cNvSpPr>
          <a:spLocks/>
        </xdr:cNvSpPr>
      </xdr:nvSpPr>
      <xdr:spPr>
        <a:xfrm>
          <a:off x="46196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4" name="Line 28"/>
        <xdr:cNvSpPr>
          <a:spLocks/>
        </xdr:cNvSpPr>
      </xdr:nvSpPr>
      <xdr:spPr>
        <a:xfrm>
          <a:off x="51149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5" name="Line 29"/>
        <xdr:cNvSpPr>
          <a:spLocks/>
        </xdr:cNvSpPr>
      </xdr:nvSpPr>
      <xdr:spPr>
        <a:xfrm>
          <a:off x="61817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16" name="Line 30"/>
        <xdr:cNvSpPr>
          <a:spLocks/>
        </xdr:cNvSpPr>
      </xdr:nvSpPr>
      <xdr:spPr>
        <a:xfrm>
          <a:off x="66770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17" name="Line 31"/>
        <xdr:cNvSpPr>
          <a:spLocks/>
        </xdr:cNvSpPr>
      </xdr:nvSpPr>
      <xdr:spPr>
        <a:xfrm>
          <a:off x="56102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8" name="Line 32"/>
        <xdr:cNvSpPr>
          <a:spLocks/>
        </xdr:cNvSpPr>
      </xdr:nvSpPr>
      <xdr:spPr>
        <a:xfrm>
          <a:off x="8858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9" name="Line 33"/>
        <xdr:cNvSpPr>
          <a:spLocks/>
        </xdr:cNvSpPr>
      </xdr:nvSpPr>
      <xdr:spPr>
        <a:xfrm>
          <a:off x="41243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0" name="Line 34"/>
        <xdr:cNvSpPr>
          <a:spLocks/>
        </xdr:cNvSpPr>
      </xdr:nvSpPr>
      <xdr:spPr>
        <a:xfrm>
          <a:off x="41243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1" name="Line 35"/>
        <xdr:cNvSpPr>
          <a:spLocks/>
        </xdr:cNvSpPr>
      </xdr:nvSpPr>
      <xdr:spPr>
        <a:xfrm>
          <a:off x="2228850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2" name="Line 36"/>
        <xdr:cNvSpPr>
          <a:spLocks/>
        </xdr:cNvSpPr>
      </xdr:nvSpPr>
      <xdr:spPr>
        <a:xfrm>
          <a:off x="2228850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3" name="Line 57"/>
        <xdr:cNvSpPr>
          <a:spLocks/>
        </xdr:cNvSpPr>
      </xdr:nvSpPr>
      <xdr:spPr>
        <a:xfrm>
          <a:off x="885825" y="456247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146</xdr:row>
      <xdr:rowOff>152400</xdr:rowOff>
    </xdr:from>
    <xdr:to>
      <xdr:col>0</xdr:col>
      <xdr:colOff>0</xdr:colOff>
      <xdr:row>160</xdr:row>
      <xdr:rowOff>28575</xdr:rowOff>
    </xdr:to>
    <xdr:sp>
      <xdr:nvSpPr>
        <xdr:cNvPr id="24" name="Rectangle 58"/>
        <xdr:cNvSpPr>
          <a:spLocks/>
        </xdr:cNvSpPr>
      </xdr:nvSpPr>
      <xdr:spPr>
        <a:xfrm>
          <a:off x="0" y="28832175"/>
          <a:ext cx="0" cy="1914525"/>
        </a:xfrm>
        <a:prstGeom prst="rect">
          <a:avLst/>
        </a:prstGeom>
        <a:noFill/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「茨城県の人口と世帯（推計）」についての照会は下記へ願います。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茨城県企画部統計課人口労働グループ（</a:t>
          </a:r>
          <a:r>
            <a:rPr lang="en-US" cap="none" sz="900" b="0" i="0" u="none" baseline="0">
              <a:solidFill>
                <a:srgbClr val="000000"/>
              </a:solidFill>
            </a:rPr>
            <a:t>TEL</a:t>
          </a:r>
          <a:r>
            <a:rPr lang="en-US" cap="none" sz="900" b="0" i="0" u="none" baseline="0">
              <a:solidFill>
                <a:srgbClr val="000000"/>
              </a:solidFill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</a:rPr>
            <a:t>029-301-2649</a:t>
          </a:r>
          <a:r>
            <a:rPr lang="en-US" cap="none" sz="900" b="0" i="0" u="none" baseline="0">
              <a:solidFill>
                <a:srgbClr val="000000"/>
              </a:solidFill>
            </a:rPr>
            <a:t>（ダイヤルイン）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なお，調査結果については「いばらき統計情報ネットワーク」及び「いばらき携帯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統計」においても公表しています。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「いばらき統計情報ネットワーク」のＵＲＬ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</a:rPr>
            <a:t>http://www.pref.ibaraki.jp/tokei/index.htm
</a:t>
          </a:r>
          <a:r>
            <a:rPr lang="en-US" cap="none" sz="900" b="0" i="0" u="none" baseline="0">
              <a:solidFill>
                <a:srgbClr val="000000"/>
              </a:solidFill>
            </a:rPr>
            <a:t>　「いばらき携帯統計」のＵＲＬ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</a:rPr>
            <a:t>http://www.pref.ibaraki.jp/tokei/i/index.html(i</a:t>
          </a:r>
          <a:r>
            <a:rPr lang="en-US" cap="none" sz="900" b="0" i="0" u="none" baseline="0">
              <a:solidFill>
                <a:srgbClr val="000000"/>
              </a:solidFill>
            </a:rPr>
            <a:t>ﾓｰﾄﾞ</a:t>
          </a:r>
          <a:r>
            <a:rPr lang="en-US" cap="none" sz="900" b="0" i="0" u="none" baseline="0">
              <a:solidFill>
                <a:srgbClr val="000000"/>
              </a:solidFill>
            </a:rPr>
            <a:t>)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</a:rPr>
            <a:t>http://www.pref.ibaraki.jp/tokei/ez/index.hdml(EZweb)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</a:rPr>
            <a:t>http://www.pref.ibaraki.jp/tokei/j/index.htm(Yahoo!</a:t>
          </a:r>
          <a:r>
            <a:rPr lang="en-US" cap="none" sz="900" b="0" i="0" u="none" baseline="0">
              <a:solidFill>
                <a:srgbClr val="000000"/>
              </a:solidFill>
            </a:rPr>
            <a:t>ケータイ</a:t>
          </a:r>
          <a:r>
            <a:rPr lang="en-US" cap="none" sz="9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25" name="Line 82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26" name="Line 83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27" name="Line 85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28" name="Line 86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29" name="Line 87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30" name="Line 88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31" name="Line 89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32" name="Line 90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33" name="Line 91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34" name="Line 92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35" name="Line 95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36" name="Line 112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37" name="Line 113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38" name="Line 114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39" name="Line 115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40" name="Line 116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41" name="Line 117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42" name="Line 118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43" name="Line 119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44" name="Line 120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45" name="Line 121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46" name="Line 125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47" name="Line 126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48" name="Line 127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49" name="Line 128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50" name="Line 129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51" name="Line 130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52" name="Line 131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53" name="Line 132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54" name="Line 133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>
      <xdr:nvSpPr>
        <xdr:cNvPr id="55" name="Line 134"/>
        <xdr:cNvSpPr>
          <a:spLocks/>
        </xdr:cNvSpPr>
      </xdr:nvSpPr>
      <xdr:spPr>
        <a:xfrm>
          <a:off x="0" y="21612225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27527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2952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13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14"/>
        <xdr:cNvSpPr>
          <a:spLocks/>
        </xdr:cNvSpPr>
      </xdr:nvSpPr>
      <xdr:spPr>
        <a:xfrm>
          <a:off x="37814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1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Line 16"/>
        <xdr:cNvSpPr>
          <a:spLocks/>
        </xdr:cNvSpPr>
      </xdr:nvSpPr>
      <xdr:spPr>
        <a:xfrm>
          <a:off x="53244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Line 17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Line 18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23"/>
        <xdr:cNvSpPr>
          <a:spLocks/>
        </xdr:cNvSpPr>
      </xdr:nvSpPr>
      <xdr:spPr>
        <a:xfrm>
          <a:off x="27527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24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26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Line 27"/>
        <xdr:cNvSpPr>
          <a:spLocks/>
        </xdr:cNvSpPr>
      </xdr:nvSpPr>
      <xdr:spPr>
        <a:xfrm>
          <a:off x="37814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" name="Line 2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5" name="Line 29"/>
        <xdr:cNvSpPr>
          <a:spLocks/>
        </xdr:cNvSpPr>
      </xdr:nvSpPr>
      <xdr:spPr>
        <a:xfrm>
          <a:off x="53244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6" name="Line 30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Line 31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32"/>
        <xdr:cNvSpPr>
          <a:spLocks/>
        </xdr:cNvSpPr>
      </xdr:nvSpPr>
      <xdr:spPr>
        <a:xfrm>
          <a:off x="2952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Line 33"/>
        <xdr:cNvSpPr>
          <a:spLocks/>
        </xdr:cNvSpPr>
      </xdr:nvSpPr>
      <xdr:spPr>
        <a:xfrm>
          <a:off x="34385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Line 34"/>
        <xdr:cNvSpPr>
          <a:spLocks/>
        </xdr:cNvSpPr>
      </xdr:nvSpPr>
      <xdr:spPr>
        <a:xfrm>
          <a:off x="34385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Line 35"/>
        <xdr:cNvSpPr>
          <a:spLocks/>
        </xdr:cNvSpPr>
      </xdr:nvSpPr>
      <xdr:spPr>
        <a:xfrm>
          <a:off x="16859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Line 36"/>
        <xdr:cNvSpPr>
          <a:spLocks/>
        </xdr:cNvSpPr>
      </xdr:nvSpPr>
      <xdr:spPr>
        <a:xfrm>
          <a:off x="16859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40"/>
        <xdr:cNvSpPr>
          <a:spLocks/>
        </xdr:cNvSpPr>
      </xdr:nvSpPr>
      <xdr:spPr>
        <a:xfrm>
          <a:off x="27527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41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5" name="Line 42"/>
        <xdr:cNvSpPr>
          <a:spLocks/>
        </xdr:cNvSpPr>
      </xdr:nvSpPr>
      <xdr:spPr>
        <a:xfrm>
          <a:off x="37814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6" name="Line 43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Line 44"/>
        <xdr:cNvSpPr>
          <a:spLocks/>
        </xdr:cNvSpPr>
      </xdr:nvSpPr>
      <xdr:spPr>
        <a:xfrm>
          <a:off x="34385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49"/>
        <xdr:cNvSpPr>
          <a:spLocks/>
        </xdr:cNvSpPr>
      </xdr:nvSpPr>
      <xdr:spPr>
        <a:xfrm>
          <a:off x="2952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50"/>
        <xdr:cNvSpPr>
          <a:spLocks/>
        </xdr:cNvSpPr>
      </xdr:nvSpPr>
      <xdr:spPr>
        <a:xfrm flipH="1">
          <a:off x="2952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" name="Line 51"/>
        <xdr:cNvSpPr>
          <a:spLocks/>
        </xdr:cNvSpPr>
      </xdr:nvSpPr>
      <xdr:spPr>
        <a:xfrm>
          <a:off x="16859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Line 52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5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54"/>
        <xdr:cNvSpPr>
          <a:spLocks/>
        </xdr:cNvSpPr>
      </xdr:nvSpPr>
      <xdr:spPr>
        <a:xfrm>
          <a:off x="53244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4" name="Line 55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56"/>
        <xdr:cNvSpPr>
          <a:spLocks/>
        </xdr:cNvSpPr>
      </xdr:nvSpPr>
      <xdr:spPr>
        <a:xfrm flipH="1">
          <a:off x="2952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57"/>
        <xdr:cNvSpPr>
          <a:spLocks/>
        </xdr:cNvSpPr>
      </xdr:nvSpPr>
      <xdr:spPr>
        <a:xfrm>
          <a:off x="2952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61"/>
        <xdr:cNvSpPr>
          <a:spLocks/>
        </xdr:cNvSpPr>
      </xdr:nvSpPr>
      <xdr:spPr>
        <a:xfrm>
          <a:off x="2952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" name="Line 66"/>
        <xdr:cNvSpPr>
          <a:spLocks/>
        </xdr:cNvSpPr>
      </xdr:nvSpPr>
      <xdr:spPr>
        <a:xfrm>
          <a:off x="27527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Line 67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68"/>
        <xdr:cNvSpPr>
          <a:spLocks/>
        </xdr:cNvSpPr>
      </xdr:nvSpPr>
      <xdr:spPr>
        <a:xfrm>
          <a:off x="2952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37814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53244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27527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37814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3244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2952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34385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34385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16859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16859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Line 93"/>
        <xdr:cNvSpPr>
          <a:spLocks/>
        </xdr:cNvSpPr>
      </xdr:nvSpPr>
      <xdr:spPr>
        <a:xfrm>
          <a:off x="27527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Line 94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" name="Line 95"/>
        <xdr:cNvSpPr>
          <a:spLocks/>
        </xdr:cNvSpPr>
      </xdr:nvSpPr>
      <xdr:spPr>
        <a:xfrm>
          <a:off x="37814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96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97"/>
        <xdr:cNvSpPr>
          <a:spLocks/>
        </xdr:cNvSpPr>
      </xdr:nvSpPr>
      <xdr:spPr>
        <a:xfrm>
          <a:off x="34385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" name="Line 98"/>
        <xdr:cNvSpPr>
          <a:spLocks/>
        </xdr:cNvSpPr>
      </xdr:nvSpPr>
      <xdr:spPr>
        <a:xfrm>
          <a:off x="16859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Line 99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7" name="Line 10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8" name="Line 101"/>
        <xdr:cNvSpPr>
          <a:spLocks/>
        </xdr:cNvSpPr>
      </xdr:nvSpPr>
      <xdr:spPr>
        <a:xfrm>
          <a:off x="53244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9" name="Line 102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103"/>
        <xdr:cNvSpPr>
          <a:spLocks/>
        </xdr:cNvSpPr>
      </xdr:nvSpPr>
      <xdr:spPr>
        <a:xfrm>
          <a:off x="27527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Line 104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Line 105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3" name="Line 106"/>
        <xdr:cNvSpPr>
          <a:spLocks/>
        </xdr:cNvSpPr>
      </xdr:nvSpPr>
      <xdr:spPr>
        <a:xfrm>
          <a:off x="37814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4" name="Line 10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5" name="Line 108"/>
        <xdr:cNvSpPr>
          <a:spLocks/>
        </xdr:cNvSpPr>
      </xdr:nvSpPr>
      <xdr:spPr>
        <a:xfrm>
          <a:off x="53244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6" name="Line 109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" name="Line 110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8" name="Line 111"/>
        <xdr:cNvSpPr>
          <a:spLocks/>
        </xdr:cNvSpPr>
      </xdr:nvSpPr>
      <xdr:spPr>
        <a:xfrm>
          <a:off x="34385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9" name="Line 112"/>
        <xdr:cNvSpPr>
          <a:spLocks/>
        </xdr:cNvSpPr>
      </xdr:nvSpPr>
      <xdr:spPr>
        <a:xfrm>
          <a:off x="16859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113"/>
        <xdr:cNvSpPr>
          <a:spLocks/>
        </xdr:cNvSpPr>
      </xdr:nvSpPr>
      <xdr:spPr>
        <a:xfrm>
          <a:off x="27527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Line 114"/>
        <xdr:cNvSpPr>
          <a:spLocks/>
        </xdr:cNvSpPr>
      </xdr:nvSpPr>
      <xdr:spPr>
        <a:xfrm>
          <a:off x="11715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115"/>
        <xdr:cNvSpPr>
          <a:spLocks/>
        </xdr:cNvSpPr>
      </xdr:nvSpPr>
      <xdr:spPr>
        <a:xfrm>
          <a:off x="37814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Line 116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4" name="Line 117"/>
        <xdr:cNvSpPr>
          <a:spLocks/>
        </xdr:cNvSpPr>
      </xdr:nvSpPr>
      <xdr:spPr>
        <a:xfrm>
          <a:off x="34385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5" name="Line 118"/>
        <xdr:cNvSpPr>
          <a:spLocks/>
        </xdr:cNvSpPr>
      </xdr:nvSpPr>
      <xdr:spPr>
        <a:xfrm>
          <a:off x="16859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" name="Line 119"/>
        <xdr:cNvSpPr>
          <a:spLocks/>
        </xdr:cNvSpPr>
      </xdr:nvSpPr>
      <xdr:spPr>
        <a:xfrm>
          <a:off x="19050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7" name="Line 12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8" name="Line 121"/>
        <xdr:cNvSpPr>
          <a:spLocks/>
        </xdr:cNvSpPr>
      </xdr:nvSpPr>
      <xdr:spPr>
        <a:xfrm>
          <a:off x="5324475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9" name="Line 122"/>
        <xdr:cNvSpPr>
          <a:spLocks/>
        </xdr:cNvSpPr>
      </xdr:nvSpPr>
      <xdr:spPr>
        <a:xfrm>
          <a:off x="5753100" y="0"/>
          <a:ext cx="0" cy="0"/>
        </a:xfrm>
        <a:prstGeom prst="line">
          <a:avLst/>
        </a:prstGeom>
        <a:noFill/>
        <a:ln w="381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3" customWidth="1"/>
    <col min="2" max="2" width="10.375" style="3" customWidth="1"/>
    <col min="3" max="3" width="8.875" style="3" customWidth="1"/>
    <col min="4" max="6" width="8.75390625" style="3" customWidth="1"/>
    <col min="7" max="7" width="7.375" style="3" customWidth="1"/>
    <col min="8" max="10" width="6.50390625" style="3" customWidth="1"/>
    <col min="11" max="11" width="7.50390625" style="3" customWidth="1"/>
    <col min="12" max="13" width="6.50390625" style="3" customWidth="1"/>
    <col min="14" max="16384" width="9.00390625" style="3" customWidth="1"/>
  </cols>
  <sheetData>
    <row r="1" spans="1:3" s="16" customFormat="1" ht="19.5" customHeight="1">
      <c r="A1" s="14" t="s">
        <v>58</v>
      </c>
      <c r="C1" s="15"/>
    </row>
    <row r="2" spans="2:13" ht="15.75" customHeight="1">
      <c r="B2" s="4"/>
      <c r="C2" s="87"/>
      <c r="D2" s="87"/>
      <c r="E2" s="87"/>
      <c r="F2" s="87"/>
      <c r="G2" s="87"/>
      <c r="H2" s="87"/>
      <c r="I2" s="87"/>
      <c r="J2" s="87"/>
      <c r="K2" s="87"/>
      <c r="L2" s="93"/>
      <c r="M2" s="94" t="s">
        <v>61</v>
      </c>
    </row>
    <row r="3" spans="1:13" ht="23.25" customHeight="1">
      <c r="A3" s="125" t="s">
        <v>45</v>
      </c>
      <c r="B3" s="126"/>
      <c r="C3" s="124" t="s">
        <v>60</v>
      </c>
      <c r="D3" s="124" t="s">
        <v>63</v>
      </c>
      <c r="E3" s="125"/>
      <c r="F3" s="126"/>
      <c r="G3" s="120" t="s">
        <v>46</v>
      </c>
      <c r="H3" s="119"/>
      <c r="I3" s="119"/>
      <c r="J3" s="119"/>
      <c r="K3" s="119"/>
      <c r="L3" s="119"/>
      <c r="M3" s="119"/>
    </row>
    <row r="4" spans="1:13" ht="23.25" customHeight="1">
      <c r="A4" s="144"/>
      <c r="B4" s="145"/>
      <c r="C4" s="133"/>
      <c r="D4" s="127"/>
      <c r="E4" s="128"/>
      <c r="F4" s="129"/>
      <c r="G4" s="121" t="s">
        <v>84</v>
      </c>
      <c r="H4" s="119" t="s">
        <v>64</v>
      </c>
      <c r="I4" s="119"/>
      <c r="J4" s="130"/>
      <c r="K4" s="119" t="s">
        <v>59</v>
      </c>
      <c r="L4" s="119"/>
      <c r="M4" s="119"/>
    </row>
    <row r="5" spans="1:13" ht="23.25" customHeight="1">
      <c r="A5" s="144"/>
      <c r="B5" s="145"/>
      <c r="C5" s="133"/>
      <c r="D5" s="133" t="s">
        <v>65</v>
      </c>
      <c r="E5" s="124" t="s">
        <v>0</v>
      </c>
      <c r="F5" s="134" t="s">
        <v>1</v>
      </c>
      <c r="G5" s="122"/>
      <c r="H5" s="136" t="s">
        <v>82</v>
      </c>
      <c r="I5" s="124" t="s">
        <v>66</v>
      </c>
      <c r="J5" s="134" t="s">
        <v>67</v>
      </c>
      <c r="K5" s="131" t="s">
        <v>83</v>
      </c>
      <c r="L5" s="124" t="s">
        <v>68</v>
      </c>
      <c r="M5" s="124" t="s">
        <v>69</v>
      </c>
    </row>
    <row r="6" spans="1:13" ht="23.25" customHeight="1">
      <c r="A6" s="128"/>
      <c r="B6" s="129"/>
      <c r="C6" s="127"/>
      <c r="D6" s="127"/>
      <c r="E6" s="127"/>
      <c r="F6" s="135"/>
      <c r="G6" s="123"/>
      <c r="H6" s="137"/>
      <c r="I6" s="127"/>
      <c r="J6" s="135"/>
      <c r="K6" s="132"/>
      <c r="L6" s="127"/>
      <c r="M6" s="127"/>
    </row>
    <row r="7" spans="1:13" ht="27" customHeight="1">
      <c r="A7" s="85" t="s">
        <v>70</v>
      </c>
      <c r="B7" s="86"/>
      <c r="C7" s="85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2:13" ht="7.5" customHeight="1">
      <c r="B8" s="4"/>
      <c r="C8" s="8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s="19" customFormat="1" ht="13.5" customHeight="1">
      <c r="B9" s="82" t="s">
        <v>140</v>
      </c>
      <c r="C9" s="27">
        <v>1124643</v>
      </c>
      <c r="D9" s="18">
        <v>2922120</v>
      </c>
      <c r="E9" s="18">
        <v>1457135</v>
      </c>
      <c r="F9" s="18">
        <v>1464985</v>
      </c>
      <c r="G9" s="62">
        <v>-221</v>
      </c>
      <c r="H9" s="62">
        <v>-359</v>
      </c>
      <c r="I9" s="62">
        <v>1792</v>
      </c>
      <c r="J9" s="62">
        <v>2151</v>
      </c>
      <c r="K9" s="62">
        <v>138</v>
      </c>
      <c r="L9" s="62">
        <v>7774</v>
      </c>
      <c r="M9" s="62">
        <v>7636</v>
      </c>
    </row>
    <row r="10" spans="2:13" s="19" customFormat="1" ht="13.5" customHeight="1">
      <c r="B10" s="82" t="s">
        <v>105</v>
      </c>
      <c r="C10" s="27">
        <v>1125330</v>
      </c>
      <c r="D10" s="18">
        <v>2921627</v>
      </c>
      <c r="E10" s="18">
        <v>1456939</v>
      </c>
      <c r="F10" s="18">
        <v>1464688</v>
      </c>
      <c r="G10" s="62">
        <v>-493</v>
      </c>
      <c r="H10" s="62">
        <v>-377</v>
      </c>
      <c r="I10" s="62">
        <v>1975</v>
      </c>
      <c r="J10" s="62">
        <v>2352</v>
      </c>
      <c r="K10" s="62">
        <v>-116</v>
      </c>
      <c r="L10" s="62">
        <v>8358</v>
      </c>
      <c r="M10" s="62">
        <v>8474</v>
      </c>
    </row>
    <row r="11" spans="2:13" s="19" customFormat="1" ht="13.5" customHeight="1">
      <c r="B11" s="82" t="s">
        <v>106</v>
      </c>
      <c r="C11" s="27">
        <v>1125770</v>
      </c>
      <c r="D11" s="18">
        <v>2920911</v>
      </c>
      <c r="E11" s="18">
        <v>1456525</v>
      </c>
      <c r="F11" s="18">
        <v>1464386</v>
      </c>
      <c r="G11" s="62">
        <v>-716</v>
      </c>
      <c r="H11" s="62">
        <v>-392</v>
      </c>
      <c r="I11" s="62">
        <v>1843</v>
      </c>
      <c r="J11" s="62">
        <v>2235</v>
      </c>
      <c r="K11" s="62">
        <v>-324</v>
      </c>
      <c r="L11" s="62">
        <v>7413</v>
      </c>
      <c r="M11" s="62">
        <v>7737</v>
      </c>
    </row>
    <row r="12" spans="2:13" s="19" customFormat="1" ht="13.5" customHeight="1">
      <c r="B12" s="82" t="s">
        <v>107</v>
      </c>
      <c r="C12" s="27">
        <v>1126882</v>
      </c>
      <c r="D12" s="18">
        <v>2921184</v>
      </c>
      <c r="E12" s="18">
        <v>1456521</v>
      </c>
      <c r="F12" s="18">
        <v>1464663</v>
      </c>
      <c r="G12" s="62">
        <v>273</v>
      </c>
      <c r="H12" s="62">
        <v>-261</v>
      </c>
      <c r="I12" s="62">
        <v>2074</v>
      </c>
      <c r="J12" s="62">
        <v>2335</v>
      </c>
      <c r="K12" s="62">
        <v>534</v>
      </c>
      <c r="L12" s="62">
        <v>8648</v>
      </c>
      <c r="M12" s="62">
        <v>8114</v>
      </c>
    </row>
    <row r="13" spans="2:13" s="19" customFormat="1" ht="13.5" customHeight="1">
      <c r="B13" s="82" t="s">
        <v>108</v>
      </c>
      <c r="C13" s="27">
        <v>1127964</v>
      </c>
      <c r="D13" s="18">
        <v>2921000</v>
      </c>
      <c r="E13" s="18">
        <v>1456563</v>
      </c>
      <c r="F13" s="18">
        <v>1464437</v>
      </c>
      <c r="G13" s="62">
        <v>-184</v>
      </c>
      <c r="H13" s="62">
        <v>-489</v>
      </c>
      <c r="I13" s="62">
        <v>2035</v>
      </c>
      <c r="J13" s="62">
        <v>2524</v>
      </c>
      <c r="K13" s="62">
        <v>305</v>
      </c>
      <c r="L13" s="62">
        <v>8562</v>
      </c>
      <c r="M13" s="62">
        <v>8257</v>
      </c>
    </row>
    <row r="14" spans="2:13" s="19" customFormat="1" ht="13.5" customHeight="1">
      <c r="B14" s="82" t="s">
        <v>110</v>
      </c>
      <c r="C14" s="27">
        <v>1128151</v>
      </c>
      <c r="D14" s="18">
        <v>2919996</v>
      </c>
      <c r="E14" s="18">
        <v>1455943</v>
      </c>
      <c r="F14" s="18">
        <v>1464053</v>
      </c>
      <c r="G14" s="62">
        <v>-1004</v>
      </c>
      <c r="H14" s="62">
        <v>-622</v>
      </c>
      <c r="I14" s="62">
        <v>1748</v>
      </c>
      <c r="J14" s="62">
        <v>2370</v>
      </c>
      <c r="K14" s="62">
        <v>-382</v>
      </c>
      <c r="L14" s="62">
        <v>6710</v>
      </c>
      <c r="M14" s="62">
        <v>7092</v>
      </c>
    </row>
    <row r="15" spans="2:13" s="19" customFormat="1" ht="13.5" customHeight="1">
      <c r="B15" s="82" t="s">
        <v>131</v>
      </c>
      <c r="C15" s="27">
        <v>1128541</v>
      </c>
      <c r="D15" s="18">
        <v>2919202</v>
      </c>
      <c r="E15" s="18">
        <v>1455580</v>
      </c>
      <c r="F15" s="18">
        <v>1463622</v>
      </c>
      <c r="G15" s="62">
        <v>-794</v>
      </c>
      <c r="H15" s="62">
        <v>-943</v>
      </c>
      <c r="I15" s="62">
        <v>1819</v>
      </c>
      <c r="J15" s="62">
        <v>2762</v>
      </c>
      <c r="K15" s="62">
        <v>149</v>
      </c>
      <c r="L15" s="62">
        <v>7449</v>
      </c>
      <c r="M15" s="62">
        <v>7300</v>
      </c>
    </row>
    <row r="16" spans="2:13" s="19" customFormat="1" ht="13.5" customHeight="1">
      <c r="B16" s="82" t="s">
        <v>133</v>
      </c>
      <c r="C16" s="27">
        <v>1128820</v>
      </c>
      <c r="D16" s="18">
        <v>2917596</v>
      </c>
      <c r="E16" s="18">
        <v>1454835</v>
      </c>
      <c r="F16" s="18">
        <v>1462761</v>
      </c>
      <c r="G16" s="62">
        <v>-1606</v>
      </c>
      <c r="H16" s="62">
        <v>-1667</v>
      </c>
      <c r="I16" s="62">
        <v>2012</v>
      </c>
      <c r="J16" s="62">
        <v>3679</v>
      </c>
      <c r="K16" s="62">
        <v>61</v>
      </c>
      <c r="L16" s="62">
        <v>7457</v>
      </c>
      <c r="M16" s="62">
        <v>7396</v>
      </c>
    </row>
    <row r="17" spans="2:13" s="19" customFormat="1" ht="13.5" customHeight="1">
      <c r="B17" s="82" t="s">
        <v>135</v>
      </c>
      <c r="C17" s="27">
        <v>1128948</v>
      </c>
      <c r="D17" s="18">
        <v>2916044</v>
      </c>
      <c r="E17" s="18">
        <v>1454050</v>
      </c>
      <c r="F17" s="18">
        <v>1461994</v>
      </c>
      <c r="G17" s="62">
        <v>-1552</v>
      </c>
      <c r="H17" s="62">
        <v>-1072</v>
      </c>
      <c r="I17" s="62">
        <v>1685</v>
      </c>
      <c r="J17" s="62">
        <v>2757</v>
      </c>
      <c r="K17" s="62">
        <v>-480</v>
      </c>
      <c r="L17" s="62">
        <v>7707</v>
      </c>
      <c r="M17" s="62">
        <v>8187</v>
      </c>
    </row>
    <row r="18" spans="2:13" s="19" customFormat="1" ht="13.5" customHeight="1">
      <c r="B18" s="82" t="s">
        <v>136</v>
      </c>
      <c r="C18" s="27">
        <v>1130278</v>
      </c>
      <c r="D18" s="18">
        <v>2911036</v>
      </c>
      <c r="E18" s="18">
        <v>1451536</v>
      </c>
      <c r="F18" s="18">
        <v>1459500</v>
      </c>
      <c r="G18" s="62">
        <v>-5008</v>
      </c>
      <c r="H18" s="62">
        <v>-904</v>
      </c>
      <c r="I18" s="62">
        <v>1829</v>
      </c>
      <c r="J18" s="62">
        <v>2733</v>
      </c>
      <c r="K18" s="62">
        <v>-4104</v>
      </c>
      <c r="L18" s="62">
        <v>19347</v>
      </c>
      <c r="M18" s="62">
        <v>23451</v>
      </c>
    </row>
    <row r="19" spans="2:13" s="19" customFormat="1" ht="13.5" customHeight="1">
      <c r="B19" s="82" t="s">
        <v>139</v>
      </c>
      <c r="C19" s="27">
        <v>1134280</v>
      </c>
      <c r="D19" s="18">
        <v>2912087</v>
      </c>
      <c r="E19" s="18">
        <v>1452344</v>
      </c>
      <c r="F19" s="18">
        <v>1459743</v>
      </c>
      <c r="G19" s="62">
        <v>1051</v>
      </c>
      <c r="H19" s="62">
        <v>-708</v>
      </c>
      <c r="I19" s="62">
        <v>1828</v>
      </c>
      <c r="J19" s="62">
        <v>2536</v>
      </c>
      <c r="K19" s="62">
        <v>1759</v>
      </c>
      <c r="L19" s="62">
        <v>16251</v>
      </c>
      <c r="M19" s="62">
        <v>14492</v>
      </c>
    </row>
    <row r="20" spans="1:13" s="13" customFormat="1" ht="13.5" customHeight="1">
      <c r="A20" s="75"/>
      <c r="B20" s="82" t="s">
        <v>138</v>
      </c>
      <c r="C20" s="27">
        <v>1135035</v>
      </c>
      <c r="D20" s="18">
        <v>2911634</v>
      </c>
      <c r="E20" s="18">
        <v>1452177</v>
      </c>
      <c r="F20" s="18">
        <v>1459457</v>
      </c>
      <c r="G20" s="18">
        <v>-453</v>
      </c>
      <c r="H20" s="18">
        <v>-488</v>
      </c>
      <c r="I20" s="18">
        <v>1877</v>
      </c>
      <c r="J20" s="18">
        <v>2365</v>
      </c>
      <c r="K20" s="18">
        <v>35</v>
      </c>
      <c r="L20" s="18">
        <v>7780</v>
      </c>
      <c r="M20" s="18">
        <v>7745</v>
      </c>
    </row>
    <row r="21" spans="1:13" s="19" customFormat="1" ht="13.5" customHeight="1">
      <c r="A21" s="76"/>
      <c r="B21" s="82"/>
      <c r="C21" s="66"/>
      <c r="D21" s="65"/>
      <c r="E21" s="65"/>
      <c r="F21" s="65"/>
      <c r="G21" s="18"/>
      <c r="H21" s="18"/>
      <c r="I21" s="18"/>
      <c r="J21" s="18"/>
      <c r="K21" s="18"/>
      <c r="L21" s="18"/>
      <c r="M21" s="18"/>
    </row>
    <row r="22" spans="1:13" s="28" customFormat="1" ht="13.5" customHeight="1">
      <c r="A22" s="76"/>
      <c r="B22" s="83" t="s">
        <v>137</v>
      </c>
      <c r="C22" s="77">
        <v>1135661</v>
      </c>
      <c r="D22" s="78">
        <v>2911176</v>
      </c>
      <c r="E22" s="78">
        <v>1451962</v>
      </c>
      <c r="F22" s="78">
        <v>1459214</v>
      </c>
      <c r="G22" s="78">
        <f>-436-22</f>
        <v>-458</v>
      </c>
      <c r="H22" s="78">
        <f>-490-6</f>
        <v>-496</v>
      </c>
      <c r="I22" s="78">
        <f>1806+6</f>
        <v>1812</v>
      </c>
      <c r="J22" s="78">
        <f>2296+12</f>
        <v>2308</v>
      </c>
      <c r="K22" s="78">
        <f>54-16</f>
        <v>38</v>
      </c>
      <c r="L22" s="78">
        <f>8035+61</f>
        <v>8096</v>
      </c>
      <c r="M22" s="78">
        <f>7981+77</f>
        <v>8058</v>
      </c>
    </row>
    <row r="23" spans="1:13" s="19" customFormat="1" ht="7.5" customHeight="1">
      <c r="A23" s="88"/>
      <c r="B23" s="89"/>
      <c r="C23" s="90"/>
      <c r="D23" s="91"/>
      <c r="E23" s="92"/>
      <c r="F23" s="92"/>
      <c r="G23" s="91"/>
      <c r="H23" s="91"/>
      <c r="I23" s="91"/>
      <c r="J23" s="91"/>
      <c r="K23" s="91"/>
      <c r="L23" s="91"/>
      <c r="M23" s="91"/>
    </row>
    <row r="24" spans="1:13" ht="27" customHeight="1">
      <c r="A24" s="100" t="s">
        <v>62</v>
      </c>
      <c r="B24" s="101"/>
      <c r="C24" s="100"/>
      <c r="D24" s="100"/>
      <c r="E24" s="46"/>
      <c r="F24" s="46"/>
      <c r="G24" s="101"/>
      <c r="H24" s="101"/>
      <c r="I24" s="101"/>
      <c r="J24" s="101"/>
      <c r="K24" s="101"/>
      <c r="L24" s="101"/>
      <c r="M24" s="101"/>
    </row>
    <row r="25" spans="2:13" ht="7.5" customHeight="1">
      <c r="B25" s="99"/>
      <c r="C25" s="4"/>
      <c r="D25" s="17"/>
      <c r="E25" s="64"/>
      <c r="F25" s="64"/>
      <c r="G25" s="4"/>
      <c r="H25" s="4"/>
      <c r="I25" s="4"/>
      <c r="J25" s="4"/>
      <c r="K25" s="4"/>
      <c r="L25" s="4"/>
      <c r="M25" s="4"/>
    </row>
    <row r="26" spans="1:13" s="2" customFormat="1" ht="15" customHeight="1">
      <c r="A26" s="138" t="s">
        <v>15</v>
      </c>
      <c r="B26" s="138"/>
      <c r="C26" s="102">
        <v>1035013</v>
      </c>
      <c r="D26" s="21">
        <v>2640151</v>
      </c>
      <c r="E26" s="21">
        <v>1317216</v>
      </c>
      <c r="F26" s="21">
        <v>1322935</v>
      </c>
      <c r="G26" s="22">
        <v>-358</v>
      </c>
      <c r="H26" s="22">
        <v>-361</v>
      </c>
      <c r="I26" s="22">
        <v>1673</v>
      </c>
      <c r="J26" s="22">
        <v>2034</v>
      </c>
      <c r="K26" s="22">
        <v>3</v>
      </c>
      <c r="L26" s="22">
        <v>7322</v>
      </c>
      <c r="M26" s="22">
        <v>7319</v>
      </c>
    </row>
    <row r="27" spans="1:13" s="2" customFormat="1" ht="15" customHeight="1">
      <c r="A27" s="138" t="s">
        <v>16</v>
      </c>
      <c r="B27" s="138"/>
      <c r="C27" s="102">
        <f>100648</f>
        <v>100648</v>
      </c>
      <c r="D27" s="22">
        <f>271025</f>
        <v>271025</v>
      </c>
      <c r="E27" s="21">
        <v>134746</v>
      </c>
      <c r="F27" s="22">
        <f>136279</f>
        <v>136279</v>
      </c>
      <c r="G27" s="22">
        <f>-78-22</f>
        <v>-100</v>
      </c>
      <c r="H27" s="22">
        <f>-129-6</f>
        <v>-135</v>
      </c>
      <c r="I27" s="22">
        <f>133+6</f>
        <v>139</v>
      </c>
      <c r="J27" s="22">
        <f>262+12</f>
        <v>274</v>
      </c>
      <c r="K27" s="22">
        <f>51-16</f>
        <v>35</v>
      </c>
      <c r="L27" s="22">
        <f>713+61</f>
        <v>774</v>
      </c>
      <c r="M27" s="22">
        <f>662+77</f>
        <v>739</v>
      </c>
    </row>
    <row r="28" spans="1:13" s="2" customFormat="1" ht="15" customHeight="1">
      <c r="A28" s="5"/>
      <c r="B28" s="33"/>
      <c r="C28" s="67"/>
      <c r="D28" s="68"/>
      <c r="E28" s="67"/>
      <c r="F28" s="68"/>
      <c r="G28" s="22"/>
      <c r="H28" s="22"/>
      <c r="I28" s="22"/>
      <c r="J28" s="22"/>
      <c r="K28" s="22"/>
      <c r="L28" s="22"/>
      <c r="M28" s="22"/>
    </row>
    <row r="29" spans="1:13" s="2" customFormat="1" ht="15" customHeight="1">
      <c r="A29" s="138" t="s">
        <v>2</v>
      </c>
      <c r="B29" s="138"/>
      <c r="C29" s="102">
        <v>247696</v>
      </c>
      <c r="D29" s="22">
        <v>617247</v>
      </c>
      <c r="E29" s="21">
        <v>306989</v>
      </c>
      <c r="F29" s="22">
        <v>310258</v>
      </c>
      <c r="G29" s="22">
        <v>-334</v>
      </c>
      <c r="H29" s="22">
        <v>-184</v>
      </c>
      <c r="I29" s="22">
        <v>338</v>
      </c>
      <c r="J29" s="22">
        <v>522</v>
      </c>
      <c r="K29" s="22">
        <v>-150</v>
      </c>
      <c r="L29" s="22">
        <v>1174</v>
      </c>
      <c r="M29" s="22">
        <v>1324</v>
      </c>
    </row>
    <row r="30" spans="1:13" s="2" customFormat="1" ht="15" customHeight="1">
      <c r="A30" s="138" t="s">
        <v>3</v>
      </c>
      <c r="B30" s="138"/>
      <c r="C30" s="102">
        <v>191026</v>
      </c>
      <c r="D30" s="22">
        <v>468537</v>
      </c>
      <c r="E30" s="21">
        <v>229627</v>
      </c>
      <c r="F30" s="22">
        <v>238910</v>
      </c>
      <c r="G30" s="22">
        <v>-84</v>
      </c>
      <c r="H30" s="22">
        <v>-67</v>
      </c>
      <c r="I30" s="22">
        <v>319</v>
      </c>
      <c r="J30" s="22">
        <v>386</v>
      </c>
      <c r="K30" s="22">
        <v>-17</v>
      </c>
      <c r="L30" s="22">
        <v>1159</v>
      </c>
      <c r="M30" s="22">
        <v>1176</v>
      </c>
    </row>
    <row r="31" spans="1:13" s="2" customFormat="1" ht="15" customHeight="1">
      <c r="A31" s="138" t="s">
        <v>4</v>
      </c>
      <c r="B31" s="138"/>
      <c r="C31" s="102">
        <v>104577</v>
      </c>
      <c r="D31" s="22">
        <v>272625</v>
      </c>
      <c r="E31" s="21">
        <v>138661</v>
      </c>
      <c r="F31" s="22">
        <v>133964</v>
      </c>
      <c r="G31" s="22">
        <v>36</v>
      </c>
      <c r="H31" s="22">
        <v>-36</v>
      </c>
      <c r="I31" s="22">
        <v>180</v>
      </c>
      <c r="J31" s="22">
        <v>216</v>
      </c>
      <c r="K31" s="22">
        <v>72</v>
      </c>
      <c r="L31" s="22">
        <v>809</v>
      </c>
      <c r="M31" s="22">
        <v>737</v>
      </c>
    </row>
    <row r="32" spans="1:13" s="2" customFormat="1" ht="15" customHeight="1">
      <c r="A32" s="138" t="s">
        <v>5</v>
      </c>
      <c r="B32" s="138"/>
      <c r="C32" s="102">
        <v>397731</v>
      </c>
      <c r="D32" s="22">
        <v>997901</v>
      </c>
      <c r="E32" s="21">
        <v>499501</v>
      </c>
      <c r="F32" s="22">
        <v>498400</v>
      </c>
      <c r="G32" s="22">
        <f>201-22</f>
        <v>179</v>
      </c>
      <c r="H32" s="22">
        <f>-100-6</f>
        <v>-106</v>
      </c>
      <c r="I32" s="22">
        <f>617+6</f>
        <v>623</v>
      </c>
      <c r="J32" s="22">
        <f>717+12</f>
        <v>729</v>
      </c>
      <c r="K32" s="22">
        <f>301-16</f>
        <v>285</v>
      </c>
      <c r="L32" s="22">
        <f>3442+61</f>
        <v>3503</v>
      </c>
      <c r="M32" s="22">
        <f>3141+77</f>
        <v>3218</v>
      </c>
    </row>
    <row r="33" spans="1:13" s="2" customFormat="1" ht="15" customHeight="1">
      <c r="A33" s="138" t="s">
        <v>6</v>
      </c>
      <c r="B33" s="138"/>
      <c r="C33" s="102">
        <v>194631</v>
      </c>
      <c r="D33" s="22">
        <v>554866</v>
      </c>
      <c r="E33" s="21">
        <v>277184</v>
      </c>
      <c r="F33" s="22">
        <v>277682</v>
      </c>
      <c r="G33" s="22">
        <v>-255</v>
      </c>
      <c r="H33" s="22">
        <v>-103</v>
      </c>
      <c r="I33" s="22">
        <v>352</v>
      </c>
      <c r="J33" s="22">
        <v>455</v>
      </c>
      <c r="K33" s="22">
        <v>-152</v>
      </c>
      <c r="L33" s="22">
        <v>1451</v>
      </c>
      <c r="M33" s="22">
        <v>1603</v>
      </c>
    </row>
    <row r="34" spans="1:13" s="2" customFormat="1" ht="15" customHeight="1">
      <c r="A34" s="6"/>
      <c r="B34" s="37"/>
      <c r="C34" s="67"/>
      <c r="D34" s="68"/>
      <c r="E34" s="68"/>
      <c r="F34" s="68"/>
      <c r="G34" s="22"/>
      <c r="H34" s="22"/>
      <c r="I34" s="22"/>
      <c r="J34" s="22"/>
      <c r="K34" s="22"/>
      <c r="L34" s="22"/>
      <c r="M34" s="22"/>
    </row>
    <row r="35" spans="2:13" s="2" customFormat="1" ht="15" customHeight="1">
      <c r="B35" s="33" t="s">
        <v>35</v>
      </c>
      <c r="C35" s="21">
        <v>118132</v>
      </c>
      <c r="D35" s="22">
        <v>270860</v>
      </c>
      <c r="E35" s="21">
        <v>132162</v>
      </c>
      <c r="F35" s="22">
        <v>138698</v>
      </c>
      <c r="G35" s="22">
        <v>32</v>
      </c>
      <c r="H35" s="22">
        <v>12</v>
      </c>
      <c r="I35" s="22">
        <v>217</v>
      </c>
      <c r="J35" s="22">
        <v>205</v>
      </c>
      <c r="K35" s="22">
        <v>20</v>
      </c>
      <c r="L35" s="22">
        <v>733</v>
      </c>
      <c r="M35" s="22">
        <v>713</v>
      </c>
    </row>
    <row r="36" spans="2:13" s="2" customFormat="1" ht="15" customHeight="1">
      <c r="B36" s="33" t="s">
        <v>36</v>
      </c>
      <c r="C36" s="21">
        <v>78156</v>
      </c>
      <c r="D36" s="22">
        <v>183465</v>
      </c>
      <c r="E36" s="21">
        <v>92078</v>
      </c>
      <c r="F36" s="22">
        <v>91387</v>
      </c>
      <c r="G36" s="22">
        <v>-134</v>
      </c>
      <c r="H36" s="22">
        <v>-59</v>
      </c>
      <c r="I36" s="22">
        <v>93</v>
      </c>
      <c r="J36" s="22">
        <v>152</v>
      </c>
      <c r="K36" s="22">
        <v>-75</v>
      </c>
      <c r="L36" s="22">
        <v>309</v>
      </c>
      <c r="M36" s="22">
        <v>384</v>
      </c>
    </row>
    <row r="37" spans="2:13" s="2" customFormat="1" ht="15" customHeight="1">
      <c r="B37" s="33" t="s">
        <v>37</v>
      </c>
      <c r="C37" s="21">
        <v>59211</v>
      </c>
      <c r="D37" s="22">
        <v>141286</v>
      </c>
      <c r="E37" s="21">
        <v>70492</v>
      </c>
      <c r="F37" s="22">
        <v>70794</v>
      </c>
      <c r="G37" s="22">
        <v>-56</v>
      </c>
      <c r="H37" s="22">
        <v>-16</v>
      </c>
      <c r="I37" s="22">
        <v>87</v>
      </c>
      <c r="J37" s="22">
        <v>103</v>
      </c>
      <c r="K37" s="22">
        <v>-40</v>
      </c>
      <c r="L37" s="22">
        <v>468</v>
      </c>
      <c r="M37" s="22">
        <v>508</v>
      </c>
    </row>
    <row r="38" spans="2:13" s="2" customFormat="1" ht="15" customHeight="1">
      <c r="B38" s="33" t="s">
        <v>38</v>
      </c>
      <c r="C38" s="21">
        <v>53777</v>
      </c>
      <c r="D38" s="22">
        <v>140664</v>
      </c>
      <c r="E38" s="21">
        <v>70476</v>
      </c>
      <c r="F38" s="22">
        <v>70188</v>
      </c>
      <c r="G38" s="22">
        <v>-44</v>
      </c>
      <c r="H38" s="22">
        <v>-19</v>
      </c>
      <c r="I38" s="22">
        <v>87</v>
      </c>
      <c r="J38" s="22">
        <v>106</v>
      </c>
      <c r="K38" s="22">
        <v>-25</v>
      </c>
      <c r="L38" s="22">
        <v>452</v>
      </c>
      <c r="M38" s="22">
        <v>477</v>
      </c>
    </row>
    <row r="39" spans="2:13" s="2" customFormat="1" ht="15" customHeight="1">
      <c r="B39" s="33" t="s">
        <v>39</v>
      </c>
      <c r="C39" s="21">
        <v>27712</v>
      </c>
      <c r="D39" s="22">
        <v>75971</v>
      </c>
      <c r="E39" s="21">
        <v>37438</v>
      </c>
      <c r="F39" s="22">
        <v>38533</v>
      </c>
      <c r="G39" s="22">
        <v>-54</v>
      </c>
      <c r="H39" s="22">
        <v>-37</v>
      </c>
      <c r="I39" s="22">
        <v>42</v>
      </c>
      <c r="J39" s="22">
        <v>79</v>
      </c>
      <c r="K39" s="22">
        <v>-17</v>
      </c>
      <c r="L39" s="22">
        <v>189</v>
      </c>
      <c r="M39" s="22">
        <v>206</v>
      </c>
    </row>
    <row r="40" spans="2:13" s="2" customFormat="1" ht="15" customHeight="1">
      <c r="B40" s="33" t="s">
        <v>40</v>
      </c>
      <c r="C40" s="21">
        <v>18215</v>
      </c>
      <c r="D40" s="22">
        <v>51461</v>
      </c>
      <c r="E40" s="21">
        <v>25673</v>
      </c>
      <c r="F40" s="22">
        <v>25788</v>
      </c>
      <c r="G40" s="22">
        <v>9</v>
      </c>
      <c r="H40" s="22">
        <v>-12</v>
      </c>
      <c r="I40" s="22">
        <v>36</v>
      </c>
      <c r="J40" s="22">
        <v>48</v>
      </c>
      <c r="K40" s="22">
        <v>21</v>
      </c>
      <c r="L40" s="22">
        <v>137</v>
      </c>
      <c r="M40" s="22">
        <v>116</v>
      </c>
    </row>
    <row r="41" spans="2:13" s="2" customFormat="1" ht="15" customHeight="1">
      <c r="B41" s="33" t="s">
        <v>41</v>
      </c>
      <c r="C41" s="21">
        <v>31667</v>
      </c>
      <c r="D41" s="22">
        <v>78692</v>
      </c>
      <c r="E41" s="21">
        <v>39517</v>
      </c>
      <c r="F41" s="22">
        <v>39175</v>
      </c>
      <c r="G41" s="22">
        <v>-30</v>
      </c>
      <c r="H41" s="22">
        <v>-14</v>
      </c>
      <c r="I41" s="22">
        <v>40</v>
      </c>
      <c r="J41" s="22">
        <v>54</v>
      </c>
      <c r="K41" s="22">
        <v>-16</v>
      </c>
      <c r="L41" s="22">
        <v>208</v>
      </c>
      <c r="M41" s="22">
        <v>224</v>
      </c>
    </row>
    <row r="42" spans="2:13" s="2" customFormat="1" ht="15" customHeight="1">
      <c r="B42" s="33" t="s">
        <v>42</v>
      </c>
      <c r="C42" s="21">
        <v>15296</v>
      </c>
      <c r="D42" s="22">
        <v>43246</v>
      </c>
      <c r="E42" s="21">
        <v>21658</v>
      </c>
      <c r="F42" s="22">
        <v>21588</v>
      </c>
      <c r="G42" s="22">
        <v>-46</v>
      </c>
      <c r="H42" s="22">
        <v>-2</v>
      </c>
      <c r="I42" s="22">
        <v>27</v>
      </c>
      <c r="J42" s="22">
        <v>29</v>
      </c>
      <c r="K42" s="22">
        <v>-44</v>
      </c>
      <c r="L42" s="22">
        <v>117</v>
      </c>
      <c r="M42" s="22">
        <v>161</v>
      </c>
    </row>
    <row r="43" spans="2:13" s="2" customFormat="1" ht="15" customHeight="1">
      <c r="B43" s="33" t="s">
        <v>79</v>
      </c>
      <c r="C43" s="21">
        <v>21201</v>
      </c>
      <c r="D43" s="22">
        <v>62761</v>
      </c>
      <c r="E43" s="21">
        <v>31382</v>
      </c>
      <c r="F43" s="22">
        <v>31379</v>
      </c>
      <c r="G43" s="22">
        <v>-28</v>
      </c>
      <c r="H43" s="22">
        <v>-3</v>
      </c>
      <c r="I43" s="22">
        <v>50</v>
      </c>
      <c r="J43" s="22">
        <v>53</v>
      </c>
      <c r="K43" s="22">
        <v>-25</v>
      </c>
      <c r="L43" s="22">
        <v>211</v>
      </c>
      <c r="M43" s="22">
        <v>236</v>
      </c>
    </row>
    <row r="44" spans="2:13" s="2" customFormat="1" ht="15" customHeight="1">
      <c r="B44" s="33" t="s">
        <v>43</v>
      </c>
      <c r="C44" s="21">
        <v>19919</v>
      </c>
      <c r="D44" s="22">
        <v>52232</v>
      </c>
      <c r="E44" s="21">
        <v>25308</v>
      </c>
      <c r="F44" s="22">
        <v>26924</v>
      </c>
      <c r="G44" s="22">
        <v>-41</v>
      </c>
      <c r="H44" s="22">
        <v>-33</v>
      </c>
      <c r="I44" s="22">
        <v>19</v>
      </c>
      <c r="J44" s="22">
        <v>52</v>
      </c>
      <c r="K44" s="22">
        <v>-8</v>
      </c>
      <c r="L44" s="22">
        <v>73</v>
      </c>
      <c r="M44" s="22">
        <v>81</v>
      </c>
    </row>
    <row r="45" spans="2:13" s="2" customFormat="1" ht="15" customHeight="1">
      <c r="B45" s="33" t="s">
        <v>44</v>
      </c>
      <c r="C45" s="21">
        <v>11703</v>
      </c>
      <c r="D45" s="22">
        <v>29188</v>
      </c>
      <c r="E45" s="21">
        <v>14258</v>
      </c>
      <c r="F45" s="22">
        <v>14930</v>
      </c>
      <c r="G45" s="22">
        <v>-38</v>
      </c>
      <c r="H45" s="22">
        <v>-15</v>
      </c>
      <c r="I45" s="22">
        <v>16</v>
      </c>
      <c r="J45" s="22">
        <v>31</v>
      </c>
      <c r="K45" s="22">
        <v>-23</v>
      </c>
      <c r="L45" s="22">
        <v>62</v>
      </c>
      <c r="M45" s="22">
        <v>85</v>
      </c>
    </row>
    <row r="46" spans="2:13" s="2" customFormat="1" ht="15" customHeight="1">
      <c r="B46" s="33" t="s">
        <v>7</v>
      </c>
      <c r="C46" s="21">
        <v>16929</v>
      </c>
      <c r="D46" s="22">
        <v>43847</v>
      </c>
      <c r="E46" s="21">
        <v>21704</v>
      </c>
      <c r="F46" s="22">
        <v>22143</v>
      </c>
      <c r="G46" s="22">
        <v>-23</v>
      </c>
      <c r="H46" s="22">
        <v>-23</v>
      </c>
      <c r="I46" s="22">
        <v>23</v>
      </c>
      <c r="J46" s="22">
        <v>46</v>
      </c>
      <c r="K46" s="22">
        <v>0</v>
      </c>
      <c r="L46" s="22">
        <v>68</v>
      </c>
      <c r="M46" s="22">
        <v>68</v>
      </c>
    </row>
    <row r="47" spans="2:13" s="2" customFormat="1" ht="15" customHeight="1">
      <c r="B47" s="33" t="s">
        <v>8</v>
      </c>
      <c r="C47" s="21">
        <v>28977</v>
      </c>
      <c r="D47" s="22">
        <v>76920</v>
      </c>
      <c r="E47" s="21">
        <v>37665</v>
      </c>
      <c r="F47" s="22">
        <v>39255</v>
      </c>
      <c r="G47" s="22">
        <v>-27</v>
      </c>
      <c r="H47" s="22">
        <v>-14</v>
      </c>
      <c r="I47" s="22">
        <v>35</v>
      </c>
      <c r="J47" s="22">
        <v>49</v>
      </c>
      <c r="K47" s="22">
        <v>-13</v>
      </c>
      <c r="L47" s="22">
        <v>144</v>
      </c>
      <c r="M47" s="22">
        <v>157</v>
      </c>
    </row>
    <row r="48" spans="2:13" s="2" customFormat="1" ht="15" customHeight="1">
      <c r="B48" s="33" t="s">
        <v>9</v>
      </c>
      <c r="C48" s="21">
        <v>43697</v>
      </c>
      <c r="D48" s="22">
        <v>106729</v>
      </c>
      <c r="E48" s="21">
        <v>52507</v>
      </c>
      <c r="F48" s="22">
        <v>54222</v>
      </c>
      <c r="G48" s="22">
        <v>63</v>
      </c>
      <c r="H48" s="22">
        <v>-49</v>
      </c>
      <c r="I48" s="22">
        <v>40</v>
      </c>
      <c r="J48" s="22">
        <v>89</v>
      </c>
      <c r="K48" s="22">
        <v>112</v>
      </c>
      <c r="L48" s="22">
        <v>502</v>
      </c>
      <c r="M48" s="22">
        <v>390</v>
      </c>
    </row>
    <row r="49" spans="2:13" s="2" customFormat="1" ht="15" customHeight="1">
      <c r="B49" s="33" t="s">
        <v>10</v>
      </c>
      <c r="C49" s="21">
        <v>33852</v>
      </c>
      <c r="D49" s="22">
        <v>84221</v>
      </c>
      <c r="E49" s="21">
        <v>41820</v>
      </c>
      <c r="F49" s="22">
        <v>42401</v>
      </c>
      <c r="G49" s="22">
        <v>42</v>
      </c>
      <c r="H49" s="22">
        <v>15</v>
      </c>
      <c r="I49" s="22">
        <v>63</v>
      </c>
      <c r="J49" s="22">
        <v>48</v>
      </c>
      <c r="K49" s="22">
        <v>27</v>
      </c>
      <c r="L49" s="22">
        <v>258</v>
      </c>
      <c r="M49" s="22">
        <v>231</v>
      </c>
    </row>
    <row r="50" spans="2:13" s="2" customFormat="1" ht="15" customHeight="1">
      <c r="B50" s="33" t="s">
        <v>11</v>
      </c>
      <c r="C50" s="21">
        <v>93958</v>
      </c>
      <c r="D50" s="22">
        <v>222773</v>
      </c>
      <c r="E50" s="21">
        <v>113621</v>
      </c>
      <c r="F50" s="22">
        <v>109152</v>
      </c>
      <c r="G50" s="22">
        <v>185</v>
      </c>
      <c r="H50" s="22">
        <v>45</v>
      </c>
      <c r="I50" s="22">
        <v>169</v>
      </c>
      <c r="J50" s="22">
        <v>124</v>
      </c>
      <c r="K50" s="22">
        <v>140</v>
      </c>
      <c r="L50" s="22">
        <v>872</v>
      </c>
      <c r="M50" s="22">
        <v>732</v>
      </c>
    </row>
    <row r="51" spans="2:13" s="2" customFormat="1" ht="15" customHeight="1">
      <c r="B51" s="98" t="s">
        <v>100</v>
      </c>
      <c r="C51" s="21">
        <v>62894</v>
      </c>
      <c r="D51" s="22">
        <v>156566</v>
      </c>
      <c r="E51" s="21">
        <v>78750</v>
      </c>
      <c r="F51" s="22">
        <v>77816</v>
      </c>
      <c r="G51" s="22">
        <v>-42</v>
      </c>
      <c r="H51" s="22">
        <v>3</v>
      </c>
      <c r="I51" s="22">
        <v>111</v>
      </c>
      <c r="J51" s="22">
        <v>108</v>
      </c>
      <c r="K51" s="22">
        <v>-45</v>
      </c>
      <c r="L51" s="22">
        <v>338</v>
      </c>
      <c r="M51" s="22">
        <v>383</v>
      </c>
    </row>
    <row r="52" spans="1:13" s="2" customFormat="1" ht="7.5" customHeight="1">
      <c r="A52" s="95"/>
      <c r="B52" s="40"/>
      <c r="C52" s="96"/>
      <c r="D52" s="97"/>
      <c r="E52" s="97"/>
      <c r="F52" s="97"/>
      <c r="G52" s="97"/>
      <c r="H52" s="97"/>
      <c r="I52" s="97"/>
      <c r="J52" s="97"/>
      <c r="K52" s="97"/>
      <c r="L52" s="97"/>
      <c r="M52" s="97"/>
    </row>
    <row r="53" spans="1:13" s="2" customFormat="1" ht="7.5" customHeight="1">
      <c r="A53" s="8"/>
      <c r="B53" s="5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s="2" customFormat="1" ht="12.75" customHeight="1">
      <c r="A54" s="74"/>
      <c r="B54" s="5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s="2" customFormat="1" ht="12.75" customHeight="1">
      <c r="A55" s="74"/>
      <c r="B55" s="5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2" customFormat="1" ht="12.75" customHeight="1">
      <c r="A56" s="74"/>
      <c r="B56" s="5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s="2" customFormat="1" ht="12.75" customHeight="1">
      <c r="A57" s="8"/>
      <c r="B57" s="5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2" customFormat="1" ht="12.75" customHeight="1">
      <c r="A58" s="8"/>
      <c r="B58" s="5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2" customFormat="1" ht="31.5" customHeight="1">
      <c r="A59" s="103"/>
      <c r="B59" s="96"/>
      <c r="C59" s="96"/>
      <c r="D59" s="104"/>
      <c r="E59" s="104"/>
      <c r="F59" s="104"/>
      <c r="G59" s="104"/>
      <c r="H59" s="104"/>
      <c r="I59" s="104"/>
      <c r="J59" s="104"/>
      <c r="K59" s="104"/>
      <c r="L59" s="104"/>
      <c r="M59" s="104"/>
    </row>
    <row r="60" spans="1:13" ht="23.25" customHeight="1">
      <c r="A60" s="125" t="s">
        <v>45</v>
      </c>
      <c r="B60" s="126"/>
      <c r="C60" s="134" t="s">
        <v>60</v>
      </c>
      <c r="D60" s="124" t="s">
        <v>63</v>
      </c>
      <c r="E60" s="125"/>
      <c r="F60" s="126"/>
      <c r="G60" s="120" t="s">
        <v>46</v>
      </c>
      <c r="H60" s="119"/>
      <c r="I60" s="119"/>
      <c r="J60" s="119"/>
      <c r="K60" s="119"/>
      <c r="L60" s="119"/>
      <c r="M60" s="119"/>
    </row>
    <row r="61" spans="1:13" ht="23.25" customHeight="1">
      <c r="A61" s="144"/>
      <c r="B61" s="145"/>
      <c r="C61" s="143"/>
      <c r="D61" s="127"/>
      <c r="E61" s="128"/>
      <c r="F61" s="129"/>
      <c r="G61" s="121" t="s">
        <v>84</v>
      </c>
      <c r="H61" s="120" t="s">
        <v>47</v>
      </c>
      <c r="I61" s="119"/>
      <c r="J61" s="130"/>
      <c r="K61" s="120" t="s">
        <v>48</v>
      </c>
      <c r="L61" s="119"/>
      <c r="M61" s="119"/>
    </row>
    <row r="62" spans="1:13" ht="23.25" customHeight="1">
      <c r="A62" s="144"/>
      <c r="B62" s="145"/>
      <c r="C62" s="143"/>
      <c r="D62" s="134" t="s">
        <v>49</v>
      </c>
      <c r="E62" s="134" t="s">
        <v>0</v>
      </c>
      <c r="F62" s="134" t="s">
        <v>1</v>
      </c>
      <c r="G62" s="122"/>
      <c r="H62" s="141" t="s">
        <v>82</v>
      </c>
      <c r="I62" s="134" t="s">
        <v>71</v>
      </c>
      <c r="J62" s="134" t="s">
        <v>72</v>
      </c>
      <c r="K62" s="139" t="s">
        <v>83</v>
      </c>
      <c r="L62" s="134" t="s">
        <v>73</v>
      </c>
      <c r="M62" s="124" t="s">
        <v>74</v>
      </c>
    </row>
    <row r="63" spans="1:13" ht="23.25" customHeight="1">
      <c r="A63" s="128"/>
      <c r="B63" s="129"/>
      <c r="C63" s="135"/>
      <c r="D63" s="135"/>
      <c r="E63" s="135"/>
      <c r="F63" s="135"/>
      <c r="G63" s="123"/>
      <c r="H63" s="142"/>
      <c r="I63" s="135"/>
      <c r="J63" s="135"/>
      <c r="K63" s="140"/>
      <c r="L63" s="135"/>
      <c r="M63" s="127"/>
    </row>
    <row r="64" spans="1:13" ht="9" customHeight="1">
      <c r="A64" s="10"/>
      <c r="B64" s="106"/>
      <c r="C64" s="10"/>
      <c r="D64" s="10"/>
      <c r="E64" s="10"/>
      <c r="F64" s="10"/>
      <c r="G64" s="10"/>
      <c r="H64" s="11"/>
      <c r="I64" s="10"/>
      <c r="J64" s="10"/>
      <c r="K64" s="12"/>
      <c r="L64" s="10"/>
      <c r="M64" s="10"/>
    </row>
    <row r="65" spans="2:13" s="2" customFormat="1" ht="15" customHeight="1">
      <c r="B65" s="33" t="s">
        <v>13</v>
      </c>
      <c r="C65" s="21">
        <v>27306</v>
      </c>
      <c r="D65" s="22">
        <v>66866</v>
      </c>
      <c r="E65" s="21">
        <v>34415</v>
      </c>
      <c r="F65" s="22">
        <v>32451</v>
      </c>
      <c r="G65" s="22">
        <v>82</v>
      </c>
      <c r="H65" s="22">
        <v>3</v>
      </c>
      <c r="I65" s="22">
        <v>46</v>
      </c>
      <c r="J65" s="22">
        <v>43</v>
      </c>
      <c r="K65" s="22">
        <v>79</v>
      </c>
      <c r="L65" s="22">
        <v>244</v>
      </c>
      <c r="M65" s="22">
        <v>165</v>
      </c>
    </row>
    <row r="66" spans="2:13" s="2" customFormat="1" ht="15" customHeight="1">
      <c r="B66" s="33" t="s">
        <v>14</v>
      </c>
      <c r="C66" s="21">
        <v>10632</v>
      </c>
      <c r="D66" s="22">
        <v>29043</v>
      </c>
      <c r="E66" s="21">
        <v>14357</v>
      </c>
      <c r="F66" s="22">
        <v>14686</v>
      </c>
      <c r="G66" s="22">
        <v>22</v>
      </c>
      <c r="H66" s="22">
        <v>-6</v>
      </c>
      <c r="I66" s="22">
        <v>17</v>
      </c>
      <c r="J66" s="22">
        <v>23</v>
      </c>
      <c r="K66" s="22">
        <v>28</v>
      </c>
      <c r="L66" s="22">
        <v>86</v>
      </c>
      <c r="M66" s="22">
        <v>58</v>
      </c>
    </row>
    <row r="67" spans="2:13" s="2" customFormat="1" ht="15" customHeight="1">
      <c r="B67" s="33" t="s">
        <v>51</v>
      </c>
      <c r="C67" s="21">
        <v>24513</v>
      </c>
      <c r="D67" s="22">
        <v>64531</v>
      </c>
      <c r="E67" s="21">
        <v>32519</v>
      </c>
      <c r="F67" s="22">
        <v>32012</v>
      </c>
      <c r="G67" s="22">
        <v>60</v>
      </c>
      <c r="H67" s="22">
        <v>26</v>
      </c>
      <c r="I67" s="22">
        <v>53</v>
      </c>
      <c r="J67" s="22">
        <v>27</v>
      </c>
      <c r="K67" s="22">
        <v>34</v>
      </c>
      <c r="L67" s="22">
        <v>211</v>
      </c>
      <c r="M67" s="22">
        <v>177</v>
      </c>
    </row>
    <row r="68" spans="2:13" ht="15" customHeight="1">
      <c r="B68" s="38" t="s">
        <v>52</v>
      </c>
      <c r="C68" s="23">
        <v>16328</v>
      </c>
      <c r="D68" s="23">
        <v>42541</v>
      </c>
      <c r="E68" s="23">
        <v>20935</v>
      </c>
      <c r="F68" s="23">
        <v>21606</v>
      </c>
      <c r="G68" s="23">
        <v>-32</v>
      </c>
      <c r="H68" s="23">
        <v>-24</v>
      </c>
      <c r="I68" s="23">
        <v>21</v>
      </c>
      <c r="J68" s="23">
        <v>45</v>
      </c>
      <c r="K68" s="23">
        <v>-8</v>
      </c>
      <c r="L68" s="23">
        <v>83</v>
      </c>
      <c r="M68" s="23">
        <v>91</v>
      </c>
    </row>
    <row r="69" spans="2:13" ht="15" customHeight="1">
      <c r="B69" s="38" t="s">
        <v>53</v>
      </c>
      <c r="C69" s="23">
        <v>19889</v>
      </c>
      <c r="D69" s="23">
        <v>53534</v>
      </c>
      <c r="E69" s="23">
        <v>26052</v>
      </c>
      <c r="F69" s="23">
        <v>27482</v>
      </c>
      <c r="G69" s="23">
        <v>-28</v>
      </c>
      <c r="H69" s="23">
        <v>-17</v>
      </c>
      <c r="I69" s="23">
        <v>25</v>
      </c>
      <c r="J69" s="23">
        <v>42</v>
      </c>
      <c r="K69" s="23">
        <v>-11</v>
      </c>
      <c r="L69" s="23">
        <v>106</v>
      </c>
      <c r="M69" s="23">
        <v>117</v>
      </c>
    </row>
    <row r="70" spans="2:13" ht="15" customHeight="1">
      <c r="B70" s="38" t="s">
        <v>54</v>
      </c>
      <c r="C70" s="23">
        <v>36532</v>
      </c>
      <c r="D70" s="23">
        <v>104317</v>
      </c>
      <c r="E70" s="23">
        <v>51499</v>
      </c>
      <c r="F70" s="23">
        <v>52818</v>
      </c>
      <c r="G70" s="23">
        <v>-32</v>
      </c>
      <c r="H70" s="23">
        <v>-9</v>
      </c>
      <c r="I70" s="23">
        <v>62</v>
      </c>
      <c r="J70" s="23">
        <v>71</v>
      </c>
      <c r="K70" s="23">
        <v>-23</v>
      </c>
      <c r="L70" s="23">
        <v>204</v>
      </c>
      <c r="M70" s="23">
        <v>227</v>
      </c>
    </row>
    <row r="71" spans="2:13" ht="15" customHeight="1">
      <c r="B71" s="38" t="s">
        <v>55</v>
      </c>
      <c r="C71" s="23">
        <v>17693</v>
      </c>
      <c r="D71" s="23">
        <v>54359</v>
      </c>
      <c r="E71" s="23">
        <v>27507</v>
      </c>
      <c r="F71" s="23">
        <v>26852</v>
      </c>
      <c r="G71" s="23">
        <v>-31</v>
      </c>
      <c r="H71" s="23">
        <v>-22</v>
      </c>
      <c r="I71" s="23">
        <v>37</v>
      </c>
      <c r="J71" s="23">
        <v>59</v>
      </c>
      <c r="K71" s="23">
        <v>-9</v>
      </c>
      <c r="L71" s="23">
        <v>134</v>
      </c>
      <c r="M71" s="23">
        <v>143</v>
      </c>
    </row>
    <row r="72" spans="2:13" ht="15" customHeight="1">
      <c r="B72" s="38" t="s">
        <v>56</v>
      </c>
      <c r="C72" s="23">
        <v>14876</v>
      </c>
      <c r="D72" s="23">
        <v>43293</v>
      </c>
      <c r="E72" s="23">
        <v>21484</v>
      </c>
      <c r="F72" s="23">
        <v>21809</v>
      </c>
      <c r="G72" s="23">
        <v>-93</v>
      </c>
      <c r="H72" s="23">
        <v>-24</v>
      </c>
      <c r="I72" s="23">
        <v>25</v>
      </c>
      <c r="J72" s="23">
        <v>49</v>
      </c>
      <c r="K72" s="23">
        <v>-69</v>
      </c>
      <c r="L72" s="23">
        <v>88</v>
      </c>
      <c r="M72" s="23">
        <v>157</v>
      </c>
    </row>
    <row r="73" spans="2:13" ht="15" customHeight="1">
      <c r="B73" s="107" t="s">
        <v>57</v>
      </c>
      <c r="C73" s="23">
        <v>15393</v>
      </c>
      <c r="D73" s="23">
        <v>41797</v>
      </c>
      <c r="E73" s="23">
        <v>21113</v>
      </c>
      <c r="F73" s="23">
        <v>20684</v>
      </c>
      <c r="G73" s="23">
        <v>-17</v>
      </c>
      <c r="H73" s="23">
        <v>-21</v>
      </c>
      <c r="I73" s="23">
        <v>19</v>
      </c>
      <c r="J73" s="23">
        <v>40</v>
      </c>
      <c r="K73" s="23">
        <v>4</v>
      </c>
      <c r="L73" s="23">
        <v>141</v>
      </c>
      <c r="M73" s="23">
        <v>137</v>
      </c>
    </row>
    <row r="74" spans="2:13" ht="15" customHeight="1">
      <c r="B74" s="38" t="s">
        <v>76</v>
      </c>
      <c r="C74" s="23">
        <v>13824</v>
      </c>
      <c r="D74" s="23">
        <v>42558</v>
      </c>
      <c r="E74" s="23">
        <v>20891</v>
      </c>
      <c r="F74" s="23">
        <v>21667</v>
      </c>
      <c r="G74" s="23">
        <v>-45</v>
      </c>
      <c r="H74" s="23">
        <v>-21</v>
      </c>
      <c r="I74" s="23">
        <v>18</v>
      </c>
      <c r="J74" s="23">
        <v>39</v>
      </c>
      <c r="K74" s="23">
        <v>-24</v>
      </c>
      <c r="L74" s="23">
        <v>56</v>
      </c>
      <c r="M74" s="23">
        <v>80</v>
      </c>
    </row>
    <row r="75" spans="2:13" ht="15" customHeight="1">
      <c r="B75" s="38" t="s">
        <v>75</v>
      </c>
      <c r="C75" s="23">
        <v>37820</v>
      </c>
      <c r="D75" s="23">
        <v>94256</v>
      </c>
      <c r="E75" s="23">
        <v>48794</v>
      </c>
      <c r="F75" s="23">
        <v>45462</v>
      </c>
      <c r="G75" s="23">
        <v>10</v>
      </c>
      <c r="H75" s="23">
        <v>8</v>
      </c>
      <c r="I75" s="23">
        <v>78</v>
      </c>
      <c r="J75" s="23">
        <v>70</v>
      </c>
      <c r="K75" s="23">
        <v>2</v>
      </c>
      <c r="L75" s="23">
        <v>264</v>
      </c>
      <c r="M75" s="23">
        <v>262</v>
      </c>
    </row>
    <row r="76" spans="2:13" ht="15" customHeight="1">
      <c r="B76" s="38" t="s">
        <v>77</v>
      </c>
      <c r="C76" s="23">
        <v>11531</v>
      </c>
      <c r="D76" s="23">
        <v>35023</v>
      </c>
      <c r="E76" s="23">
        <v>17258</v>
      </c>
      <c r="F76" s="23">
        <v>17765</v>
      </c>
      <c r="G76" s="23">
        <v>-8</v>
      </c>
      <c r="H76" s="23">
        <v>-9</v>
      </c>
      <c r="I76" s="23">
        <v>22</v>
      </c>
      <c r="J76" s="23">
        <v>31</v>
      </c>
      <c r="K76" s="23">
        <v>1</v>
      </c>
      <c r="L76" s="23">
        <v>80</v>
      </c>
      <c r="M76" s="23">
        <v>79</v>
      </c>
    </row>
    <row r="77" spans="2:13" ht="15" customHeight="1">
      <c r="B77" s="38" t="s">
        <v>78</v>
      </c>
      <c r="C77" s="23">
        <v>17288</v>
      </c>
      <c r="D77" s="23">
        <v>47437</v>
      </c>
      <c r="E77" s="23">
        <v>23837</v>
      </c>
      <c r="F77" s="23">
        <v>23600</v>
      </c>
      <c r="G77" s="23">
        <v>-70</v>
      </c>
      <c r="H77" s="23">
        <v>-32</v>
      </c>
      <c r="I77" s="23">
        <v>17</v>
      </c>
      <c r="J77" s="23">
        <v>49</v>
      </c>
      <c r="K77" s="23">
        <v>-38</v>
      </c>
      <c r="L77" s="23">
        <v>135</v>
      </c>
      <c r="M77" s="23">
        <v>173</v>
      </c>
    </row>
    <row r="78" spans="2:13" ht="15" customHeight="1">
      <c r="B78" s="107" t="s">
        <v>80</v>
      </c>
      <c r="C78" s="23">
        <v>18046</v>
      </c>
      <c r="D78" s="23">
        <v>48742</v>
      </c>
      <c r="E78" s="23">
        <v>24382</v>
      </c>
      <c r="F78" s="23">
        <v>24360</v>
      </c>
      <c r="G78" s="23">
        <v>50</v>
      </c>
      <c r="H78" s="23">
        <v>7</v>
      </c>
      <c r="I78" s="23">
        <v>38</v>
      </c>
      <c r="J78" s="23">
        <v>31</v>
      </c>
      <c r="K78" s="23">
        <v>43</v>
      </c>
      <c r="L78" s="23">
        <v>204</v>
      </c>
      <c r="M78" s="23">
        <v>161</v>
      </c>
    </row>
    <row r="79" spans="2:13" ht="15" customHeight="1">
      <c r="B79" s="38" t="s">
        <v>81</v>
      </c>
      <c r="C79" s="23">
        <v>18046</v>
      </c>
      <c r="D79" s="23">
        <v>50972</v>
      </c>
      <c r="E79" s="23">
        <v>25664</v>
      </c>
      <c r="F79" s="23">
        <v>25308</v>
      </c>
      <c r="G79" s="23">
        <v>6</v>
      </c>
      <c r="H79" s="23">
        <v>1</v>
      </c>
      <c r="I79" s="23">
        <v>40</v>
      </c>
      <c r="J79" s="23">
        <v>39</v>
      </c>
      <c r="K79" s="23">
        <v>5</v>
      </c>
      <c r="L79" s="23">
        <v>145</v>
      </c>
      <c r="M79" s="23">
        <v>140</v>
      </c>
    </row>
    <row r="80" spans="1:13" ht="16.5" customHeight="1">
      <c r="A80" s="10"/>
      <c r="B80" s="106"/>
      <c r="C80" s="70"/>
      <c r="D80" s="70"/>
      <c r="E80" s="70"/>
      <c r="F80" s="70"/>
      <c r="G80" s="24"/>
      <c r="H80" s="25"/>
      <c r="I80" s="24"/>
      <c r="J80" s="24"/>
      <c r="K80" s="26"/>
      <c r="L80" s="24"/>
      <c r="M80" s="24"/>
    </row>
    <row r="81" spans="1:13" s="2" customFormat="1" ht="15" customHeight="1">
      <c r="A81" s="138" t="s">
        <v>17</v>
      </c>
      <c r="B81" s="147"/>
      <c r="C81" s="23">
        <v>25871</v>
      </c>
      <c r="D81" s="23">
        <v>69785</v>
      </c>
      <c r="E81" s="23">
        <v>34136</v>
      </c>
      <c r="F81" s="23">
        <v>35649</v>
      </c>
      <c r="G81" s="23">
        <v>-95</v>
      </c>
      <c r="H81" s="23">
        <v>-66</v>
      </c>
      <c r="I81" s="23">
        <v>27</v>
      </c>
      <c r="J81" s="23">
        <v>93</v>
      </c>
      <c r="K81" s="23">
        <v>-29</v>
      </c>
      <c r="L81" s="23">
        <v>137</v>
      </c>
      <c r="M81" s="23">
        <v>166</v>
      </c>
    </row>
    <row r="82" spans="1:13" s="2" customFormat="1" ht="15" customHeight="1">
      <c r="A82" s="7"/>
      <c r="B82" s="33" t="s">
        <v>18</v>
      </c>
      <c r="C82" s="23">
        <v>11620</v>
      </c>
      <c r="D82" s="23">
        <v>32938</v>
      </c>
      <c r="E82" s="23">
        <v>16274</v>
      </c>
      <c r="F82" s="23">
        <v>16664</v>
      </c>
      <c r="G82" s="23">
        <v>-55</v>
      </c>
      <c r="H82" s="23">
        <v>-30</v>
      </c>
      <c r="I82" s="23">
        <v>15</v>
      </c>
      <c r="J82" s="23">
        <v>45</v>
      </c>
      <c r="K82" s="23">
        <v>-25</v>
      </c>
      <c r="L82" s="23">
        <v>71</v>
      </c>
      <c r="M82" s="23">
        <v>96</v>
      </c>
    </row>
    <row r="83" spans="1:13" s="2" customFormat="1" ht="15" customHeight="1">
      <c r="A83" s="7"/>
      <c r="B83" s="33" t="s">
        <v>19</v>
      </c>
      <c r="C83" s="23">
        <v>6976</v>
      </c>
      <c r="D83" s="23">
        <v>16847</v>
      </c>
      <c r="E83" s="23">
        <v>8183</v>
      </c>
      <c r="F83" s="23">
        <v>8664</v>
      </c>
      <c r="G83" s="23">
        <v>-21</v>
      </c>
      <c r="H83" s="23">
        <v>-13</v>
      </c>
      <c r="I83" s="23">
        <v>7</v>
      </c>
      <c r="J83" s="23">
        <v>20</v>
      </c>
      <c r="K83" s="23">
        <v>-8</v>
      </c>
      <c r="L83" s="23">
        <v>30</v>
      </c>
      <c r="M83" s="23">
        <v>38</v>
      </c>
    </row>
    <row r="84" spans="1:13" s="2" customFormat="1" ht="15" customHeight="1">
      <c r="A84" s="7"/>
      <c r="B84" s="33" t="s">
        <v>50</v>
      </c>
      <c r="C84" s="23">
        <v>7275</v>
      </c>
      <c r="D84" s="23">
        <v>20000</v>
      </c>
      <c r="E84" s="23">
        <v>9679</v>
      </c>
      <c r="F84" s="23">
        <v>10321</v>
      </c>
      <c r="G84" s="23">
        <v>-19</v>
      </c>
      <c r="H84" s="23">
        <v>-23</v>
      </c>
      <c r="I84" s="23">
        <v>5</v>
      </c>
      <c r="J84" s="23">
        <v>28</v>
      </c>
      <c r="K84" s="23">
        <v>4</v>
      </c>
      <c r="L84" s="23">
        <v>36</v>
      </c>
      <c r="M84" s="23">
        <v>32</v>
      </c>
    </row>
    <row r="85" spans="1:13" s="2" customFormat="1" ht="16.5" customHeight="1">
      <c r="A85" s="7"/>
      <c r="B85" s="105"/>
      <c r="C85" s="69"/>
      <c r="D85" s="69"/>
      <c r="E85" s="69"/>
      <c r="F85" s="69"/>
      <c r="G85" s="23"/>
      <c r="H85" s="23"/>
      <c r="I85" s="23"/>
      <c r="J85" s="23"/>
      <c r="K85" s="23"/>
      <c r="L85" s="23"/>
      <c r="M85" s="23"/>
    </row>
    <row r="86" spans="1:13" s="2" customFormat="1" ht="15" customHeight="1">
      <c r="A86" s="138" t="s">
        <v>20</v>
      </c>
      <c r="B86" s="138"/>
      <c r="C86" s="111">
        <v>14970</v>
      </c>
      <c r="D86" s="23">
        <v>37835</v>
      </c>
      <c r="E86" s="23">
        <v>19166</v>
      </c>
      <c r="F86" s="23">
        <v>18669</v>
      </c>
      <c r="G86" s="23">
        <v>13</v>
      </c>
      <c r="H86" s="23">
        <v>0</v>
      </c>
      <c r="I86" s="23">
        <v>19</v>
      </c>
      <c r="J86" s="23">
        <v>19</v>
      </c>
      <c r="K86" s="23">
        <v>13</v>
      </c>
      <c r="L86" s="23">
        <v>106</v>
      </c>
      <c r="M86" s="23">
        <v>93</v>
      </c>
    </row>
    <row r="87" spans="1:13" s="2" customFormat="1" ht="15" customHeight="1">
      <c r="A87" s="7"/>
      <c r="B87" s="33" t="s">
        <v>21</v>
      </c>
      <c r="C87" s="23">
        <v>14970</v>
      </c>
      <c r="D87" s="23">
        <v>37835</v>
      </c>
      <c r="E87" s="23">
        <v>19166</v>
      </c>
      <c r="F87" s="23">
        <v>18669</v>
      </c>
      <c r="G87" s="23">
        <v>13</v>
      </c>
      <c r="H87" s="23">
        <v>0</v>
      </c>
      <c r="I87" s="23">
        <v>19</v>
      </c>
      <c r="J87" s="23">
        <v>19</v>
      </c>
      <c r="K87" s="23">
        <v>13</v>
      </c>
      <c r="L87" s="23">
        <v>106</v>
      </c>
      <c r="M87" s="23">
        <v>93</v>
      </c>
    </row>
    <row r="88" spans="1:13" s="2" customFormat="1" ht="16.5" customHeight="1">
      <c r="A88" s="7"/>
      <c r="B88" s="105"/>
      <c r="C88" s="69"/>
      <c r="D88" s="69"/>
      <c r="E88" s="69"/>
      <c r="F88" s="69"/>
      <c r="G88" s="23"/>
      <c r="H88" s="23"/>
      <c r="I88" s="23"/>
      <c r="J88" s="23"/>
      <c r="K88" s="23"/>
      <c r="L88" s="23"/>
      <c r="M88" s="23"/>
    </row>
    <row r="89" spans="1:13" s="2" customFormat="1" ht="15" customHeight="1">
      <c r="A89" s="138" t="s">
        <v>22</v>
      </c>
      <c r="B89" s="138"/>
      <c r="C89" s="111">
        <v>6908</v>
      </c>
      <c r="D89" s="23">
        <v>18039</v>
      </c>
      <c r="E89" s="23">
        <v>8738</v>
      </c>
      <c r="F89" s="23">
        <v>9301</v>
      </c>
      <c r="G89" s="23">
        <v>-9</v>
      </c>
      <c r="H89" s="23">
        <v>-16</v>
      </c>
      <c r="I89" s="23">
        <v>11</v>
      </c>
      <c r="J89" s="23">
        <v>27</v>
      </c>
      <c r="K89" s="23">
        <v>7</v>
      </c>
      <c r="L89" s="23">
        <v>29</v>
      </c>
      <c r="M89" s="23">
        <v>22</v>
      </c>
    </row>
    <row r="90" spans="1:13" s="2" customFormat="1" ht="15" customHeight="1">
      <c r="A90" s="7"/>
      <c r="B90" s="33" t="s">
        <v>23</v>
      </c>
      <c r="C90" s="23">
        <v>6908</v>
      </c>
      <c r="D90" s="23">
        <v>18039</v>
      </c>
      <c r="E90" s="23">
        <v>8738</v>
      </c>
      <c r="F90" s="23">
        <v>9301</v>
      </c>
      <c r="G90" s="23">
        <v>-9</v>
      </c>
      <c r="H90" s="23">
        <v>-16</v>
      </c>
      <c r="I90" s="23">
        <v>11</v>
      </c>
      <c r="J90" s="23">
        <v>27</v>
      </c>
      <c r="K90" s="23">
        <v>7</v>
      </c>
      <c r="L90" s="23">
        <v>29</v>
      </c>
      <c r="M90" s="23">
        <v>22</v>
      </c>
    </row>
    <row r="91" spans="1:13" s="2" customFormat="1" ht="16.5" customHeight="1">
      <c r="A91" s="7"/>
      <c r="B91" s="105"/>
      <c r="C91" s="69"/>
      <c r="D91" s="69"/>
      <c r="E91" s="69"/>
      <c r="F91" s="69"/>
      <c r="G91" s="23"/>
      <c r="H91" s="23"/>
      <c r="I91" s="23"/>
      <c r="J91" s="23"/>
      <c r="K91" s="23"/>
      <c r="L91" s="23"/>
      <c r="M91" s="23"/>
    </row>
    <row r="92" spans="1:13" ht="15" customHeight="1">
      <c r="A92" s="138" t="s">
        <v>24</v>
      </c>
      <c r="B92" s="138"/>
      <c r="C92" s="111">
        <v>28390</v>
      </c>
      <c r="D92" s="23">
        <v>73287</v>
      </c>
      <c r="E92" s="23">
        <v>36509</v>
      </c>
      <c r="F92" s="23">
        <v>36778</v>
      </c>
      <c r="G92" s="23">
        <f>53-22</f>
        <v>31</v>
      </c>
      <c r="H92" s="23">
        <f>-22-6</f>
        <v>-28</v>
      </c>
      <c r="I92" s="23">
        <f>35+6</f>
        <v>41</v>
      </c>
      <c r="J92" s="23">
        <f>57+12</f>
        <v>69</v>
      </c>
      <c r="K92" s="23">
        <f>75-16</f>
        <v>59</v>
      </c>
      <c r="L92" s="23">
        <f>269+61</f>
        <v>330</v>
      </c>
      <c r="M92" s="23">
        <f>194+77</f>
        <v>271</v>
      </c>
    </row>
    <row r="93" spans="1:13" ht="15" customHeight="1">
      <c r="A93" s="9"/>
      <c r="B93" s="33" t="s">
        <v>25</v>
      </c>
      <c r="C93" s="23">
        <v>6341</v>
      </c>
      <c r="D93" s="23">
        <v>16080</v>
      </c>
      <c r="E93" s="23">
        <v>8167</v>
      </c>
      <c r="F93" s="23">
        <v>7913</v>
      </c>
      <c r="G93" s="23">
        <f>60-22</f>
        <v>38</v>
      </c>
      <c r="H93" s="23">
        <f>-2-6</f>
        <v>-8</v>
      </c>
      <c r="I93" s="23">
        <f>7+6</f>
        <v>13</v>
      </c>
      <c r="J93" s="23">
        <f>9+12</f>
        <v>21</v>
      </c>
      <c r="K93" s="23">
        <f>62-16</f>
        <v>46</v>
      </c>
      <c r="L93" s="23">
        <f>116+61</f>
        <v>177</v>
      </c>
      <c r="M93" s="23">
        <f>54+77</f>
        <v>131</v>
      </c>
    </row>
    <row r="94" spans="1:13" ht="15" customHeight="1">
      <c r="A94" s="9"/>
      <c r="B94" s="33" t="s">
        <v>26</v>
      </c>
      <c r="C94" s="23">
        <v>19102</v>
      </c>
      <c r="D94" s="23">
        <v>48042</v>
      </c>
      <c r="E94" s="23">
        <v>23835</v>
      </c>
      <c r="F94" s="23">
        <v>24207</v>
      </c>
      <c r="G94" s="23">
        <v>15</v>
      </c>
      <c r="H94" s="23">
        <v>-11</v>
      </c>
      <c r="I94" s="23">
        <v>27</v>
      </c>
      <c r="J94" s="23">
        <v>38</v>
      </c>
      <c r="K94" s="23">
        <v>26</v>
      </c>
      <c r="L94" s="23">
        <v>149</v>
      </c>
      <c r="M94" s="23">
        <v>123</v>
      </c>
    </row>
    <row r="95" spans="1:13" ht="15" customHeight="1">
      <c r="A95" s="9"/>
      <c r="B95" s="33" t="s">
        <v>27</v>
      </c>
      <c r="C95" s="23">
        <v>2947</v>
      </c>
      <c r="D95" s="23">
        <v>9165</v>
      </c>
      <c r="E95" s="23">
        <v>4507</v>
      </c>
      <c r="F95" s="23">
        <v>4658</v>
      </c>
      <c r="G95" s="23">
        <v>-22</v>
      </c>
      <c r="H95" s="23">
        <v>-9</v>
      </c>
      <c r="I95" s="23">
        <v>1</v>
      </c>
      <c r="J95" s="23">
        <v>10</v>
      </c>
      <c r="K95" s="23">
        <v>-13</v>
      </c>
      <c r="L95" s="23">
        <v>4</v>
      </c>
      <c r="M95" s="23">
        <v>17</v>
      </c>
    </row>
    <row r="96" spans="1:13" ht="16.5" customHeight="1">
      <c r="A96" s="9"/>
      <c r="B96" s="33"/>
      <c r="C96" s="69"/>
      <c r="D96" s="69"/>
      <c r="E96" s="69"/>
      <c r="F96" s="69"/>
      <c r="G96" s="23"/>
      <c r="H96" s="23"/>
      <c r="I96" s="23"/>
      <c r="J96" s="23"/>
      <c r="K96" s="23"/>
      <c r="L96" s="23"/>
      <c r="M96" s="23"/>
    </row>
    <row r="97" spans="1:13" ht="15" customHeight="1">
      <c r="A97" s="138" t="s">
        <v>32</v>
      </c>
      <c r="B97" s="138"/>
      <c r="C97" s="110">
        <v>6864</v>
      </c>
      <c r="D97" s="20">
        <v>22063</v>
      </c>
      <c r="E97" s="20">
        <v>11375</v>
      </c>
      <c r="F97" s="20">
        <v>10688</v>
      </c>
      <c r="G97" s="20">
        <v>-10</v>
      </c>
      <c r="H97" s="20">
        <v>-4</v>
      </c>
      <c r="I97" s="20">
        <v>14</v>
      </c>
      <c r="J97" s="20">
        <v>18</v>
      </c>
      <c r="K97" s="20">
        <v>-6</v>
      </c>
      <c r="L97" s="20">
        <v>60</v>
      </c>
      <c r="M97" s="20">
        <v>66</v>
      </c>
    </row>
    <row r="98" spans="1:13" ht="15" customHeight="1">
      <c r="A98" s="9"/>
      <c r="B98" s="33" t="s">
        <v>28</v>
      </c>
      <c r="C98" s="20">
        <v>6864</v>
      </c>
      <c r="D98" s="20">
        <v>22063</v>
      </c>
      <c r="E98" s="20">
        <v>11375</v>
      </c>
      <c r="F98" s="20">
        <v>10688</v>
      </c>
      <c r="G98" s="20">
        <v>-10</v>
      </c>
      <c r="H98" s="20">
        <v>-4</v>
      </c>
      <c r="I98" s="20">
        <v>14</v>
      </c>
      <c r="J98" s="20">
        <v>18</v>
      </c>
      <c r="K98" s="20">
        <v>-6</v>
      </c>
      <c r="L98" s="20">
        <v>60</v>
      </c>
      <c r="M98" s="20">
        <v>66</v>
      </c>
    </row>
    <row r="99" spans="1:13" ht="16.5" customHeight="1">
      <c r="A99" s="9"/>
      <c r="B99" s="33"/>
      <c r="C99" s="71"/>
      <c r="D99" s="71"/>
      <c r="E99" s="71"/>
      <c r="F99" s="71"/>
      <c r="G99" s="20"/>
      <c r="H99" s="20"/>
      <c r="I99" s="20"/>
      <c r="J99" s="20"/>
      <c r="K99" s="20"/>
      <c r="L99" s="20"/>
      <c r="M99" s="20"/>
    </row>
    <row r="100" spans="1:13" ht="15" customHeight="1">
      <c r="A100" s="138" t="s">
        <v>33</v>
      </c>
      <c r="B100" s="146"/>
      <c r="C100" s="110">
        <v>11229</v>
      </c>
      <c r="D100" s="20">
        <v>33437</v>
      </c>
      <c r="E100" s="20">
        <v>16723</v>
      </c>
      <c r="F100" s="20">
        <v>16714</v>
      </c>
      <c r="G100" s="20">
        <v>-28</v>
      </c>
      <c r="H100" s="20">
        <v>-11</v>
      </c>
      <c r="I100" s="20">
        <v>21</v>
      </c>
      <c r="J100" s="20">
        <v>32</v>
      </c>
      <c r="K100" s="20">
        <v>-17</v>
      </c>
      <c r="L100" s="20">
        <v>80</v>
      </c>
      <c r="M100" s="20">
        <v>97</v>
      </c>
    </row>
    <row r="101" spans="1:13" ht="15" customHeight="1">
      <c r="A101" s="9"/>
      <c r="B101" s="33" t="s">
        <v>29</v>
      </c>
      <c r="C101" s="20">
        <v>3024</v>
      </c>
      <c r="D101" s="20">
        <v>8816</v>
      </c>
      <c r="E101" s="20">
        <v>4455</v>
      </c>
      <c r="F101" s="20">
        <v>4361</v>
      </c>
      <c r="G101" s="20">
        <v>-9</v>
      </c>
      <c r="H101" s="20">
        <v>-4</v>
      </c>
      <c r="I101" s="20">
        <v>2</v>
      </c>
      <c r="J101" s="20">
        <v>6</v>
      </c>
      <c r="K101" s="20">
        <v>-5</v>
      </c>
      <c r="L101" s="20">
        <v>19</v>
      </c>
      <c r="M101" s="20">
        <v>24</v>
      </c>
    </row>
    <row r="102" spans="1:13" ht="15" customHeight="1">
      <c r="A102" s="9"/>
      <c r="B102" s="33" t="s">
        <v>30</v>
      </c>
      <c r="C102" s="20">
        <v>8205</v>
      </c>
      <c r="D102" s="20">
        <v>24621</v>
      </c>
      <c r="E102" s="20">
        <v>12268</v>
      </c>
      <c r="F102" s="20">
        <v>12353</v>
      </c>
      <c r="G102" s="20">
        <v>-19</v>
      </c>
      <c r="H102" s="20">
        <v>-7</v>
      </c>
      <c r="I102" s="20">
        <v>19</v>
      </c>
      <c r="J102" s="20">
        <v>26</v>
      </c>
      <c r="K102" s="20">
        <v>-12</v>
      </c>
      <c r="L102" s="20">
        <v>61</v>
      </c>
      <c r="M102" s="20">
        <v>73</v>
      </c>
    </row>
    <row r="103" spans="1:13" ht="16.5" customHeight="1">
      <c r="A103" s="9"/>
      <c r="B103" s="105"/>
      <c r="C103" s="71"/>
      <c r="D103" s="71"/>
      <c r="E103" s="71"/>
      <c r="F103" s="71"/>
      <c r="G103" s="20"/>
      <c r="H103" s="20"/>
      <c r="I103" s="20"/>
      <c r="J103" s="20"/>
      <c r="K103" s="20"/>
      <c r="L103" s="20"/>
      <c r="M103" s="20"/>
    </row>
    <row r="104" spans="1:13" ht="15" customHeight="1">
      <c r="A104" s="138" t="s">
        <v>34</v>
      </c>
      <c r="B104" s="146"/>
      <c r="C104" s="110">
        <v>6416</v>
      </c>
      <c r="D104" s="20">
        <v>16579</v>
      </c>
      <c r="E104" s="20">
        <v>8099</v>
      </c>
      <c r="F104" s="20">
        <v>8480</v>
      </c>
      <c r="G104" s="20">
        <v>-2</v>
      </c>
      <c r="H104" s="20">
        <v>-10</v>
      </c>
      <c r="I104" s="20">
        <v>6</v>
      </c>
      <c r="J104" s="20">
        <v>16</v>
      </c>
      <c r="K104" s="20">
        <v>8</v>
      </c>
      <c r="L104" s="20">
        <v>32</v>
      </c>
      <c r="M104" s="20">
        <v>24</v>
      </c>
    </row>
    <row r="105" spans="1:13" ht="15" customHeight="1">
      <c r="A105" s="9"/>
      <c r="B105" s="33" t="s">
        <v>31</v>
      </c>
      <c r="C105" s="20">
        <v>6416</v>
      </c>
      <c r="D105" s="20">
        <v>16579</v>
      </c>
      <c r="E105" s="20">
        <v>8099</v>
      </c>
      <c r="F105" s="20">
        <v>8480</v>
      </c>
      <c r="G105" s="20">
        <v>-2</v>
      </c>
      <c r="H105" s="20">
        <v>-10</v>
      </c>
      <c r="I105" s="20">
        <v>6</v>
      </c>
      <c r="J105" s="20">
        <v>16</v>
      </c>
      <c r="K105" s="20">
        <v>8</v>
      </c>
      <c r="L105" s="20">
        <v>32</v>
      </c>
      <c r="M105" s="20">
        <v>24</v>
      </c>
    </row>
    <row r="106" spans="1:13" ht="9" customHeight="1">
      <c r="A106" s="108"/>
      <c r="B106" s="109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</row>
    <row r="107" spans="1:13" ht="7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s="2" customFormat="1" ht="12.75" customHeight="1">
      <c r="A108" s="8"/>
      <c r="B108" s="5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s="2" customFormat="1" ht="12.75" customHeight="1">
      <c r="A109" s="8"/>
      <c r="B109" s="5"/>
      <c r="C109" s="6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s="2" customFormat="1" ht="12.75" customHeight="1">
      <c r="A110" s="8"/>
      <c r="B110" s="5"/>
      <c r="C110" s="6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s="2" customFormat="1" ht="12.75" customHeight="1">
      <c r="A111" s="8"/>
      <c r="B111" s="5"/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s="1" customFormat="1" ht="7.5" customHeight="1"/>
    <row r="151" s="1" customFormat="1" ht="11.25" customHeight="1"/>
    <row r="152" s="1" customFormat="1" ht="11.25" customHeight="1"/>
    <row r="153" s="1" customFormat="1" ht="11.25" customHeight="1"/>
    <row r="154" s="1" customFormat="1" ht="11.25" customHeight="1"/>
    <row r="155" s="1" customFormat="1" ht="11.25" customHeight="1"/>
    <row r="156" s="1" customFormat="1" ht="11.25" customHeight="1"/>
    <row r="157" s="1" customFormat="1" ht="11.25" customHeight="1"/>
    <row r="158" s="1" customFormat="1" ht="11.25" customHeight="1"/>
    <row r="159" ht="11.25" customHeight="1"/>
    <row r="160" ht="11.25" customHeight="1"/>
    <row r="161" ht="11.25" customHeight="1"/>
    <row r="162" ht="11.25" customHeight="1"/>
    <row r="163" ht="7.5" customHeight="1"/>
  </sheetData>
  <sheetProtection/>
  <mergeCells count="46"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</mergeCells>
  <printOptions/>
  <pageMargins left="0.3937007874015748" right="0.5905511811023623" top="0.5905511811023623" bottom="0" header="0.5118110236220472" footer="0.5118110236220472"/>
  <pageSetup horizontalDpi="600" verticalDpi="600" orientation="portrait" paperSize="9" r:id="rId2"/>
  <rowBreaks count="2" manualBreakCount="2">
    <brk id="58" max="12" man="1"/>
    <brk id="1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54"/>
  <sheetViews>
    <sheetView showGridLines="0" zoomScaleSheetLayoutView="100" zoomScalePageLayoutView="0" workbookViewId="0" topLeftCell="B1">
      <selection activeCell="K62" sqref="K62"/>
    </sheetView>
  </sheetViews>
  <sheetFormatPr defaultColWidth="9.00390625" defaultRowHeight="13.5"/>
  <cols>
    <col min="1" max="1" width="0.6171875" style="29" hidden="1" customWidth="1"/>
    <col min="2" max="2" width="3.875" style="29" customWidth="1"/>
    <col min="3" max="3" width="0.12890625" style="29" customWidth="1"/>
    <col min="4" max="4" width="11.375" style="29" customWidth="1"/>
    <col min="5" max="5" width="6.75390625" style="29" customWidth="1"/>
    <col min="6" max="6" width="2.875" style="29" customWidth="1"/>
    <col min="7" max="7" width="4.00390625" style="29" hidden="1" customWidth="1"/>
    <col min="8" max="8" width="11.125" style="29" customWidth="1"/>
    <col min="9" max="12" width="4.50390625" style="35" customWidth="1"/>
    <col min="13" max="13" width="5.625" style="35" customWidth="1"/>
    <col min="14" max="14" width="4.50390625" style="35" customWidth="1"/>
    <col min="15" max="18" width="5.625" style="35" customWidth="1"/>
    <col min="19" max="20" width="4.50390625" style="35" customWidth="1"/>
    <col min="21" max="21" width="6.625" style="29" customWidth="1"/>
    <col min="22" max="16384" width="9.00390625" style="29" customWidth="1"/>
  </cols>
  <sheetData>
    <row r="1" spans="2:17" ht="13.5" customHeight="1">
      <c r="B1" s="63" t="s">
        <v>85</v>
      </c>
      <c r="D1" s="30"/>
      <c r="E1" s="31"/>
      <c r="F1" s="31"/>
      <c r="G1" s="31"/>
      <c r="H1" s="63" t="s">
        <v>86</v>
      </c>
      <c r="J1" s="31"/>
      <c r="K1" s="31"/>
      <c r="L1" s="31"/>
      <c r="M1" s="31"/>
      <c r="O1" s="31"/>
      <c r="P1" s="31"/>
      <c r="Q1" s="31"/>
    </row>
    <row r="2" spans="2:17" ht="8.25" customHeight="1">
      <c r="B2" s="14"/>
      <c r="D2" s="30"/>
      <c r="E2" s="31"/>
      <c r="F2" s="31"/>
      <c r="G2" s="31"/>
      <c r="H2" s="44"/>
      <c r="J2" s="31"/>
      <c r="K2" s="31"/>
      <c r="L2" s="31"/>
      <c r="M2" s="31"/>
      <c r="O2" s="31"/>
      <c r="P2" s="31"/>
      <c r="Q2" s="31"/>
    </row>
    <row r="3" spans="2:21" ht="22.5" customHeight="1">
      <c r="B3" s="45" t="s">
        <v>87</v>
      </c>
      <c r="C3" s="46"/>
      <c r="D3" s="47" t="s">
        <v>88</v>
      </c>
      <c r="E3" s="48" t="s">
        <v>89</v>
      </c>
      <c r="F3" s="31"/>
      <c r="G3" s="31"/>
      <c r="H3" s="49" t="s">
        <v>88</v>
      </c>
      <c r="I3" s="58" t="s">
        <v>144</v>
      </c>
      <c r="J3" s="58" t="s">
        <v>102</v>
      </c>
      <c r="K3" s="58" t="s">
        <v>103</v>
      </c>
      <c r="L3" s="58" t="s">
        <v>104</v>
      </c>
      <c r="M3" s="58" t="s">
        <v>109</v>
      </c>
      <c r="N3" s="58" t="s">
        <v>111</v>
      </c>
      <c r="O3" s="58" t="s">
        <v>132</v>
      </c>
      <c r="P3" s="58" t="s">
        <v>134</v>
      </c>
      <c r="Q3" s="58" t="s">
        <v>141</v>
      </c>
      <c r="R3" s="58" t="s">
        <v>142</v>
      </c>
      <c r="S3" s="58" t="s">
        <v>143</v>
      </c>
      <c r="T3" s="58" t="s">
        <v>145</v>
      </c>
      <c r="U3" s="50" t="s">
        <v>90</v>
      </c>
    </row>
    <row r="4" spans="2:21" ht="13.5" customHeight="1">
      <c r="B4" s="32">
        <v>1</v>
      </c>
      <c r="C4" s="51"/>
      <c r="D4" s="73" t="s">
        <v>101</v>
      </c>
      <c r="E4" s="22">
        <v>270860</v>
      </c>
      <c r="F4" s="31"/>
      <c r="G4" s="35">
        <v>220</v>
      </c>
      <c r="H4" s="60" t="s">
        <v>11</v>
      </c>
      <c r="I4" s="22">
        <v>70</v>
      </c>
      <c r="J4" s="22">
        <v>54</v>
      </c>
      <c r="K4" s="22">
        <v>499</v>
      </c>
      <c r="L4" s="22">
        <v>220</v>
      </c>
      <c r="M4" s="22">
        <v>18</v>
      </c>
      <c r="N4" s="22">
        <v>260</v>
      </c>
      <c r="O4" s="22">
        <v>131</v>
      </c>
      <c r="P4" s="22">
        <v>-46</v>
      </c>
      <c r="Q4" s="22">
        <v>-552</v>
      </c>
      <c r="R4" s="22">
        <v>1266</v>
      </c>
      <c r="S4" s="22">
        <v>172</v>
      </c>
      <c r="T4" s="21">
        <v>185</v>
      </c>
      <c r="U4" s="34">
        <f aca="true" t="shared" si="0" ref="U4:U48">SUM(I4:T4)</f>
        <v>2277</v>
      </c>
    </row>
    <row r="5" spans="2:21" ht="13.5" customHeight="1">
      <c r="B5" s="32">
        <v>2</v>
      </c>
      <c r="C5" s="52"/>
      <c r="D5" s="73" t="s">
        <v>11</v>
      </c>
      <c r="E5" s="59">
        <v>222773</v>
      </c>
      <c r="F5" s="31"/>
      <c r="G5" s="35">
        <v>235</v>
      </c>
      <c r="H5" s="61" t="s">
        <v>80</v>
      </c>
      <c r="I5" s="22">
        <v>85</v>
      </c>
      <c r="J5" s="22">
        <v>46</v>
      </c>
      <c r="K5" s="22">
        <v>70</v>
      </c>
      <c r="L5" s="22">
        <v>58</v>
      </c>
      <c r="M5" s="22">
        <v>91</v>
      </c>
      <c r="N5" s="22">
        <v>68</v>
      </c>
      <c r="O5" s="22">
        <v>89</v>
      </c>
      <c r="P5" s="22">
        <v>314</v>
      </c>
      <c r="Q5" s="22">
        <v>216</v>
      </c>
      <c r="R5" s="22">
        <v>154</v>
      </c>
      <c r="S5" s="22">
        <v>50</v>
      </c>
      <c r="T5" s="57">
        <v>50</v>
      </c>
      <c r="U5" s="34">
        <f t="shared" si="0"/>
        <v>1291</v>
      </c>
    </row>
    <row r="6" spans="2:21" ht="13.5" customHeight="1">
      <c r="B6" s="32">
        <v>3</v>
      </c>
      <c r="C6" s="52"/>
      <c r="D6" s="73" t="s">
        <v>91</v>
      </c>
      <c r="E6" s="22">
        <v>183465</v>
      </c>
      <c r="F6" s="31"/>
      <c r="G6" s="31">
        <v>224</v>
      </c>
      <c r="H6" s="112" t="s">
        <v>51</v>
      </c>
      <c r="I6" s="22">
        <v>39</v>
      </c>
      <c r="J6" s="22">
        <v>80</v>
      </c>
      <c r="K6" s="22">
        <v>59</v>
      </c>
      <c r="L6" s="22">
        <v>46</v>
      </c>
      <c r="M6" s="22">
        <v>8</v>
      </c>
      <c r="N6" s="22">
        <v>51</v>
      </c>
      <c r="O6" s="22">
        <v>-30</v>
      </c>
      <c r="P6" s="22">
        <v>-46</v>
      </c>
      <c r="Q6" s="22">
        <v>115</v>
      </c>
      <c r="R6" s="22">
        <v>104</v>
      </c>
      <c r="S6" s="22">
        <v>41</v>
      </c>
      <c r="T6" s="21">
        <v>60</v>
      </c>
      <c r="U6" s="34">
        <f t="shared" si="0"/>
        <v>527</v>
      </c>
    </row>
    <row r="7" spans="2:21" ht="13.5" customHeight="1">
      <c r="B7" s="32">
        <v>4</v>
      </c>
      <c r="C7" s="52"/>
      <c r="D7" s="6" t="s">
        <v>12</v>
      </c>
      <c r="E7" s="22">
        <v>156566</v>
      </c>
      <c r="F7" s="31"/>
      <c r="G7" s="35">
        <v>219</v>
      </c>
      <c r="H7" s="38" t="s">
        <v>10</v>
      </c>
      <c r="I7" s="22">
        <v>34</v>
      </c>
      <c r="J7" s="22">
        <v>6</v>
      </c>
      <c r="K7" s="22">
        <v>36</v>
      </c>
      <c r="L7" s="22">
        <v>58</v>
      </c>
      <c r="M7" s="22">
        <v>27</v>
      </c>
      <c r="N7" s="22">
        <v>59</v>
      </c>
      <c r="O7" s="22">
        <v>31</v>
      </c>
      <c r="P7" s="22">
        <v>-27</v>
      </c>
      <c r="Q7" s="22">
        <v>-138</v>
      </c>
      <c r="R7" s="22">
        <v>172</v>
      </c>
      <c r="S7" s="22">
        <v>45</v>
      </c>
      <c r="T7" s="22">
        <v>42</v>
      </c>
      <c r="U7" s="34">
        <f t="shared" si="0"/>
        <v>345</v>
      </c>
    </row>
    <row r="8" spans="2:21" ht="13.5" customHeight="1">
      <c r="B8" s="32">
        <v>5</v>
      </c>
      <c r="C8" s="52"/>
      <c r="D8" s="73" t="s">
        <v>92</v>
      </c>
      <c r="E8" s="21">
        <v>141286</v>
      </c>
      <c r="F8" s="31"/>
      <c r="G8" s="31">
        <v>443</v>
      </c>
      <c r="H8" s="38" t="s">
        <v>26</v>
      </c>
      <c r="I8" s="22">
        <v>64</v>
      </c>
      <c r="J8" s="22">
        <v>77</v>
      </c>
      <c r="K8" s="21">
        <v>15</v>
      </c>
      <c r="L8" s="21">
        <v>43</v>
      </c>
      <c r="M8" s="21">
        <v>25</v>
      </c>
      <c r="N8" s="21">
        <v>0</v>
      </c>
      <c r="O8" s="21">
        <v>-35</v>
      </c>
      <c r="P8" s="21">
        <v>22</v>
      </c>
      <c r="Q8" s="21">
        <v>-39</v>
      </c>
      <c r="R8" s="21">
        <v>36</v>
      </c>
      <c r="S8" s="21">
        <v>-16</v>
      </c>
      <c r="T8" s="22">
        <v>15</v>
      </c>
      <c r="U8" s="34">
        <f t="shared" si="0"/>
        <v>207</v>
      </c>
    </row>
    <row r="9" spans="2:21" ht="13.5" customHeight="1">
      <c r="B9" s="32">
        <v>6</v>
      </c>
      <c r="C9" s="52"/>
      <c r="D9" s="73" t="s">
        <v>93</v>
      </c>
      <c r="E9" s="21">
        <v>140664</v>
      </c>
      <c r="F9" s="31"/>
      <c r="G9" s="31">
        <v>232</v>
      </c>
      <c r="H9" s="118" t="s">
        <v>75</v>
      </c>
      <c r="I9" s="22">
        <v>25</v>
      </c>
      <c r="J9" s="22">
        <v>-74</v>
      </c>
      <c r="K9" s="21">
        <v>69</v>
      </c>
      <c r="L9" s="21">
        <v>-19</v>
      </c>
      <c r="M9" s="21">
        <v>88</v>
      </c>
      <c r="N9" s="21">
        <v>41</v>
      </c>
      <c r="O9" s="21">
        <v>-61</v>
      </c>
      <c r="P9" s="21">
        <v>44</v>
      </c>
      <c r="Q9" s="21">
        <v>-193</v>
      </c>
      <c r="R9" s="21">
        <v>169</v>
      </c>
      <c r="S9" s="21">
        <v>42</v>
      </c>
      <c r="T9" s="21">
        <v>10</v>
      </c>
      <c r="U9" s="34">
        <f t="shared" si="0"/>
        <v>141</v>
      </c>
    </row>
    <row r="10" spans="2:21" ht="13.5" customHeight="1">
      <c r="B10" s="32">
        <v>7</v>
      </c>
      <c r="C10" s="52"/>
      <c r="D10" s="73" t="s">
        <v>9</v>
      </c>
      <c r="E10" s="22">
        <v>106729</v>
      </c>
      <c r="F10" s="31"/>
      <c r="G10" s="31">
        <v>222</v>
      </c>
      <c r="H10" s="118" t="s">
        <v>13</v>
      </c>
      <c r="I10" s="22">
        <v>-15</v>
      </c>
      <c r="J10" s="22">
        <v>20</v>
      </c>
      <c r="K10" s="22">
        <v>44</v>
      </c>
      <c r="L10" s="22">
        <v>-4</v>
      </c>
      <c r="M10" s="22">
        <v>-7</v>
      </c>
      <c r="N10" s="22">
        <v>-22</v>
      </c>
      <c r="O10" s="22">
        <v>19</v>
      </c>
      <c r="P10" s="22">
        <v>12</v>
      </c>
      <c r="Q10" s="22">
        <v>-146</v>
      </c>
      <c r="R10" s="22">
        <v>59</v>
      </c>
      <c r="S10" s="22">
        <v>71</v>
      </c>
      <c r="T10" s="59">
        <v>82</v>
      </c>
      <c r="U10" s="34">
        <f t="shared" si="0"/>
        <v>113</v>
      </c>
    </row>
    <row r="11" spans="2:21" ht="13.5" customHeight="1">
      <c r="B11" s="32">
        <v>8</v>
      </c>
      <c r="C11" s="52"/>
      <c r="D11" s="73" t="s">
        <v>112</v>
      </c>
      <c r="E11" s="22">
        <v>104317</v>
      </c>
      <c r="F11" s="31"/>
      <c r="G11" s="31">
        <v>201</v>
      </c>
      <c r="H11" s="37" t="s">
        <v>35</v>
      </c>
      <c r="I11" s="22">
        <v>-69</v>
      </c>
      <c r="J11" s="22">
        <v>-32</v>
      </c>
      <c r="K11" s="59">
        <v>107</v>
      </c>
      <c r="L11" s="59">
        <v>135</v>
      </c>
      <c r="M11" s="59">
        <v>46</v>
      </c>
      <c r="N11" s="59">
        <v>13</v>
      </c>
      <c r="O11" s="59">
        <v>-61</v>
      </c>
      <c r="P11" s="59">
        <v>-61</v>
      </c>
      <c r="Q11" s="59">
        <v>-408</v>
      </c>
      <c r="R11" s="59">
        <v>184</v>
      </c>
      <c r="S11" s="59">
        <v>104</v>
      </c>
      <c r="T11" s="22">
        <v>32</v>
      </c>
      <c r="U11" s="34">
        <f t="shared" si="0"/>
        <v>-10</v>
      </c>
    </row>
    <row r="12" spans="2:21" ht="13.5" customHeight="1">
      <c r="B12" s="32">
        <v>9</v>
      </c>
      <c r="C12" s="52"/>
      <c r="D12" s="73" t="s">
        <v>113</v>
      </c>
      <c r="E12" s="21">
        <v>94256</v>
      </c>
      <c r="F12" s="31"/>
      <c r="G12" s="31">
        <v>221</v>
      </c>
      <c r="H12" s="38" t="s">
        <v>12</v>
      </c>
      <c r="I12" s="22">
        <v>13</v>
      </c>
      <c r="J12" s="22">
        <v>28</v>
      </c>
      <c r="K12" s="22">
        <v>71</v>
      </c>
      <c r="L12" s="22">
        <v>46</v>
      </c>
      <c r="M12" s="22">
        <v>17</v>
      </c>
      <c r="N12" s="22">
        <v>40</v>
      </c>
      <c r="O12" s="22">
        <v>20</v>
      </c>
      <c r="P12" s="22">
        <v>-15</v>
      </c>
      <c r="Q12" s="22">
        <v>-273</v>
      </c>
      <c r="R12" s="22">
        <v>41</v>
      </c>
      <c r="S12" s="22">
        <v>28</v>
      </c>
      <c r="T12" s="22">
        <v>-42</v>
      </c>
      <c r="U12" s="34">
        <f t="shared" si="0"/>
        <v>-26</v>
      </c>
    </row>
    <row r="13" spans="2:21" ht="13.5" customHeight="1">
      <c r="B13" s="32">
        <v>10</v>
      </c>
      <c r="C13" s="52"/>
      <c r="D13" s="73" t="s">
        <v>10</v>
      </c>
      <c r="E13" s="22">
        <v>84221</v>
      </c>
      <c r="F13" s="31"/>
      <c r="G13" s="31">
        <v>341</v>
      </c>
      <c r="H13" s="81" t="s">
        <v>21</v>
      </c>
      <c r="I13" s="22">
        <v>49</v>
      </c>
      <c r="J13" s="22">
        <v>-25</v>
      </c>
      <c r="K13" s="21">
        <v>39</v>
      </c>
      <c r="L13" s="21">
        <v>23</v>
      </c>
      <c r="M13" s="21">
        <v>-39</v>
      </c>
      <c r="N13" s="21">
        <v>-2</v>
      </c>
      <c r="O13" s="21">
        <v>11</v>
      </c>
      <c r="P13" s="21">
        <v>-12</v>
      </c>
      <c r="Q13" s="21">
        <v>-73</v>
      </c>
      <c r="R13" s="21">
        <v>-37</v>
      </c>
      <c r="S13" s="21">
        <v>9</v>
      </c>
      <c r="T13" s="22">
        <v>13</v>
      </c>
      <c r="U13" s="34">
        <f t="shared" si="0"/>
        <v>-44</v>
      </c>
    </row>
    <row r="14" spans="2:21" ht="13.5" customHeight="1">
      <c r="B14" s="32">
        <v>11</v>
      </c>
      <c r="C14" s="52"/>
      <c r="D14" s="73" t="s">
        <v>99</v>
      </c>
      <c r="E14" s="22">
        <v>78692</v>
      </c>
      <c r="F14" s="31"/>
      <c r="G14" s="31">
        <v>207</v>
      </c>
      <c r="H14" s="118" t="s">
        <v>95</v>
      </c>
      <c r="I14" s="22">
        <v>66</v>
      </c>
      <c r="J14" s="22">
        <v>38</v>
      </c>
      <c r="K14" s="22">
        <v>-38</v>
      </c>
      <c r="L14" s="22">
        <v>-11</v>
      </c>
      <c r="M14" s="22">
        <v>-17</v>
      </c>
      <c r="N14" s="22">
        <v>-47</v>
      </c>
      <c r="O14" s="22">
        <v>-27</v>
      </c>
      <c r="P14" s="22">
        <v>-65</v>
      </c>
      <c r="Q14" s="22">
        <v>-38</v>
      </c>
      <c r="R14" s="22">
        <v>-12</v>
      </c>
      <c r="S14" s="22">
        <v>27</v>
      </c>
      <c r="T14" s="22">
        <v>9</v>
      </c>
      <c r="U14" s="34">
        <f t="shared" si="0"/>
        <v>-115</v>
      </c>
    </row>
    <row r="15" spans="2:21" ht="13.5" customHeight="1">
      <c r="B15" s="32">
        <v>12</v>
      </c>
      <c r="C15" s="52"/>
      <c r="D15" s="73" t="s">
        <v>8</v>
      </c>
      <c r="E15" s="22">
        <v>76920</v>
      </c>
      <c r="F15" s="31"/>
      <c r="G15" s="35">
        <v>542</v>
      </c>
      <c r="H15" s="118" t="s">
        <v>29</v>
      </c>
      <c r="I15" s="22">
        <v>-9</v>
      </c>
      <c r="J15" s="22">
        <v>-3</v>
      </c>
      <c r="K15" s="22">
        <v>-8</v>
      </c>
      <c r="L15" s="22">
        <v>0</v>
      </c>
      <c r="M15" s="22">
        <v>-16</v>
      </c>
      <c r="N15" s="22">
        <v>-35</v>
      </c>
      <c r="O15" s="22">
        <v>-5</v>
      </c>
      <c r="P15" s="22">
        <v>-16</v>
      </c>
      <c r="Q15" s="22">
        <v>-14</v>
      </c>
      <c r="R15" s="22">
        <v>-16</v>
      </c>
      <c r="S15" s="22">
        <v>-17</v>
      </c>
      <c r="T15" s="22">
        <v>-9</v>
      </c>
      <c r="U15" s="34">
        <f t="shared" si="0"/>
        <v>-148</v>
      </c>
    </row>
    <row r="16" spans="2:21" ht="13.5" customHeight="1">
      <c r="B16" s="32">
        <v>13</v>
      </c>
      <c r="C16" s="52"/>
      <c r="D16" s="73" t="s">
        <v>94</v>
      </c>
      <c r="E16" s="59">
        <v>75971</v>
      </c>
      <c r="F16" s="31"/>
      <c r="G16" s="35">
        <v>442</v>
      </c>
      <c r="H16" s="118" t="s">
        <v>25</v>
      </c>
      <c r="I16" s="22">
        <v>9</v>
      </c>
      <c r="J16" s="22">
        <v>-3</v>
      </c>
      <c r="K16" s="22">
        <v>14</v>
      </c>
      <c r="L16" s="22">
        <v>-36</v>
      </c>
      <c r="M16" s="22">
        <v>-55</v>
      </c>
      <c r="N16" s="22">
        <v>-11</v>
      </c>
      <c r="O16" s="22">
        <v>14</v>
      </c>
      <c r="P16" s="22">
        <v>-72</v>
      </c>
      <c r="Q16" s="22">
        <v>-42</v>
      </c>
      <c r="R16" s="22">
        <v>-29</v>
      </c>
      <c r="S16" s="22">
        <v>0</v>
      </c>
      <c r="T16" s="22">
        <f>60-22</f>
        <v>38</v>
      </c>
      <c r="U16" s="34">
        <f t="shared" si="0"/>
        <v>-173</v>
      </c>
    </row>
    <row r="17" spans="2:21" ht="13.5" customHeight="1">
      <c r="B17" s="32">
        <v>14</v>
      </c>
      <c r="C17" s="52"/>
      <c r="D17" s="73" t="s">
        <v>13</v>
      </c>
      <c r="E17" s="21">
        <v>66866</v>
      </c>
      <c r="F17" s="31"/>
      <c r="G17" s="31">
        <v>564</v>
      </c>
      <c r="H17" s="38" t="s">
        <v>31</v>
      </c>
      <c r="I17" s="22">
        <v>-20</v>
      </c>
      <c r="J17" s="22">
        <v>-49</v>
      </c>
      <c r="K17" s="21">
        <v>-14</v>
      </c>
      <c r="L17" s="21">
        <v>16</v>
      </c>
      <c r="M17" s="21">
        <v>-24</v>
      </c>
      <c r="N17" s="21">
        <v>-32</v>
      </c>
      <c r="O17" s="21">
        <v>-15</v>
      </c>
      <c r="P17" s="21">
        <v>-13</v>
      </c>
      <c r="Q17" s="21">
        <v>-71</v>
      </c>
      <c r="R17" s="21">
        <v>24</v>
      </c>
      <c r="S17" s="21">
        <v>15</v>
      </c>
      <c r="T17" s="59">
        <v>-2</v>
      </c>
      <c r="U17" s="34">
        <f t="shared" si="0"/>
        <v>-185</v>
      </c>
    </row>
    <row r="18" spans="2:21" ht="13.5" customHeight="1">
      <c r="B18" s="32">
        <v>15</v>
      </c>
      <c r="C18" s="52"/>
      <c r="D18" s="73" t="s">
        <v>114</v>
      </c>
      <c r="E18" s="22">
        <v>64531</v>
      </c>
      <c r="F18" s="31"/>
      <c r="G18" s="31">
        <v>447</v>
      </c>
      <c r="H18" s="118" t="s">
        <v>27</v>
      </c>
      <c r="I18" s="22">
        <v>3</v>
      </c>
      <c r="J18" s="22">
        <v>-23</v>
      </c>
      <c r="K18" s="22">
        <v>-1</v>
      </c>
      <c r="L18" s="22">
        <v>-13</v>
      </c>
      <c r="M18" s="22">
        <v>-7</v>
      </c>
      <c r="N18" s="22">
        <v>-20</v>
      </c>
      <c r="O18" s="22">
        <v>-22</v>
      </c>
      <c r="P18" s="22">
        <v>-17</v>
      </c>
      <c r="Q18" s="22">
        <v>-29</v>
      </c>
      <c r="R18" s="22">
        <v>-23</v>
      </c>
      <c r="S18" s="22">
        <v>-24</v>
      </c>
      <c r="T18" s="21">
        <v>-22</v>
      </c>
      <c r="U18" s="34">
        <f t="shared" si="0"/>
        <v>-198</v>
      </c>
    </row>
    <row r="19" spans="2:21" ht="13.5" customHeight="1">
      <c r="B19" s="32">
        <v>16</v>
      </c>
      <c r="C19" s="52"/>
      <c r="D19" s="73" t="s">
        <v>115</v>
      </c>
      <c r="E19" s="22">
        <v>62761</v>
      </c>
      <c r="F19" s="31"/>
      <c r="G19" s="31">
        <v>546</v>
      </c>
      <c r="H19" s="118" t="s">
        <v>30</v>
      </c>
      <c r="I19" s="22">
        <v>-12</v>
      </c>
      <c r="J19" s="22">
        <v>-15</v>
      </c>
      <c r="K19" s="21">
        <v>-9</v>
      </c>
      <c r="L19" s="21">
        <v>-8</v>
      </c>
      <c r="M19" s="21">
        <v>-41</v>
      </c>
      <c r="N19" s="21">
        <v>11</v>
      </c>
      <c r="O19" s="21">
        <v>-23</v>
      </c>
      <c r="P19" s="21">
        <v>1</v>
      </c>
      <c r="Q19" s="21">
        <v>-65</v>
      </c>
      <c r="R19" s="21">
        <v>-13</v>
      </c>
      <c r="S19" s="21">
        <v>-19</v>
      </c>
      <c r="T19" s="22">
        <v>-19</v>
      </c>
      <c r="U19" s="34">
        <f t="shared" si="0"/>
        <v>-212</v>
      </c>
    </row>
    <row r="20" spans="2:21" ht="13.5" customHeight="1">
      <c r="B20" s="32">
        <v>17</v>
      </c>
      <c r="C20" s="52"/>
      <c r="D20" s="73" t="s">
        <v>116</v>
      </c>
      <c r="E20" s="21">
        <v>54359</v>
      </c>
      <c r="F20" s="31"/>
      <c r="G20" s="31">
        <v>226</v>
      </c>
      <c r="H20" s="118" t="s">
        <v>53</v>
      </c>
      <c r="I20" s="22">
        <v>-19</v>
      </c>
      <c r="J20" s="22">
        <v>-18</v>
      </c>
      <c r="K20" s="22">
        <v>5</v>
      </c>
      <c r="L20" s="22">
        <v>-34</v>
      </c>
      <c r="M20" s="22">
        <v>4</v>
      </c>
      <c r="N20" s="22">
        <v>-18</v>
      </c>
      <c r="O20" s="22">
        <v>-31</v>
      </c>
      <c r="P20" s="22">
        <v>4</v>
      </c>
      <c r="Q20" s="22">
        <v>-105</v>
      </c>
      <c r="R20" s="22">
        <v>13</v>
      </c>
      <c r="S20" s="22">
        <v>-25</v>
      </c>
      <c r="T20" s="22">
        <v>-28</v>
      </c>
      <c r="U20" s="34">
        <f t="shared" si="0"/>
        <v>-252</v>
      </c>
    </row>
    <row r="21" spans="2:21" ht="13.5" customHeight="1">
      <c r="B21" s="32">
        <v>18</v>
      </c>
      <c r="C21" s="52"/>
      <c r="D21" s="73" t="s">
        <v>117</v>
      </c>
      <c r="E21" s="59">
        <v>53534</v>
      </c>
      <c r="F21" s="31"/>
      <c r="G21" s="35">
        <v>223</v>
      </c>
      <c r="H21" s="118" t="s">
        <v>14</v>
      </c>
      <c r="I21" s="22">
        <v>-10</v>
      </c>
      <c r="J21" s="22">
        <v>-13</v>
      </c>
      <c r="K21" s="21">
        <v>-25</v>
      </c>
      <c r="L21" s="21">
        <v>-29</v>
      </c>
      <c r="M21" s="21">
        <v>-30</v>
      </c>
      <c r="N21" s="21">
        <v>-20</v>
      </c>
      <c r="O21" s="21">
        <v>-38</v>
      </c>
      <c r="P21" s="21">
        <v>-12</v>
      </c>
      <c r="Q21" s="21">
        <v>-55</v>
      </c>
      <c r="R21" s="21">
        <v>-34</v>
      </c>
      <c r="S21" s="21">
        <v>-10</v>
      </c>
      <c r="T21" s="21">
        <v>22</v>
      </c>
      <c r="U21" s="34">
        <f t="shared" si="0"/>
        <v>-254</v>
      </c>
    </row>
    <row r="22" spans="2:21" ht="13.5" customHeight="1">
      <c r="B22" s="32">
        <v>19</v>
      </c>
      <c r="C22" s="52"/>
      <c r="D22" s="73" t="s">
        <v>97</v>
      </c>
      <c r="E22" s="21">
        <v>52232</v>
      </c>
      <c r="F22" s="31"/>
      <c r="G22" s="31">
        <v>521</v>
      </c>
      <c r="H22" s="118" t="s">
        <v>28</v>
      </c>
      <c r="I22" s="22">
        <v>-18</v>
      </c>
      <c r="J22" s="22">
        <v>-7</v>
      </c>
      <c r="K22" s="59">
        <v>-31</v>
      </c>
      <c r="L22" s="59">
        <v>-40</v>
      </c>
      <c r="M22" s="59">
        <v>-42</v>
      </c>
      <c r="N22" s="59">
        <v>10</v>
      </c>
      <c r="O22" s="59">
        <v>-17</v>
      </c>
      <c r="P22" s="59">
        <v>-34</v>
      </c>
      <c r="Q22" s="59">
        <v>-84</v>
      </c>
      <c r="R22" s="59">
        <v>32</v>
      </c>
      <c r="S22" s="59">
        <v>-14</v>
      </c>
      <c r="T22" s="21">
        <v>-10</v>
      </c>
      <c r="U22" s="34">
        <f t="shared" si="0"/>
        <v>-255</v>
      </c>
    </row>
    <row r="23" spans="2:21" ht="13.5" customHeight="1">
      <c r="B23" s="32">
        <v>20</v>
      </c>
      <c r="C23" s="52"/>
      <c r="D23" s="73" t="s">
        <v>95</v>
      </c>
      <c r="E23" s="21">
        <v>51461</v>
      </c>
      <c r="F23" s="31"/>
      <c r="G23" s="31">
        <v>302</v>
      </c>
      <c r="H23" s="38" t="s">
        <v>18</v>
      </c>
      <c r="I23" s="36">
        <v>-31</v>
      </c>
      <c r="J23" s="36">
        <v>-37</v>
      </c>
      <c r="K23" s="59">
        <v>-90</v>
      </c>
      <c r="L23" s="59">
        <v>6</v>
      </c>
      <c r="M23" s="59">
        <v>-34</v>
      </c>
      <c r="N23" s="59">
        <v>-41</v>
      </c>
      <c r="O23" s="59">
        <v>-86</v>
      </c>
      <c r="P23" s="59">
        <v>-17</v>
      </c>
      <c r="Q23" s="59">
        <v>-65</v>
      </c>
      <c r="R23" s="59">
        <v>213</v>
      </c>
      <c r="S23" s="59">
        <v>-25</v>
      </c>
      <c r="T23" s="21">
        <v>-55</v>
      </c>
      <c r="U23" s="34">
        <f t="shared" si="0"/>
        <v>-262</v>
      </c>
    </row>
    <row r="24" spans="2:21" ht="13.5" customHeight="1">
      <c r="B24" s="32">
        <v>21</v>
      </c>
      <c r="C24" s="52"/>
      <c r="D24" s="73" t="s">
        <v>118</v>
      </c>
      <c r="E24" s="22">
        <v>50972</v>
      </c>
      <c r="F24" s="31"/>
      <c r="G24" s="31">
        <v>211</v>
      </c>
      <c r="H24" s="117" t="s">
        <v>79</v>
      </c>
      <c r="I24" s="36">
        <v>-65</v>
      </c>
      <c r="J24" s="36">
        <v>9</v>
      </c>
      <c r="K24" s="22">
        <v>-12</v>
      </c>
      <c r="L24" s="22">
        <v>-11</v>
      </c>
      <c r="M24" s="22">
        <v>1</v>
      </c>
      <c r="N24" s="22">
        <v>-1</v>
      </c>
      <c r="O24" s="22">
        <v>-20</v>
      </c>
      <c r="P24" s="22">
        <v>-61</v>
      </c>
      <c r="Q24" s="22">
        <v>-57</v>
      </c>
      <c r="R24" s="22">
        <v>-38</v>
      </c>
      <c r="S24" s="22">
        <v>19</v>
      </c>
      <c r="T24" s="21">
        <v>-28</v>
      </c>
      <c r="U24" s="34">
        <f t="shared" si="0"/>
        <v>-264</v>
      </c>
    </row>
    <row r="25" spans="2:21" ht="13.5" customHeight="1">
      <c r="B25" s="32">
        <v>22</v>
      </c>
      <c r="C25" s="52"/>
      <c r="D25" s="80" t="s">
        <v>119</v>
      </c>
      <c r="E25" s="21">
        <v>48742</v>
      </c>
      <c r="F25" s="31"/>
      <c r="G25" s="35">
        <v>208</v>
      </c>
      <c r="H25" s="81" t="s">
        <v>99</v>
      </c>
      <c r="I25" s="22">
        <v>-19</v>
      </c>
      <c r="J25" s="22">
        <v>-5</v>
      </c>
      <c r="K25" s="21">
        <v>8</v>
      </c>
      <c r="L25" s="21">
        <v>-26</v>
      </c>
      <c r="M25" s="21">
        <v>-39</v>
      </c>
      <c r="N25" s="21">
        <v>34</v>
      </c>
      <c r="O25" s="21">
        <v>-15</v>
      </c>
      <c r="P25" s="21">
        <v>-138</v>
      </c>
      <c r="Q25" s="21">
        <v>-31</v>
      </c>
      <c r="R25" s="21">
        <v>-2</v>
      </c>
      <c r="S25" s="21">
        <v>-6</v>
      </c>
      <c r="T25" s="21">
        <v>-30</v>
      </c>
      <c r="U25" s="34">
        <f t="shared" si="0"/>
        <v>-269</v>
      </c>
    </row>
    <row r="26" spans="2:21" ht="13.5" customHeight="1">
      <c r="B26" s="32">
        <v>23</v>
      </c>
      <c r="C26" s="52"/>
      <c r="D26" s="73" t="s">
        <v>26</v>
      </c>
      <c r="E26" s="21">
        <v>48042</v>
      </c>
      <c r="F26" s="31"/>
      <c r="G26" s="31">
        <v>210</v>
      </c>
      <c r="H26" s="118" t="s">
        <v>96</v>
      </c>
      <c r="I26" s="22">
        <v>-9</v>
      </c>
      <c r="J26" s="22">
        <v>5</v>
      </c>
      <c r="K26" s="21">
        <v>-4</v>
      </c>
      <c r="L26" s="21">
        <v>-36</v>
      </c>
      <c r="M26" s="21">
        <v>-17</v>
      </c>
      <c r="N26" s="21">
        <v>-33</v>
      </c>
      <c r="O26" s="21">
        <v>-46</v>
      </c>
      <c r="P26" s="21">
        <v>-12</v>
      </c>
      <c r="Q26" s="21">
        <v>-48</v>
      </c>
      <c r="R26" s="21">
        <v>-25</v>
      </c>
      <c r="S26" s="21">
        <v>-2</v>
      </c>
      <c r="T26" s="22">
        <v>-46</v>
      </c>
      <c r="U26" s="34">
        <f t="shared" si="0"/>
        <v>-273</v>
      </c>
    </row>
    <row r="27" spans="2:21" ht="13.5" customHeight="1">
      <c r="B27" s="32">
        <v>24</v>
      </c>
      <c r="C27" s="52"/>
      <c r="D27" s="73" t="s">
        <v>120</v>
      </c>
      <c r="E27" s="21">
        <v>47437</v>
      </c>
      <c r="F27" s="31"/>
      <c r="G27" s="31">
        <v>309</v>
      </c>
      <c r="H27" s="117" t="s">
        <v>19</v>
      </c>
      <c r="I27" s="22">
        <v>-11</v>
      </c>
      <c r="J27" s="22">
        <v>-34</v>
      </c>
      <c r="K27" s="21">
        <v>1</v>
      </c>
      <c r="L27" s="21">
        <v>-8</v>
      </c>
      <c r="M27" s="21">
        <v>-8</v>
      </c>
      <c r="N27" s="21">
        <v>-24</v>
      </c>
      <c r="O27" s="21">
        <v>-58</v>
      </c>
      <c r="P27" s="21">
        <v>-41</v>
      </c>
      <c r="Q27" s="21">
        <v>-44</v>
      </c>
      <c r="R27" s="21">
        <v>-21</v>
      </c>
      <c r="S27" s="21">
        <v>-38</v>
      </c>
      <c r="T27" s="21">
        <v>-21</v>
      </c>
      <c r="U27" s="34">
        <f t="shared" si="0"/>
        <v>-307</v>
      </c>
    </row>
    <row r="28" spans="2:21" ht="13.5" customHeight="1">
      <c r="B28" s="32">
        <v>25</v>
      </c>
      <c r="C28" s="53"/>
      <c r="D28" s="73" t="s">
        <v>7</v>
      </c>
      <c r="E28" s="21">
        <v>43847</v>
      </c>
      <c r="F28" s="31"/>
      <c r="G28" s="31">
        <v>217</v>
      </c>
      <c r="H28" s="118" t="s">
        <v>9</v>
      </c>
      <c r="I28" s="22">
        <v>-153</v>
      </c>
      <c r="J28" s="22">
        <v>-20</v>
      </c>
      <c r="K28" s="22">
        <v>115</v>
      </c>
      <c r="L28" s="22">
        <v>28</v>
      </c>
      <c r="M28" s="22">
        <v>-176</v>
      </c>
      <c r="N28" s="22">
        <v>78</v>
      </c>
      <c r="O28" s="22">
        <v>-18</v>
      </c>
      <c r="P28" s="22">
        <v>-158</v>
      </c>
      <c r="Q28" s="22">
        <v>12</v>
      </c>
      <c r="R28" s="22">
        <v>-55</v>
      </c>
      <c r="S28" s="22">
        <v>-70</v>
      </c>
      <c r="T28" s="59">
        <v>63</v>
      </c>
      <c r="U28" s="34">
        <f t="shared" si="0"/>
        <v>-354</v>
      </c>
    </row>
    <row r="29" spans="2:21" ht="13.5" customHeight="1">
      <c r="B29" s="32">
        <v>26</v>
      </c>
      <c r="C29" s="52"/>
      <c r="D29" s="73" t="s">
        <v>121</v>
      </c>
      <c r="E29" s="22">
        <v>43293</v>
      </c>
      <c r="F29" s="31"/>
      <c r="G29" s="31">
        <v>214</v>
      </c>
      <c r="H29" s="81" t="s">
        <v>98</v>
      </c>
      <c r="I29" s="22">
        <v>5</v>
      </c>
      <c r="J29" s="22">
        <v>-54</v>
      </c>
      <c r="K29" s="21">
        <v>-15</v>
      </c>
      <c r="L29" s="21">
        <v>-28</v>
      </c>
      <c r="M29" s="21">
        <v>-30</v>
      </c>
      <c r="N29" s="21">
        <v>-36</v>
      </c>
      <c r="O29" s="21">
        <v>4</v>
      </c>
      <c r="P29" s="21">
        <v>-41</v>
      </c>
      <c r="Q29" s="21">
        <v>-84</v>
      </c>
      <c r="R29" s="21">
        <v>-19</v>
      </c>
      <c r="S29" s="21">
        <v>-21</v>
      </c>
      <c r="T29" s="21">
        <v>-38</v>
      </c>
      <c r="U29" s="34">
        <f t="shared" si="0"/>
        <v>-357</v>
      </c>
    </row>
    <row r="30" spans="2:21" ht="13.5" customHeight="1">
      <c r="B30" s="32">
        <v>27</v>
      </c>
      <c r="C30" s="52"/>
      <c r="D30" s="73" t="s">
        <v>96</v>
      </c>
      <c r="E30" s="21">
        <v>43246</v>
      </c>
      <c r="F30" s="31"/>
      <c r="G30" s="35">
        <v>236</v>
      </c>
      <c r="H30" s="38" t="s">
        <v>81</v>
      </c>
      <c r="I30" s="36">
        <v>61</v>
      </c>
      <c r="J30" s="36">
        <v>-93</v>
      </c>
      <c r="K30" s="21">
        <v>-16</v>
      </c>
      <c r="L30" s="21">
        <v>-28</v>
      </c>
      <c r="M30" s="21">
        <v>-29</v>
      </c>
      <c r="N30" s="21">
        <v>8</v>
      </c>
      <c r="O30" s="21">
        <v>-39</v>
      </c>
      <c r="P30" s="21">
        <v>-24</v>
      </c>
      <c r="Q30" s="21">
        <v>-141</v>
      </c>
      <c r="R30" s="21">
        <v>-61</v>
      </c>
      <c r="S30" s="21">
        <v>-10</v>
      </c>
      <c r="T30" s="22">
        <v>6</v>
      </c>
      <c r="U30" s="34">
        <f t="shared" si="0"/>
        <v>-366</v>
      </c>
    </row>
    <row r="31" spans="2:21" ht="13.5" customHeight="1">
      <c r="B31" s="32">
        <v>28</v>
      </c>
      <c r="C31" s="52"/>
      <c r="D31" s="73" t="s">
        <v>122</v>
      </c>
      <c r="E31" s="22">
        <v>42558</v>
      </c>
      <c r="F31" s="31"/>
      <c r="G31" s="31">
        <v>310</v>
      </c>
      <c r="H31" s="118" t="s">
        <v>50</v>
      </c>
      <c r="I31" s="22">
        <v>-9</v>
      </c>
      <c r="J31" s="22">
        <v>-11</v>
      </c>
      <c r="K31" s="21">
        <v>-30</v>
      </c>
      <c r="L31" s="21">
        <v>-52</v>
      </c>
      <c r="M31" s="21">
        <v>-42</v>
      </c>
      <c r="N31" s="21">
        <v>-39</v>
      </c>
      <c r="O31" s="21">
        <v>-36</v>
      </c>
      <c r="P31" s="21">
        <v>-43</v>
      </c>
      <c r="Q31" s="21">
        <v>-68</v>
      </c>
      <c r="R31" s="21">
        <v>-26</v>
      </c>
      <c r="S31" s="21">
        <v>-9</v>
      </c>
      <c r="T31" s="22">
        <v>-19</v>
      </c>
      <c r="U31" s="34">
        <f t="shared" si="0"/>
        <v>-384</v>
      </c>
    </row>
    <row r="32" spans="2:21" ht="13.5" customHeight="1">
      <c r="B32" s="32">
        <v>29</v>
      </c>
      <c r="C32" s="52"/>
      <c r="D32" s="73" t="s">
        <v>123</v>
      </c>
      <c r="E32" s="22">
        <v>42541</v>
      </c>
      <c r="F32" s="31"/>
      <c r="G32" s="31">
        <v>230</v>
      </c>
      <c r="H32" s="115" t="s">
        <v>57</v>
      </c>
      <c r="I32" s="22">
        <v>-35</v>
      </c>
      <c r="J32" s="22">
        <v>-14</v>
      </c>
      <c r="K32" s="21">
        <v>-37</v>
      </c>
      <c r="L32" s="21">
        <v>-7</v>
      </c>
      <c r="M32" s="21">
        <v>-15</v>
      </c>
      <c r="N32" s="21">
        <v>-20</v>
      </c>
      <c r="O32" s="21">
        <v>-90</v>
      </c>
      <c r="P32" s="21">
        <v>-59</v>
      </c>
      <c r="Q32" s="21">
        <v>-53</v>
      </c>
      <c r="R32" s="21">
        <v>-34</v>
      </c>
      <c r="S32" s="21">
        <v>-16</v>
      </c>
      <c r="T32" s="59">
        <v>-17</v>
      </c>
      <c r="U32" s="34">
        <f t="shared" si="0"/>
        <v>-397</v>
      </c>
    </row>
    <row r="33" spans="2:21" ht="13.5" customHeight="1">
      <c r="B33" s="32">
        <v>30</v>
      </c>
      <c r="C33" s="52"/>
      <c r="D33" s="80" t="s">
        <v>124</v>
      </c>
      <c r="E33" s="21">
        <v>41797</v>
      </c>
      <c r="F33" s="31"/>
      <c r="G33" s="31">
        <v>364</v>
      </c>
      <c r="H33" s="118" t="s">
        <v>23</v>
      </c>
      <c r="I33" s="22">
        <v>-31</v>
      </c>
      <c r="J33" s="22">
        <v>-37</v>
      </c>
      <c r="K33" s="21">
        <v>-26</v>
      </c>
      <c r="L33" s="21">
        <v>-34</v>
      </c>
      <c r="M33" s="21">
        <v>-39</v>
      </c>
      <c r="N33" s="21">
        <v>-25</v>
      </c>
      <c r="O33" s="21">
        <v>-31</v>
      </c>
      <c r="P33" s="21">
        <v>-42</v>
      </c>
      <c r="Q33" s="21">
        <v>-73</v>
      </c>
      <c r="R33" s="21">
        <v>-60</v>
      </c>
      <c r="S33" s="21">
        <v>-32</v>
      </c>
      <c r="T33" s="22">
        <v>-9</v>
      </c>
      <c r="U33" s="34">
        <f t="shared" si="0"/>
        <v>-439</v>
      </c>
    </row>
    <row r="34" spans="2:21" ht="13.5" customHeight="1">
      <c r="B34" s="32">
        <v>31</v>
      </c>
      <c r="C34" s="52"/>
      <c r="D34" s="73" t="s">
        <v>21</v>
      </c>
      <c r="E34" s="22">
        <v>37835</v>
      </c>
      <c r="F34" s="31"/>
      <c r="G34" s="31">
        <v>216</v>
      </c>
      <c r="H34" s="81" t="s">
        <v>8</v>
      </c>
      <c r="I34" s="22">
        <v>-24</v>
      </c>
      <c r="J34" s="22">
        <v>-21</v>
      </c>
      <c r="K34" s="22">
        <v>21</v>
      </c>
      <c r="L34" s="22">
        <v>-27</v>
      </c>
      <c r="M34" s="22">
        <v>5</v>
      </c>
      <c r="N34" s="22">
        <v>-58</v>
      </c>
      <c r="O34" s="22">
        <v>-74</v>
      </c>
      <c r="P34" s="22">
        <v>-33</v>
      </c>
      <c r="Q34" s="22">
        <v>-106</v>
      </c>
      <c r="R34" s="22">
        <v>-70</v>
      </c>
      <c r="S34" s="22">
        <v>-41</v>
      </c>
      <c r="T34" s="21">
        <v>-27</v>
      </c>
      <c r="U34" s="34">
        <f t="shared" si="0"/>
        <v>-455</v>
      </c>
    </row>
    <row r="35" spans="2:21" ht="13.5" customHeight="1">
      <c r="B35" s="32">
        <v>32</v>
      </c>
      <c r="C35" s="53"/>
      <c r="D35" s="73" t="s">
        <v>125</v>
      </c>
      <c r="E35" s="21">
        <v>35023</v>
      </c>
      <c r="F35" s="31"/>
      <c r="G35" s="31">
        <v>215</v>
      </c>
      <c r="H35" s="38" t="s">
        <v>7</v>
      </c>
      <c r="I35" s="22">
        <v>-39</v>
      </c>
      <c r="J35" s="22">
        <v>-38</v>
      </c>
      <c r="K35" s="21">
        <v>-13</v>
      </c>
      <c r="L35" s="21">
        <v>-48</v>
      </c>
      <c r="M35" s="21">
        <v>-30</v>
      </c>
      <c r="N35" s="21">
        <v>-41</v>
      </c>
      <c r="O35" s="21">
        <v>-46</v>
      </c>
      <c r="P35" s="21">
        <v>-47</v>
      </c>
      <c r="Q35" s="21">
        <v>-87</v>
      </c>
      <c r="R35" s="21">
        <v>-3</v>
      </c>
      <c r="S35" s="21">
        <v>-48</v>
      </c>
      <c r="T35" s="21">
        <v>-23</v>
      </c>
      <c r="U35" s="34">
        <f t="shared" si="0"/>
        <v>-463</v>
      </c>
    </row>
    <row r="36" spans="2:21" ht="13.5" customHeight="1">
      <c r="B36" s="32">
        <v>33</v>
      </c>
      <c r="C36" s="52"/>
      <c r="D36" s="73" t="s">
        <v>18</v>
      </c>
      <c r="E36" s="21">
        <v>32938</v>
      </c>
      <c r="F36" s="31"/>
      <c r="G36" s="31">
        <v>234</v>
      </c>
      <c r="H36" s="118" t="s">
        <v>78</v>
      </c>
      <c r="I36" s="22">
        <v>-41</v>
      </c>
      <c r="J36" s="22">
        <v>-51</v>
      </c>
      <c r="K36" s="21">
        <v>-32</v>
      </c>
      <c r="L36" s="21">
        <v>-19</v>
      </c>
      <c r="M36" s="21">
        <v>-31</v>
      </c>
      <c r="N36" s="21">
        <v>-83</v>
      </c>
      <c r="O36" s="21">
        <v>1</v>
      </c>
      <c r="P36" s="21">
        <v>-35</v>
      </c>
      <c r="Q36" s="21">
        <v>-59</v>
      </c>
      <c r="R36" s="21">
        <v>-52</v>
      </c>
      <c r="S36" s="21">
        <v>-35</v>
      </c>
      <c r="T36" s="22">
        <v>-70</v>
      </c>
      <c r="U36" s="34">
        <f t="shared" si="0"/>
        <v>-507</v>
      </c>
    </row>
    <row r="37" spans="2:21" ht="13.5" customHeight="1">
      <c r="B37" s="32">
        <v>34</v>
      </c>
      <c r="C37" s="52"/>
      <c r="D37" s="73" t="s">
        <v>98</v>
      </c>
      <c r="E37" s="22">
        <v>29188</v>
      </c>
      <c r="F37" s="31"/>
      <c r="G37" s="31">
        <v>228</v>
      </c>
      <c r="H37" s="118" t="s">
        <v>55</v>
      </c>
      <c r="I37" s="36">
        <v>-18</v>
      </c>
      <c r="J37" s="36">
        <v>-32</v>
      </c>
      <c r="K37" s="22">
        <v>-60</v>
      </c>
      <c r="L37" s="22">
        <v>-9</v>
      </c>
      <c r="M37" s="22">
        <v>-34</v>
      </c>
      <c r="N37" s="22">
        <v>-48</v>
      </c>
      <c r="O37" s="22">
        <v>-27</v>
      </c>
      <c r="P37" s="22">
        <v>-47</v>
      </c>
      <c r="Q37" s="22">
        <v>-145</v>
      </c>
      <c r="R37" s="22">
        <v>-41</v>
      </c>
      <c r="S37" s="22">
        <v>-21</v>
      </c>
      <c r="T37" s="21">
        <v>-31</v>
      </c>
      <c r="U37" s="34">
        <f t="shared" si="0"/>
        <v>-513</v>
      </c>
    </row>
    <row r="38" spans="2:21" ht="13.5" customHeight="1">
      <c r="B38" s="32">
        <v>35</v>
      </c>
      <c r="C38" s="52"/>
      <c r="D38" s="73" t="s">
        <v>126</v>
      </c>
      <c r="E38" s="59">
        <v>29043</v>
      </c>
      <c r="F38" s="31"/>
      <c r="G38" s="31">
        <v>233</v>
      </c>
      <c r="H38" s="113" t="s">
        <v>77</v>
      </c>
      <c r="I38" s="22">
        <v>-48</v>
      </c>
      <c r="J38" s="22">
        <v>-23</v>
      </c>
      <c r="K38" s="21">
        <v>-6</v>
      </c>
      <c r="L38" s="21">
        <v>-11</v>
      </c>
      <c r="M38" s="21">
        <v>-21</v>
      </c>
      <c r="N38" s="21">
        <v>-72</v>
      </c>
      <c r="O38" s="21">
        <v>-61</v>
      </c>
      <c r="P38" s="21">
        <v>-80</v>
      </c>
      <c r="Q38" s="21">
        <v>-143</v>
      </c>
      <c r="R38" s="21">
        <v>-18</v>
      </c>
      <c r="S38" s="21">
        <v>-35</v>
      </c>
      <c r="T38" s="21">
        <v>-8</v>
      </c>
      <c r="U38" s="34">
        <f t="shared" si="0"/>
        <v>-526</v>
      </c>
    </row>
    <row r="39" spans="2:21" s="32" customFormat="1" ht="13.5" customHeight="1">
      <c r="B39" s="32">
        <v>36</v>
      </c>
      <c r="C39" s="53"/>
      <c r="D39" s="73" t="s">
        <v>30</v>
      </c>
      <c r="E39" s="22">
        <v>24621</v>
      </c>
      <c r="F39" s="35"/>
      <c r="G39" s="35">
        <v>225</v>
      </c>
      <c r="H39" s="118" t="s">
        <v>52</v>
      </c>
      <c r="I39" s="22">
        <v>-46</v>
      </c>
      <c r="J39" s="22">
        <v>-47</v>
      </c>
      <c r="K39" s="59">
        <v>-23</v>
      </c>
      <c r="L39" s="59">
        <v>-31</v>
      </c>
      <c r="M39" s="59">
        <v>-26</v>
      </c>
      <c r="N39" s="59">
        <v>-14</v>
      </c>
      <c r="O39" s="59">
        <v>-67</v>
      </c>
      <c r="P39" s="59">
        <v>-50</v>
      </c>
      <c r="Q39" s="59">
        <v>-125</v>
      </c>
      <c r="R39" s="59">
        <v>-64</v>
      </c>
      <c r="S39" s="59">
        <v>-13</v>
      </c>
      <c r="T39" s="21">
        <v>-32</v>
      </c>
      <c r="U39" s="34">
        <f t="shared" si="0"/>
        <v>-538</v>
      </c>
    </row>
    <row r="40" spans="2:21" s="32" customFormat="1" ht="13.5" customHeight="1">
      <c r="B40" s="32">
        <v>37</v>
      </c>
      <c r="C40" s="53"/>
      <c r="D40" s="73" t="s">
        <v>28</v>
      </c>
      <c r="E40" s="21">
        <v>22063</v>
      </c>
      <c r="F40" s="35"/>
      <c r="G40" s="31">
        <v>204</v>
      </c>
      <c r="H40" s="114" t="s">
        <v>93</v>
      </c>
      <c r="I40" s="22">
        <v>-4</v>
      </c>
      <c r="J40" s="22">
        <v>44</v>
      </c>
      <c r="K40" s="22">
        <v>-86</v>
      </c>
      <c r="L40" s="22">
        <v>82</v>
      </c>
      <c r="M40" s="22">
        <v>-96</v>
      </c>
      <c r="N40" s="22">
        <v>-49</v>
      </c>
      <c r="O40" s="22">
        <v>-175</v>
      </c>
      <c r="P40" s="22">
        <v>-8</v>
      </c>
      <c r="Q40" s="22">
        <v>-59</v>
      </c>
      <c r="R40" s="22">
        <v>-108</v>
      </c>
      <c r="S40" s="22">
        <v>-67</v>
      </c>
      <c r="T40" s="21">
        <v>-44</v>
      </c>
      <c r="U40" s="34">
        <f t="shared" si="0"/>
        <v>-570</v>
      </c>
    </row>
    <row r="41" spans="2:21" s="32" customFormat="1" ht="13.5" customHeight="1">
      <c r="B41" s="32">
        <v>38</v>
      </c>
      <c r="C41" s="52"/>
      <c r="D41" s="73" t="s">
        <v>127</v>
      </c>
      <c r="E41" s="21">
        <v>20000</v>
      </c>
      <c r="F41" s="35"/>
      <c r="G41" s="31">
        <v>229</v>
      </c>
      <c r="H41" s="118" t="s">
        <v>56</v>
      </c>
      <c r="I41" s="22">
        <v>-18</v>
      </c>
      <c r="J41" s="22">
        <v>-33</v>
      </c>
      <c r="K41" s="22">
        <v>-54</v>
      </c>
      <c r="L41" s="22">
        <v>-36</v>
      </c>
      <c r="M41" s="22">
        <v>-30</v>
      </c>
      <c r="N41" s="22">
        <v>-50</v>
      </c>
      <c r="O41" s="22">
        <v>-74</v>
      </c>
      <c r="P41" s="22">
        <v>-17</v>
      </c>
      <c r="Q41" s="22">
        <v>-69</v>
      </c>
      <c r="R41" s="22">
        <v>-128</v>
      </c>
      <c r="S41" s="22">
        <v>-37</v>
      </c>
      <c r="T41" s="21">
        <v>-93</v>
      </c>
      <c r="U41" s="34">
        <f t="shared" si="0"/>
        <v>-639</v>
      </c>
    </row>
    <row r="42" spans="2:21" s="32" customFormat="1" ht="13.5" customHeight="1">
      <c r="B42" s="32">
        <v>39</v>
      </c>
      <c r="C42" s="53"/>
      <c r="D42" s="73" t="s">
        <v>23</v>
      </c>
      <c r="E42" s="21">
        <v>18039</v>
      </c>
      <c r="F42" s="35"/>
      <c r="G42" s="31">
        <v>231</v>
      </c>
      <c r="H42" s="118" t="s">
        <v>76</v>
      </c>
      <c r="I42" s="22">
        <v>-38</v>
      </c>
      <c r="J42" s="22">
        <v>5</v>
      </c>
      <c r="K42" s="22">
        <v>-40</v>
      </c>
      <c r="L42" s="22">
        <v>-45</v>
      </c>
      <c r="M42" s="22">
        <v>-53</v>
      </c>
      <c r="N42" s="22">
        <v>-70</v>
      </c>
      <c r="O42" s="22">
        <v>-71</v>
      </c>
      <c r="P42" s="22">
        <v>-62</v>
      </c>
      <c r="Q42" s="22">
        <v>-140</v>
      </c>
      <c r="R42" s="22">
        <v>-75</v>
      </c>
      <c r="S42" s="22">
        <v>-71</v>
      </c>
      <c r="T42" s="22">
        <v>-45</v>
      </c>
      <c r="U42" s="34">
        <f t="shared" si="0"/>
        <v>-705</v>
      </c>
    </row>
    <row r="43" spans="2:21" s="32" customFormat="1" ht="13.5" customHeight="1">
      <c r="B43" s="32">
        <v>40</v>
      </c>
      <c r="C43" s="52"/>
      <c r="D43" s="73" t="s">
        <v>19</v>
      </c>
      <c r="E43" s="22">
        <v>16847</v>
      </c>
      <c r="F43" s="35"/>
      <c r="G43" s="31">
        <v>203</v>
      </c>
      <c r="H43" s="114" t="s">
        <v>92</v>
      </c>
      <c r="I43" s="22">
        <v>-2</v>
      </c>
      <c r="J43" s="22">
        <v>2</v>
      </c>
      <c r="K43" s="21">
        <v>29</v>
      </c>
      <c r="L43" s="21">
        <v>-36</v>
      </c>
      <c r="M43" s="21">
        <v>-15</v>
      </c>
      <c r="N43" s="21">
        <v>-112</v>
      </c>
      <c r="O43" s="21">
        <v>-66</v>
      </c>
      <c r="P43" s="21">
        <v>-100</v>
      </c>
      <c r="Q43" s="21">
        <v>-229</v>
      </c>
      <c r="R43" s="21">
        <v>-111</v>
      </c>
      <c r="S43" s="21">
        <v>-48</v>
      </c>
      <c r="T43" s="21">
        <v>-56</v>
      </c>
      <c r="U43" s="34">
        <f t="shared" si="0"/>
        <v>-744</v>
      </c>
    </row>
    <row r="44" spans="2:21" s="32" customFormat="1" ht="13.5" customHeight="1">
      <c r="B44" s="32">
        <v>41</v>
      </c>
      <c r="C44" s="53"/>
      <c r="D44" s="73" t="s">
        <v>128</v>
      </c>
      <c r="E44" s="21">
        <v>16579</v>
      </c>
      <c r="F44" s="35"/>
      <c r="G44" s="31">
        <v>227</v>
      </c>
      <c r="H44" s="38" t="s">
        <v>54</v>
      </c>
      <c r="I44" s="36">
        <v>-47</v>
      </c>
      <c r="J44" s="36">
        <v>-78</v>
      </c>
      <c r="K44" s="22">
        <v>8</v>
      </c>
      <c r="L44" s="22">
        <v>-13</v>
      </c>
      <c r="M44" s="22">
        <v>8</v>
      </c>
      <c r="N44" s="22">
        <v>-75</v>
      </c>
      <c r="O44" s="22">
        <v>-93</v>
      </c>
      <c r="P44" s="22">
        <v>-29</v>
      </c>
      <c r="Q44" s="22">
        <v>-227</v>
      </c>
      <c r="R44" s="22">
        <v>-131</v>
      </c>
      <c r="S44" s="22">
        <v>-59</v>
      </c>
      <c r="T44" s="22">
        <v>-32</v>
      </c>
      <c r="U44" s="34">
        <f t="shared" si="0"/>
        <v>-768</v>
      </c>
    </row>
    <row r="45" spans="2:21" s="32" customFormat="1" ht="13.5" customHeight="1">
      <c r="B45" s="35">
        <v>42</v>
      </c>
      <c r="C45" s="53"/>
      <c r="D45" s="73" t="s">
        <v>25</v>
      </c>
      <c r="E45" s="22">
        <v>16080</v>
      </c>
      <c r="F45" s="35"/>
      <c r="G45" s="31">
        <v>205</v>
      </c>
      <c r="H45" s="118" t="s">
        <v>94</v>
      </c>
      <c r="I45" s="22">
        <v>-9</v>
      </c>
      <c r="J45" s="22">
        <v>-26</v>
      </c>
      <c r="K45" s="21">
        <v>-37</v>
      </c>
      <c r="L45" s="21">
        <v>-72</v>
      </c>
      <c r="M45" s="21">
        <v>-104</v>
      </c>
      <c r="N45" s="21">
        <v>-77</v>
      </c>
      <c r="O45" s="21">
        <v>-96</v>
      </c>
      <c r="P45" s="21">
        <v>-104</v>
      </c>
      <c r="Q45" s="21">
        <v>-202</v>
      </c>
      <c r="R45" s="21">
        <v>-34</v>
      </c>
      <c r="S45" s="21">
        <v>1</v>
      </c>
      <c r="T45" s="22">
        <v>-54</v>
      </c>
      <c r="U45" s="34">
        <f t="shared" si="0"/>
        <v>-814</v>
      </c>
    </row>
    <row r="46" spans="2:21" s="32" customFormat="1" ht="13.5" customHeight="1">
      <c r="B46" s="32">
        <v>43</v>
      </c>
      <c r="C46" s="53"/>
      <c r="D46" s="73" t="s">
        <v>129</v>
      </c>
      <c r="E46" s="21">
        <v>9165</v>
      </c>
      <c r="F46" s="35"/>
      <c r="G46" s="31">
        <v>212</v>
      </c>
      <c r="H46" s="118" t="s">
        <v>97</v>
      </c>
      <c r="I46" s="22">
        <v>-10</v>
      </c>
      <c r="J46" s="22">
        <v>-64</v>
      </c>
      <c r="K46" s="57">
        <v>-31</v>
      </c>
      <c r="L46" s="57">
        <v>-75</v>
      </c>
      <c r="M46" s="57">
        <v>-77</v>
      </c>
      <c r="N46" s="57">
        <v>-70</v>
      </c>
      <c r="O46" s="57">
        <v>-78</v>
      </c>
      <c r="P46" s="57">
        <v>-71</v>
      </c>
      <c r="Q46" s="57">
        <v>-152</v>
      </c>
      <c r="R46" s="57">
        <v>-116</v>
      </c>
      <c r="S46" s="57">
        <v>-47</v>
      </c>
      <c r="T46" s="21">
        <v>-41</v>
      </c>
      <c r="U46" s="34">
        <f t="shared" si="0"/>
        <v>-832</v>
      </c>
    </row>
    <row r="47" spans="2:21" s="32" customFormat="1" ht="13.5" customHeight="1">
      <c r="B47" s="39">
        <v>44</v>
      </c>
      <c r="C47" s="54"/>
      <c r="D47" s="79" t="s">
        <v>130</v>
      </c>
      <c r="E47" s="41">
        <v>8816</v>
      </c>
      <c r="F47" s="35"/>
      <c r="G47" s="31">
        <v>202</v>
      </c>
      <c r="H47" s="40" t="s">
        <v>91</v>
      </c>
      <c r="I47" s="41">
        <v>-137</v>
      </c>
      <c r="J47" s="41">
        <v>-150</v>
      </c>
      <c r="K47" s="21">
        <v>-199</v>
      </c>
      <c r="L47" s="21">
        <v>-99</v>
      </c>
      <c r="M47" s="21">
        <v>-118</v>
      </c>
      <c r="N47" s="21">
        <v>-222</v>
      </c>
      <c r="O47" s="21">
        <v>-194</v>
      </c>
      <c r="P47" s="21">
        <v>-194</v>
      </c>
      <c r="Q47" s="21">
        <v>-619</v>
      </c>
      <c r="R47" s="21">
        <v>40</v>
      </c>
      <c r="S47" s="21">
        <v>-201</v>
      </c>
      <c r="T47" s="22">
        <v>-134</v>
      </c>
      <c r="U47" s="34">
        <f t="shared" si="0"/>
        <v>-2227</v>
      </c>
    </row>
    <row r="48" spans="4:21" s="42" customFormat="1" ht="11.25" customHeight="1">
      <c r="D48" s="29"/>
      <c r="E48" s="35"/>
      <c r="F48" s="29"/>
      <c r="G48" s="29"/>
      <c r="H48" s="72"/>
      <c r="I48" s="43">
        <v>-493</v>
      </c>
      <c r="J48" s="43">
        <v>-716</v>
      </c>
      <c r="K48" s="43">
        <v>273</v>
      </c>
      <c r="L48" s="43">
        <v>-184</v>
      </c>
      <c r="M48" s="43">
        <v>-1004</v>
      </c>
      <c r="N48" s="43">
        <v>-794</v>
      </c>
      <c r="O48" s="56">
        <v>-1606</v>
      </c>
      <c r="P48" s="43">
        <v>-1552</v>
      </c>
      <c r="Q48" s="43">
        <v>-5008</v>
      </c>
      <c r="R48" s="43">
        <v>1051</v>
      </c>
      <c r="S48" s="43">
        <v>-453</v>
      </c>
      <c r="T48" s="56">
        <f>SUM(T4:T47)</f>
        <v>-458</v>
      </c>
      <c r="U48" s="116">
        <f t="shared" si="0"/>
        <v>-10944</v>
      </c>
    </row>
    <row r="49" spans="4:21" s="42" customFormat="1" ht="11.25" customHeight="1">
      <c r="D49" s="29"/>
      <c r="E49" s="35"/>
      <c r="F49" s="29"/>
      <c r="G49" s="29"/>
      <c r="H49" s="29"/>
      <c r="I49" s="32"/>
      <c r="J49" s="35"/>
      <c r="K49" s="35"/>
      <c r="L49" s="35"/>
      <c r="M49" s="35"/>
      <c r="N49" s="32"/>
      <c r="O49" s="35"/>
      <c r="P49" s="32"/>
      <c r="Q49" s="32"/>
      <c r="R49" s="32"/>
      <c r="S49" s="32"/>
      <c r="T49" s="32"/>
      <c r="U49" s="55"/>
    </row>
    <row r="50" spans="4:20" s="42" customFormat="1" ht="11.25" customHeight="1">
      <c r="D50" s="29"/>
      <c r="E50" s="35"/>
      <c r="F50" s="29"/>
      <c r="G50" s="29"/>
      <c r="H50" s="29"/>
      <c r="I50" s="32"/>
      <c r="J50" s="35"/>
      <c r="K50" s="35"/>
      <c r="L50" s="35"/>
      <c r="M50" s="35"/>
      <c r="N50" s="32"/>
      <c r="O50" s="35"/>
      <c r="P50" s="32"/>
      <c r="Q50" s="32"/>
      <c r="R50" s="32"/>
      <c r="S50" s="32"/>
      <c r="T50" s="32"/>
    </row>
    <row r="51" spans="4:20" s="42" customFormat="1" ht="11.25" customHeight="1">
      <c r="D51" s="29"/>
      <c r="E51" s="35"/>
      <c r="F51" s="29"/>
      <c r="G51" s="29"/>
      <c r="H51" s="29"/>
      <c r="I51" s="32"/>
      <c r="J51" s="35"/>
      <c r="K51" s="35"/>
      <c r="L51" s="35"/>
      <c r="M51" s="35"/>
      <c r="N51" s="32"/>
      <c r="O51" s="35"/>
      <c r="P51" s="32"/>
      <c r="Q51" s="32"/>
      <c r="R51" s="32"/>
      <c r="S51" s="32"/>
      <c r="T51" s="32"/>
    </row>
    <row r="52" spans="4:20" s="42" customFormat="1" ht="11.25" customHeight="1">
      <c r="D52" s="29"/>
      <c r="E52" s="35"/>
      <c r="F52" s="29"/>
      <c r="G52" s="29"/>
      <c r="H52" s="29"/>
      <c r="I52" s="32"/>
      <c r="J52" s="35"/>
      <c r="K52" s="35"/>
      <c r="L52" s="35"/>
      <c r="M52" s="35"/>
      <c r="N52" s="32"/>
      <c r="O52" s="35"/>
      <c r="P52" s="32"/>
      <c r="Q52" s="32"/>
      <c r="R52" s="32"/>
      <c r="S52" s="32"/>
      <c r="T52" s="32"/>
    </row>
    <row r="53" spans="4:20" s="42" customFormat="1" ht="11.25" customHeight="1">
      <c r="D53" s="29"/>
      <c r="E53" s="35"/>
      <c r="F53" s="29"/>
      <c r="G53" s="29"/>
      <c r="H53" s="29"/>
      <c r="I53" s="32"/>
      <c r="J53" s="35"/>
      <c r="K53" s="35"/>
      <c r="L53" s="35"/>
      <c r="M53" s="35"/>
      <c r="N53" s="32"/>
      <c r="O53" s="35"/>
      <c r="P53" s="32"/>
      <c r="Q53" s="32"/>
      <c r="R53" s="32"/>
      <c r="S53" s="32"/>
      <c r="T53" s="32"/>
    </row>
    <row r="54" spans="4:20" s="42" customFormat="1" ht="7.5" customHeight="1">
      <c r="D54" s="29"/>
      <c r="E54" s="29"/>
      <c r="F54" s="29"/>
      <c r="G54" s="29"/>
      <c r="H54" s="29"/>
      <c r="I54" s="32"/>
      <c r="J54" s="35"/>
      <c r="K54" s="35"/>
      <c r="L54" s="35"/>
      <c r="M54" s="35"/>
      <c r="N54" s="32"/>
      <c r="O54" s="35"/>
      <c r="P54" s="32"/>
      <c r="Q54" s="32"/>
      <c r="R54" s="32"/>
      <c r="S54" s="32"/>
      <c r="T54" s="32"/>
    </row>
  </sheetData>
  <sheetProtection/>
  <printOptions/>
  <pageMargins left="0.1968503937007874" right="0.5118110236220472" top="0.5905511811023623" bottom="0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user</cp:lastModifiedBy>
  <cp:lastPrinted>2015-07-28T01:16:57Z</cp:lastPrinted>
  <dcterms:created xsi:type="dcterms:W3CDTF">2002-06-03T08:40:39Z</dcterms:created>
  <dcterms:modified xsi:type="dcterms:W3CDTF">2015-08-03T23:17:17Z</dcterms:modified>
  <cp:category/>
  <cp:version/>
  <cp:contentType/>
  <cp:contentStatus/>
</cp:coreProperties>
</file>