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45" windowWidth="18915" windowHeight="7485" activeTab="0"/>
  </bookViews>
  <sheets>
    <sheet name="10" sheetId="1" r:id="rId1"/>
  </sheets>
  <definedNames>
    <definedName name="_xlfn.BAHTTEXT" hidden="1">#NAME?</definedName>
    <definedName name="_xlnm.Print_Titles" localSheetId="0">'10'!$3:$5</definedName>
  </definedNames>
  <calcPr fullCalcOnLoad="1"/>
</workbook>
</file>

<file path=xl/sharedStrings.xml><?xml version="1.0" encoding="utf-8"?>
<sst xmlns="http://schemas.openxmlformats.org/spreadsheetml/2006/main" count="93" uniqueCount="92">
  <si>
    <t>３．「高齢者」は，65歳以上をいう。</t>
  </si>
  <si>
    <t>２．「こども」は，中学生以下をいう。</t>
  </si>
  <si>
    <t>注）　１．人口は各年10月１日現在</t>
  </si>
  <si>
    <t>資料　県警察本部交通総務課「交通白書（平成27年）」</t>
  </si>
  <si>
    <t>高速道路</t>
  </si>
  <si>
    <t>利根町</t>
  </si>
  <si>
    <t>守谷市</t>
  </si>
  <si>
    <t>取手市</t>
  </si>
  <si>
    <t>取手署</t>
  </si>
  <si>
    <t>五霞町</t>
  </si>
  <si>
    <t>坂東市</t>
  </si>
  <si>
    <t>境町</t>
  </si>
  <si>
    <t>境署</t>
  </si>
  <si>
    <t>古河市</t>
  </si>
  <si>
    <t>古河署</t>
  </si>
  <si>
    <t>つくばみらい市</t>
  </si>
  <si>
    <t>常総市</t>
  </si>
  <si>
    <t>常総署</t>
  </si>
  <si>
    <t>結城市</t>
  </si>
  <si>
    <t>結城署</t>
  </si>
  <si>
    <t>桜川市</t>
  </si>
  <si>
    <t>桜川署</t>
  </si>
  <si>
    <t>八千代町</t>
  </si>
  <si>
    <t>下妻市</t>
  </si>
  <si>
    <t>下妻署</t>
  </si>
  <si>
    <t>筑西市</t>
  </si>
  <si>
    <t>筑西署</t>
  </si>
  <si>
    <t>つくば市</t>
  </si>
  <si>
    <t>つくば北署</t>
  </si>
  <si>
    <t>つくば市</t>
  </si>
  <si>
    <t>つくば中央署</t>
  </si>
  <si>
    <t>小美玉市</t>
  </si>
  <si>
    <t>石岡市</t>
  </si>
  <si>
    <t>石岡署</t>
  </si>
  <si>
    <t>かすみがうら市</t>
  </si>
  <si>
    <t>土浦市</t>
  </si>
  <si>
    <t>土浦署</t>
  </si>
  <si>
    <t>美浦村</t>
  </si>
  <si>
    <t>稲敷市</t>
  </si>
  <si>
    <t>稲敷署</t>
  </si>
  <si>
    <t>阿見町</t>
  </si>
  <si>
    <t>牛久市</t>
  </si>
  <si>
    <t>牛久署</t>
  </si>
  <si>
    <t>河内町</t>
  </si>
  <si>
    <t>龍ケ崎市</t>
  </si>
  <si>
    <t>竜ケ崎署</t>
  </si>
  <si>
    <t>潮来市</t>
  </si>
  <si>
    <t>行方市</t>
  </si>
  <si>
    <t>行方署</t>
  </si>
  <si>
    <t>神栖市</t>
  </si>
  <si>
    <t>鹿嶋市</t>
  </si>
  <si>
    <t>鹿嶋署</t>
  </si>
  <si>
    <t>鉾田市</t>
  </si>
  <si>
    <t>鉾田署</t>
  </si>
  <si>
    <t>北茨城市</t>
  </si>
  <si>
    <t>高萩市</t>
  </si>
  <si>
    <t>高萩署</t>
  </si>
  <si>
    <t>日立市</t>
  </si>
  <si>
    <t>日立署</t>
  </si>
  <si>
    <t>大子町</t>
  </si>
  <si>
    <t>大子署</t>
  </si>
  <si>
    <t>常陸太田市</t>
  </si>
  <si>
    <t>太田署</t>
  </si>
  <si>
    <t>常陸大宮市</t>
  </si>
  <si>
    <t>大宮署</t>
  </si>
  <si>
    <t>那珂市</t>
  </si>
  <si>
    <t>那珂署</t>
  </si>
  <si>
    <t>東海村</t>
  </si>
  <si>
    <t>ひたちなか市</t>
  </si>
  <si>
    <t>ひたちなか署</t>
  </si>
  <si>
    <t>城里町</t>
  </si>
  <si>
    <t>笠間市</t>
  </si>
  <si>
    <t>笠間署</t>
  </si>
  <si>
    <t>大洗町</t>
  </si>
  <si>
    <t>茨城町</t>
  </si>
  <si>
    <t>水戸市</t>
  </si>
  <si>
    <t>水戸署</t>
  </si>
  <si>
    <t>平成26年</t>
  </si>
  <si>
    <t>飲酒運転</t>
  </si>
  <si>
    <t>高齢者</t>
  </si>
  <si>
    <t>こども</t>
  </si>
  <si>
    <t>自転車</t>
  </si>
  <si>
    <t>歩行者</t>
  </si>
  <si>
    <t>死者数</t>
  </si>
  <si>
    <t>発生件数</t>
  </si>
  <si>
    <t>死傷者数</t>
  </si>
  <si>
    <t>人口1,000人当たり</t>
  </si>
  <si>
    <t>負傷者数</t>
  </si>
  <si>
    <t>死者数</t>
  </si>
  <si>
    <t>年次・署，市町村</t>
  </si>
  <si>
    <t>（単位：件，人）</t>
  </si>
  <si>
    <t>２３－１０　市町村別交通事故の発生状況（平成26,27年）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</si>
</sst>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_ * #,##0.00_ ;_ * \-#,##0.00_ ;_ * &quot;-&quot;_ ;_ @_ "/>
  </numFmts>
  <fonts count="40">
    <font>
      <sz val="12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indent="1"/>
    </xf>
    <xf numFmtId="0" fontId="18" fillId="0" borderId="0" xfId="0" applyFont="1" applyFill="1" applyAlignment="1" applyProtection="1">
      <alignment vertical="center"/>
      <protection/>
    </xf>
    <xf numFmtId="41" fontId="18" fillId="0" borderId="10" xfId="0" applyNumberFormat="1" applyFont="1" applyFill="1" applyBorder="1" applyAlignment="1" applyProtection="1">
      <alignment vertical="center"/>
      <protection/>
    </xf>
    <xf numFmtId="43" fontId="18" fillId="0" borderId="10" xfId="0" applyNumberFormat="1" applyFont="1" applyFill="1" applyBorder="1" applyAlignment="1" applyProtection="1">
      <alignment vertical="center"/>
      <protection/>
    </xf>
    <xf numFmtId="41" fontId="18" fillId="0" borderId="11" xfId="0" applyNumberFormat="1" applyFont="1" applyFill="1" applyBorder="1" applyAlignment="1" applyProtection="1">
      <alignment vertical="center"/>
      <protection/>
    </xf>
    <xf numFmtId="0" fontId="18" fillId="0" borderId="1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>
      <alignment vertical="center"/>
    </xf>
    <xf numFmtId="41" fontId="20" fillId="0" borderId="0" xfId="0" applyNumberFormat="1" applyFont="1" applyFill="1" applyBorder="1" applyAlignment="1">
      <alignment vertical="center"/>
    </xf>
    <xf numFmtId="41" fontId="20" fillId="0" borderId="0" xfId="0" applyNumberFormat="1" applyFont="1" applyFill="1" applyBorder="1" applyAlignment="1" applyProtection="1">
      <alignment vertical="center"/>
      <protection/>
    </xf>
    <xf numFmtId="41" fontId="20" fillId="0" borderId="12" xfId="0" applyNumberFormat="1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176" fontId="20" fillId="0" borderId="0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41" fontId="18" fillId="0" borderId="0" xfId="0" applyNumberFormat="1" applyFont="1" applyFill="1" applyBorder="1" applyAlignment="1" applyProtection="1">
      <alignment vertical="center"/>
      <protection/>
    </xf>
    <xf numFmtId="177" fontId="18" fillId="0" borderId="0" xfId="0" applyNumberFormat="1" applyFont="1" applyFill="1" applyBorder="1" applyAlignment="1" applyProtection="1">
      <alignment vertical="center"/>
      <protection/>
    </xf>
    <xf numFmtId="41" fontId="18" fillId="0" borderId="12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left" vertical="center" indent="1"/>
      <protection/>
    </xf>
    <xf numFmtId="178" fontId="18" fillId="0" borderId="0" xfId="0" applyNumberFormat="1" applyFont="1" applyFill="1" applyBorder="1" applyAlignment="1" applyProtection="1">
      <alignment vertical="center"/>
      <protection/>
    </xf>
    <xf numFmtId="177" fontId="20" fillId="0" borderId="0" xfId="0" applyNumberFormat="1" applyFont="1" applyFill="1" applyBorder="1" applyAlignment="1" applyProtection="1">
      <alignment vertical="center"/>
      <protection/>
    </xf>
    <xf numFmtId="41" fontId="18" fillId="0" borderId="0" xfId="0" applyNumberFormat="1" applyFont="1" applyFill="1" applyBorder="1" applyAlignment="1" applyProtection="1">
      <alignment horizontal="right" vertical="center"/>
      <protection/>
    </xf>
    <xf numFmtId="178" fontId="20" fillId="0" borderId="0" xfId="0" applyNumberFormat="1" applyFont="1" applyFill="1" applyBorder="1" applyAlignment="1" applyProtection="1">
      <alignment vertical="center"/>
      <protection/>
    </xf>
    <xf numFmtId="178" fontId="18" fillId="0" borderId="0" xfId="0" applyNumberFormat="1" applyFont="1" applyFill="1" applyBorder="1" applyAlignment="1" applyProtection="1">
      <alignment horizontal="right" vertical="center"/>
      <protection/>
    </xf>
    <xf numFmtId="177" fontId="18" fillId="0" borderId="0" xfId="0" applyNumberFormat="1" applyFont="1" applyFill="1" applyBorder="1" applyAlignment="1" applyProtection="1">
      <alignment horizontal="right" vertical="center"/>
      <protection/>
    </xf>
    <xf numFmtId="41" fontId="18" fillId="0" borderId="0" xfId="0" applyNumberFormat="1" applyFont="1" applyFill="1" applyBorder="1" applyAlignment="1">
      <alignment vertical="center"/>
    </xf>
    <xf numFmtId="0" fontId="18" fillId="0" borderId="13" xfId="0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left" vertical="center" indent="1"/>
      <protection/>
    </xf>
    <xf numFmtId="43" fontId="18" fillId="0" borderId="0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vertical="center"/>
      <protection/>
    </xf>
    <xf numFmtId="41" fontId="18" fillId="0" borderId="14" xfId="0" applyNumberFormat="1" applyFont="1" applyFill="1" applyBorder="1" applyAlignment="1" applyProtection="1">
      <alignment vertical="center"/>
      <protection/>
    </xf>
    <xf numFmtId="43" fontId="18" fillId="0" borderId="14" xfId="0" applyNumberFormat="1" applyFont="1" applyFill="1" applyBorder="1" applyAlignment="1" applyProtection="1">
      <alignment vertical="center"/>
      <protection/>
    </xf>
    <xf numFmtId="41" fontId="18" fillId="0" borderId="15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17" xfId="0" applyFont="1" applyFill="1" applyBorder="1" applyAlignment="1" applyProtection="1">
      <alignment vertical="center"/>
      <protection/>
    </xf>
    <xf numFmtId="0" fontId="18" fillId="0" borderId="17" xfId="0" applyFont="1" applyFill="1" applyBorder="1" applyAlignment="1" applyProtection="1">
      <alignment vertical="center" wrapText="1"/>
      <protection/>
    </xf>
    <xf numFmtId="0" fontId="18" fillId="0" borderId="18" xfId="0" applyFont="1" applyFill="1" applyBorder="1" applyAlignment="1" applyProtection="1">
      <alignment vertical="center"/>
      <protection/>
    </xf>
    <xf numFmtId="0" fontId="18" fillId="0" borderId="15" xfId="0" applyFont="1" applyFill="1" applyBorder="1" applyAlignment="1" applyProtection="1">
      <alignment vertical="center"/>
      <protection/>
    </xf>
    <xf numFmtId="0" fontId="18" fillId="0" borderId="19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 wrapText="1"/>
      <protection/>
    </xf>
    <xf numFmtId="0" fontId="18" fillId="0" borderId="20" xfId="0" applyFont="1" applyFill="1" applyBorder="1" applyAlignment="1" applyProtection="1">
      <alignment vertical="center"/>
      <protection/>
    </xf>
    <xf numFmtId="0" fontId="18" fillId="0" borderId="21" xfId="0" applyFont="1" applyFill="1" applyBorder="1" applyAlignment="1" applyProtection="1">
      <alignment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vertical="center"/>
      <protection/>
    </xf>
    <xf numFmtId="0" fontId="18" fillId="0" borderId="10" xfId="0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92"/>
  <sheetViews>
    <sheetView tabSelected="1" zoomScalePageLayoutView="0" workbookViewId="0" topLeftCell="A1">
      <selection activeCell="G1" sqref="G1"/>
    </sheetView>
  </sheetViews>
  <sheetFormatPr defaultColWidth="8.796875" defaultRowHeight="15" customHeight="1"/>
  <cols>
    <col min="1" max="1" width="17.59765625" style="1" customWidth="1"/>
    <col min="2" max="11" width="8.59765625" style="1" customWidth="1"/>
    <col min="12" max="12" width="9.3984375" style="1" customWidth="1"/>
    <col min="13" max="16384" width="9" style="1" customWidth="1"/>
  </cols>
  <sheetData>
    <row r="1" spans="1:11" ht="15" customHeight="1">
      <c r="A1" s="47" t="s">
        <v>91</v>
      </c>
      <c r="B1" s="33"/>
      <c r="C1" s="33"/>
      <c r="D1" s="33"/>
      <c r="E1" s="33"/>
      <c r="F1" s="33"/>
      <c r="H1" s="33"/>
      <c r="I1" s="33"/>
      <c r="J1" s="33"/>
      <c r="K1" s="33"/>
    </row>
    <row r="2" spans="1:11" ht="15" customHeight="1" thickBot="1">
      <c r="A2" s="33"/>
      <c r="B2" s="33"/>
      <c r="C2" s="33"/>
      <c r="D2" s="33"/>
      <c r="E2" s="33"/>
      <c r="F2" s="33"/>
      <c r="G2" s="33"/>
      <c r="H2" s="33"/>
      <c r="I2" s="46"/>
      <c r="J2" s="46"/>
      <c r="K2" s="46" t="s">
        <v>90</v>
      </c>
    </row>
    <row r="3" spans="1:11" ht="15" customHeight="1">
      <c r="A3" s="42" t="s">
        <v>89</v>
      </c>
      <c r="B3" s="45" t="s">
        <v>84</v>
      </c>
      <c r="C3" s="45" t="s">
        <v>88</v>
      </c>
      <c r="D3" s="45" t="s">
        <v>87</v>
      </c>
      <c r="E3" s="44" t="s">
        <v>86</v>
      </c>
      <c r="F3" s="43"/>
      <c r="G3" s="42" t="s">
        <v>85</v>
      </c>
      <c r="H3" s="42"/>
      <c r="I3" s="42"/>
      <c r="J3" s="42"/>
      <c r="K3" s="42"/>
    </row>
    <row r="4" spans="1:11" ht="15" customHeight="1">
      <c r="A4" s="33"/>
      <c r="B4" s="41"/>
      <c r="C4" s="41"/>
      <c r="D4" s="41"/>
      <c r="E4" s="40" t="s">
        <v>84</v>
      </c>
      <c r="F4" s="40" t="s">
        <v>83</v>
      </c>
      <c r="G4" s="39" t="s">
        <v>82</v>
      </c>
      <c r="H4" s="39" t="s">
        <v>81</v>
      </c>
      <c r="I4" s="39" t="s">
        <v>80</v>
      </c>
      <c r="J4" s="39" t="s">
        <v>79</v>
      </c>
      <c r="K4" s="38" t="s">
        <v>78</v>
      </c>
    </row>
    <row r="5" spans="1:11" ht="15" customHeight="1">
      <c r="A5" s="37"/>
      <c r="B5" s="35"/>
      <c r="C5" s="35"/>
      <c r="D5" s="35"/>
      <c r="E5" s="36"/>
      <c r="F5" s="36"/>
      <c r="G5" s="35"/>
      <c r="H5" s="35"/>
      <c r="I5" s="35"/>
      <c r="J5" s="35"/>
      <c r="K5" s="34"/>
    </row>
    <row r="6" spans="1:11" ht="15" customHeight="1">
      <c r="A6" s="33"/>
      <c r="B6" s="32"/>
      <c r="C6" s="30"/>
      <c r="D6" s="30"/>
      <c r="E6" s="31"/>
      <c r="F6" s="31"/>
      <c r="G6" s="30"/>
      <c r="H6" s="30"/>
      <c r="I6" s="30"/>
      <c r="J6" s="30"/>
      <c r="K6" s="30"/>
    </row>
    <row r="7" spans="1:11" ht="15" customHeight="1">
      <c r="A7" s="29" t="s">
        <v>77</v>
      </c>
      <c r="B7" s="17">
        <v>12534</v>
      </c>
      <c r="C7" s="15">
        <v>132</v>
      </c>
      <c r="D7" s="15">
        <v>16460</v>
      </c>
      <c r="E7" s="28">
        <v>4.29</v>
      </c>
      <c r="F7" s="28">
        <v>0.05</v>
      </c>
      <c r="G7" s="15">
        <v>1055</v>
      </c>
      <c r="H7" s="15">
        <v>1622</v>
      </c>
      <c r="I7" s="15">
        <v>1092</v>
      </c>
      <c r="J7" s="15">
        <v>2467</v>
      </c>
      <c r="K7" s="15">
        <v>267</v>
      </c>
    </row>
    <row r="8" spans="1:14" s="8" customFormat="1" ht="15" customHeight="1">
      <c r="A8" s="27">
        <v>27</v>
      </c>
      <c r="B8" s="11">
        <f>B10+B14+B17+B20+B22+B24+B26+B28+B30+B33+B35+B38+B41+B44+B47+B50+B53+B56+B58+B60+B62+B65+B67+B69+B72+B74+B78+B82</f>
        <v>11613</v>
      </c>
      <c r="C8" s="10">
        <f>C10+C14+C17+C20+C22+C24+C26+C28+C30+C33+C35+C38+C41+C44+C47+C50+C53+C56+C58+C60+C62+C65+C67+C69+C72+C74+C78+C82</f>
        <v>140</v>
      </c>
      <c r="D8" s="10">
        <f>D10+D14+D17+D20+D22+D24+D26+D28+D30+D33+D35+D38+D41+D44+D47+D50+D53+D56+D58+D60+D62+D65+D67+D69+D72+D74+D78+D82</f>
        <v>15135</v>
      </c>
      <c r="E8" s="20">
        <v>3.99</v>
      </c>
      <c r="F8" s="20">
        <v>0.05</v>
      </c>
      <c r="G8" s="10">
        <f>G10+G14+G17+G20+G22+G24+G26+G28+G30+G33+G35+G38+G41+G44+G47+G50+G53+G56+G58+G60+G62+G65+G67+G69+G72+G74+G78+G82</f>
        <v>1031</v>
      </c>
      <c r="H8" s="10">
        <f>H10+H14+H17+H20+H22+H24+H26+H28+H30+H33+H35+H38+H41+H44+H47+H50+H53+H56+H58+H60+H62+H65+H67+H69+H72+H74+H78+H82</f>
        <v>1470</v>
      </c>
      <c r="I8" s="10">
        <f>I10+I14+I17+I20+I22+I24+I26+I28+I30+I33+I35+I38+I41+I44+I47+I50+I53+I56+I58+I60+I62+I65+I67+I69+I72+I74+I78+I82</f>
        <v>1026</v>
      </c>
      <c r="J8" s="10">
        <f>J10+J14+J17+J20+J22+J24+J26+J28+J30+J33+J35+J38+J41+J44+J47+J50+J53+J56+J58+J60+J62+J65+J67+J69+J72+J74+J78+J82</f>
        <v>2192</v>
      </c>
      <c r="K8" s="10">
        <f>K10+K14+K17+K20+K22+K24+K26+K28+K30+K33+K35+K38+K41+K44+K47+K50+K53+K56+K58+K60+K62+K65+K67+K69+K72+K74+K78+K82</f>
        <v>196</v>
      </c>
      <c r="L8" s="10"/>
      <c r="M8" s="9"/>
      <c r="N8" s="13"/>
    </row>
    <row r="9" spans="1:12" ht="15" customHeight="1">
      <c r="A9" s="26"/>
      <c r="B9" s="15"/>
      <c r="C9" s="15"/>
      <c r="D9" s="15"/>
      <c r="E9" s="15"/>
      <c r="F9" s="15"/>
      <c r="G9" s="15"/>
      <c r="H9" s="15"/>
      <c r="I9" s="15"/>
      <c r="J9" s="15"/>
      <c r="K9" s="15"/>
      <c r="L9" s="25"/>
    </row>
    <row r="10" spans="1:14" s="8" customFormat="1" ht="15" customHeight="1">
      <c r="A10" s="12" t="s">
        <v>76</v>
      </c>
      <c r="B10" s="11">
        <f>SUM(B11:B13)</f>
        <v>1660</v>
      </c>
      <c r="C10" s="10">
        <f>SUM(C11:C13)</f>
        <v>18</v>
      </c>
      <c r="D10" s="10">
        <f>SUM(D11:D13)</f>
        <v>2186</v>
      </c>
      <c r="E10" s="20">
        <v>5.18</v>
      </c>
      <c r="F10" s="20">
        <v>0.06</v>
      </c>
      <c r="G10" s="10">
        <f>SUM(G11:G13)</f>
        <v>132</v>
      </c>
      <c r="H10" s="10">
        <f>SUM(H11:H13)</f>
        <v>160</v>
      </c>
      <c r="I10" s="10">
        <f>SUM(I11:I13)</f>
        <v>103</v>
      </c>
      <c r="J10" s="10">
        <f>SUM(J11:J13)</f>
        <v>280</v>
      </c>
      <c r="K10" s="10">
        <f>SUM(K11:K13)</f>
        <v>17</v>
      </c>
      <c r="L10" s="10"/>
      <c r="M10" s="9"/>
      <c r="N10" s="13"/>
    </row>
    <row r="11" spans="1:14" ht="15" customHeight="1">
      <c r="A11" s="18" t="s">
        <v>75</v>
      </c>
      <c r="B11" s="17">
        <v>1466</v>
      </c>
      <c r="C11" s="15">
        <v>11</v>
      </c>
      <c r="D11" s="15">
        <v>1942</v>
      </c>
      <c r="E11" s="16">
        <v>5.41</v>
      </c>
      <c r="F11" s="16">
        <v>0.04</v>
      </c>
      <c r="G11" s="15">
        <v>116</v>
      </c>
      <c r="H11" s="15">
        <v>142</v>
      </c>
      <c r="I11" s="15">
        <f>24+39+27</f>
        <v>90</v>
      </c>
      <c r="J11" s="15">
        <v>239</v>
      </c>
      <c r="K11" s="15">
        <v>12</v>
      </c>
      <c r="M11" s="9"/>
      <c r="N11" s="13"/>
    </row>
    <row r="12" spans="1:14" ht="15" customHeight="1">
      <c r="A12" s="18" t="s">
        <v>74</v>
      </c>
      <c r="B12" s="17">
        <v>131</v>
      </c>
      <c r="C12" s="15">
        <v>5</v>
      </c>
      <c r="D12" s="15">
        <v>167</v>
      </c>
      <c r="E12" s="16">
        <v>3.98</v>
      </c>
      <c r="F12" s="16">
        <v>0.15</v>
      </c>
      <c r="G12" s="15">
        <v>9</v>
      </c>
      <c r="H12" s="15">
        <v>9</v>
      </c>
      <c r="I12" s="15">
        <f>2+2+3</f>
        <v>7</v>
      </c>
      <c r="J12" s="15">
        <v>28</v>
      </c>
      <c r="K12" s="15">
        <v>5</v>
      </c>
      <c r="M12" s="9"/>
      <c r="N12" s="13"/>
    </row>
    <row r="13" spans="1:14" ht="15" customHeight="1">
      <c r="A13" s="18" t="s">
        <v>73</v>
      </c>
      <c r="B13" s="17">
        <v>63</v>
      </c>
      <c r="C13" s="15">
        <v>2</v>
      </c>
      <c r="D13" s="15">
        <v>77</v>
      </c>
      <c r="E13" s="16">
        <v>3.74</v>
      </c>
      <c r="F13" s="23">
        <v>0.12</v>
      </c>
      <c r="G13" s="15">
        <v>7</v>
      </c>
      <c r="H13" s="15">
        <v>9</v>
      </c>
      <c r="I13" s="15">
        <f>1+3+2</f>
        <v>6</v>
      </c>
      <c r="J13" s="15">
        <v>13</v>
      </c>
      <c r="K13" s="15">
        <v>0</v>
      </c>
      <c r="M13" s="9"/>
      <c r="N13" s="13"/>
    </row>
    <row r="14" spans="1:14" s="8" customFormat="1" ht="15" customHeight="1">
      <c r="A14" s="12" t="s">
        <v>72</v>
      </c>
      <c r="B14" s="11">
        <f>SUM(B15:B16)</f>
        <v>340</v>
      </c>
      <c r="C14" s="10">
        <f>SUM(C15:C16)</f>
        <v>5</v>
      </c>
      <c r="D14" s="10">
        <f>SUM(D15:D16)</f>
        <v>416</v>
      </c>
      <c r="E14" s="20">
        <v>3.51</v>
      </c>
      <c r="F14" s="20">
        <v>0.05</v>
      </c>
      <c r="G14" s="10">
        <f>SUM(G15:G16)</f>
        <v>29</v>
      </c>
      <c r="H14" s="10">
        <f>SUM(H15:H16)</f>
        <v>26</v>
      </c>
      <c r="I14" s="10">
        <f>SUM(I15:I16)</f>
        <v>27</v>
      </c>
      <c r="J14" s="10">
        <f>SUM(J15:J16)</f>
        <v>76</v>
      </c>
      <c r="K14" s="10">
        <f>SUM(K15:K16)</f>
        <v>7</v>
      </c>
      <c r="L14" s="10"/>
      <c r="M14" s="9"/>
      <c r="N14" s="13"/>
    </row>
    <row r="15" spans="1:14" ht="15" customHeight="1">
      <c r="A15" s="18" t="s">
        <v>71</v>
      </c>
      <c r="B15" s="17">
        <v>289</v>
      </c>
      <c r="C15" s="15">
        <v>3</v>
      </c>
      <c r="D15" s="15">
        <v>351</v>
      </c>
      <c r="E15" s="16">
        <v>3.76</v>
      </c>
      <c r="F15" s="16">
        <v>0.04</v>
      </c>
      <c r="G15" s="15">
        <v>26</v>
      </c>
      <c r="H15" s="15">
        <v>26</v>
      </c>
      <c r="I15" s="15">
        <f>6+9+9</f>
        <v>24</v>
      </c>
      <c r="J15" s="15">
        <v>65</v>
      </c>
      <c r="K15" s="15">
        <v>5</v>
      </c>
      <c r="L15" s="14"/>
      <c r="M15" s="9"/>
      <c r="N15" s="13"/>
    </row>
    <row r="16" spans="1:14" ht="15" customHeight="1">
      <c r="A16" s="18" t="s">
        <v>70</v>
      </c>
      <c r="B16" s="17">
        <v>51</v>
      </c>
      <c r="C16" s="15">
        <v>2</v>
      </c>
      <c r="D16" s="15">
        <v>65</v>
      </c>
      <c r="E16" s="24">
        <v>2.55</v>
      </c>
      <c r="F16" s="23">
        <v>0.1</v>
      </c>
      <c r="G16" s="15">
        <v>3</v>
      </c>
      <c r="H16" s="15">
        <v>0</v>
      </c>
      <c r="I16" s="15">
        <f>1+2</f>
        <v>3</v>
      </c>
      <c r="J16" s="15">
        <v>11</v>
      </c>
      <c r="K16" s="15">
        <v>2</v>
      </c>
      <c r="L16" s="14"/>
      <c r="M16" s="9"/>
      <c r="N16" s="13"/>
    </row>
    <row r="17" spans="1:14" s="8" customFormat="1" ht="15" customHeight="1">
      <c r="A17" s="12" t="s">
        <v>69</v>
      </c>
      <c r="B17" s="11">
        <f>SUM(B18:B19)</f>
        <v>910</v>
      </c>
      <c r="C17" s="10">
        <f>SUM(C18:C19)</f>
        <v>4</v>
      </c>
      <c r="D17" s="10">
        <f>SUM(D18:D19)</f>
        <v>1175</v>
      </c>
      <c r="E17" s="20">
        <v>4.68</v>
      </c>
      <c r="F17" s="20">
        <v>0.02</v>
      </c>
      <c r="G17" s="10">
        <f>SUM(G18:G19)</f>
        <v>66</v>
      </c>
      <c r="H17" s="10">
        <f>SUM(H18:H19)</f>
        <v>132</v>
      </c>
      <c r="I17" s="10">
        <f>SUM(I18:I19)</f>
        <v>94</v>
      </c>
      <c r="J17" s="10">
        <f>SUM(J18:J19)</f>
        <v>147</v>
      </c>
      <c r="K17" s="10">
        <f>SUM(K18:K19)</f>
        <v>10</v>
      </c>
      <c r="L17" s="10"/>
      <c r="M17" s="9"/>
      <c r="N17" s="13"/>
    </row>
    <row r="18" spans="1:14" ht="15" customHeight="1">
      <c r="A18" s="18" t="s">
        <v>68</v>
      </c>
      <c r="B18" s="17">
        <v>737</v>
      </c>
      <c r="C18" s="15">
        <v>4</v>
      </c>
      <c r="D18" s="15">
        <v>944</v>
      </c>
      <c r="E18" s="16">
        <v>4.71</v>
      </c>
      <c r="F18" s="19">
        <v>0.03</v>
      </c>
      <c r="G18" s="15">
        <v>56</v>
      </c>
      <c r="H18" s="15">
        <v>113</v>
      </c>
      <c r="I18" s="15">
        <f>21+29+28</f>
        <v>78</v>
      </c>
      <c r="J18" s="15">
        <v>124</v>
      </c>
      <c r="K18" s="15">
        <v>10</v>
      </c>
      <c r="L18" s="14"/>
      <c r="M18" s="9"/>
      <c r="N18" s="13"/>
    </row>
    <row r="19" spans="1:14" ht="15" customHeight="1">
      <c r="A19" s="18" t="s">
        <v>67</v>
      </c>
      <c r="B19" s="17">
        <v>173</v>
      </c>
      <c r="C19" s="15">
        <v>0</v>
      </c>
      <c r="D19" s="15">
        <v>231</v>
      </c>
      <c r="E19" s="16">
        <v>4.57</v>
      </c>
      <c r="F19" s="19">
        <v>0</v>
      </c>
      <c r="G19" s="15">
        <v>10</v>
      </c>
      <c r="H19" s="15">
        <v>19</v>
      </c>
      <c r="I19" s="15">
        <f>2+5+9</f>
        <v>16</v>
      </c>
      <c r="J19" s="15">
        <v>23</v>
      </c>
      <c r="K19" s="15">
        <v>0</v>
      </c>
      <c r="L19" s="14"/>
      <c r="M19" s="9"/>
      <c r="N19" s="13"/>
    </row>
    <row r="20" spans="1:14" s="8" customFormat="1" ht="15" customHeight="1">
      <c r="A20" s="12" t="s">
        <v>66</v>
      </c>
      <c r="B20" s="11">
        <f>B21</f>
        <v>317</v>
      </c>
      <c r="C20" s="10">
        <f>C21</f>
        <v>4</v>
      </c>
      <c r="D20" s="10">
        <f>D21</f>
        <v>421</v>
      </c>
      <c r="E20" s="22">
        <f>E21</f>
        <v>5.92</v>
      </c>
      <c r="F20" s="22">
        <f>F21</f>
        <v>0.07</v>
      </c>
      <c r="G20" s="10">
        <f>G21</f>
        <v>25</v>
      </c>
      <c r="H20" s="10">
        <f>H21</f>
        <v>25</v>
      </c>
      <c r="I20" s="10">
        <f>I21</f>
        <v>24</v>
      </c>
      <c r="J20" s="10">
        <f>J21</f>
        <v>77</v>
      </c>
      <c r="K20" s="10">
        <f>K21</f>
        <v>3</v>
      </c>
      <c r="L20" s="10"/>
      <c r="M20" s="9"/>
      <c r="N20" s="13"/>
    </row>
    <row r="21" spans="1:14" ht="15" customHeight="1">
      <c r="A21" s="18" t="s">
        <v>65</v>
      </c>
      <c r="B21" s="17">
        <v>317</v>
      </c>
      <c r="C21" s="15">
        <v>4</v>
      </c>
      <c r="D21" s="15">
        <v>421</v>
      </c>
      <c r="E21" s="16">
        <v>5.92</v>
      </c>
      <c r="F21" s="16">
        <v>0.07</v>
      </c>
      <c r="G21" s="15">
        <v>25</v>
      </c>
      <c r="H21" s="15">
        <v>25</v>
      </c>
      <c r="I21" s="15">
        <f>5+11+8</f>
        <v>24</v>
      </c>
      <c r="J21" s="15">
        <v>77</v>
      </c>
      <c r="K21" s="15">
        <v>3</v>
      </c>
      <c r="L21" s="14"/>
      <c r="M21" s="9"/>
      <c r="N21" s="13"/>
    </row>
    <row r="22" spans="1:14" s="8" customFormat="1" ht="15" customHeight="1">
      <c r="A22" s="12" t="s">
        <v>64</v>
      </c>
      <c r="B22" s="11">
        <f>B23</f>
        <v>133</v>
      </c>
      <c r="C22" s="10">
        <f>C23</f>
        <v>2</v>
      </c>
      <c r="D22" s="10">
        <f>D23</f>
        <v>178</v>
      </c>
      <c r="E22" s="22">
        <f>E23</f>
        <v>3.13</v>
      </c>
      <c r="F22" s="22">
        <f>F23</f>
        <v>0.05</v>
      </c>
      <c r="G22" s="10">
        <f>G23</f>
        <v>10</v>
      </c>
      <c r="H22" s="10">
        <f>H23</f>
        <v>6</v>
      </c>
      <c r="I22" s="10">
        <f>I23</f>
        <v>15</v>
      </c>
      <c r="J22" s="10">
        <f>J23</f>
        <v>30</v>
      </c>
      <c r="K22" s="10">
        <f>K23</f>
        <v>2</v>
      </c>
      <c r="L22" s="10"/>
      <c r="M22" s="9"/>
      <c r="N22" s="13"/>
    </row>
    <row r="23" spans="1:14" ht="15" customHeight="1">
      <c r="A23" s="18" t="s">
        <v>63</v>
      </c>
      <c r="B23" s="17">
        <v>133</v>
      </c>
      <c r="C23" s="15">
        <v>2</v>
      </c>
      <c r="D23" s="15">
        <v>178</v>
      </c>
      <c r="E23" s="16">
        <v>3.13</v>
      </c>
      <c r="F23" s="16">
        <v>0.05</v>
      </c>
      <c r="G23" s="15">
        <v>10</v>
      </c>
      <c r="H23" s="15">
        <v>6</v>
      </c>
      <c r="I23" s="15">
        <f>4+8+3</f>
        <v>15</v>
      </c>
      <c r="J23" s="15">
        <v>30</v>
      </c>
      <c r="K23" s="15">
        <v>2</v>
      </c>
      <c r="L23" s="14"/>
      <c r="M23" s="9"/>
      <c r="N23" s="13"/>
    </row>
    <row r="24" spans="1:14" s="8" customFormat="1" ht="15" customHeight="1">
      <c r="A24" s="12" t="s">
        <v>62</v>
      </c>
      <c r="B24" s="11">
        <f>B25</f>
        <v>138</v>
      </c>
      <c r="C24" s="10">
        <f>C25</f>
        <v>2</v>
      </c>
      <c r="D24" s="10">
        <f>D25</f>
        <v>191</v>
      </c>
      <c r="E24" s="22">
        <f>E25</f>
        <v>2.64</v>
      </c>
      <c r="F24" s="22">
        <f>F25</f>
        <v>0.04</v>
      </c>
      <c r="G24" s="10">
        <f>G25</f>
        <v>13</v>
      </c>
      <c r="H24" s="10">
        <f>H25</f>
        <v>8</v>
      </c>
      <c r="I24" s="10">
        <f>I25</f>
        <v>15</v>
      </c>
      <c r="J24" s="10">
        <f>J25</f>
        <v>40</v>
      </c>
      <c r="K24" s="10">
        <f>K25</f>
        <v>1</v>
      </c>
      <c r="L24" s="10"/>
      <c r="M24" s="9"/>
      <c r="N24" s="13"/>
    </row>
    <row r="25" spans="1:14" ht="15" customHeight="1">
      <c r="A25" s="18" t="s">
        <v>61</v>
      </c>
      <c r="B25" s="17">
        <v>138</v>
      </c>
      <c r="C25" s="15">
        <v>2</v>
      </c>
      <c r="D25" s="15">
        <v>191</v>
      </c>
      <c r="E25" s="16">
        <v>2.64</v>
      </c>
      <c r="F25" s="16">
        <v>0.04</v>
      </c>
      <c r="G25" s="15">
        <v>13</v>
      </c>
      <c r="H25" s="15">
        <v>8</v>
      </c>
      <c r="I25" s="15">
        <f>4+6+5</f>
        <v>15</v>
      </c>
      <c r="J25" s="15">
        <v>40</v>
      </c>
      <c r="K25" s="15">
        <v>1</v>
      </c>
      <c r="L25" s="14"/>
      <c r="M25" s="9"/>
      <c r="N25" s="13"/>
    </row>
    <row r="26" spans="1:14" s="8" customFormat="1" ht="15" customHeight="1">
      <c r="A26" s="12" t="s">
        <v>60</v>
      </c>
      <c r="B26" s="11">
        <f>B27</f>
        <v>30</v>
      </c>
      <c r="C26" s="10">
        <f>C27</f>
        <v>1</v>
      </c>
      <c r="D26" s="10">
        <f>D27</f>
        <v>40</v>
      </c>
      <c r="E26" s="22">
        <f>E27</f>
        <v>1.66</v>
      </c>
      <c r="F26" s="22">
        <f>F27</f>
        <v>0.06</v>
      </c>
      <c r="G26" s="10">
        <f>G27</f>
        <v>6</v>
      </c>
      <c r="H26" s="10">
        <f>H27</f>
        <v>2</v>
      </c>
      <c r="I26" s="10">
        <f>I27</f>
        <v>0</v>
      </c>
      <c r="J26" s="10">
        <f>J27</f>
        <v>15</v>
      </c>
      <c r="K26" s="10">
        <f>K27</f>
        <v>0</v>
      </c>
      <c r="L26" s="10"/>
      <c r="M26" s="9"/>
      <c r="N26" s="13"/>
    </row>
    <row r="27" spans="1:14" ht="15" customHeight="1">
      <c r="A27" s="18" t="s">
        <v>59</v>
      </c>
      <c r="B27" s="17">
        <v>30</v>
      </c>
      <c r="C27" s="15">
        <v>1</v>
      </c>
      <c r="D27" s="15">
        <v>40</v>
      </c>
      <c r="E27" s="16">
        <v>1.66</v>
      </c>
      <c r="F27" s="19">
        <v>0.06</v>
      </c>
      <c r="G27" s="15">
        <v>6</v>
      </c>
      <c r="H27" s="15">
        <v>2</v>
      </c>
      <c r="I27" s="15">
        <v>0</v>
      </c>
      <c r="J27" s="15">
        <v>15</v>
      </c>
      <c r="K27" s="15">
        <v>0</v>
      </c>
      <c r="L27" s="14"/>
      <c r="M27" s="9"/>
      <c r="N27" s="13"/>
    </row>
    <row r="28" spans="1:14" s="8" customFormat="1" ht="15" customHeight="1">
      <c r="A28" s="12" t="s">
        <v>58</v>
      </c>
      <c r="B28" s="11">
        <f>B29</f>
        <v>726</v>
      </c>
      <c r="C28" s="10">
        <f>C29</f>
        <v>7</v>
      </c>
      <c r="D28" s="10">
        <f>D29</f>
        <v>965</v>
      </c>
      <c r="E28" s="22">
        <f>E29</f>
        <v>3.96</v>
      </c>
      <c r="F28" s="22">
        <f>F29</f>
        <v>0.04</v>
      </c>
      <c r="G28" s="10">
        <f>G29</f>
        <v>89</v>
      </c>
      <c r="H28" s="10">
        <f>H29</f>
        <v>62</v>
      </c>
      <c r="I28" s="10">
        <f>I29</f>
        <v>58</v>
      </c>
      <c r="J28" s="10">
        <f>J29</f>
        <v>133</v>
      </c>
      <c r="K28" s="10">
        <f>K29</f>
        <v>12</v>
      </c>
      <c r="L28" s="10"/>
      <c r="M28" s="9"/>
      <c r="N28" s="13"/>
    </row>
    <row r="29" spans="1:14" ht="15" customHeight="1">
      <c r="A29" s="18" t="s">
        <v>57</v>
      </c>
      <c r="B29" s="17">
        <v>726</v>
      </c>
      <c r="C29" s="15">
        <v>7</v>
      </c>
      <c r="D29" s="15">
        <v>965</v>
      </c>
      <c r="E29" s="16">
        <v>3.96</v>
      </c>
      <c r="F29" s="16">
        <v>0.04</v>
      </c>
      <c r="G29" s="15">
        <v>89</v>
      </c>
      <c r="H29" s="15">
        <v>62</v>
      </c>
      <c r="I29" s="15">
        <f>20+21+17</f>
        <v>58</v>
      </c>
      <c r="J29" s="15">
        <v>133</v>
      </c>
      <c r="K29" s="15">
        <v>12</v>
      </c>
      <c r="L29" s="14"/>
      <c r="M29" s="9"/>
      <c r="N29" s="13"/>
    </row>
    <row r="30" spans="1:14" s="8" customFormat="1" ht="15" customHeight="1">
      <c r="A30" s="12" t="s">
        <v>56</v>
      </c>
      <c r="B30" s="11">
        <f>SUM(B31:B32)</f>
        <v>238</v>
      </c>
      <c r="C30" s="10">
        <f>SUM(C31:C32)</f>
        <v>7</v>
      </c>
      <c r="D30" s="10">
        <f>SUM(D31:D32)</f>
        <v>312</v>
      </c>
      <c r="E30" s="20">
        <v>3.26</v>
      </c>
      <c r="F30" s="20">
        <v>0.1</v>
      </c>
      <c r="G30" s="10">
        <f>SUM(G31:G32)</f>
        <v>41</v>
      </c>
      <c r="H30" s="10">
        <f>SUM(H31:H32)</f>
        <v>28</v>
      </c>
      <c r="I30" s="10">
        <f>SUM(I31:I32)</f>
        <v>32</v>
      </c>
      <c r="J30" s="10">
        <f>SUM(J31:J32)</f>
        <v>69</v>
      </c>
      <c r="K30" s="10">
        <f>SUM(K31:K32)</f>
        <v>4</v>
      </c>
      <c r="L30" s="10"/>
      <c r="M30" s="9"/>
      <c r="N30" s="13"/>
    </row>
    <row r="31" spans="1:14" ht="15" customHeight="1">
      <c r="A31" s="18" t="s">
        <v>55</v>
      </c>
      <c r="B31" s="17">
        <v>101</v>
      </c>
      <c r="C31" s="15">
        <v>3</v>
      </c>
      <c r="D31" s="15">
        <v>124</v>
      </c>
      <c r="E31" s="16">
        <v>3.46</v>
      </c>
      <c r="F31" s="19">
        <v>0.1</v>
      </c>
      <c r="G31" s="15">
        <v>25</v>
      </c>
      <c r="H31" s="15">
        <v>7</v>
      </c>
      <c r="I31" s="15">
        <f>5+5+1</f>
        <v>11</v>
      </c>
      <c r="J31" s="15">
        <v>23</v>
      </c>
      <c r="K31" s="15">
        <v>0</v>
      </c>
      <c r="L31" s="14"/>
      <c r="M31" s="9"/>
      <c r="N31" s="13"/>
    </row>
    <row r="32" spans="1:14" ht="15" customHeight="1">
      <c r="A32" s="18" t="s">
        <v>54</v>
      </c>
      <c r="B32" s="17">
        <v>137</v>
      </c>
      <c r="C32" s="15">
        <v>4</v>
      </c>
      <c r="D32" s="15">
        <v>188</v>
      </c>
      <c r="E32" s="16">
        <v>3.12</v>
      </c>
      <c r="F32" s="16">
        <v>0.09</v>
      </c>
      <c r="G32" s="15">
        <v>16</v>
      </c>
      <c r="H32" s="15">
        <v>21</v>
      </c>
      <c r="I32" s="15">
        <f>9+6+6</f>
        <v>21</v>
      </c>
      <c r="J32" s="15">
        <v>46</v>
      </c>
      <c r="K32" s="15">
        <v>4</v>
      </c>
      <c r="L32" s="14"/>
      <c r="M32" s="9"/>
      <c r="N32" s="13"/>
    </row>
    <row r="33" spans="1:14" s="8" customFormat="1" ht="15" customHeight="1">
      <c r="A33" s="12" t="s">
        <v>53</v>
      </c>
      <c r="B33" s="11">
        <f>B34</f>
        <v>194</v>
      </c>
      <c r="C33" s="10">
        <f>C34</f>
        <v>10</v>
      </c>
      <c r="D33" s="10">
        <f>D34</f>
        <v>261</v>
      </c>
      <c r="E33" s="22">
        <f>E34</f>
        <v>4.09</v>
      </c>
      <c r="F33" s="22">
        <f>F34</f>
        <v>0.21</v>
      </c>
      <c r="G33" s="10">
        <f>G34</f>
        <v>11</v>
      </c>
      <c r="H33" s="10">
        <f>H34</f>
        <v>18</v>
      </c>
      <c r="I33" s="10">
        <f>I34</f>
        <v>20</v>
      </c>
      <c r="J33" s="10">
        <f>J34</f>
        <v>54</v>
      </c>
      <c r="K33" s="10">
        <f>K34</f>
        <v>8</v>
      </c>
      <c r="L33" s="10"/>
      <c r="M33" s="9"/>
      <c r="N33" s="13"/>
    </row>
    <row r="34" spans="1:14" ht="15" customHeight="1">
      <c r="A34" s="18" t="s">
        <v>52</v>
      </c>
      <c r="B34" s="17">
        <v>194</v>
      </c>
      <c r="C34" s="15">
        <v>10</v>
      </c>
      <c r="D34" s="15">
        <v>261</v>
      </c>
      <c r="E34" s="16">
        <v>4.09</v>
      </c>
      <c r="F34" s="16">
        <v>0.21</v>
      </c>
      <c r="G34" s="15">
        <v>11</v>
      </c>
      <c r="H34" s="15">
        <v>18</v>
      </c>
      <c r="I34" s="15">
        <f>2+11+7</f>
        <v>20</v>
      </c>
      <c r="J34" s="15">
        <v>54</v>
      </c>
      <c r="K34" s="15">
        <v>8</v>
      </c>
      <c r="L34" s="14"/>
      <c r="M34" s="9"/>
      <c r="N34" s="13"/>
    </row>
    <row r="35" spans="1:14" s="8" customFormat="1" ht="15" customHeight="1">
      <c r="A35" s="12" t="s">
        <v>51</v>
      </c>
      <c r="B35" s="11">
        <f>SUM(B36:B37)</f>
        <v>433</v>
      </c>
      <c r="C35" s="10">
        <f>SUM(C36:C37)</f>
        <v>8</v>
      </c>
      <c r="D35" s="10">
        <f>SUM(D36:D37)</f>
        <v>555</v>
      </c>
      <c r="E35" s="20">
        <v>2.69</v>
      </c>
      <c r="F35" s="20">
        <v>0.05</v>
      </c>
      <c r="G35" s="10">
        <f>SUM(G36:G37)</f>
        <v>34</v>
      </c>
      <c r="H35" s="10">
        <f>SUM(H36:H37)</f>
        <v>45</v>
      </c>
      <c r="I35" s="10">
        <f>SUM(I36:I37)</f>
        <v>40</v>
      </c>
      <c r="J35" s="10">
        <f>SUM(J36:J37)</f>
        <v>67</v>
      </c>
      <c r="K35" s="10">
        <f>SUM(K36:K37)</f>
        <v>10</v>
      </c>
      <c r="L35" s="10"/>
      <c r="M35" s="9"/>
      <c r="N35" s="13"/>
    </row>
    <row r="36" spans="1:14" ht="15" customHeight="1">
      <c r="A36" s="18" t="s">
        <v>50</v>
      </c>
      <c r="B36" s="17">
        <v>154</v>
      </c>
      <c r="C36" s="15">
        <v>4</v>
      </c>
      <c r="D36" s="15">
        <v>195</v>
      </c>
      <c r="E36" s="16">
        <v>2.3</v>
      </c>
      <c r="F36" s="16">
        <v>0.06</v>
      </c>
      <c r="G36" s="15">
        <v>17</v>
      </c>
      <c r="H36" s="15">
        <v>18</v>
      </c>
      <c r="I36" s="15">
        <f>6+8+6</f>
        <v>20</v>
      </c>
      <c r="J36" s="15">
        <v>34</v>
      </c>
      <c r="K36" s="15">
        <v>2</v>
      </c>
      <c r="L36" s="14"/>
      <c r="M36" s="9"/>
      <c r="N36" s="13"/>
    </row>
    <row r="37" spans="1:14" ht="15" customHeight="1">
      <c r="A37" s="18" t="s">
        <v>49</v>
      </c>
      <c r="B37" s="17">
        <v>279</v>
      </c>
      <c r="C37" s="15">
        <v>4</v>
      </c>
      <c r="D37" s="15">
        <v>360</v>
      </c>
      <c r="E37" s="16">
        <v>2.96</v>
      </c>
      <c r="F37" s="16">
        <v>0.04</v>
      </c>
      <c r="G37" s="15">
        <v>17</v>
      </c>
      <c r="H37" s="15">
        <v>27</v>
      </c>
      <c r="I37" s="15">
        <f>9+6+5</f>
        <v>20</v>
      </c>
      <c r="J37" s="15">
        <v>33</v>
      </c>
      <c r="K37" s="15">
        <v>8</v>
      </c>
      <c r="L37" s="14"/>
      <c r="M37" s="9"/>
      <c r="N37" s="13"/>
    </row>
    <row r="38" spans="1:14" s="8" customFormat="1" ht="15" customHeight="1">
      <c r="A38" s="12" t="s">
        <v>48</v>
      </c>
      <c r="B38" s="11">
        <f>SUM(B39:B40)</f>
        <v>176</v>
      </c>
      <c r="C38" s="10">
        <f>SUM(C39:C40)</f>
        <v>3</v>
      </c>
      <c r="D38" s="10">
        <f>SUM(D39:D40)</f>
        <v>221</v>
      </c>
      <c r="E38" s="20">
        <v>2.75</v>
      </c>
      <c r="F38" s="20">
        <v>0.05</v>
      </c>
      <c r="G38" s="10">
        <f>SUM(G39:G40)</f>
        <v>14</v>
      </c>
      <c r="H38" s="10">
        <f>SUM(H39:H40)</f>
        <v>17</v>
      </c>
      <c r="I38" s="10">
        <f>SUM(I39:I40)</f>
        <v>14</v>
      </c>
      <c r="J38" s="10">
        <f>SUM(J39:J40)</f>
        <v>41</v>
      </c>
      <c r="K38" s="10">
        <f>SUM(K39:K40)</f>
        <v>5</v>
      </c>
      <c r="L38" s="10"/>
      <c r="M38" s="9"/>
      <c r="N38" s="13"/>
    </row>
    <row r="39" spans="1:14" ht="15" customHeight="1">
      <c r="A39" s="18" t="s">
        <v>47</v>
      </c>
      <c r="B39" s="17">
        <v>78</v>
      </c>
      <c r="C39" s="21">
        <v>1</v>
      </c>
      <c r="D39" s="15">
        <v>102</v>
      </c>
      <c r="E39" s="16">
        <v>2.23</v>
      </c>
      <c r="F39" s="16">
        <v>0.03</v>
      </c>
      <c r="G39" s="15">
        <v>8</v>
      </c>
      <c r="H39" s="15">
        <v>4</v>
      </c>
      <c r="I39" s="15">
        <f>2+5+1</f>
        <v>8</v>
      </c>
      <c r="J39" s="15">
        <v>16</v>
      </c>
      <c r="K39" s="15">
        <v>1</v>
      </c>
      <c r="L39" s="14"/>
      <c r="M39" s="9"/>
      <c r="N39" s="13"/>
    </row>
    <row r="40" spans="1:14" ht="15" customHeight="1">
      <c r="A40" s="18" t="s">
        <v>46</v>
      </c>
      <c r="B40" s="17">
        <v>98</v>
      </c>
      <c r="C40" s="15">
        <v>2</v>
      </c>
      <c r="D40" s="15">
        <v>119</v>
      </c>
      <c r="E40" s="16">
        <v>3.37</v>
      </c>
      <c r="F40" s="16">
        <v>0.07</v>
      </c>
      <c r="G40" s="15">
        <v>6</v>
      </c>
      <c r="H40" s="15">
        <v>13</v>
      </c>
      <c r="I40" s="15">
        <f>4+2</f>
        <v>6</v>
      </c>
      <c r="J40" s="15">
        <v>25</v>
      </c>
      <c r="K40" s="15">
        <v>4</v>
      </c>
      <c r="L40" s="14"/>
      <c r="M40" s="9"/>
      <c r="N40" s="13"/>
    </row>
    <row r="41" spans="1:14" s="8" customFormat="1" ht="15" customHeight="1">
      <c r="A41" s="12" t="s">
        <v>45</v>
      </c>
      <c r="B41" s="11">
        <f>SUM(B42:B43)</f>
        <v>336</v>
      </c>
      <c r="C41" s="10">
        <f>SUM(C42:C43)</f>
        <v>4</v>
      </c>
      <c r="D41" s="10">
        <f>SUM(D42:D43)</f>
        <v>452</v>
      </c>
      <c r="E41" s="20">
        <v>3.82</v>
      </c>
      <c r="F41" s="20">
        <v>0.05</v>
      </c>
      <c r="G41" s="10">
        <f>SUM(G42:G43)</f>
        <v>35</v>
      </c>
      <c r="H41" s="10">
        <f>SUM(H42:H43)</f>
        <v>58</v>
      </c>
      <c r="I41" s="10">
        <f>SUM(I42:I43)</f>
        <v>41</v>
      </c>
      <c r="J41" s="10">
        <f>SUM(J42:J43)</f>
        <v>82</v>
      </c>
      <c r="K41" s="10">
        <f>SUM(K42:K43)</f>
        <v>4</v>
      </c>
      <c r="L41" s="10"/>
      <c r="M41" s="9"/>
      <c r="N41" s="13"/>
    </row>
    <row r="42" spans="1:14" ht="15" customHeight="1">
      <c r="A42" s="18" t="s">
        <v>44</v>
      </c>
      <c r="B42" s="17">
        <v>311</v>
      </c>
      <c r="C42" s="15">
        <v>4</v>
      </c>
      <c r="D42" s="15">
        <v>413</v>
      </c>
      <c r="E42" s="16">
        <v>3.95</v>
      </c>
      <c r="F42" s="16">
        <v>0.05</v>
      </c>
      <c r="G42" s="15">
        <v>34</v>
      </c>
      <c r="H42" s="15">
        <v>56</v>
      </c>
      <c r="I42" s="15">
        <f>8+15+15</f>
        <v>38</v>
      </c>
      <c r="J42" s="15">
        <v>74</v>
      </c>
      <c r="K42" s="15">
        <v>4</v>
      </c>
      <c r="L42" s="14"/>
      <c r="M42" s="9"/>
      <c r="N42" s="13"/>
    </row>
    <row r="43" spans="1:14" ht="15" customHeight="1">
      <c r="A43" s="18" t="s">
        <v>43</v>
      </c>
      <c r="B43" s="17">
        <v>25</v>
      </c>
      <c r="C43" s="15">
        <v>0</v>
      </c>
      <c r="D43" s="15">
        <v>39</v>
      </c>
      <c r="E43" s="16">
        <v>2.73</v>
      </c>
      <c r="F43" s="19">
        <v>0</v>
      </c>
      <c r="G43" s="15">
        <v>1</v>
      </c>
      <c r="H43" s="15">
        <v>2</v>
      </c>
      <c r="I43" s="15">
        <v>3</v>
      </c>
      <c r="J43" s="15">
        <v>8</v>
      </c>
      <c r="K43" s="15">
        <v>0</v>
      </c>
      <c r="L43" s="14"/>
      <c r="M43" s="9"/>
      <c r="N43" s="13"/>
    </row>
    <row r="44" spans="1:14" ht="15" customHeight="1">
      <c r="A44" s="12" t="s">
        <v>42</v>
      </c>
      <c r="B44" s="11">
        <f>SUM(B45:B46)</f>
        <v>604</v>
      </c>
      <c r="C44" s="10">
        <f>SUM(C45:C46)</f>
        <v>2</v>
      </c>
      <c r="D44" s="10">
        <f>SUM(D45:D46)</f>
        <v>780</v>
      </c>
      <c r="E44" s="20">
        <v>4.57</v>
      </c>
      <c r="F44" s="20">
        <v>0.02</v>
      </c>
      <c r="G44" s="10">
        <f>SUM(G45:G46)</f>
        <v>58</v>
      </c>
      <c r="H44" s="10">
        <f>SUM(H45:H46)</f>
        <v>95</v>
      </c>
      <c r="I44" s="10">
        <f>SUM(I45:I46)</f>
        <v>71</v>
      </c>
      <c r="J44" s="10">
        <f>SUM(J45:J46)</f>
        <v>125</v>
      </c>
      <c r="K44" s="10">
        <f>SUM(K45:K46)</f>
        <v>9</v>
      </c>
      <c r="L44" s="10"/>
      <c r="M44" s="9"/>
      <c r="N44" s="13"/>
    </row>
    <row r="45" spans="1:14" ht="15" customHeight="1">
      <c r="A45" s="18" t="s">
        <v>41</v>
      </c>
      <c r="B45" s="17">
        <v>376</v>
      </c>
      <c r="C45" s="15">
        <v>1</v>
      </c>
      <c r="D45" s="15">
        <v>502</v>
      </c>
      <c r="E45" s="16">
        <v>4.46</v>
      </c>
      <c r="F45" s="16">
        <v>0.01</v>
      </c>
      <c r="G45" s="15">
        <v>33</v>
      </c>
      <c r="H45" s="15">
        <v>60</v>
      </c>
      <c r="I45" s="15">
        <f>13+24+10</f>
        <v>47</v>
      </c>
      <c r="J45" s="15">
        <v>76</v>
      </c>
      <c r="K45" s="15">
        <v>8</v>
      </c>
      <c r="L45" s="14"/>
      <c r="M45" s="9"/>
      <c r="N45" s="13"/>
    </row>
    <row r="46" spans="1:14" ht="15" customHeight="1">
      <c r="A46" s="18" t="s">
        <v>40</v>
      </c>
      <c r="B46" s="17">
        <v>228</v>
      </c>
      <c r="C46" s="15">
        <v>1</v>
      </c>
      <c r="D46" s="15">
        <v>278</v>
      </c>
      <c r="E46" s="16">
        <v>4.75</v>
      </c>
      <c r="F46" s="16">
        <v>0.02</v>
      </c>
      <c r="G46" s="15">
        <v>25</v>
      </c>
      <c r="H46" s="15">
        <v>35</v>
      </c>
      <c r="I46" s="15">
        <f>5+10+9</f>
        <v>24</v>
      </c>
      <c r="J46" s="15">
        <v>49</v>
      </c>
      <c r="K46" s="15">
        <v>1</v>
      </c>
      <c r="L46" s="14"/>
      <c r="M46" s="9"/>
      <c r="N46" s="13"/>
    </row>
    <row r="47" spans="1:14" s="8" customFormat="1" ht="15" customHeight="1">
      <c r="A47" s="12" t="s">
        <v>39</v>
      </c>
      <c r="B47" s="11">
        <f>SUM(B48:B49)</f>
        <v>182</v>
      </c>
      <c r="C47" s="10">
        <f>SUM(C48:C49)</f>
        <v>2</v>
      </c>
      <c r="D47" s="10">
        <f>SUM(D48:D49)</f>
        <v>263</v>
      </c>
      <c r="E47" s="20">
        <v>3.07</v>
      </c>
      <c r="F47" s="20">
        <v>0.03</v>
      </c>
      <c r="G47" s="10">
        <f>SUM(G48:G49)</f>
        <v>12</v>
      </c>
      <c r="H47" s="10">
        <f>SUM(H48:H49)</f>
        <v>9</v>
      </c>
      <c r="I47" s="10">
        <f>SUM(I48:I49)</f>
        <v>17</v>
      </c>
      <c r="J47" s="10">
        <f>SUM(J48:J49)</f>
        <v>41</v>
      </c>
      <c r="K47" s="10">
        <f>SUM(K48:K49)</f>
        <v>3</v>
      </c>
      <c r="L47" s="10"/>
      <c r="M47" s="9"/>
      <c r="N47" s="13"/>
    </row>
    <row r="48" spans="1:14" ht="15" customHeight="1">
      <c r="A48" s="18" t="s">
        <v>38</v>
      </c>
      <c r="B48" s="17">
        <v>163</v>
      </c>
      <c r="C48" s="15">
        <v>2</v>
      </c>
      <c r="D48" s="15">
        <v>240</v>
      </c>
      <c r="E48" s="16">
        <v>3.77</v>
      </c>
      <c r="F48" s="16">
        <v>0.05</v>
      </c>
      <c r="G48" s="15">
        <v>9</v>
      </c>
      <c r="H48" s="15">
        <v>7</v>
      </c>
      <c r="I48" s="15">
        <f>4+7+5</f>
        <v>16</v>
      </c>
      <c r="J48" s="15">
        <v>37</v>
      </c>
      <c r="K48" s="15">
        <v>2</v>
      </c>
      <c r="L48" s="14"/>
      <c r="M48" s="9"/>
      <c r="N48" s="13"/>
    </row>
    <row r="49" spans="1:14" ht="15" customHeight="1">
      <c r="A49" s="18" t="s">
        <v>37</v>
      </c>
      <c r="B49" s="17">
        <v>19</v>
      </c>
      <c r="C49" s="15">
        <v>0</v>
      </c>
      <c r="D49" s="15">
        <v>23</v>
      </c>
      <c r="E49" s="16">
        <v>1.18</v>
      </c>
      <c r="F49" s="19">
        <v>0</v>
      </c>
      <c r="G49" s="15">
        <v>3</v>
      </c>
      <c r="H49" s="15">
        <v>2</v>
      </c>
      <c r="I49" s="15">
        <f>1</f>
        <v>1</v>
      </c>
      <c r="J49" s="15">
        <v>4</v>
      </c>
      <c r="K49" s="15">
        <v>1</v>
      </c>
      <c r="L49" s="14"/>
      <c r="M49" s="9"/>
      <c r="N49" s="13"/>
    </row>
    <row r="50" spans="1:14" s="8" customFormat="1" ht="15" customHeight="1">
      <c r="A50" s="12" t="s">
        <v>36</v>
      </c>
      <c r="B50" s="11">
        <f>SUM(B51:B52)</f>
        <v>1058</v>
      </c>
      <c r="C50" s="10">
        <f>SUM(C51:C52)</f>
        <v>6</v>
      </c>
      <c r="D50" s="10">
        <f>SUM(D51:D52)</f>
        <v>1344</v>
      </c>
      <c r="E50" s="20">
        <v>5.78</v>
      </c>
      <c r="F50" s="20">
        <v>0.03</v>
      </c>
      <c r="G50" s="10">
        <f>SUM(G51:G52)</f>
        <v>94</v>
      </c>
      <c r="H50" s="10">
        <f>SUM(H51:H52)</f>
        <v>154</v>
      </c>
      <c r="I50" s="10">
        <f>SUM(I51:I52)</f>
        <v>79</v>
      </c>
      <c r="J50" s="10">
        <f>SUM(J51:J52)</f>
        <v>170</v>
      </c>
      <c r="K50" s="10">
        <f>SUM(K51:K52)</f>
        <v>28</v>
      </c>
      <c r="L50" s="10"/>
      <c r="M50" s="9"/>
      <c r="N50" s="13"/>
    </row>
    <row r="51" spans="1:14" ht="15" customHeight="1">
      <c r="A51" s="18" t="s">
        <v>35</v>
      </c>
      <c r="B51" s="17">
        <v>845</v>
      </c>
      <c r="C51" s="15">
        <v>5</v>
      </c>
      <c r="D51" s="15">
        <v>1069</v>
      </c>
      <c r="E51" s="16">
        <v>5.98</v>
      </c>
      <c r="F51" s="16">
        <v>0.04</v>
      </c>
      <c r="G51" s="15">
        <v>79</v>
      </c>
      <c r="H51" s="15">
        <v>132</v>
      </c>
      <c r="I51" s="15">
        <f>14+27+24</f>
        <v>65</v>
      </c>
      <c r="J51" s="15">
        <v>137</v>
      </c>
      <c r="K51" s="15">
        <v>25</v>
      </c>
      <c r="L51" s="14"/>
      <c r="M51" s="9"/>
      <c r="N51" s="13"/>
    </row>
    <row r="52" spans="1:14" ht="15" customHeight="1">
      <c r="A52" s="18" t="s">
        <v>34</v>
      </c>
      <c r="B52" s="17">
        <v>213</v>
      </c>
      <c r="C52" s="21">
        <v>1</v>
      </c>
      <c r="D52" s="21">
        <v>275</v>
      </c>
      <c r="E52" s="16">
        <v>5.1</v>
      </c>
      <c r="F52" s="16">
        <v>0.02</v>
      </c>
      <c r="G52" s="15">
        <v>15</v>
      </c>
      <c r="H52" s="15">
        <v>22</v>
      </c>
      <c r="I52" s="15">
        <f>4+7+3</f>
        <v>14</v>
      </c>
      <c r="J52" s="15">
        <v>33</v>
      </c>
      <c r="K52" s="15">
        <v>3</v>
      </c>
      <c r="L52" s="14"/>
      <c r="M52" s="9"/>
      <c r="N52" s="13"/>
    </row>
    <row r="53" spans="1:14" s="8" customFormat="1" ht="15" customHeight="1">
      <c r="A53" s="12" t="s">
        <v>33</v>
      </c>
      <c r="B53" s="11">
        <f>SUM(B54:B55)</f>
        <v>458</v>
      </c>
      <c r="C53" s="10">
        <f>SUM(C54:C55)</f>
        <v>2</v>
      </c>
      <c r="D53" s="10">
        <f>SUM(D54:D55)</f>
        <v>600</v>
      </c>
      <c r="E53" s="20">
        <v>3.61</v>
      </c>
      <c r="F53" s="20">
        <v>0.02</v>
      </c>
      <c r="G53" s="10">
        <f>SUM(G54:G55)</f>
        <v>34</v>
      </c>
      <c r="H53" s="10">
        <f>SUM(H54:H55)</f>
        <v>51</v>
      </c>
      <c r="I53" s="10">
        <f>SUM(I54:I55)</f>
        <v>38</v>
      </c>
      <c r="J53" s="10">
        <f>SUM(J54:J55)</f>
        <v>88</v>
      </c>
      <c r="K53" s="10">
        <f>SUM(K54:K55)</f>
        <v>10</v>
      </c>
      <c r="L53" s="10"/>
      <c r="M53" s="9"/>
      <c r="N53" s="13"/>
    </row>
    <row r="54" spans="1:14" ht="15" customHeight="1">
      <c r="A54" s="18" t="s">
        <v>32</v>
      </c>
      <c r="B54" s="17">
        <v>267</v>
      </c>
      <c r="C54" s="15">
        <v>1</v>
      </c>
      <c r="D54" s="15">
        <v>352</v>
      </c>
      <c r="E54" s="16">
        <v>3.51</v>
      </c>
      <c r="F54" s="16">
        <v>0.01</v>
      </c>
      <c r="G54" s="15">
        <v>22</v>
      </c>
      <c r="H54" s="15">
        <v>34</v>
      </c>
      <c r="I54" s="15">
        <f>6+7+11</f>
        <v>24</v>
      </c>
      <c r="J54" s="15">
        <v>54</v>
      </c>
      <c r="K54" s="15">
        <v>6</v>
      </c>
      <c r="L54" s="14"/>
      <c r="M54" s="9"/>
      <c r="N54" s="13"/>
    </row>
    <row r="55" spans="1:14" ht="15" customHeight="1">
      <c r="A55" s="18" t="s">
        <v>31</v>
      </c>
      <c r="B55" s="17">
        <v>191</v>
      </c>
      <c r="C55" s="15">
        <v>1</v>
      </c>
      <c r="D55" s="15">
        <v>248</v>
      </c>
      <c r="E55" s="16">
        <v>3.75</v>
      </c>
      <c r="F55" s="19">
        <v>0.02</v>
      </c>
      <c r="G55" s="15">
        <v>12</v>
      </c>
      <c r="H55" s="15">
        <v>17</v>
      </c>
      <c r="I55" s="15">
        <f>5+5+4</f>
        <v>14</v>
      </c>
      <c r="J55" s="15">
        <v>34</v>
      </c>
      <c r="K55" s="15">
        <v>4</v>
      </c>
      <c r="L55" s="14"/>
      <c r="M55" s="9"/>
      <c r="N55" s="13"/>
    </row>
    <row r="56" spans="1:14" s="8" customFormat="1" ht="15" customHeight="1">
      <c r="A56" s="12" t="s">
        <v>30</v>
      </c>
      <c r="B56" s="11">
        <f>B57</f>
        <v>813</v>
      </c>
      <c r="C56" s="10">
        <f>C57</f>
        <v>6</v>
      </c>
      <c r="D56" s="10">
        <f>D57</f>
        <v>1073</v>
      </c>
      <c r="E56" s="22">
        <f>E57</f>
        <v>4.41</v>
      </c>
      <c r="F56" s="22">
        <f>F57</f>
        <v>0.03</v>
      </c>
      <c r="G56" s="10">
        <f>G57</f>
        <v>60</v>
      </c>
      <c r="H56" s="10">
        <f>H57</f>
        <v>141</v>
      </c>
      <c r="I56" s="10">
        <f>I57</f>
        <v>68</v>
      </c>
      <c r="J56" s="10">
        <f>J57</f>
        <v>97</v>
      </c>
      <c r="K56" s="10">
        <f>K57</f>
        <v>4</v>
      </c>
      <c r="L56" s="10"/>
      <c r="M56" s="9"/>
      <c r="N56" s="13"/>
    </row>
    <row r="57" spans="1:14" ht="15" customHeight="1">
      <c r="A57" s="18" t="s">
        <v>29</v>
      </c>
      <c r="B57" s="17">
        <v>813</v>
      </c>
      <c r="C57" s="15">
        <v>6</v>
      </c>
      <c r="D57" s="15">
        <v>1073</v>
      </c>
      <c r="E57" s="16">
        <v>4.41</v>
      </c>
      <c r="F57" s="16">
        <v>0.03</v>
      </c>
      <c r="G57" s="15">
        <v>60</v>
      </c>
      <c r="H57" s="15">
        <v>141</v>
      </c>
      <c r="I57" s="15">
        <f>19+26+23</f>
        <v>68</v>
      </c>
      <c r="J57" s="15">
        <v>97</v>
      </c>
      <c r="K57" s="15">
        <v>4</v>
      </c>
      <c r="L57" s="14"/>
      <c r="M57" s="9"/>
      <c r="N57" s="13"/>
    </row>
    <row r="58" spans="1:14" s="8" customFormat="1" ht="15" customHeight="1">
      <c r="A58" s="12" t="s">
        <v>28</v>
      </c>
      <c r="B58" s="11">
        <f>B59</f>
        <v>130</v>
      </c>
      <c r="C58" s="10">
        <f>C59</f>
        <v>3</v>
      </c>
      <c r="D58" s="10">
        <f>D59</f>
        <v>181</v>
      </c>
      <c r="E58" s="22">
        <f>E59</f>
        <v>3.39</v>
      </c>
      <c r="F58" s="22">
        <f>F59</f>
        <v>0.08</v>
      </c>
      <c r="G58" s="10">
        <f>G59</f>
        <v>10</v>
      </c>
      <c r="H58" s="10">
        <f>H59</f>
        <v>14</v>
      </c>
      <c r="I58" s="10">
        <f>I59</f>
        <v>13</v>
      </c>
      <c r="J58" s="10">
        <f>J59</f>
        <v>28</v>
      </c>
      <c r="K58" s="10">
        <f>K59</f>
        <v>2</v>
      </c>
      <c r="L58" s="10"/>
      <c r="M58" s="9"/>
      <c r="N58" s="13"/>
    </row>
    <row r="59" spans="1:14" ht="15" customHeight="1">
      <c r="A59" s="18" t="s">
        <v>27</v>
      </c>
      <c r="B59" s="17">
        <v>130</v>
      </c>
      <c r="C59" s="15">
        <v>3</v>
      </c>
      <c r="D59" s="15">
        <v>181</v>
      </c>
      <c r="E59" s="16">
        <v>3.39</v>
      </c>
      <c r="F59" s="16">
        <v>0.08</v>
      </c>
      <c r="G59" s="15">
        <v>10</v>
      </c>
      <c r="H59" s="15">
        <v>14</v>
      </c>
      <c r="I59" s="15">
        <f>3+7+3</f>
        <v>13</v>
      </c>
      <c r="J59" s="15">
        <v>28</v>
      </c>
      <c r="K59" s="15">
        <v>2</v>
      </c>
      <c r="L59" s="14"/>
      <c r="M59" s="9"/>
      <c r="N59" s="13"/>
    </row>
    <row r="60" spans="1:14" s="8" customFormat="1" ht="15" customHeight="1">
      <c r="A60" s="12" t="s">
        <v>26</v>
      </c>
      <c r="B60" s="11">
        <f>B61</f>
        <v>310</v>
      </c>
      <c r="C60" s="10">
        <f>C61</f>
        <v>5</v>
      </c>
      <c r="D60" s="10">
        <f>D61</f>
        <v>399</v>
      </c>
      <c r="E60" s="22">
        <f>E61</f>
        <v>2.97</v>
      </c>
      <c r="F60" s="22">
        <f>F61</f>
        <v>0.05</v>
      </c>
      <c r="G60" s="10">
        <f>G61</f>
        <v>25</v>
      </c>
      <c r="H60" s="10">
        <f>H61</f>
        <v>36</v>
      </c>
      <c r="I60" s="10">
        <f>I61</f>
        <v>34</v>
      </c>
      <c r="J60" s="10">
        <f>J61</f>
        <v>57</v>
      </c>
      <c r="K60" s="10">
        <f>K61</f>
        <v>6</v>
      </c>
      <c r="L60" s="10"/>
      <c r="M60" s="9"/>
      <c r="N60" s="13"/>
    </row>
    <row r="61" spans="1:14" ht="15" customHeight="1">
      <c r="A61" s="18" t="s">
        <v>25</v>
      </c>
      <c r="B61" s="17">
        <v>310</v>
      </c>
      <c r="C61" s="15">
        <v>5</v>
      </c>
      <c r="D61" s="15">
        <v>399</v>
      </c>
      <c r="E61" s="16">
        <v>2.97</v>
      </c>
      <c r="F61" s="16">
        <v>0.05</v>
      </c>
      <c r="G61" s="15">
        <v>25</v>
      </c>
      <c r="H61" s="15">
        <v>36</v>
      </c>
      <c r="I61" s="15">
        <f>10+11+13</f>
        <v>34</v>
      </c>
      <c r="J61" s="15">
        <v>57</v>
      </c>
      <c r="K61" s="15">
        <v>6</v>
      </c>
      <c r="L61" s="14"/>
      <c r="M61" s="9"/>
      <c r="N61" s="13"/>
    </row>
    <row r="62" spans="1:14" s="8" customFormat="1" ht="15" customHeight="1">
      <c r="A62" s="12" t="s">
        <v>24</v>
      </c>
      <c r="B62" s="11">
        <f>SUM(B63:B64)</f>
        <v>231</v>
      </c>
      <c r="C62" s="10">
        <f>SUM(C63:C64)</f>
        <v>3</v>
      </c>
      <c r="D62" s="10">
        <f>SUM(D63:D64)</f>
        <v>289</v>
      </c>
      <c r="E62" s="20">
        <v>3.54</v>
      </c>
      <c r="F62" s="20">
        <v>0.05</v>
      </c>
      <c r="G62" s="10">
        <f>SUM(G63:G64)</f>
        <v>21</v>
      </c>
      <c r="H62" s="10">
        <f>SUM(H63:H64)</f>
        <v>34</v>
      </c>
      <c r="I62" s="10">
        <f>SUM(I63:I64)</f>
        <v>21</v>
      </c>
      <c r="J62" s="10">
        <f>SUM(J63:J64)</f>
        <v>36</v>
      </c>
      <c r="K62" s="10">
        <f>SUM(K63:K64)</f>
        <v>3</v>
      </c>
      <c r="L62" s="10"/>
      <c r="M62" s="9"/>
      <c r="N62" s="13"/>
    </row>
    <row r="63" spans="1:14" ht="15" customHeight="1">
      <c r="A63" s="18" t="s">
        <v>23</v>
      </c>
      <c r="B63" s="17">
        <v>158</v>
      </c>
      <c r="C63" s="15">
        <v>2</v>
      </c>
      <c r="D63" s="15">
        <v>200</v>
      </c>
      <c r="E63" s="16">
        <v>3.65</v>
      </c>
      <c r="F63" s="16">
        <v>0.05</v>
      </c>
      <c r="G63" s="15">
        <v>15</v>
      </c>
      <c r="H63" s="15">
        <v>26</v>
      </c>
      <c r="I63" s="15">
        <f>3+5+5</f>
        <v>13</v>
      </c>
      <c r="J63" s="15">
        <v>26</v>
      </c>
      <c r="K63" s="15">
        <v>2</v>
      </c>
      <c r="L63" s="14"/>
      <c r="M63" s="9"/>
      <c r="N63" s="13"/>
    </row>
    <row r="64" spans="1:14" ht="15" customHeight="1">
      <c r="A64" s="18" t="s">
        <v>22</v>
      </c>
      <c r="B64" s="17">
        <v>73</v>
      </c>
      <c r="C64" s="21">
        <v>1</v>
      </c>
      <c r="D64" s="21">
        <v>89</v>
      </c>
      <c r="E64" s="16">
        <v>3.31</v>
      </c>
      <c r="F64" s="16">
        <v>0.05</v>
      </c>
      <c r="G64" s="15">
        <v>6</v>
      </c>
      <c r="H64" s="15">
        <v>8</v>
      </c>
      <c r="I64" s="15">
        <f>1+5+2</f>
        <v>8</v>
      </c>
      <c r="J64" s="15">
        <v>10</v>
      </c>
      <c r="K64" s="15">
        <v>1</v>
      </c>
      <c r="L64" s="14"/>
      <c r="M64" s="9"/>
      <c r="N64" s="13"/>
    </row>
    <row r="65" spans="1:14" s="8" customFormat="1" ht="15" customHeight="1">
      <c r="A65" s="12" t="s">
        <v>21</v>
      </c>
      <c r="B65" s="11">
        <f>B66</f>
        <v>126</v>
      </c>
      <c r="C65" s="10">
        <f>C66</f>
        <v>2</v>
      </c>
      <c r="D65" s="10">
        <f>D66</f>
        <v>151</v>
      </c>
      <c r="E65" s="22">
        <f>E66</f>
        <v>2.96</v>
      </c>
      <c r="F65" s="22">
        <f>F66</f>
        <v>0.05</v>
      </c>
      <c r="G65" s="10">
        <f>G66</f>
        <v>11</v>
      </c>
      <c r="H65" s="10">
        <f>H66</f>
        <v>19</v>
      </c>
      <c r="I65" s="10">
        <f>I66</f>
        <v>11</v>
      </c>
      <c r="J65" s="10">
        <f>J66</f>
        <v>36</v>
      </c>
      <c r="K65" s="10">
        <f>K66</f>
        <v>3</v>
      </c>
      <c r="L65" s="10"/>
      <c r="M65" s="9"/>
      <c r="N65" s="13"/>
    </row>
    <row r="66" spans="1:14" ht="15" customHeight="1">
      <c r="A66" s="18" t="s">
        <v>20</v>
      </c>
      <c r="B66" s="17">
        <v>126</v>
      </c>
      <c r="C66" s="15">
        <v>2</v>
      </c>
      <c r="D66" s="15">
        <v>151</v>
      </c>
      <c r="E66" s="16">
        <v>2.96</v>
      </c>
      <c r="F66" s="16">
        <v>0.05</v>
      </c>
      <c r="G66" s="15">
        <v>11</v>
      </c>
      <c r="H66" s="15">
        <v>19</v>
      </c>
      <c r="I66" s="15">
        <f>1+2+8</f>
        <v>11</v>
      </c>
      <c r="J66" s="15">
        <v>36</v>
      </c>
      <c r="K66" s="15">
        <v>3</v>
      </c>
      <c r="L66" s="14"/>
      <c r="M66" s="9"/>
      <c r="N66" s="13"/>
    </row>
    <row r="67" spans="1:14" s="8" customFormat="1" ht="15" customHeight="1">
      <c r="A67" s="12" t="s">
        <v>19</v>
      </c>
      <c r="B67" s="11">
        <f>B68</f>
        <v>227</v>
      </c>
      <c r="C67" s="10">
        <f>C68</f>
        <v>4</v>
      </c>
      <c r="D67" s="10">
        <f>D68</f>
        <v>298</v>
      </c>
      <c r="E67" s="22">
        <f>E68</f>
        <v>4.41</v>
      </c>
      <c r="F67" s="22">
        <f>F68</f>
        <v>0.08</v>
      </c>
      <c r="G67" s="10">
        <f>G68</f>
        <v>15</v>
      </c>
      <c r="H67" s="10">
        <f>H68</f>
        <v>43</v>
      </c>
      <c r="I67" s="10">
        <f>I68</f>
        <v>15</v>
      </c>
      <c r="J67" s="10">
        <f>J68</f>
        <v>59</v>
      </c>
      <c r="K67" s="10">
        <f>K68</f>
        <v>9</v>
      </c>
      <c r="L67" s="10"/>
      <c r="M67" s="9"/>
      <c r="N67" s="13"/>
    </row>
    <row r="68" spans="1:14" ht="15" customHeight="1">
      <c r="A68" s="18" t="s">
        <v>18</v>
      </c>
      <c r="B68" s="17">
        <v>227</v>
      </c>
      <c r="C68" s="15">
        <v>4</v>
      </c>
      <c r="D68" s="15">
        <v>298</v>
      </c>
      <c r="E68" s="16">
        <v>4.41</v>
      </c>
      <c r="F68" s="16">
        <v>0.08</v>
      </c>
      <c r="G68" s="15">
        <v>15</v>
      </c>
      <c r="H68" s="15">
        <v>43</v>
      </c>
      <c r="I68" s="15">
        <f>1+7+7</f>
        <v>15</v>
      </c>
      <c r="J68" s="15">
        <v>59</v>
      </c>
      <c r="K68" s="15">
        <v>9</v>
      </c>
      <c r="L68" s="14"/>
      <c r="M68" s="9"/>
      <c r="N68" s="13"/>
    </row>
    <row r="69" spans="1:14" s="8" customFormat="1" ht="15" customHeight="1">
      <c r="A69" s="12" t="s">
        <v>17</v>
      </c>
      <c r="B69" s="11">
        <f>SUM(B70:B71)</f>
        <v>449</v>
      </c>
      <c r="C69" s="10">
        <f>SUM(C70:C71)</f>
        <v>7</v>
      </c>
      <c r="D69" s="10">
        <f>SUM(D70:D71)</f>
        <v>578</v>
      </c>
      <c r="E69" s="20">
        <v>4.03</v>
      </c>
      <c r="F69" s="20">
        <v>0.06</v>
      </c>
      <c r="G69" s="10">
        <f>SUM(G70:G71)</f>
        <v>44</v>
      </c>
      <c r="H69" s="10">
        <f>SUM(H70:H71)</f>
        <v>59</v>
      </c>
      <c r="I69" s="10">
        <f>SUM(I70:I71)</f>
        <v>38</v>
      </c>
      <c r="J69" s="10">
        <f>SUM(J70:J71)</f>
        <v>82</v>
      </c>
      <c r="K69" s="10">
        <f>SUM(K70:K71)</f>
        <v>7</v>
      </c>
      <c r="L69" s="10"/>
      <c r="M69" s="9"/>
      <c r="N69" s="13"/>
    </row>
    <row r="70" spans="1:14" ht="15" customHeight="1">
      <c r="A70" s="18" t="s">
        <v>16</v>
      </c>
      <c r="B70" s="17">
        <v>266</v>
      </c>
      <c r="C70" s="15">
        <v>3</v>
      </c>
      <c r="D70" s="15">
        <v>350</v>
      </c>
      <c r="E70" s="16">
        <v>4.24</v>
      </c>
      <c r="F70" s="16">
        <v>0.05</v>
      </c>
      <c r="G70" s="15">
        <v>26</v>
      </c>
      <c r="H70" s="15">
        <v>35</v>
      </c>
      <c r="I70" s="15">
        <f>3+10+6</f>
        <v>19</v>
      </c>
      <c r="J70" s="15">
        <v>49</v>
      </c>
      <c r="K70" s="15">
        <v>6</v>
      </c>
      <c r="L70" s="14"/>
      <c r="M70" s="9"/>
      <c r="N70" s="13"/>
    </row>
    <row r="71" spans="1:14" ht="15" customHeight="1">
      <c r="A71" s="18" t="s">
        <v>15</v>
      </c>
      <c r="B71" s="17">
        <v>183</v>
      </c>
      <c r="C71" s="15">
        <v>4</v>
      </c>
      <c r="D71" s="15">
        <v>228</v>
      </c>
      <c r="E71" s="16">
        <v>3.75</v>
      </c>
      <c r="F71" s="16">
        <v>0.08</v>
      </c>
      <c r="G71" s="15">
        <v>18</v>
      </c>
      <c r="H71" s="15">
        <v>24</v>
      </c>
      <c r="I71" s="15">
        <f>2+7+10</f>
        <v>19</v>
      </c>
      <c r="J71" s="15">
        <v>33</v>
      </c>
      <c r="K71" s="15">
        <v>1</v>
      </c>
      <c r="L71" s="14"/>
      <c r="M71" s="9"/>
      <c r="N71" s="13"/>
    </row>
    <row r="72" spans="1:14" s="8" customFormat="1" ht="15" customHeight="1">
      <c r="A72" s="12" t="s">
        <v>14</v>
      </c>
      <c r="B72" s="11">
        <f>B73</f>
        <v>538</v>
      </c>
      <c r="C72" s="10">
        <f>C73</f>
        <v>12</v>
      </c>
      <c r="D72" s="10">
        <f>D73</f>
        <v>670</v>
      </c>
      <c r="E72" s="22">
        <f>E73</f>
        <v>3.82</v>
      </c>
      <c r="F72" s="22">
        <f>F73</f>
        <v>0.09</v>
      </c>
      <c r="G72" s="10">
        <f>G73</f>
        <v>47</v>
      </c>
      <c r="H72" s="10">
        <f>H73</f>
        <v>95</v>
      </c>
      <c r="I72" s="10">
        <f>I73</f>
        <v>58</v>
      </c>
      <c r="J72" s="10">
        <f>J73</f>
        <v>87</v>
      </c>
      <c r="K72" s="10">
        <f>K73</f>
        <v>10</v>
      </c>
      <c r="L72" s="10"/>
      <c r="M72" s="9"/>
      <c r="N72" s="13"/>
    </row>
    <row r="73" spans="1:14" ht="15" customHeight="1">
      <c r="A73" s="18" t="s">
        <v>13</v>
      </c>
      <c r="B73" s="17">
        <v>538</v>
      </c>
      <c r="C73" s="15">
        <v>12</v>
      </c>
      <c r="D73" s="15">
        <v>670</v>
      </c>
      <c r="E73" s="16">
        <v>3.82</v>
      </c>
      <c r="F73" s="16">
        <v>0.09</v>
      </c>
      <c r="G73" s="15">
        <v>47</v>
      </c>
      <c r="H73" s="15">
        <v>95</v>
      </c>
      <c r="I73" s="15">
        <f>16+17+25</f>
        <v>58</v>
      </c>
      <c r="J73" s="15">
        <v>87</v>
      </c>
      <c r="K73" s="15">
        <v>10</v>
      </c>
      <c r="L73" s="14"/>
      <c r="M73" s="9"/>
      <c r="N73" s="13"/>
    </row>
    <row r="74" spans="1:14" s="8" customFormat="1" ht="15" customHeight="1">
      <c r="A74" s="12" t="s">
        <v>12</v>
      </c>
      <c r="B74" s="11">
        <f>SUM(B75:B77)</f>
        <v>292</v>
      </c>
      <c r="C74" s="10">
        <f>SUM(C75:C77)</f>
        <v>0</v>
      </c>
      <c r="D74" s="10">
        <f>SUM(D75:D77)</f>
        <v>376</v>
      </c>
      <c r="E74" s="20">
        <v>3.33</v>
      </c>
      <c r="F74" s="22">
        <v>0</v>
      </c>
      <c r="G74" s="10">
        <f>SUM(G75:G77)</f>
        <v>29</v>
      </c>
      <c r="H74" s="10">
        <f>SUM(H75:H77)</f>
        <v>49</v>
      </c>
      <c r="I74" s="10">
        <f>SUM(I75:I77)</f>
        <v>37</v>
      </c>
      <c r="J74" s="10">
        <f>SUM(J75:J77)</f>
        <v>56</v>
      </c>
      <c r="K74" s="10">
        <f>SUM(K75:K77)</f>
        <v>6</v>
      </c>
      <c r="L74" s="10"/>
      <c r="M74" s="9"/>
      <c r="N74" s="13"/>
    </row>
    <row r="75" spans="1:14" ht="15" customHeight="1">
      <c r="A75" s="18" t="s">
        <v>11</v>
      </c>
      <c r="B75" s="17">
        <v>102</v>
      </c>
      <c r="C75" s="15">
        <v>0</v>
      </c>
      <c r="D75" s="15">
        <v>131</v>
      </c>
      <c r="E75" s="16">
        <v>4.14</v>
      </c>
      <c r="F75" s="19">
        <v>0</v>
      </c>
      <c r="G75" s="15">
        <v>9</v>
      </c>
      <c r="H75" s="15">
        <v>15</v>
      </c>
      <c r="I75" s="15">
        <f>5+2</f>
        <v>7</v>
      </c>
      <c r="J75" s="15">
        <v>25</v>
      </c>
      <c r="K75" s="15">
        <v>4</v>
      </c>
      <c r="L75" s="14"/>
      <c r="M75" s="9"/>
      <c r="N75" s="13"/>
    </row>
    <row r="76" spans="1:14" ht="15" customHeight="1">
      <c r="A76" s="18" t="s">
        <v>10</v>
      </c>
      <c r="B76" s="17">
        <v>166</v>
      </c>
      <c r="C76" s="15">
        <v>0</v>
      </c>
      <c r="D76" s="15">
        <v>209</v>
      </c>
      <c r="E76" s="16">
        <v>3.05</v>
      </c>
      <c r="F76" s="19">
        <v>0</v>
      </c>
      <c r="G76" s="15">
        <v>18</v>
      </c>
      <c r="H76" s="15">
        <v>28</v>
      </c>
      <c r="I76" s="15">
        <f>4+11+9</f>
        <v>24</v>
      </c>
      <c r="J76" s="15">
        <v>28</v>
      </c>
      <c r="K76" s="15">
        <v>2</v>
      </c>
      <c r="L76" s="14"/>
      <c r="M76" s="9"/>
      <c r="N76" s="13"/>
    </row>
    <row r="77" spans="1:14" ht="15" customHeight="1">
      <c r="A77" s="18" t="s">
        <v>9</v>
      </c>
      <c r="B77" s="17">
        <v>24</v>
      </c>
      <c r="C77" s="21">
        <v>0</v>
      </c>
      <c r="D77" s="21">
        <v>36</v>
      </c>
      <c r="E77" s="16">
        <v>2.72</v>
      </c>
      <c r="F77" s="19">
        <v>0</v>
      </c>
      <c r="G77" s="15">
        <v>2</v>
      </c>
      <c r="H77" s="15">
        <v>6</v>
      </c>
      <c r="I77" s="15">
        <f>2+1+3</f>
        <v>6</v>
      </c>
      <c r="J77" s="15">
        <v>3</v>
      </c>
      <c r="K77" s="15">
        <v>0</v>
      </c>
      <c r="L77" s="14"/>
      <c r="M77" s="9"/>
      <c r="N77" s="13"/>
    </row>
    <row r="78" spans="1:14" s="8" customFormat="1" ht="15" customHeight="1">
      <c r="A78" s="12" t="s">
        <v>8</v>
      </c>
      <c r="B78" s="11">
        <f>SUM(B79:B81)</f>
        <v>469</v>
      </c>
      <c r="C78" s="10">
        <f>SUM(C79:C81)</f>
        <v>6</v>
      </c>
      <c r="D78" s="10">
        <f>SUM(D79:D81)</f>
        <v>600</v>
      </c>
      <c r="E78" s="20">
        <v>2.5</v>
      </c>
      <c r="F78" s="20">
        <v>0.03</v>
      </c>
      <c r="G78" s="10">
        <f>SUM(G79:G81)</f>
        <v>62</v>
      </c>
      <c r="H78" s="10">
        <f>SUM(H79:H81)</f>
        <v>84</v>
      </c>
      <c r="I78" s="10">
        <f>SUM(I79:I81)</f>
        <v>40</v>
      </c>
      <c r="J78" s="10">
        <f>SUM(J79:J81)</f>
        <v>107</v>
      </c>
      <c r="K78" s="10">
        <f>SUM(K79:K81)</f>
        <v>13</v>
      </c>
      <c r="L78" s="10"/>
      <c r="M78" s="9"/>
      <c r="N78" s="13"/>
    </row>
    <row r="79" spans="1:14" ht="15" customHeight="1">
      <c r="A79" s="18" t="s">
        <v>7</v>
      </c>
      <c r="B79" s="17">
        <v>282</v>
      </c>
      <c r="C79" s="15">
        <v>4</v>
      </c>
      <c r="D79" s="15">
        <v>379</v>
      </c>
      <c r="E79" s="16">
        <v>2.64</v>
      </c>
      <c r="F79" s="19">
        <v>0.04</v>
      </c>
      <c r="G79" s="15">
        <v>40</v>
      </c>
      <c r="H79" s="15">
        <v>43</v>
      </c>
      <c r="I79" s="15">
        <f>6+10+14</f>
        <v>30</v>
      </c>
      <c r="J79" s="15">
        <v>77</v>
      </c>
      <c r="K79" s="15">
        <v>10</v>
      </c>
      <c r="L79" s="14"/>
      <c r="M79" s="9"/>
      <c r="N79" s="13"/>
    </row>
    <row r="80" spans="1:14" ht="15" customHeight="1">
      <c r="A80" s="18" t="s">
        <v>6</v>
      </c>
      <c r="B80" s="17">
        <v>164</v>
      </c>
      <c r="C80" s="15">
        <v>2</v>
      </c>
      <c r="D80" s="15">
        <v>191</v>
      </c>
      <c r="E80" s="16">
        <v>2.54</v>
      </c>
      <c r="F80" s="16">
        <v>0.03</v>
      </c>
      <c r="G80" s="15">
        <v>21</v>
      </c>
      <c r="H80" s="15">
        <v>38</v>
      </c>
      <c r="I80" s="15">
        <f>2+5+3</f>
        <v>10</v>
      </c>
      <c r="J80" s="15">
        <v>24</v>
      </c>
      <c r="K80" s="15">
        <v>2</v>
      </c>
      <c r="L80" s="14"/>
      <c r="M80" s="9"/>
      <c r="N80" s="13"/>
    </row>
    <row r="81" spans="1:14" ht="15" customHeight="1">
      <c r="A81" s="18" t="s">
        <v>5</v>
      </c>
      <c r="B81" s="17">
        <v>23</v>
      </c>
      <c r="C81" s="15">
        <v>0</v>
      </c>
      <c r="D81" s="15">
        <v>30</v>
      </c>
      <c r="E81" s="16">
        <v>1.39</v>
      </c>
      <c r="F81" s="15">
        <v>0</v>
      </c>
      <c r="G81" s="15">
        <v>1</v>
      </c>
      <c r="H81" s="15">
        <v>3</v>
      </c>
      <c r="I81" s="15">
        <v>0</v>
      </c>
      <c r="J81" s="15">
        <v>6</v>
      </c>
      <c r="K81" s="15">
        <v>1</v>
      </c>
      <c r="L81" s="14"/>
      <c r="M81" s="9"/>
      <c r="N81" s="13"/>
    </row>
    <row r="82" spans="1:13" s="8" customFormat="1" ht="15" customHeight="1">
      <c r="A82" s="12" t="s">
        <v>4</v>
      </c>
      <c r="B82" s="11">
        <v>95</v>
      </c>
      <c r="C82" s="10">
        <v>5</v>
      </c>
      <c r="D82" s="10">
        <v>160</v>
      </c>
      <c r="E82" s="10">
        <v>0</v>
      </c>
      <c r="F82" s="10">
        <v>0</v>
      </c>
      <c r="G82" s="10">
        <v>4</v>
      </c>
      <c r="H82" s="10">
        <v>0</v>
      </c>
      <c r="I82" s="10">
        <f>1+2</f>
        <v>3</v>
      </c>
      <c r="J82" s="10">
        <v>12</v>
      </c>
      <c r="K82" s="10">
        <v>0</v>
      </c>
      <c r="M82" s="9"/>
    </row>
    <row r="83" spans="1:11" ht="15" customHeight="1" thickBot="1">
      <c r="A83" s="7"/>
      <c r="B83" s="6"/>
      <c r="C83" s="4"/>
      <c r="D83" s="4"/>
      <c r="E83" s="5"/>
      <c r="F83" s="5"/>
      <c r="G83" s="4"/>
      <c r="H83" s="4"/>
      <c r="I83" s="4"/>
      <c r="J83" s="4"/>
      <c r="K83" s="4"/>
    </row>
    <row r="85" ht="15" customHeight="1">
      <c r="A85" s="3" t="s">
        <v>3</v>
      </c>
    </row>
    <row r="86" ht="15" customHeight="1">
      <c r="A86" s="1" t="s">
        <v>2</v>
      </c>
    </row>
    <row r="87" spans="1:2" ht="15" customHeight="1">
      <c r="A87" s="2" t="s">
        <v>1</v>
      </c>
      <c r="B87" s="2"/>
    </row>
    <row r="88" spans="1:2" ht="15" customHeight="1">
      <c r="A88" s="2" t="s">
        <v>0</v>
      </c>
      <c r="B88" s="2"/>
    </row>
    <row r="89" spans="1:2" ht="15" customHeight="1">
      <c r="A89" s="2"/>
      <c r="B89" s="2"/>
    </row>
    <row r="90" ht="15" customHeight="1">
      <c r="B90" s="2"/>
    </row>
    <row r="91" spans="1:2" ht="15" customHeight="1">
      <c r="A91" s="2"/>
      <c r="B91" s="2"/>
    </row>
    <row r="92" ht="15" customHeight="1">
      <c r="A92" s="2"/>
    </row>
  </sheetData>
  <sheetProtection/>
  <mergeCells count="1">
    <mergeCell ref="E3:F3"/>
  </mergeCells>
  <printOptions/>
  <pageMargins left="0.7874015748031497" right="0.7874015748031497" top="0.984251968503937" bottom="0.8661417322834646" header="0.5118110236220472" footer="0.5118110236220472"/>
  <pageSetup fitToHeight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企画部情報政策課</cp:lastModifiedBy>
  <dcterms:created xsi:type="dcterms:W3CDTF">2018-02-23T06:36:11Z</dcterms:created>
  <dcterms:modified xsi:type="dcterms:W3CDTF">2018-02-23T06:36:55Z</dcterms:modified>
  <cp:category/>
  <cp:version/>
  <cp:contentType/>
  <cp:contentStatus/>
</cp:coreProperties>
</file>