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560" windowHeight="8355" activeTab="0"/>
  </bookViews>
  <sheets>
    <sheet name="様式第1号" sheetId="1" r:id="rId1"/>
    <sheet name="第１表" sheetId="2" r:id="rId2"/>
    <sheet name="第２表" sheetId="3" r:id="rId3"/>
    <sheet name="第３表" sheetId="4" r:id="rId4"/>
    <sheet name="第４表" sheetId="5" r:id="rId5"/>
  </sheets>
  <definedNames>
    <definedName name="_xlnm.Print_Area" localSheetId="1">'第１表'!$A$1:$W$71</definedName>
  </definedNames>
  <calcPr fullCalcOnLoad="1"/>
</workbook>
</file>

<file path=xl/comments2.xml><?xml version="1.0" encoding="utf-8"?>
<comments xmlns="http://schemas.openxmlformats.org/spreadsheetml/2006/main">
  <authors>
    <author>情報システム厚生課</author>
    <author>茨城県</author>
  </authors>
  <commentList>
    <comment ref="P30" authorId="0">
      <text>
        <r>
          <rPr>
            <sz val="10"/>
            <rFont val="ＭＳ Ｐゴシック"/>
            <family val="3"/>
          </rPr>
          <t>仮に東京ガスの単位発熱量　45.0  を入れています。
東京ガス会社以外から購入している場合は、単位発熱量を確認の上、その値を入力して下さい。</t>
        </r>
      </text>
    </comment>
    <comment ref="P41" authorId="0">
      <text>
        <r>
          <rPr>
            <sz val="9"/>
            <rFont val="ＭＳ Ｐゴシック"/>
            <family val="3"/>
          </rPr>
          <t xml:space="preserve">仮に　９．７６を入力しています。
９．７６か当該電気を発生するために使用した燃料の発熱量を入力して下さい。
</t>
        </r>
      </text>
    </comment>
    <comment ref="R38" authorId="0">
      <text>
        <r>
          <rPr>
            <sz val="9"/>
            <rFont val="ＭＳ Ｐゴシック"/>
            <family val="3"/>
          </rPr>
          <t xml:space="preserve">仮に東京電力エナジーパートナー（株）の排出係数0.457を入力しています。
購入元の電力事業者等に排出係数を確認の上、入力して下さい。
</t>
        </r>
      </text>
    </comment>
    <comment ref="R41" authorId="0">
      <text>
        <r>
          <rPr>
            <sz val="10"/>
            <rFont val="ＭＳ Ｐゴシック"/>
            <family val="3"/>
          </rPr>
          <t>自家発電の排出係数は、
当該事業所で発電した電気についての排出係数を用いる必要があります。
排出係数の計算方法など詳細は、「温室効果ガス算定・報告マニュアル」を参照し、</t>
        </r>
        <r>
          <rPr>
            <b/>
            <sz val="10"/>
            <color indexed="10"/>
            <rFont val="ＭＳ Ｐゴシック"/>
            <family val="3"/>
          </rPr>
          <t>このセルに求めた排出係数を入力下さい。</t>
        </r>
        <r>
          <rPr>
            <sz val="10"/>
            <rFont val="ＭＳ Ｐゴシック"/>
            <family val="3"/>
          </rPr>
          <t xml:space="preserve">
</t>
        </r>
      </text>
    </comment>
    <comment ref="R40" authorId="0">
      <text>
        <r>
          <rPr>
            <sz val="9"/>
            <rFont val="ＭＳ Ｐゴシック"/>
            <family val="3"/>
          </rPr>
          <t xml:space="preserve">仮に0.457を入れています。
電気事業者以外の者から供給される電気については、上記値又は電気使用者において把握できる係数として適切な値を入力できます。
</t>
        </r>
      </text>
    </comment>
    <comment ref="R39" authorId="0">
      <text>
        <r>
          <rPr>
            <sz val="9"/>
            <rFont val="ＭＳ Ｐゴシック"/>
            <family val="3"/>
          </rPr>
          <t xml:space="preserve">仮に東京電力エナジーパートナー（株）の排出係数0.457を入力しています。
購入元の電力事業者等に排出係数を確認の上、入力して下さい。
</t>
        </r>
      </text>
    </comment>
    <comment ref="I37" authorId="1">
      <text>
        <r>
          <rPr>
            <sz val="9"/>
            <rFont val="ＭＳ Ｐゴシック"/>
            <family val="3"/>
          </rPr>
          <t>様式第１号の省エネルギー特定事業場の該当要件の欄の，化石燃料の使用量に該当</t>
        </r>
      </text>
    </comment>
    <comment ref="G42" authorId="1">
      <text>
        <r>
          <rPr>
            <b/>
            <sz val="9"/>
            <rFont val="ＭＳ Ｐゴシック"/>
            <family val="3"/>
          </rPr>
          <t>様式第１号の省エネルギー特定事業場の該当要件の欄の，電気の使用量に該当</t>
        </r>
      </text>
    </comment>
  </commentList>
</comments>
</file>

<file path=xl/sharedStrings.xml><?xml version="1.0" encoding="utf-8"?>
<sst xmlns="http://schemas.openxmlformats.org/spreadsheetml/2006/main" count="323" uniqueCount="203">
  <si>
    <t>様式第1号(第3条)</t>
  </si>
  <si>
    <t>※整理番号</t>
  </si>
  <si>
    <t>作成責任者</t>
  </si>
  <si>
    <t>事業場の名称</t>
  </si>
  <si>
    <t>業種</t>
  </si>
  <si>
    <t>事業場の所在地</t>
  </si>
  <si>
    <t>事業場の敷地面積</t>
  </si>
  <si>
    <t>資本金</t>
  </si>
  <si>
    <t>事業場の従業員数</t>
  </si>
  <si>
    <t>事業場内の建築物の概要</t>
  </si>
  <si>
    <t>省エネルギー特定事業場の該当要件</t>
  </si>
  <si>
    <t>2　条例第13条第1項第2号</t>
  </si>
  <si>
    <t>(電気の使用量：　　　　　　　　　　　　　　　　　　万kWh)</t>
  </si>
  <si>
    <t>3　条例第13条第1項第3号(知事が指定した事業場)</t>
  </si>
  <si>
    <t>省エネルギーの推進に関する計画の策定状況及びその概要</t>
  </si>
  <si>
    <t>別紙第1表</t>
  </si>
  <si>
    <t>別紙第2表</t>
  </si>
  <si>
    <t>別紙第3表</t>
  </si>
  <si>
    <t>省エネルギーの推進に関する管理体制の整備等の状況</t>
  </si>
  <si>
    <t>事業の概要</t>
  </si>
  <si>
    <t>エネルギーの種類</t>
  </si>
  <si>
    <t>単位</t>
  </si>
  <si>
    <t>販売された量</t>
  </si>
  <si>
    <t>自らの生産に</t>
  </si>
  <si>
    <t>寄与しない量</t>
  </si>
  <si>
    <t>数値</t>
  </si>
  <si>
    <t>燃　　料　　及　　び　　熱</t>
  </si>
  <si>
    <t>原油（コンデンセートを除く。）</t>
  </si>
  <si>
    <t>ｋｌ</t>
  </si>
  <si>
    <t>揮発油</t>
  </si>
  <si>
    <t>ナフサ</t>
  </si>
  <si>
    <t>灯油</t>
  </si>
  <si>
    <t>軽油</t>
  </si>
  <si>
    <t>Ａ重油</t>
  </si>
  <si>
    <t>Ｂ・Ｃ重油</t>
  </si>
  <si>
    <t>石油アスファルト</t>
  </si>
  <si>
    <t>ｔ</t>
  </si>
  <si>
    <t>石油コークス</t>
  </si>
  <si>
    <t>石油ガス</t>
  </si>
  <si>
    <r>
      <t>千ｍ</t>
    </r>
    <r>
      <rPr>
        <vertAlign val="superscript"/>
        <sz val="9"/>
        <rFont val="ＭＳ 明朝"/>
        <family val="1"/>
      </rPr>
      <t>３</t>
    </r>
  </si>
  <si>
    <t>可燃性天然ガス</t>
  </si>
  <si>
    <t>石炭</t>
  </si>
  <si>
    <t>原料炭</t>
  </si>
  <si>
    <t>一般炭</t>
  </si>
  <si>
    <t>無煙炭</t>
  </si>
  <si>
    <t>石炭コークス</t>
  </si>
  <si>
    <t>コールタール</t>
  </si>
  <si>
    <t>コークス炉ガス</t>
  </si>
  <si>
    <t>高炉ガス</t>
  </si>
  <si>
    <t>転炉ガス</t>
  </si>
  <si>
    <t>都市ガス</t>
  </si>
  <si>
    <t>（　　　　）</t>
  </si>
  <si>
    <t>産業用蒸気</t>
  </si>
  <si>
    <t>産業用以外の蒸気</t>
  </si>
  <si>
    <t>温水</t>
  </si>
  <si>
    <t>冷水</t>
  </si>
  <si>
    <t>小計</t>
  </si>
  <si>
    <t>電　気</t>
  </si>
  <si>
    <t>一般電気事業者</t>
  </si>
  <si>
    <t>昼間買電</t>
  </si>
  <si>
    <t>夜間買電</t>
  </si>
  <si>
    <t>その他</t>
  </si>
  <si>
    <t>上記以外の買電</t>
  </si>
  <si>
    <t>自家発電</t>
  </si>
  <si>
    <t>エネルギーの使用の状況</t>
  </si>
  <si>
    <t>省エネルギーの推進に関し講じた措置の概要</t>
  </si>
  <si>
    <t>GＪ/ｋｌ</t>
  </si>
  <si>
    <t>GＪ/ｔ</t>
  </si>
  <si>
    <t>GＪ/千ｍ３</t>
  </si>
  <si>
    <t>GＪ/GＪ</t>
  </si>
  <si>
    <t>GJ/千ｋWh</t>
  </si>
  <si>
    <r>
      <t>液化天然ガス</t>
    </r>
    <r>
      <rPr>
        <sz val="9"/>
        <rFont val="ＭＳ 明朝"/>
        <family val="1"/>
      </rPr>
      <t xml:space="preserve">
（ＬＮＧ）</t>
    </r>
  </si>
  <si>
    <r>
      <t>その他可燃性</t>
    </r>
    <r>
      <rPr>
        <sz val="9"/>
        <rFont val="ＭＳ 明朝"/>
        <family val="1"/>
      </rPr>
      <t xml:space="preserve">
天然ガス</t>
    </r>
  </si>
  <si>
    <t>燃料の燃焼の合理化に関し講じた措置</t>
  </si>
  <si>
    <t>廃熱の回収及び利用に関し講じた措置</t>
  </si>
  <si>
    <t>　　(1)　エネルギーの種類別使用量</t>
  </si>
  <si>
    <t>熱量GJ</t>
  </si>
  <si>
    <t>原油のうちコンデンセート（NGL）</t>
  </si>
  <si>
    <r>
      <t>液化石油ガス</t>
    </r>
    <r>
      <rPr>
        <sz val="9"/>
        <rFont val="ＭＳ 明朝"/>
        <family val="1"/>
      </rPr>
      <t xml:space="preserve">
(ＬＰＧ)</t>
    </r>
  </si>
  <si>
    <t>ＧJ</t>
  </si>
  <si>
    <t>千kWh</t>
  </si>
  <si>
    <t>千kWh／GJ</t>
  </si>
  <si>
    <t>　　(2)　エネルギーの使用の効率</t>
  </si>
  <si>
    <t>対前年度比（％）</t>
  </si>
  <si>
    <t>原単位=</t>
  </si>
  <si>
    <t>エネルギー使用量(原油換算kl)(ⓐ-(ⓑ+ⓒ))</t>
  </si>
  <si>
    <t>　　　　</t>
  </si>
  <si>
    <t>設備の名称</t>
  </si>
  <si>
    <t>稼働状況</t>
  </si>
  <si>
    <t>その他
の燃料</t>
  </si>
  <si>
    <t>生産数量又は延べ床面積その他のエネルギーの</t>
  </si>
  <si>
    <t>新設，改造
又は撤去の状況</t>
  </si>
  <si>
    <t>別紙第4表</t>
  </si>
  <si>
    <t>エネルギーの使用に伴って発生する二酸化炭素の排出量</t>
  </si>
  <si>
    <t>t-CO2</t>
  </si>
  <si>
    <t>tCO2/千kWh</t>
  </si>
  <si>
    <t>使用量</t>
  </si>
  <si>
    <t>販売量</t>
  </si>
  <si>
    <t>生産に寄与しない量</t>
  </si>
  <si>
    <t>tC/GJ</t>
  </si>
  <si>
    <t>Kl/GJ</t>
  </si>
  <si>
    <t>第4表記載　二酸化炭素排出量（tCO2)</t>
  </si>
  <si>
    <t>合計二酸化炭素排出量（tCO2)</t>
  </si>
  <si>
    <t>　　　2　「省エネルギー特定事業場の該当要件」の欄は，該当する番号を○で囲み，1に該当する場合は前年の4月
　　　　1日から1年間の化石燃料の使用量を，2に該当する場合は前年の4月1日から1年間の電気の使用量を記入す
　　　　ること。</t>
  </si>
  <si>
    <t>ⓓ</t>
  </si>
  <si>
    <t>ⓐ</t>
  </si>
  <si>
    <t>ⓑ</t>
  </si>
  <si>
    <t>ⓒ</t>
  </si>
  <si>
    <t>熱の動力等への変換の合理化（発電専用設備及びコージェネレーション設備）に関し講じた措置</t>
  </si>
  <si>
    <t>加熱及び冷却並びに伝熱の合理化（熱利用設備）に関し講じた措置</t>
  </si>
  <si>
    <t>放射，伝導，抵抗等によるエネルギーの損失の防止（熱利用設備並びに受変電設備及び配電設備）に関し講じた措置</t>
  </si>
  <si>
    <t>電気の動力，熱等への変換の合理化（電気使用設備）に関し講じた措置</t>
  </si>
  <si>
    <t xml:space="preserve"> エネルギー使用量（原油換算kl） </t>
  </si>
  <si>
    <t>施設課長　水戸　次郎</t>
  </si>
  <si>
    <t>(株)茨城鉄工　鹿島工場</t>
  </si>
  <si>
    <t>5,000㎡　　</t>
  </si>
  <si>
    <t>50,000千円</t>
  </si>
  <si>
    <t>121人　　</t>
  </si>
  <si>
    <t>建築物の棟数　　2棟（RC-1,CB-1)</t>
  </si>
  <si>
    <t>鍛工品（×××，○○○等）</t>
  </si>
  <si>
    <t>3,155,000千円</t>
  </si>
  <si>
    <t>建築面積　　1,500㎡　　　　　　延べ床面積　　1,800㎡</t>
  </si>
  <si>
    <t>①　条例第13条第1項第1号</t>
  </si>
  <si>
    <t>鹿嶋市鹿嶋1-2-3
(電話)0299(12)3456(FAX)0299(12)3478</t>
  </si>
  <si>
    <t>事業場の主要製品(販売品等)
及び年間出荷額(販売額等)</t>
  </si>
  <si>
    <t>鍛工品の製造</t>
  </si>
  <si>
    <t>エネルギー管理組織　　省エネルギー推進員会
委員長(社長)－副委員長（工場長）－委員(課長）
　　　　　　　　　　事務局（総務課）
有資格者　エネルギー管理士1名　電気主任技術者2名</t>
  </si>
  <si>
    <t>蒸気ボイラー</t>
  </si>
  <si>
    <t>1,000kw×2台</t>
  </si>
  <si>
    <t>330日/年
16時間/日</t>
  </si>
  <si>
    <t>平成14年度コージェネレーション設備に更新</t>
  </si>
  <si>
    <t>10t/h高効率ボイラー
給水加熱器付×6台</t>
  </si>
  <si>
    <t>空気比率等にかかる管理標準を設定し，保守・点検・計測・記録を実施。1号炉を高性能バーナーに更新。</t>
  </si>
  <si>
    <t>加熱設備等にかかる管理標準を設定し，保守・点検・計測・記録を実施。</t>
  </si>
  <si>
    <t>廃熱回収設備にかかる管理標準を設定し，保守・点検・計測・記録を実施。スチームドレンを回収し，その熱を再利用。</t>
  </si>
  <si>
    <t>熱及び電気の損失防止にかかる管理標準を設定し，保守・点検・計測・記録を実施。</t>
  </si>
  <si>
    <t>電気使用設備にかかる管理標準を設定し，保守・点検・計測・記録を実施。</t>
  </si>
  <si>
    <t>販売副生エネルギー等の量</t>
  </si>
  <si>
    <t>13Ａ：45ＭＪ/㎥</t>
  </si>
  <si>
    <t>温対法の換算係数</t>
  </si>
  <si>
    <t xml:space="preserve"> 省エネ法の換算係数</t>
  </si>
  <si>
    <t>使用量</t>
  </si>
  <si>
    <r>
      <t>液化石油ガス</t>
    </r>
    <r>
      <rPr>
        <sz val="9"/>
        <rFont val="ＭＳ ゴシック"/>
        <family val="3"/>
      </rPr>
      <t xml:space="preserve">
(ＬＰＧ)</t>
    </r>
  </si>
  <si>
    <t>GＪ/千ｍ３</t>
  </si>
  <si>
    <t>tC/GJ</t>
  </si>
  <si>
    <t>石油系炭化
水素ガス</t>
  </si>
  <si>
    <r>
      <t>液化天然ガス</t>
    </r>
    <r>
      <rPr>
        <sz val="9"/>
        <rFont val="ＭＳ ゴシック"/>
        <family val="3"/>
      </rPr>
      <t xml:space="preserve">
（ＬＮＧ）</t>
    </r>
  </si>
  <si>
    <r>
      <t>その他可燃性</t>
    </r>
    <r>
      <rPr>
        <sz val="9"/>
        <rFont val="ＭＳ ゴシック"/>
        <family val="3"/>
      </rPr>
      <t xml:space="preserve">
天然ガス</t>
    </r>
  </si>
  <si>
    <t>tCO2/GJ</t>
  </si>
  <si>
    <t>二酸化炭素排出量</t>
  </si>
  <si>
    <t>　茨城県地球環境保全行動条例第13条第1項の規定により，次のとおり報告します。</t>
  </si>
  <si>
    <t>　　　3　「省エネルギーの推進に関する計画の策定状況及びその概要」の欄には，計画策定の有無，計画の名称，
　　　　計画の期間，計画の目標，主な措置等を記入すること。また，当該計画を別添資料として添付すること。</t>
  </si>
  <si>
    <t>設備の概要</t>
  </si>
  <si>
    <t>小計GJ</t>
  </si>
  <si>
    <t xml:space="preserve"> 小計＝燃料等の使用量（原油換算kl） </t>
  </si>
  <si>
    <t>小計＝電気の使用量</t>
  </si>
  <si>
    <t>A</t>
  </si>
  <si>
    <t>コージェネレーション設備</t>
  </si>
  <si>
    <t>備考　1　「※整理番号」の欄には，記入しないこと。</t>
  </si>
  <si>
    <t>使用量と密接な関係を有する値（　生産台数　台　　）</t>
  </si>
  <si>
    <t>使用量と密接な関係を有する値(ⓓ)</t>
  </si>
  <si>
    <t>　　　2　「産業用蒸気」の欄には，熱供給事業者以外から受け入れている蒸気の量を記入すること。</t>
  </si>
  <si>
    <t>　　　3　「原油換算ｋｌ」は，エネルギーの使用の合理化に関する法律施行規則第4条の方法により換
　　　　算した値を記入すること。</t>
  </si>
  <si>
    <t>　　　　(1)　燃料の使用に伴って発生する二酸化炭素の量</t>
  </si>
  <si>
    <t>　　　　(2)　電気の使用に伴って発生する二酸化炭素の量</t>
  </si>
  <si>
    <t>　　　　(3)　熱の使用に伴って発生する二酸化炭素の量</t>
  </si>
  <si>
    <t>　　　2　(1)の欄には，次に掲げる量(他人への電気又は熱の供給に係るものを除く。)の合計量を
　　　　記入すること。</t>
  </si>
  <si>
    <t>備考　1　エネルギーの使用に伴って発生する二酸化炭素の排出量は，原則として，地球温暖化対策
　　　　の推進に関する法律施行令第3条に規定する方法及び係数により算定すること。</t>
  </si>
  <si>
    <t>　　　4　(3)の欄には，地球温暖化対策の推進に関する法律施行令第3条に規定する方法及び係数と
　　　　異なる方法又は係数を用いて算定した場合に，当該方法又は係数を記入すること。</t>
  </si>
  <si>
    <t>　　　4　「販売副生エネルギー等の量」の欄には，エネルギーの種類ごとに販売されたエネルギーの
　　　　量及び自らの生産に寄与しないエネルギーの量を記入すること。</t>
  </si>
  <si>
    <t>備考　1　「その他の燃料」の「都市ガス」の欄の下の欄には，製油所ガス等の燃料等の種類を(　)内
　　　　に記入し，その使用量を記入すること。複数の種類を記入するときは，新たに欄を設けて記入
　　　　すること。</t>
  </si>
  <si>
    <t>　第2表　エネルギー使用主要設備の状況</t>
  </si>
  <si>
    <t>　第3表　省エネルギーの推進に関し講じた措置の概要</t>
  </si>
  <si>
    <t>別紙</t>
  </si>
  <si>
    <t>　第１表 エネルギーの使用の状況</t>
  </si>
  <si>
    <t>計GJ</t>
  </si>
  <si>
    <t>　　　5　「生産数量又は延べ床面積その他のエネルギーの使用量と密接な関係を有する値」の欄に
　　　　は，生産数量又は延べ床面積その他のエネルギーの使用量と密接な関係を有する値を記入
　　　　し，その単位を(　)内に記入すること。この場合において，記入する値は，当該事業場におけ
　　　　る主な製品を生産するために要する燃料等の量を基準として製品ごとに換算した値を合計した
　　　　値とすることもできる。
　　　　　なお，記入する値は，前年度以前の報告の際に記入した値と同一の方法による値を記入す
　　　　ること。</t>
  </si>
  <si>
    <t>　</t>
  </si>
  <si>
    <t>　第4表　エネルギーの使用に伴って発生する二酸化炭素の排出量</t>
  </si>
  <si>
    <t>　　(1)　エネルギーの使用に伴って発生する二酸化炭素の排出量</t>
  </si>
  <si>
    <t>　　(2)　電気事業の用に供する発電所又は熱供給事業の用に供する熱供給施設が設置されてい</t>
  </si>
  <si>
    <t>　　　　る工場において燃料の使用に伴って発生する二酸化炭素の排出量</t>
  </si>
  <si>
    <t>　　(3)　地球温暖化対策の推進に関する法律施行令（平成11年政令第143号）第3条に規定する</t>
  </si>
  <si>
    <t>　　　　方法及び係数と異なる方法又は係数</t>
  </si>
  <si>
    <t>エネルギー使用主要設備の状況</t>
  </si>
  <si>
    <t>　　　4 　「省エネルギーの推進に関する管理体制の整備等の状況」の欄には，事業場の省エネルギーを推進する
　　　　ための管理組織の名称，業務分担，エネルギーの管理に関する有資格者等を記入すること。</t>
  </si>
  <si>
    <t>　　備考　ボイラー，各種炉，コンプレッサー，乾燥機，冷凍機，空調機，電動設備等主な
　　　　エネルギー使用設備を記入すること。</t>
  </si>
  <si>
    <t>　　　3　(2)の欄には，当該特定事業場が主な事業として行う電気事業の用に供する発電所又は主
　　　　な事業として行う熱供給事業の用に供する熱供給施設が設置されている工場である場合
　　　　に，備考2に掲げる量を記入すること。</t>
  </si>
  <si>
    <t>B</t>
  </si>
  <si>
    <t>※この色の欄のみ入力してください</t>
  </si>
  <si>
    <t>報告者　住所　</t>
  </si>
  <si>
    <t>茨城県水戸市笠原町９７８－６</t>
  </si>
  <si>
    <t>株式会社　茨城鉄工　</t>
  </si>
  <si>
    <t>氏名　</t>
  </si>
  <si>
    <t>石油系炭化
水素ガス</t>
  </si>
  <si>
    <t>(化石燃料の使用量：　　　　　　　　　　　6,881原油換算kl)</t>
  </si>
  <si>
    <t>　　茨城県知事　大井川　和彦　殿</t>
  </si>
  <si>
    <t>2254 鍛工品製造業</t>
  </si>
  <si>
    <t>元年度</t>
  </si>
  <si>
    <t>　　　5　別紙第1表から別紙第4表までについては，エネルギーの使用の合理化に関する法律施行規則（昭和54年
　　　　通商産業省令第74号）第36条に基づく定期報告書の写しをもって代えることができる。</t>
  </si>
  <si>
    <t>代表取締役　茨城　太郎　</t>
  </si>
  <si>
    <t>省エネルギー推進業務状況報告書（令和２年度分）</t>
  </si>
  <si>
    <t>計画期間　令和２年度から令和６年度
目　標　　エネルギー消費原単位毎年度1％向上
主な内容　高効率ボイラーの更新
　　　　　高効率照明器具の導入</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</si>
</sst>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 numFmtId="182" formatCode="0.0000"/>
    <numFmt numFmtId="183" formatCode="#,##0_ "/>
    <numFmt numFmtId="184" formatCode="0.0_ "/>
    <numFmt numFmtId="185" formatCode="0.000"/>
    <numFmt numFmtId="186" formatCode="0.0000_ "/>
    <numFmt numFmtId="187" formatCode="0.000_ "/>
    <numFmt numFmtId="188" formatCode="0.00_ "/>
    <numFmt numFmtId="189" formatCode="0_ "/>
    <numFmt numFmtId="190" formatCode="#,##0.#############"/>
    <numFmt numFmtId="191" formatCode="#,##0_);[Red]\(#,##0\)"/>
    <numFmt numFmtId="192" formatCode="#,##0.0_);[Red]\(#,##0.0\)"/>
    <numFmt numFmtId="193" formatCode="0_);[Red]\(0\)"/>
    <numFmt numFmtId="194" formatCode="#,##0.###################"/>
    <numFmt numFmtId="195" formatCode="#,##0.0"/>
    <numFmt numFmtId="196" formatCode="#,##0.0000_);[Red]\(#,##0.0000\)"/>
    <numFmt numFmtId="197" formatCode="#,##0.000_ "/>
    <numFmt numFmtId="198" formatCode="#,##0.000_);[Red]\(#,##0.000\)"/>
    <numFmt numFmtId="199" formatCode="0.####"/>
    <numFmt numFmtId="200" formatCode="0.###"/>
    <numFmt numFmtId="201" formatCode="#,##0.0000_ "/>
    <numFmt numFmtId="202" formatCode="#,##0_ ;[Red]\-#,##0\ "/>
    <numFmt numFmtId="203" formatCode="0.000_);[Red]\(0.000\)"/>
    <numFmt numFmtId="204" formatCode="#,##0.0_ "/>
    <numFmt numFmtId="205" formatCode="#,##0.00_);[Red]\(#,##0.00\)"/>
    <numFmt numFmtId="206" formatCode="#,##0.00000_);[Red]\(#,##0.00000\)"/>
    <numFmt numFmtId="207" formatCode="#,##0.000"/>
    <numFmt numFmtId="208" formatCode="#,##0.0_ ;[Red]\-#,##0.0\ "/>
    <numFmt numFmtId="209" formatCode="0.0_);[Red]\(0.0\)"/>
  </numFmts>
  <fonts count="66">
    <font>
      <sz val="11"/>
      <name val="ＭＳ Ｐゴシック"/>
      <family val="3"/>
    </font>
    <font>
      <u val="single"/>
      <sz val="11"/>
      <color indexed="12"/>
      <name val="ＭＳ Ｐゴシック"/>
      <family val="3"/>
    </font>
    <font>
      <sz val="6"/>
      <name val="ＭＳ Ｐゴシック"/>
      <family val="3"/>
    </font>
    <font>
      <sz val="9"/>
      <name val="ＭＳ 明朝"/>
      <family val="1"/>
    </font>
    <font>
      <sz val="10.5"/>
      <name val="ＭＳ 明朝"/>
      <family val="1"/>
    </font>
    <font>
      <sz val="8"/>
      <name val="ＭＳ 明朝"/>
      <family val="1"/>
    </font>
    <font>
      <sz val="12"/>
      <name val="ＭＳ 明朝"/>
      <family val="1"/>
    </font>
    <font>
      <vertAlign val="superscript"/>
      <sz val="9"/>
      <name val="ＭＳ 明朝"/>
      <family val="1"/>
    </font>
    <font>
      <sz val="10"/>
      <name val="ＭＳ Ｐゴシック"/>
      <family val="3"/>
    </font>
    <font>
      <sz val="9"/>
      <name val="ＭＳ Ｐゴシック"/>
      <family val="3"/>
    </font>
    <font>
      <sz val="7"/>
      <name val="ＭＳ 明朝"/>
      <family val="1"/>
    </font>
    <font>
      <sz val="11"/>
      <name val="ＭＳ 明朝"/>
      <family val="1"/>
    </font>
    <font>
      <b/>
      <sz val="14"/>
      <name val="ＭＳ 明朝"/>
      <family val="1"/>
    </font>
    <font>
      <u val="single"/>
      <sz val="8.25"/>
      <color indexed="36"/>
      <name val="ＭＳ Ｐゴシック"/>
      <family val="3"/>
    </font>
    <font>
      <b/>
      <sz val="12"/>
      <name val="ＭＳ 明朝"/>
      <family val="1"/>
    </font>
    <font>
      <b/>
      <sz val="10"/>
      <color indexed="10"/>
      <name val="ＭＳ Ｐゴシック"/>
      <family val="3"/>
    </font>
    <font>
      <sz val="10.5"/>
      <name val="ＭＳ Ｐゴシック"/>
      <family val="3"/>
    </font>
    <font>
      <sz val="11"/>
      <name val="ＭＳ ゴシック"/>
      <family val="3"/>
    </font>
    <font>
      <sz val="9"/>
      <name val="ＭＳ ゴシック"/>
      <family val="3"/>
    </font>
    <font>
      <sz val="12"/>
      <name val="ＭＳ ゴシック"/>
      <family val="3"/>
    </font>
    <font>
      <sz val="8"/>
      <name val="ＭＳ ゴシック"/>
      <family val="3"/>
    </font>
    <font>
      <sz val="7"/>
      <name val="ＭＳ ゴシック"/>
      <family val="3"/>
    </font>
    <font>
      <i/>
      <sz val="11"/>
      <name val="ＭＳ ゴシック"/>
      <family val="3"/>
    </font>
    <font>
      <i/>
      <sz val="9"/>
      <name val="ＭＳ ゴシック"/>
      <family val="3"/>
    </font>
    <font>
      <sz val="11"/>
      <color indexed="10"/>
      <name val="ＭＳ ゴシック"/>
      <family val="3"/>
    </font>
    <font>
      <b/>
      <sz val="12"/>
      <color indexed="10"/>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ＭＳ 明朝"/>
      <family val="1"/>
    </font>
    <font>
      <sz val="9"/>
      <color indexed="8"/>
      <name val="Times New Roman"/>
      <family val="1"/>
    </font>
    <font>
      <u val="single"/>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diagonalUp="1">
      <left style="thin"/>
      <right style="thin"/>
      <top style="thin"/>
      <bottom style="thin"/>
      <diagonal style="thin"/>
    </border>
    <border diagonalUp="1">
      <left style="thin"/>
      <right style="thin"/>
      <top style="thin"/>
      <bottom style="thin"/>
      <diagonal style="thin">
        <color indexed="8"/>
      </diagonal>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style="medium"/>
      <right style="medium"/>
      <top>
        <color indexed="63"/>
      </top>
      <bottom style="medium"/>
    </border>
    <border>
      <left style="thin"/>
      <right style="thin"/>
      <top>
        <color indexed="63"/>
      </top>
      <bottom style="thin"/>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style="thin"/>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3" fillId="0" borderId="0" applyNumberFormat="0" applyFill="0" applyBorder="0" applyAlignment="0" applyProtection="0"/>
    <xf numFmtId="0" fontId="64" fillId="32" borderId="0" applyNumberFormat="0" applyBorder="0" applyAlignment="0" applyProtection="0"/>
  </cellStyleXfs>
  <cellXfs count="274">
    <xf numFmtId="0" fontId="0" fillId="0" borderId="0" xfId="0" applyAlignment="1">
      <alignment vertical="center"/>
    </xf>
    <xf numFmtId="0" fontId="0" fillId="0" borderId="0" xfId="0" applyFill="1" applyAlignment="1">
      <alignment vertical="center"/>
    </xf>
    <xf numFmtId="0" fontId="3" fillId="0" borderId="10" xfId="0" applyFont="1" applyFill="1" applyBorder="1" applyAlignment="1">
      <alignment horizontal="center" vertical="center" shrinkToFit="1"/>
    </xf>
    <xf numFmtId="0" fontId="10"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0" fillId="0" borderId="0" xfId="0" applyAlignment="1">
      <alignment horizontal="center" vertical="center"/>
    </xf>
    <xf numFmtId="0" fontId="4" fillId="0" borderId="0" xfId="0" applyFont="1" applyAlignment="1">
      <alignment vertical="center"/>
    </xf>
    <xf numFmtId="0" fontId="4" fillId="0" borderId="0" xfId="0" applyFont="1" applyFill="1" applyBorder="1" applyAlignment="1">
      <alignment horizontal="left" vertical="center"/>
    </xf>
    <xf numFmtId="0" fontId="11" fillId="0" borderId="0" xfId="0" applyFont="1" applyAlignment="1">
      <alignment vertical="center"/>
    </xf>
    <xf numFmtId="0" fontId="3" fillId="0" borderId="10" xfId="0" applyFont="1" applyFill="1" applyBorder="1" applyAlignment="1">
      <alignment horizontal="justify" vertical="center" wrapText="1"/>
    </xf>
    <xf numFmtId="0" fontId="11" fillId="0" borderId="0" xfId="0" applyFont="1" applyFill="1" applyAlignment="1">
      <alignment vertical="center"/>
    </xf>
    <xf numFmtId="0" fontId="4" fillId="0" borderId="0" xfId="0" applyFont="1" applyFill="1" applyBorder="1" applyAlignment="1">
      <alignment horizontal="left" vertical="top"/>
    </xf>
    <xf numFmtId="190" fontId="11" fillId="0" borderId="11" xfId="0" applyNumberFormat="1" applyFont="1" applyFill="1" applyBorder="1" applyAlignment="1" applyProtection="1">
      <alignment vertical="center" shrinkToFit="1"/>
      <protection/>
    </xf>
    <xf numFmtId="190" fontId="11" fillId="0" borderId="12" xfId="0" applyNumberFormat="1" applyFont="1" applyFill="1" applyBorder="1" applyAlignment="1" applyProtection="1">
      <alignment vertical="center" shrinkToFit="1"/>
      <protection/>
    </xf>
    <xf numFmtId="0" fontId="6" fillId="0" borderId="13" xfId="0" applyFont="1" applyFill="1" applyBorder="1" applyAlignment="1">
      <alignment horizontal="justify" vertical="top" wrapText="1"/>
    </xf>
    <xf numFmtId="0" fontId="6" fillId="0" borderId="14" xfId="0" applyFont="1" applyFill="1" applyBorder="1" applyAlignment="1">
      <alignment horizontal="justify" vertical="top" wrapText="1"/>
    </xf>
    <xf numFmtId="38" fontId="6" fillId="0" borderId="15" xfId="49" applyFont="1" applyFill="1" applyBorder="1" applyAlignment="1" applyProtection="1" quotePrefix="1">
      <alignment vertical="center" shrinkToFit="1"/>
      <protection/>
    </xf>
    <xf numFmtId="0" fontId="6"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1" fillId="0" borderId="0" xfId="0" applyFont="1" applyFill="1" applyBorder="1" applyAlignment="1">
      <alignment vertical="center"/>
    </xf>
    <xf numFmtId="0" fontId="11" fillId="0" borderId="17" xfId="0" applyFont="1" applyFill="1" applyBorder="1" applyAlignment="1">
      <alignment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ill="1" applyAlignment="1">
      <alignment vertical="center"/>
    </xf>
    <xf numFmtId="0" fontId="3" fillId="0" borderId="16" xfId="0" applyFont="1" applyFill="1" applyBorder="1" applyAlignment="1">
      <alignment vertical="center" shrinkToFit="1"/>
    </xf>
    <xf numFmtId="0" fontId="3" fillId="0" borderId="11" xfId="0" applyFont="1" applyFill="1" applyBorder="1" applyAlignment="1">
      <alignment vertical="center" shrinkToFit="1"/>
    </xf>
    <xf numFmtId="0" fontId="3" fillId="0" borderId="10" xfId="0" applyFont="1" applyFill="1" applyBorder="1" applyAlignment="1">
      <alignment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11" fillId="0" borderId="22" xfId="0" applyFont="1" applyFill="1" applyBorder="1" applyAlignment="1">
      <alignment vertical="center"/>
    </xf>
    <xf numFmtId="0" fontId="11" fillId="0" borderId="11" xfId="0" applyFont="1" applyFill="1" applyBorder="1" applyAlignment="1">
      <alignment vertical="center"/>
    </xf>
    <xf numFmtId="0" fontId="11" fillId="0" borderId="12" xfId="0" applyFont="1" applyFill="1" applyBorder="1" applyAlignment="1">
      <alignment/>
    </xf>
    <xf numFmtId="0" fontId="11" fillId="0" borderId="11" xfId="0" applyFont="1" applyFill="1" applyBorder="1" applyAlignment="1">
      <alignment vertical="top"/>
    </xf>
    <xf numFmtId="0" fontId="11" fillId="0" borderId="0" xfId="0" applyFont="1" applyFill="1" applyBorder="1" applyAlignment="1">
      <alignment vertical="top"/>
    </xf>
    <xf numFmtId="0" fontId="11" fillId="0" borderId="0" xfId="0" applyFont="1" applyAlignment="1">
      <alignment vertical="top"/>
    </xf>
    <xf numFmtId="199" fontId="11" fillId="0" borderId="0" xfId="0" applyNumberFormat="1" applyFont="1" applyFill="1" applyBorder="1" applyAlignment="1" applyProtection="1">
      <alignment vertical="center" shrinkToFit="1"/>
      <protection/>
    </xf>
    <xf numFmtId="0" fontId="11" fillId="0" borderId="0" xfId="0" applyFont="1" applyBorder="1" applyAlignment="1" applyProtection="1">
      <alignment horizontal="left" vertical="center"/>
      <protection/>
    </xf>
    <xf numFmtId="190" fontId="11" fillId="0" borderId="0" xfId="0" applyNumberFormat="1" applyFont="1" applyFill="1" applyBorder="1" applyAlignment="1" applyProtection="1">
      <alignment horizontal="center" vertical="center" shrinkToFit="1"/>
      <protection/>
    </xf>
    <xf numFmtId="0" fontId="3" fillId="0" borderId="10" xfId="0" applyFont="1" applyFill="1" applyBorder="1" applyAlignment="1">
      <alignment vertical="center" shrinkToFit="1"/>
    </xf>
    <xf numFmtId="0" fontId="3" fillId="0" borderId="22" xfId="0" applyFont="1" applyFill="1" applyBorder="1" applyAlignment="1">
      <alignment vertical="center" wrapText="1"/>
    </xf>
    <xf numFmtId="0" fontId="3" fillId="0" borderId="22" xfId="0" applyFont="1" applyFill="1" applyBorder="1" applyAlignment="1">
      <alignment vertical="center" shrinkToFit="1"/>
    </xf>
    <xf numFmtId="0" fontId="4" fillId="0" borderId="0" xfId="0" applyFont="1" applyAlignment="1">
      <alignment horizontal="left" vertical="center"/>
    </xf>
    <xf numFmtId="0" fontId="16" fillId="0" borderId="0" xfId="0" applyFont="1" applyAlignment="1">
      <alignment horizontal="left" vertical="center"/>
    </xf>
    <xf numFmtId="0" fontId="17" fillId="0" borderId="0" xfId="0" applyFont="1" applyFill="1" applyAlignment="1">
      <alignment vertical="center" shrinkToFit="1"/>
    </xf>
    <xf numFmtId="0" fontId="18" fillId="0" borderId="0" xfId="0" applyFont="1" applyFill="1" applyAlignment="1">
      <alignment vertical="center" shrinkToFit="1"/>
    </xf>
    <xf numFmtId="0" fontId="17" fillId="0" borderId="0" xfId="0" applyFont="1" applyFill="1" applyAlignment="1">
      <alignment vertical="center"/>
    </xf>
    <xf numFmtId="0" fontId="17" fillId="0" borderId="0" xfId="0" applyFont="1" applyFill="1" applyBorder="1" applyAlignment="1">
      <alignment vertical="center" shrinkToFit="1"/>
    </xf>
    <xf numFmtId="0" fontId="18" fillId="0" borderId="0" xfId="0" applyFont="1" applyFill="1" applyBorder="1" applyAlignment="1">
      <alignment vertical="center" shrinkToFit="1"/>
    </xf>
    <xf numFmtId="0" fontId="17" fillId="0" borderId="10" xfId="0" applyFont="1" applyFill="1" applyBorder="1" applyAlignment="1">
      <alignment horizontal="center" vertical="center" shrinkToFit="1"/>
    </xf>
    <xf numFmtId="0" fontId="17" fillId="0" borderId="23" xfId="0" applyFont="1" applyFill="1" applyBorder="1" applyAlignment="1" applyProtection="1">
      <alignment horizontal="center" vertical="center" shrinkToFit="1"/>
      <protection/>
    </xf>
    <xf numFmtId="0" fontId="18" fillId="0" borderId="10" xfId="0" applyFont="1" applyFill="1" applyBorder="1" applyAlignment="1" applyProtection="1">
      <alignment horizontal="center" vertical="center" shrinkToFit="1"/>
      <protection/>
    </xf>
    <xf numFmtId="182" fontId="17" fillId="0" borderId="10" xfId="0" applyNumberFormat="1" applyFont="1" applyFill="1" applyBorder="1" applyAlignment="1">
      <alignment vertical="center" shrinkToFit="1"/>
    </xf>
    <xf numFmtId="0" fontId="18" fillId="0" borderId="10" xfId="0" applyFont="1" applyFill="1" applyBorder="1" applyAlignment="1">
      <alignment horizontal="center" vertical="center" shrinkToFit="1"/>
    </xf>
    <xf numFmtId="208" fontId="19" fillId="0" borderId="10" xfId="49" applyNumberFormat="1" applyFont="1" applyFill="1" applyBorder="1" applyAlignment="1">
      <alignment vertical="center" shrinkToFit="1"/>
    </xf>
    <xf numFmtId="0" fontId="18" fillId="0" borderId="10" xfId="0" applyFont="1" applyFill="1" applyBorder="1" applyAlignment="1">
      <alignment vertical="center" shrinkToFit="1"/>
    </xf>
    <xf numFmtId="0" fontId="20" fillId="0" borderId="10" xfId="0" applyFont="1" applyFill="1" applyBorder="1" applyAlignment="1">
      <alignment vertical="center" shrinkToFit="1"/>
    </xf>
    <xf numFmtId="0" fontId="21" fillId="0" borderId="10" xfId="0" applyFont="1" applyFill="1" applyBorder="1" applyAlignment="1">
      <alignment horizontal="left" vertical="center" wrapText="1" shrinkToFit="1"/>
    </xf>
    <xf numFmtId="0" fontId="18" fillId="0" borderId="10" xfId="0" applyFont="1" applyFill="1" applyBorder="1" applyAlignment="1">
      <alignment horizontal="left" vertical="center" wrapText="1" shrinkToFit="1"/>
    </xf>
    <xf numFmtId="0" fontId="18" fillId="0" borderId="10" xfId="0" applyFont="1" applyFill="1" applyBorder="1" applyAlignment="1">
      <alignment horizontal="left" vertical="center" shrinkToFit="1"/>
    </xf>
    <xf numFmtId="4" fontId="17" fillId="0" borderId="23" xfId="0" applyNumberFormat="1" applyFont="1" applyFill="1" applyBorder="1" applyAlignment="1" applyProtection="1">
      <alignment horizontal="center" vertical="center" shrinkToFit="1"/>
      <protection/>
    </xf>
    <xf numFmtId="185" fontId="17" fillId="0" borderId="10" xfId="0" applyNumberFormat="1" applyFont="1" applyFill="1" applyBorder="1" applyAlignment="1">
      <alignment vertical="center" shrinkToFit="1"/>
    </xf>
    <xf numFmtId="209" fontId="19" fillId="0" borderId="10" xfId="49" applyNumberFormat="1" applyFont="1" applyFill="1" applyBorder="1" applyAlignment="1">
      <alignment vertical="center" shrinkToFit="1"/>
    </xf>
    <xf numFmtId="0" fontId="24" fillId="0" borderId="23" xfId="0" applyFont="1" applyFill="1" applyBorder="1" applyAlignment="1" applyProtection="1">
      <alignment horizontal="left" vertical="center" shrinkToFit="1"/>
      <protection/>
    </xf>
    <xf numFmtId="0" fontId="23" fillId="0" borderId="10" xfId="0" applyFont="1" applyFill="1" applyBorder="1" applyAlignment="1" applyProtection="1">
      <alignment horizontal="center" vertical="center" shrinkToFit="1"/>
      <protection/>
    </xf>
    <xf numFmtId="209" fontId="17" fillId="0" borderId="10" xfId="0" applyNumberFormat="1" applyFont="1" applyFill="1" applyBorder="1" applyAlignment="1">
      <alignment vertical="center" shrinkToFit="1"/>
    </xf>
    <xf numFmtId="187" fontId="17" fillId="0" borderId="23" xfId="0" applyNumberFormat="1" applyFont="1" applyFill="1" applyBorder="1" applyAlignment="1" applyProtection="1">
      <alignment horizontal="center" vertical="center" shrinkToFit="1"/>
      <protection/>
    </xf>
    <xf numFmtId="209" fontId="18" fillId="0" borderId="10" xfId="0" applyNumberFormat="1" applyFont="1" applyFill="1" applyBorder="1" applyAlignment="1" applyProtection="1">
      <alignment horizontal="center" vertical="center" shrinkToFit="1"/>
      <protection/>
    </xf>
    <xf numFmtId="0" fontId="18" fillId="0" borderId="10" xfId="0" applyFont="1" applyFill="1" applyBorder="1" applyAlignment="1">
      <alignment vertical="center" wrapText="1"/>
    </xf>
    <xf numFmtId="185" fontId="22" fillId="0" borderId="10" xfId="0" applyNumberFormat="1" applyFont="1" applyFill="1" applyBorder="1" applyAlignment="1">
      <alignment vertical="center" shrinkToFit="1"/>
    </xf>
    <xf numFmtId="208" fontId="19" fillId="0" borderId="16" xfId="49" applyNumberFormat="1" applyFont="1" applyFill="1" applyBorder="1" applyAlignment="1">
      <alignment vertical="center" shrinkToFit="1"/>
    </xf>
    <xf numFmtId="208" fontId="17" fillId="0" borderId="10" xfId="0" applyNumberFormat="1" applyFont="1" applyFill="1" applyBorder="1" applyAlignment="1">
      <alignment vertical="center" shrinkToFit="1"/>
    </xf>
    <xf numFmtId="0" fontId="18" fillId="0" borderId="10" xfId="0" applyFont="1" applyFill="1" applyBorder="1" applyAlignment="1">
      <alignment horizontal="left" vertical="center" wrapText="1"/>
    </xf>
    <xf numFmtId="186" fontId="17" fillId="0" borderId="23" xfId="0" applyNumberFormat="1" applyFont="1" applyFill="1" applyBorder="1" applyAlignment="1" applyProtection="1">
      <alignment horizontal="center" vertical="center" shrinkToFit="1"/>
      <protection/>
    </xf>
    <xf numFmtId="186" fontId="18" fillId="0" borderId="10" xfId="0" applyNumberFormat="1" applyFont="1" applyFill="1" applyBorder="1" applyAlignment="1" applyProtection="1">
      <alignment horizontal="center" vertical="center" shrinkToFit="1"/>
      <protection/>
    </xf>
    <xf numFmtId="209" fontId="17" fillId="0" borderId="0" xfId="0" applyNumberFormat="1" applyFont="1" applyFill="1" applyAlignment="1">
      <alignment vertical="center" shrinkToFit="1"/>
    </xf>
    <xf numFmtId="38" fontId="25" fillId="0" borderId="24" xfId="49" applyFont="1" applyFill="1" applyBorder="1" applyAlignment="1">
      <alignment vertical="center" shrinkToFit="1"/>
    </xf>
    <xf numFmtId="0" fontId="4" fillId="0" borderId="0" xfId="0" applyFont="1" applyFill="1" applyAlignment="1">
      <alignment vertical="center" wrapText="1"/>
    </xf>
    <xf numFmtId="0" fontId="11" fillId="0" borderId="0" xfId="0" applyFont="1" applyFill="1" applyAlignment="1">
      <alignment vertical="center" shrinkToFit="1"/>
    </xf>
    <xf numFmtId="0" fontId="3" fillId="0" borderId="0" xfId="0" applyFont="1" applyFill="1" applyAlignment="1">
      <alignment vertical="center" shrinkToFit="1"/>
    </xf>
    <xf numFmtId="0" fontId="4" fillId="0" borderId="0" xfId="0" applyFont="1" applyAlignment="1">
      <alignment vertical="center"/>
    </xf>
    <xf numFmtId="38" fontId="6" fillId="0" borderId="16" xfId="49" applyFont="1" applyFill="1" applyBorder="1" applyAlignment="1" applyProtection="1">
      <alignment vertical="center" shrinkToFit="1"/>
      <protection/>
    </xf>
    <xf numFmtId="38" fontId="6" fillId="0" borderId="23" xfId="49" applyFont="1" applyFill="1" applyBorder="1" applyAlignment="1" applyProtection="1" quotePrefix="1">
      <alignment vertical="center" shrinkToFit="1"/>
      <protection locked="0"/>
    </xf>
    <xf numFmtId="0" fontId="3" fillId="0" borderId="25" xfId="0" applyFont="1" applyFill="1" applyBorder="1" applyAlignment="1">
      <alignment horizontal="center" vertical="center" shrinkToFit="1"/>
    </xf>
    <xf numFmtId="0" fontId="3" fillId="0" borderId="10" xfId="0" applyFont="1" applyFill="1" applyBorder="1" applyAlignment="1">
      <alignment horizontal="center" vertical="center" wrapText="1"/>
    </xf>
    <xf numFmtId="38" fontId="6" fillId="0" borderId="21" xfId="49" applyFont="1" applyFill="1" applyBorder="1" applyAlignment="1" applyProtection="1" quotePrefix="1">
      <alignment vertical="center" shrinkToFit="1"/>
      <protection locked="0"/>
    </xf>
    <xf numFmtId="0" fontId="11" fillId="0" borderId="16" xfId="0" applyFont="1" applyBorder="1" applyAlignment="1">
      <alignment horizontal="left" vertical="center" wrapText="1"/>
    </xf>
    <xf numFmtId="199" fontId="11" fillId="0" borderId="23" xfId="0" applyNumberFormat="1" applyFont="1" applyFill="1" applyBorder="1" applyAlignment="1" applyProtection="1">
      <alignment vertical="center" shrinkToFit="1"/>
      <protection/>
    </xf>
    <xf numFmtId="0" fontId="11" fillId="0" borderId="16" xfId="0" applyFont="1" applyBorder="1" applyAlignment="1">
      <alignment horizontal="left" vertical="center"/>
    </xf>
    <xf numFmtId="190" fontId="11" fillId="0" borderId="16" xfId="0" applyNumberFormat="1" applyFont="1" applyFill="1" applyBorder="1" applyAlignment="1" applyProtection="1">
      <alignment vertical="center" shrinkToFit="1"/>
      <protection locked="0"/>
    </xf>
    <xf numFmtId="0" fontId="4" fillId="0" borderId="0" xfId="0" applyFont="1" applyFill="1" applyAlignment="1">
      <alignment vertical="center"/>
    </xf>
    <xf numFmtId="38" fontId="6" fillId="0" borderId="23" xfId="49" applyFont="1" applyFill="1" applyBorder="1" applyAlignment="1" applyProtection="1" quotePrefix="1">
      <alignment vertical="center" shrinkToFit="1"/>
      <protection/>
    </xf>
    <xf numFmtId="0" fontId="3" fillId="0" borderId="0" xfId="0" applyFont="1" applyFill="1" applyAlignment="1">
      <alignment horizontal="right" vertical="center"/>
    </xf>
    <xf numFmtId="0" fontId="9" fillId="33" borderId="0" xfId="0" applyFont="1" applyFill="1" applyAlignment="1">
      <alignment vertical="center"/>
    </xf>
    <xf numFmtId="0" fontId="0" fillId="33" borderId="0" xfId="0" applyFill="1" applyAlignment="1">
      <alignment vertical="center"/>
    </xf>
    <xf numFmtId="0" fontId="3" fillId="33" borderId="10" xfId="0" applyFont="1" applyFill="1" applyBorder="1" applyAlignment="1">
      <alignment vertical="center" wrapText="1"/>
    </xf>
    <xf numFmtId="0" fontId="3" fillId="33" borderId="25" xfId="0" applyFont="1" applyFill="1" applyBorder="1" applyAlignment="1">
      <alignment horizontal="right" vertical="center" wrapText="1"/>
    </xf>
    <xf numFmtId="0" fontId="3" fillId="33" borderId="15" xfId="0" applyFont="1" applyFill="1" applyBorder="1" applyAlignment="1">
      <alignment horizontal="right" vertical="center" wrapText="1"/>
    </xf>
    <xf numFmtId="189" fontId="6" fillId="33" borderId="25" xfId="0" applyNumberFormat="1" applyFont="1" applyFill="1" applyBorder="1" applyAlignment="1">
      <alignment horizontal="right" vertical="top" wrapText="1"/>
    </xf>
    <xf numFmtId="189" fontId="6" fillId="33" borderId="10" xfId="0" applyNumberFormat="1" applyFont="1" applyFill="1" applyBorder="1" applyAlignment="1">
      <alignment horizontal="right" vertical="top" wrapText="1"/>
    </xf>
    <xf numFmtId="189" fontId="6" fillId="33" borderId="10" xfId="0" applyNumberFormat="1" applyFont="1" applyFill="1" applyBorder="1" applyAlignment="1">
      <alignment horizontal="right" vertical="center" wrapText="1"/>
    </xf>
    <xf numFmtId="184" fontId="22" fillId="33" borderId="23" xfId="0" applyNumberFormat="1" applyFont="1" applyFill="1" applyBorder="1" applyAlignment="1" applyProtection="1">
      <alignment horizontal="center" vertical="center" shrinkToFit="1"/>
      <protection locked="0"/>
    </xf>
    <xf numFmtId="0" fontId="22" fillId="33" borderId="23" xfId="0" applyFont="1" applyFill="1" applyBorder="1" applyAlignment="1" applyProtection="1">
      <alignment horizontal="right" vertical="center" shrinkToFit="1"/>
      <protection locked="0"/>
    </xf>
    <xf numFmtId="0" fontId="23" fillId="33" borderId="10" xfId="0" applyFont="1" applyFill="1" applyBorder="1" applyAlignment="1" applyProtection="1">
      <alignment horizontal="center" vertical="center" shrinkToFit="1"/>
      <protection/>
    </xf>
    <xf numFmtId="182" fontId="17" fillId="33" borderId="10" xfId="0" applyNumberFormat="1" applyFont="1" applyFill="1" applyBorder="1" applyAlignment="1">
      <alignment vertical="center" shrinkToFit="1"/>
    </xf>
    <xf numFmtId="208" fontId="19" fillId="33" borderId="10" xfId="49" applyNumberFormat="1" applyFont="1" applyFill="1" applyBorder="1" applyAlignment="1">
      <alignment vertical="center" shrinkToFit="1"/>
    </xf>
    <xf numFmtId="0" fontId="4" fillId="33" borderId="10" xfId="0" applyFont="1" applyFill="1" applyBorder="1" applyAlignment="1">
      <alignment horizontal="justify" vertical="center" wrapText="1"/>
    </xf>
    <xf numFmtId="0" fontId="4" fillId="33" borderId="10" xfId="0" applyFont="1" applyFill="1" applyBorder="1" applyAlignment="1">
      <alignment horizontal="left" vertical="top" wrapText="1"/>
    </xf>
    <xf numFmtId="0" fontId="4" fillId="33" borderId="13" xfId="0" applyFont="1" applyFill="1" applyBorder="1" applyAlignment="1">
      <alignment horizontal="left" vertical="top" wrapText="1"/>
    </xf>
    <xf numFmtId="190" fontId="11" fillId="33" borderId="16" xfId="0" applyNumberFormat="1" applyFont="1" applyFill="1" applyBorder="1" applyAlignment="1" applyProtection="1">
      <alignment horizontal="center" vertical="center" shrinkToFit="1"/>
      <protection locked="0"/>
    </xf>
    <xf numFmtId="0" fontId="3" fillId="33" borderId="0" xfId="0" applyFont="1" applyFill="1" applyAlignment="1">
      <alignment vertical="center"/>
    </xf>
    <xf numFmtId="0" fontId="3" fillId="0" borderId="0" xfId="0" applyFont="1" applyFill="1" applyAlignment="1">
      <alignment vertical="center"/>
    </xf>
    <xf numFmtId="0" fontId="11" fillId="33" borderId="0" xfId="0" applyFont="1" applyFill="1" applyAlignment="1">
      <alignment vertical="center"/>
    </xf>
    <xf numFmtId="58" fontId="3" fillId="33" borderId="0" xfId="0" applyNumberFormat="1" applyFont="1" applyFill="1" applyAlignment="1">
      <alignment vertical="center" shrinkToFit="1"/>
    </xf>
    <xf numFmtId="0" fontId="3" fillId="33" borderId="10" xfId="0" applyFont="1" applyFill="1" applyBorder="1" applyAlignment="1">
      <alignment horizontal="center" vertical="center" shrinkToFit="1"/>
    </xf>
    <xf numFmtId="184" fontId="17" fillId="0" borderId="23" xfId="0" applyNumberFormat="1" applyFont="1" applyFill="1" applyBorder="1" applyAlignment="1" applyProtection="1">
      <alignment horizontal="center" vertical="center" shrinkToFit="1"/>
      <protection/>
    </xf>
    <xf numFmtId="0" fontId="3" fillId="0" borderId="0" xfId="0" applyFont="1" applyFill="1" applyAlignment="1">
      <alignment vertical="center"/>
    </xf>
    <xf numFmtId="0" fontId="3" fillId="0" borderId="0" xfId="0" applyFont="1" applyFill="1" applyAlignment="1">
      <alignment horizontal="left" vertical="center" wrapText="1"/>
    </xf>
    <xf numFmtId="0" fontId="3" fillId="0" borderId="0" xfId="0" applyFont="1" applyAlignment="1">
      <alignment vertical="center" wrapText="1"/>
    </xf>
    <xf numFmtId="0" fontId="3" fillId="0" borderId="0" xfId="0" applyFont="1" applyFill="1" applyBorder="1" applyAlignment="1">
      <alignment horizontal="left" vertical="center" wrapText="1"/>
    </xf>
    <xf numFmtId="0" fontId="3" fillId="33" borderId="12" xfId="0" applyFont="1" applyFill="1" applyBorder="1" applyAlignment="1">
      <alignment horizontal="right" vertical="center" wrapText="1"/>
    </xf>
    <xf numFmtId="0" fontId="3" fillId="33" borderId="0" xfId="0" applyFont="1" applyFill="1" applyBorder="1" applyAlignment="1">
      <alignment horizontal="right" vertical="center" wrapText="1"/>
    </xf>
    <xf numFmtId="0" fontId="3" fillId="33" borderId="26" xfId="0" applyFont="1" applyFill="1" applyBorder="1" applyAlignment="1">
      <alignment horizontal="right" vertical="center" wrapText="1"/>
    </xf>
    <xf numFmtId="0" fontId="3" fillId="33" borderId="16" xfId="0" applyFont="1" applyFill="1" applyBorder="1" applyAlignment="1">
      <alignment vertical="center" wrapText="1"/>
    </xf>
    <xf numFmtId="0" fontId="3" fillId="33" borderId="23" xfId="0" applyFont="1" applyFill="1" applyBorder="1" applyAlignment="1">
      <alignment vertical="center" wrapText="1"/>
    </xf>
    <xf numFmtId="0" fontId="3" fillId="0" borderId="10" xfId="0" applyFont="1" applyFill="1" applyBorder="1" applyAlignment="1">
      <alignment horizontal="justify" vertical="center" wrapText="1"/>
    </xf>
    <xf numFmtId="0" fontId="3" fillId="0" borderId="1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33" borderId="22" xfId="0" applyFont="1" applyFill="1" applyBorder="1" applyAlignment="1">
      <alignment horizontal="right" vertical="center" wrapText="1"/>
    </xf>
    <xf numFmtId="0" fontId="3" fillId="33" borderId="17" xfId="0" applyFont="1" applyFill="1" applyBorder="1" applyAlignment="1">
      <alignment horizontal="right" vertical="center" wrapText="1"/>
    </xf>
    <xf numFmtId="0" fontId="3" fillId="33" borderId="12"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26" xfId="0" applyFont="1" applyFill="1" applyBorder="1" applyAlignment="1">
      <alignment horizontal="left" vertical="center" wrapText="1"/>
    </xf>
    <xf numFmtId="0" fontId="3" fillId="0" borderId="16" xfId="0" applyFont="1" applyFill="1" applyBorder="1" applyAlignment="1">
      <alignment vertical="center" wrapText="1"/>
    </xf>
    <xf numFmtId="0" fontId="3" fillId="0" borderId="21" xfId="0" applyFont="1" applyFill="1" applyBorder="1" applyAlignment="1">
      <alignment vertical="center" wrapText="1"/>
    </xf>
    <xf numFmtId="0" fontId="3" fillId="0" borderId="23"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19"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22" xfId="0" applyFont="1" applyFill="1" applyBorder="1" applyAlignment="1">
      <alignment horizontal="center" vertical="center" wrapText="1"/>
    </xf>
    <xf numFmtId="0" fontId="0" fillId="33" borderId="17" xfId="0" applyFill="1" applyBorder="1" applyAlignment="1">
      <alignment vertical="center"/>
    </xf>
    <xf numFmtId="0" fontId="0" fillId="33" borderId="18" xfId="0" applyFill="1" applyBorder="1" applyAlignment="1">
      <alignment vertical="center"/>
    </xf>
    <xf numFmtId="0" fontId="3" fillId="0" borderId="2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0" fillId="33" borderId="19" xfId="0" applyFill="1" applyBorder="1" applyAlignment="1">
      <alignment vertical="center"/>
    </xf>
    <xf numFmtId="0" fontId="0" fillId="33" borderId="20" xfId="0" applyFill="1" applyBorder="1" applyAlignment="1">
      <alignment vertical="center"/>
    </xf>
    <xf numFmtId="0" fontId="3" fillId="33" borderId="11"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11"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33" borderId="21" xfId="0" applyFont="1" applyFill="1" applyBorder="1" applyAlignment="1">
      <alignment vertical="center" wrapText="1"/>
    </xf>
    <xf numFmtId="189" fontId="6" fillId="33" borderId="16" xfId="0" applyNumberFormat="1" applyFont="1" applyFill="1" applyBorder="1" applyAlignment="1">
      <alignment horizontal="right" vertical="top" wrapText="1"/>
    </xf>
    <xf numFmtId="189" fontId="6" fillId="33" borderId="23" xfId="0" applyNumberFormat="1" applyFont="1" applyFill="1" applyBorder="1" applyAlignment="1">
      <alignment horizontal="right" vertical="top" wrapText="1"/>
    </xf>
    <xf numFmtId="0" fontId="6" fillId="33" borderId="16" xfId="0" applyFont="1" applyFill="1" applyBorder="1" applyAlignment="1">
      <alignment vertical="top" wrapText="1"/>
    </xf>
    <xf numFmtId="0" fontId="6" fillId="33" borderId="23" xfId="0" applyFont="1" applyFill="1" applyBorder="1" applyAlignment="1">
      <alignment vertical="top" wrapText="1"/>
    </xf>
    <xf numFmtId="0" fontId="6" fillId="33" borderId="16" xfId="0" applyFont="1" applyFill="1" applyBorder="1" applyAlignment="1">
      <alignment horizontal="right" vertical="center" shrinkToFit="1"/>
    </xf>
    <xf numFmtId="0" fontId="6" fillId="33" borderId="23" xfId="0" applyFont="1" applyFill="1" applyBorder="1" applyAlignment="1">
      <alignment horizontal="right" vertical="center" shrinkToFit="1"/>
    </xf>
    <xf numFmtId="0" fontId="6" fillId="33" borderId="16" xfId="0" applyFont="1" applyFill="1" applyBorder="1" applyAlignment="1">
      <alignment vertical="center" shrinkToFit="1"/>
    </xf>
    <xf numFmtId="0" fontId="6" fillId="33" borderId="23" xfId="0" applyFont="1" applyFill="1" applyBorder="1" applyAlignment="1">
      <alignment vertical="center" shrinkToFit="1"/>
    </xf>
    <xf numFmtId="0" fontId="3" fillId="0" borderId="27" xfId="0" applyFont="1" applyFill="1" applyBorder="1" applyAlignment="1">
      <alignment horizontal="right" vertical="center" shrinkToFit="1"/>
    </xf>
    <xf numFmtId="0" fontId="3" fillId="0" borderId="28" xfId="0" applyFont="1" applyFill="1" applyBorder="1" applyAlignment="1">
      <alignment horizontal="right" vertical="center" shrinkToFit="1"/>
    </xf>
    <xf numFmtId="189" fontId="6" fillId="33" borderId="16" xfId="0" applyNumberFormat="1" applyFont="1" applyFill="1" applyBorder="1" applyAlignment="1">
      <alignment vertical="top" wrapText="1"/>
    </xf>
    <xf numFmtId="189" fontId="6" fillId="33" borderId="23" xfId="0" applyNumberFormat="1" applyFont="1" applyFill="1" applyBorder="1" applyAlignment="1">
      <alignment vertical="top"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33" borderId="11" xfId="0" applyFont="1" applyFill="1" applyBorder="1" applyAlignment="1">
      <alignment horizontal="right" vertical="center" shrinkToFit="1"/>
    </xf>
    <xf numFmtId="0" fontId="6" fillId="33" borderId="20" xfId="0" applyFont="1" applyFill="1" applyBorder="1" applyAlignment="1">
      <alignment horizontal="right" vertical="center" shrinkToFit="1"/>
    </xf>
    <xf numFmtId="0" fontId="17" fillId="0" borderId="22"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20"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38" fontId="6" fillId="0" borderId="16" xfId="49" applyFont="1" applyFill="1" applyBorder="1" applyAlignment="1" applyProtection="1">
      <alignment horizontal="right" vertical="center" wrapText="1"/>
      <protection/>
    </xf>
    <xf numFmtId="0" fontId="11" fillId="0" borderId="23" xfId="0" applyFont="1" applyFill="1" applyBorder="1" applyAlignment="1">
      <alignment horizontal="right" vertical="center" wrapText="1"/>
    </xf>
    <xf numFmtId="0" fontId="6" fillId="0" borderId="15" xfId="0" applyFont="1" applyFill="1" applyBorder="1" applyAlignment="1">
      <alignment horizontal="center" vertical="center" textRotation="255" wrapText="1"/>
    </xf>
    <xf numFmtId="0" fontId="6" fillId="0" borderId="29" xfId="0" applyFont="1" applyFill="1" applyBorder="1" applyAlignment="1">
      <alignment horizontal="center" vertical="center" textRotation="255" wrapText="1"/>
    </xf>
    <xf numFmtId="0" fontId="6" fillId="0" borderId="25" xfId="0" applyFont="1" applyFill="1" applyBorder="1" applyAlignment="1">
      <alignment horizontal="center" vertical="center" textRotation="255" wrapText="1"/>
    </xf>
    <xf numFmtId="38" fontId="6" fillId="0" borderId="11" xfId="49" applyFont="1" applyFill="1" applyBorder="1" applyAlignment="1" applyProtection="1" quotePrefix="1">
      <alignment horizontal="right" vertical="center" shrinkToFit="1"/>
      <protection/>
    </xf>
    <xf numFmtId="38" fontId="6" fillId="0" borderId="20" xfId="49" applyFont="1" applyFill="1" applyBorder="1" applyAlignment="1" applyProtection="1" quotePrefix="1">
      <alignment horizontal="right" vertical="center" shrinkToFit="1"/>
      <protection/>
    </xf>
    <xf numFmtId="38" fontId="6" fillId="0" borderId="16" xfId="49" applyFont="1" applyFill="1" applyBorder="1" applyAlignment="1" applyProtection="1" quotePrefix="1">
      <alignment horizontal="right" vertical="center" shrinkToFit="1"/>
      <protection/>
    </xf>
    <xf numFmtId="0" fontId="11" fillId="0" borderId="23" xfId="0" applyFont="1" applyFill="1" applyBorder="1" applyAlignment="1">
      <alignment horizontal="right" vertical="center" shrinkToFit="1"/>
    </xf>
    <xf numFmtId="0" fontId="6" fillId="0" borderId="27" xfId="0" applyFont="1" applyFill="1" applyBorder="1" applyAlignment="1">
      <alignment horizontal="center" vertical="top" wrapText="1"/>
    </xf>
    <xf numFmtId="0" fontId="6" fillId="0" borderId="28" xfId="0" applyFont="1" applyFill="1" applyBorder="1" applyAlignment="1">
      <alignment horizontal="center" vertical="top" wrapText="1"/>
    </xf>
    <xf numFmtId="38" fontId="6" fillId="0" borderId="10" xfId="49" applyFont="1" applyFill="1" applyBorder="1" applyAlignment="1" applyProtection="1" quotePrefix="1">
      <alignment horizontal="right" vertical="center" shrinkToFit="1"/>
      <protection/>
    </xf>
    <xf numFmtId="0" fontId="11" fillId="0" borderId="10" xfId="0" applyFont="1" applyFill="1" applyBorder="1" applyAlignment="1">
      <alignment horizontal="right" vertical="center" shrinkToFit="1"/>
    </xf>
    <xf numFmtId="38" fontId="6" fillId="0" borderId="11" xfId="49" applyFont="1" applyFill="1" applyBorder="1" applyAlignment="1" applyProtection="1">
      <alignment horizontal="right" vertical="center" wrapText="1"/>
      <protection/>
    </xf>
    <xf numFmtId="0" fontId="11" fillId="0" borderId="20" xfId="0" applyFont="1" applyFill="1" applyBorder="1" applyAlignment="1">
      <alignment horizontal="right" vertical="center" wrapText="1"/>
    </xf>
    <xf numFmtId="0" fontId="3"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5"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0" xfId="0" applyFont="1" applyFill="1" applyBorder="1" applyAlignment="1">
      <alignment horizontal="left" vertical="center"/>
    </xf>
    <xf numFmtId="0" fontId="3" fillId="0" borderId="25" xfId="0" applyFont="1" applyFill="1" applyBorder="1" applyAlignment="1">
      <alignment horizontal="center" vertical="center" wrapText="1"/>
    </xf>
    <xf numFmtId="38" fontId="6" fillId="0" borderId="19" xfId="49" applyFont="1" applyFill="1" applyBorder="1" applyAlignment="1" applyProtection="1" quotePrefix="1">
      <alignment horizontal="right" vertical="center" shrinkToFit="1"/>
      <protection/>
    </xf>
    <xf numFmtId="0" fontId="6" fillId="0" borderId="12" xfId="0" applyFont="1" applyFill="1" applyBorder="1" applyAlignment="1">
      <alignment horizontal="center" vertical="center" textRotation="255" wrapText="1"/>
    </xf>
    <xf numFmtId="0" fontId="6" fillId="0" borderId="11" xfId="0" applyFont="1" applyFill="1" applyBorder="1" applyAlignment="1">
      <alignment horizontal="center" vertical="center" textRotation="255" wrapText="1"/>
    </xf>
    <xf numFmtId="49" fontId="11" fillId="33" borderId="16"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protection/>
    </xf>
    <xf numFmtId="38" fontId="6" fillId="0" borderId="16" xfId="49" applyFont="1" applyFill="1" applyBorder="1" applyAlignment="1" applyProtection="1">
      <alignment horizontal="right" vertical="center" shrinkToFit="1"/>
      <protection/>
    </xf>
    <xf numFmtId="0" fontId="3" fillId="33" borderId="10" xfId="0" applyFont="1" applyFill="1" applyBorder="1" applyAlignment="1">
      <alignment horizontal="center" vertical="center" shrinkToFit="1"/>
    </xf>
    <xf numFmtId="0" fontId="3" fillId="0" borderId="21" xfId="0" applyFont="1" applyFill="1" applyBorder="1" applyAlignment="1">
      <alignment horizontal="center" vertical="center" wrapText="1"/>
    </xf>
    <xf numFmtId="38" fontId="6" fillId="0" borderId="22" xfId="49" applyFont="1" applyFill="1" applyBorder="1" applyAlignment="1" applyProtection="1" quotePrefix="1">
      <alignment horizontal="right" vertical="center" shrinkToFit="1"/>
      <protection/>
    </xf>
    <xf numFmtId="0" fontId="11" fillId="0" borderId="18" xfId="0" applyFont="1" applyFill="1" applyBorder="1" applyAlignment="1">
      <alignment horizontal="right" vertical="center" shrinkToFit="1"/>
    </xf>
    <xf numFmtId="0" fontId="4" fillId="0" borderId="0" xfId="0" applyFont="1" applyFill="1" applyAlignment="1">
      <alignment horizontal="left" vertical="center" wrapText="1"/>
    </xf>
    <xf numFmtId="38" fontId="6" fillId="0" borderId="16" xfId="49" applyFont="1" applyFill="1" applyBorder="1" applyAlignment="1" applyProtection="1" quotePrefix="1">
      <alignment horizontal="right" vertical="center" shrinkToFit="1"/>
      <protection locked="0"/>
    </xf>
    <xf numFmtId="38" fontId="6" fillId="0" borderId="23" xfId="49" applyFont="1" applyFill="1" applyBorder="1" applyAlignment="1" applyProtection="1" quotePrefix="1">
      <alignment horizontal="right" vertical="center" shrinkToFit="1"/>
      <protection locked="0"/>
    </xf>
    <xf numFmtId="0" fontId="11" fillId="0" borderId="22" xfId="0" applyFont="1" applyFill="1" applyBorder="1" applyAlignment="1">
      <alignment horizontal="center" vertical="center"/>
    </xf>
    <xf numFmtId="0" fontId="11" fillId="0" borderId="17" xfId="0" applyFont="1" applyFill="1" applyBorder="1" applyAlignment="1">
      <alignment horizontal="center" vertical="center"/>
    </xf>
    <xf numFmtId="0" fontId="6" fillId="0" borderId="22" xfId="0" applyNumberFormat="1" applyFont="1" applyFill="1" applyBorder="1" applyAlignment="1" applyProtection="1" quotePrefix="1">
      <alignment horizontal="center" vertical="center" shrinkToFit="1"/>
      <protection/>
    </xf>
    <xf numFmtId="0" fontId="6" fillId="0" borderId="18" xfId="0" applyNumberFormat="1" applyFont="1" applyFill="1" applyBorder="1" applyAlignment="1" applyProtection="1" quotePrefix="1">
      <alignment horizontal="center" vertical="center" shrinkToFit="1"/>
      <protection/>
    </xf>
    <xf numFmtId="0" fontId="6" fillId="0" borderId="12" xfId="0" applyNumberFormat="1" applyFont="1" applyFill="1" applyBorder="1" applyAlignment="1" applyProtection="1" quotePrefix="1">
      <alignment horizontal="center" vertical="center" shrinkToFit="1"/>
      <protection/>
    </xf>
    <xf numFmtId="0" fontId="6" fillId="0" borderId="26" xfId="0" applyNumberFormat="1" applyFont="1" applyFill="1" applyBorder="1" applyAlignment="1" applyProtection="1" quotePrefix="1">
      <alignment horizontal="center" vertical="center" shrinkToFit="1"/>
      <protection/>
    </xf>
    <xf numFmtId="0" fontId="6" fillId="0" borderId="11" xfId="0" applyNumberFormat="1" applyFont="1" applyFill="1" applyBorder="1" applyAlignment="1" applyProtection="1" quotePrefix="1">
      <alignment horizontal="center" vertical="center" shrinkToFit="1"/>
      <protection/>
    </xf>
    <xf numFmtId="0" fontId="6" fillId="0" borderId="20" xfId="0" applyNumberFormat="1" applyFont="1" applyFill="1" applyBorder="1" applyAlignment="1" applyProtection="1" quotePrefix="1">
      <alignment horizontal="center" vertical="center" shrinkToFit="1"/>
      <protection/>
    </xf>
    <xf numFmtId="0" fontId="11" fillId="0" borderId="16"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191" fontId="6" fillId="33" borderId="22" xfId="0" applyNumberFormat="1" applyFont="1" applyFill="1" applyBorder="1" applyAlignment="1" applyProtection="1">
      <alignment horizontal="center" vertical="center" shrinkToFit="1"/>
      <protection locked="0"/>
    </xf>
    <xf numFmtId="191" fontId="6" fillId="33" borderId="17" xfId="0" applyNumberFormat="1" applyFont="1" applyFill="1" applyBorder="1" applyAlignment="1" applyProtection="1">
      <alignment horizontal="center" vertical="center" shrinkToFit="1"/>
      <protection locked="0"/>
    </xf>
    <xf numFmtId="191" fontId="6" fillId="33" borderId="18" xfId="0" applyNumberFormat="1" applyFont="1" applyFill="1" applyBorder="1" applyAlignment="1" applyProtection="1">
      <alignment horizontal="center" vertical="center" shrinkToFit="1"/>
      <protection locked="0"/>
    </xf>
    <xf numFmtId="191" fontId="6" fillId="33" borderId="11" xfId="0" applyNumberFormat="1" applyFont="1" applyFill="1" applyBorder="1" applyAlignment="1" applyProtection="1">
      <alignment horizontal="center" vertical="center" shrinkToFit="1"/>
      <protection locked="0"/>
    </xf>
    <xf numFmtId="191" fontId="6" fillId="33" borderId="19" xfId="0" applyNumberFormat="1" applyFont="1" applyFill="1" applyBorder="1" applyAlignment="1" applyProtection="1">
      <alignment horizontal="center" vertical="center" shrinkToFit="1"/>
      <protection locked="0"/>
    </xf>
    <xf numFmtId="191" fontId="6" fillId="33" borderId="20" xfId="0" applyNumberFormat="1" applyFont="1" applyFill="1" applyBorder="1" applyAlignment="1" applyProtection="1">
      <alignment horizontal="center" vertical="center" shrinkToFit="1"/>
      <protection locked="0"/>
    </xf>
    <xf numFmtId="0" fontId="3" fillId="0" borderId="15" xfId="0" applyFont="1" applyFill="1" applyBorder="1" applyAlignment="1">
      <alignment horizontal="center" vertical="center" wrapText="1" shrinkToFit="1"/>
    </xf>
    <xf numFmtId="38" fontId="12" fillId="33" borderId="18" xfId="49" applyFont="1" applyFill="1" applyBorder="1" applyAlignment="1" applyProtection="1">
      <alignment horizontal="center" vertical="center" shrinkToFit="1"/>
      <protection/>
    </xf>
    <xf numFmtId="38" fontId="12" fillId="33" borderId="20" xfId="49" applyFont="1" applyFill="1" applyBorder="1" applyAlignment="1" applyProtection="1">
      <alignment horizontal="center" vertical="center" shrinkToFit="1"/>
      <protection/>
    </xf>
    <xf numFmtId="0" fontId="11" fillId="0" borderId="18" xfId="0" applyFont="1" applyFill="1" applyBorder="1" applyAlignment="1">
      <alignment horizontal="center" vertical="center"/>
    </xf>
    <xf numFmtId="38" fontId="17" fillId="0" borderId="17" xfId="49" applyFont="1" applyFill="1" applyBorder="1" applyAlignment="1">
      <alignment horizontal="center" vertical="center" shrinkToFit="1"/>
    </xf>
    <xf numFmtId="38" fontId="17" fillId="0" borderId="18" xfId="49" applyFont="1" applyFill="1" applyBorder="1" applyAlignment="1">
      <alignment horizontal="center" vertical="center" shrinkToFit="1"/>
    </xf>
    <xf numFmtId="0" fontId="14" fillId="33" borderId="22" xfId="0" applyNumberFormat="1" applyFont="1" applyFill="1" applyBorder="1" applyAlignment="1" applyProtection="1">
      <alignment horizontal="center" vertical="center" shrinkToFit="1"/>
      <protection/>
    </xf>
    <xf numFmtId="0" fontId="14" fillId="33" borderId="17" xfId="0" applyNumberFormat="1" applyFont="1" applyFill="1" applyBorder="1" applyAlignment="1" applyProtection="1">
      <alignment horizontal="center" vertical="center" shrinkToFit="1"/>
      <protection/>
    </xf>
    <xf numFmtId="0" fontId="14" fillId="33" borderId="18" xfId="0" applyNumberFormat="1" applyFont="1" applyFill="1" applyBorder="1" applyAlignment="1" applyProtection="1">
      <alignment horizontal="center" vertical="center" shrinkToFit="1"/>
      <protection/>
    </xf>
    <xf numFmtId="0" fontId="14" fillId="33" borderId="12" xfId="0" applyNumberFormat="1" applyFont="1" applyFill="1" applyBorder="1" applyAlignment="1" applyProtection="1">
      <alignment horizontal="center" vertical="center" shrinkToFit="1"/>
      <protection/>
    </xf>
    <xf numFmtId="0" fontId="14" fillId="33" borderId="0" xfId="0" applyNumberFormat="1" applyFont="1" applyFill="1" applyBorder="1" applyAlignment="1" applyProtection="1">
      <alignment horizontal="center" vertical="center" shrinkToFit="1"/>
      <protection/>
    </xf>
    <xf numFmtId="0" fontId="14" fillId="33" borderId="26" xfId="0" applyNumberFormat="1" applyFont="1" applyFill="1" applyBorder="1" applyAlignment="1" applyProtection="1">
      <alignment horizontal="center" vertical="center" shrinkToFit="1"/>
      <protection/>
    </xf>
    <xf numFmtId="0" fontId="14" fillId="33" borderId="11" xfId="0" applyNumberFormat="1" applyFont="1" applyFill="1" applyBorder="1" applyAlignment="1" applyProtection="1">
      <alignment horizontal="center" vertical="center" shrinkToFit="1"/>
      <protection/>
    </xf>
    <xf numFmtId="0" fontId="14" fillId="33" borderId="19" xfId="0" applyNumberFormat="1" applyFont="1" applyFill="1" applyBorder="1" applyAlignment="1" applyProtection="1">
      <alignment horizontal="center" vertical="center" shrinkToFit="1"/>
      <protection/>
    </xf>
    <xf numFmtId="0" fontId="14" fillId="33" borderId="20" xfId="0" applyNumberFormat="1" applyFont="1" applyFill="1" applyBorder="1" applyAlignment="1" applyProtection="1">
      <alignment horizontal="center" vertical="center" shrinkToFit="1"/>
      <protection/>
    </xf>
    <xf numFmtId="0" fontId="4" fillId="0" borderId="0" xfId="0" applyFont="1" applyFill="1" applyAlignment="1">
      <alignment horizontal="left" vertical="center"/>
    </xf>
    <xf numFmtId="0" fontId="11" fillId="0" borderId="23" xfId="0" applyFont="1" applyFill="1" applyBorder="1" applyAlignment="1">
      <alignment horizontal="center" vertical="center" wrapText="1"/>
    </xf>
    <xf numFmtId="0" fontId="4" fillId="0" borderId="0" xfId="0" applyFont="1" applyBorder="1" applyAlignment="1">
      <alignment horizontal="left" vertical="center"/>
    </xf>
    <xf numFmtId="0" fontId="4" fillId="0" borderId="17" xfId="0" applyFont="1" applyBorder="1" applyAlignment="1">
      <alignment horizontal="left" vertical="center" wrapText="1"/>
    </xf>
    <xf numFmtId="0" fontId="11" fillId="33" borderId="10" xfId="0" applyFont="1" applyFill="1" applyBorder="1" applyAlignment="1" applyProtection="1">
      <alignment horizontal="left" shrinkToFit="1"/>
      <protection locked="0"/>
    </xf>
    <xf numFmtId="0" fontId="4" fillId="0" borderId="0" xfId="0" applyFont="1" applyAlignment="1">
      <alignment horizontal="left" vertical="center"/>
    </xf>
    <xf numFmtId="0" fontId="4" fillId="0" borderId="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24</xdr:row>
      <xdr:rowOff>171450</xdr:rowOff>
    </xdr:from>
    <xdr:to>
      <xdr:col>3</xdr:col>
      <xdr:colOff>628650</xdr:colOff>
      <xdr:row>27</xdr:row>
      <xdr:rowOff>219075</xdr:rowOff>
    </xdr:to>
    <xdr:sp>
      <xdr:nvSpPr>
        <xdr:cNvPr id="1" name="Text Box 11"/>
        <xdr:cNvSpPr txBox="1">
          <a:spLocks noChangeArrowheads="1"/>
        </xdr:cNvSpPr>
      </xdr:nvSpPr>
      <xdr:spPr>
        <a:xfrm>
          <a:off x="2809875" y="7019925"/>
          <a:ext cx="2457450" cy="981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エネルギーの使用の合理化に関する法律に基づく定期報告書の写しを添付することにより，記載を省略することができます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142875</xdr:colOff>
      <xdr:row>22</xdr:row>
      <xdr:rowOff>238125</xdr:rowOff>
    </xdr:from>
    <xdr:to>
      <xdr:col>4</xdr:col>
      <xdr:colOff>619125</xdr:colOff>
      <xdr:row>22</xdr:row>
      <xdr:rowOff>619125</xdr:rowOff>
    </xdr:to>
    <xdr:sp>
      <xdr:nvSpPr>
        <xdr:cNvPr id="2" name="Text Box 12"/>
        <xdr:cNvSpPr txBox="1">
          <a:spLocks noChangeArrowheads="1"/>
        </xdr:cNvSpPr>
      </xdr:nvSpPr>
      <xdr:spPr>
        <a:xfrm>
          <a:off x="4781550" y="4857750"/>
          <a:ext cx="1438275" cy="3810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計画の名称，期間，目標，措置等を記入</a:t>
          </a:r>
        </a:p>
      </xdr:txBody>
    </xdr:sp>
    <xdr:clientData/>
  </xdr:twoCellAnchor>
  <xdr:twoCellAnchor>
    <xdr:from>
      <xdr:col>3</xdr:col>
      <xdr:colOff>285750</xdr:colOff>
      <xdr:row>14</xdr:row>
      <xdr:rowOff>66675</xdr:rowOff>
    </xdr:from>
    <xdr:to>
      <xdr:col>4</xdr:col>
      <xdr:colOff>904875</xdr:colOff>
      <xdr:row>16</xdr:row>
      <xdr:rowOff>95250</xdr:rowOff>
    </xdr:to>
    <xdr:sp>
      <xdr:nvSpPr>
        <xdr:cNvPr id="3" name="AutoShape 13"/>
        <xdr:cNvSpPr>
          <a:spLocks/>
        </xdr:cNvSpPr>
      </xdr:nvSpPr>
      <xdr:spPr>
        <a:xfrm>
          <a:off x="4924425" y="3152775"/>
          <a:ext cx="1581150" cy="371475"/>
        </a:xfrm>
        <a:prstGeom prst="wedgeRectCallout">
          <a:avLst>
            <a:gd name="adj1" fmla="val -24699"/>
            <a:gd name="adj2" fmla="val 7051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別紙第</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表「小計＝燃料等の使用量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a:t>
          </a:r>
          <a:r>
            <a:rPr lang="en-US" cap="none" sz="900" b="0" i="0" u="none" baseline="0">
              <a:solidFill>
                <a:srgbClr val="000000"/>
              </a:solidFill>
              <a:latin typeface="ＭＳ Ｐゴシック"/>
              <a:ea typeface="ＭＳ Ｐゴシック"/>
              <a:cs typeface="ＭＳ Ｐゴシック"/>
            </a:rPr>
            <a:t>」を記入</a:t>
          </a:r>
        </a:p>
      </xdr:txBody>
    </xdr:sp>
    <xdr:clientData/>
  </xdr:twoCellAnchor>
  <xdr:twoCellAnchor>
    <xdr:from>
      <xdr:col>3</xdr:col>
      <xdr:colOff>457200</xdr:colOff>
      <xdr:row>20</xdr:row>
      <xdr:rowOff>38100</xdr:rowOff>
    </xdr:from>
    <xdr:to>
      <xdr:col>4</xdr:col>
      <xdr:colOff>885825</xdr:colOff>
      <xdr:row>21</xdr:row>
      <xdr:rowOff>238125</xdr:rowOff>
    </xdr:to>
    <xdr:sp>
      <xdr:nvSpPr>
        <xdr:cNvPr id="4" name="AutoShape 14"/>
        <xdr:cNvSpPr>
          <a:spLocks/>
        </xdr:cNvSpPr>
      </xdr:nvSpPr>
      <xdr:spPr>
        <a:xfrm>
          <a:off x="5095875" y="4152900"/>
          <a:ext cx="1390650" cy="371475"/>
        </a:xfrm>
        <a:prstGeom prst="wedgeRectCallout">
          <a:avLst>
            <a:gd name="adj1" fmla="val 7532"/>
            <a:gd name="adj2" fmla="val -8846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別紙第</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表「小計＝電気の使用量</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」）を記入</a:t>
          </a:r>
        </a:p>
      </xdr:txBody>
    </xdr:sp>
    <xdr:clientData/>
  </xdr:twoCellAnchor>
  <xdr:twoCellAnchor>
    <xdr:from>
      <xdr:col>3</xdr:col>
      <xdr:colOff>323850</xdr:colOff>
      <xdr:row>23</xdr:row>
      <xdr:rowOff>342900</xdr:rowOff>
    </xdr:from>
    <xdr:to>
      <xdr:col>4</xdr:col>
      <xdr:colOff>838200</xdr:colOff>
      <xdr:row>23</xdr:row>
      <xdr:rowOff>876300</xdr:rowOff>
    </xdr:to>
    <xdr:sp>
      <xdr:nvSpPr>
        <xdr:cNvPr id="5" name="Text Box 15"/>
        <xdr:cNvSpPr txBox="1">
          <a:spLocks noChangeArrowheads="1"/>
        </xdr:cNvSpPr>
      </xdr:nvSpPr>
      <xdr:spPr>
        <a:xfrm>
          <a:off x="4962525" y="6076950"/>
          <a:ext cx="1476375" cy="5334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管理組織の名称，業務分担，エネルギーの管理に関する有資格者等を記入</a:t>
          </a:r>
        </a:p>
      </xdr:txBody>
    </xdr:sp>
    <xdr:clientData/>
  </xdr:twoCellAnchor>
  <xdr:twoCellAnchor>
    <xdr:from>
      <xdr:col>1</xdr:col>
      <xdr:colOff>400050</xdr:colOff>
      <xdr:row>4</xdr:row>
      <xdr:rowOff>114300</xdr:rowOff>
    </xdr:from>
    <xdr:to>
      <xdr:col>2</xdr:col>
      <xdr:colOff>571500</xdr:colOff>
      <xdr:row>6</xdr:row>
      <xdr:rowOff>123825</xdr:rowOff>
    </xdr:to>
    <xdr:sp>
      <xdr:nvSpPr>
        <xdr:cNvPr id="6" name="Text Box 67"/>
        <xdr:cNvSpPr txBox="1">
          <a:spLocks noChangeArrowheads="1"/>
        </xdr:cNvSpPr>
      </xdr:nvSpPr>
      <xdr:spPr>
        <a:xfrm>
          <a:off x="2200275" y="800100"/>
          <a:ext cx="1590675" cy="3524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latin typeface="ＭＳ 明朝"/>
              <a:ea typeface="ＭＳ 明朝"/>
              <a:cs typeface="ＭＳ 明朝"/>
            </a:rPr>
            <a:t>日本標準産業分類の細分類番号を記載してください。</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2</xdr:col>
      <xdr:colOff>552450</xdr:colOff>
      <xdr:row>6</xdr:row>
      <xdr:rowOff>123825</xdr:rowOff>
    </xdr:from>
    <xdr:to>
      <xdr:col>4</xdr:col>
      <xdr:colOff>19050</xdr:colOff>
      <xdr:row>9</xdr:row>
      <xdr:rowOff>200025</xdr:rowOff>
    </xdr:to>
    <xdr:sp>
      <xdr:nvSpPr>
        <xdr:cNvPr id="7" name="AutoShape 68"/>
        <xdr:cNvSpPr>
          <a:spLocks/>
        </xdr:cNvSpPr>
      </xdr:nvSpPr>
      <xdr:spPr>
        <a:xfrm>
          <a:off x="3771900" y="1152525"/>
          <a:ext cx="1847850" cy="762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552450</xdr:colOff>
      <xdr:row>47</xdr:row>
      <xdr:rowOff>47625</xdr:rowOff>
    </xdr:from>
    <xdr:to>
      <xdr:col>14</xdr:col>
      <xdr:colOff>352425</xdr:colOff>
      <xdr:row>49</xdr:row>
      <xdr:rowOff>38100</xdr:rowOff>
    </xdr:to>
    <xdr:sp>
      <xdr:nvSpPr>
        <xdr:cNvPr id="1" name="AutoShape 585"/>
        <xdr:cNvSpPr>
          <a:spLocks/>
        </xdr:cNvSpPr>
      </xdr:nvSpPr>
      <xdr:spPr>
        <a:xfrm>
          <a:off x="5924550" y="10239375"/>
          <a:ext cx="609600" cy="352425"/>
        </a:xfrm>
        <a:prstGeom prst="wedgeRectCallout">
          <a:avLst>
            <a:gd name="adj1" fmla="val -40625"/>
            <a:gd name="adj2" fmla="val 5357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304800</xdr:colOff>
      <xdr:row>18</xdr:row>
      <xdr:rowOff>19050</xdr:rowOff>
    </xdr:from>
    <xdr:to>
      <xdr:col>2</xdr:col>
      <xdr:colOff>304800</xdr:colOff>
      <xdr:row>18</xdr:row>
      <xdr:rowOff>19050</xdr:rowOff>
    </xdr:to>
    <xdr:sp>
      <xdr:nvSpPr>
        <xdr:cNvPr id="2" name="Line 1"/>
        <xdr:cNvSpPr>
          <a:spLocks/>
        </xdr:cNvSpPr>
      </xdr:nvSpPr>
      <xdr:spPr>
        <a:xfrm>
          <a:off x="1095375"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0</xdr:row>
      <xdr:rowOff>0</xdr:rowOff>
    </xdr:from>
    <xdr:to>
      <xdr:col>17</xdr:col>
      <xdr:colOff>0</xdr:colOff>
      <xdr:row>0</xdr:row>
      <xdr:rowOff>0</xdr:rowOff>
    </xdr:to>
    <xdr:sp>
      <xdr:nvSpPr>
        <xdr:cNvPr id="3" name="AutoShape 4"/>
        <xdr:cNvSpPr>
          <a:spLocks/>
        </xdr:cNvSpPr>
      </xdr:nvSpPr>
      <xdr:spPr>
        <a:xfrm>
          <a:off x="8143875" y="0"/>
          <a:ext cx="0" cy="0"/>
        </a:xfrm>
        <a:prstGeom prst="rightArrow">
          <a:avLst>
            <a:gd name="adj" fmla="val -2147483648"/>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38</xdr:row>
      <xdr:rowOff>38100</xdr:rowOff>
    </xdr:from>
    <xdr:to>
      <xdr:col>17</xdr:col>
      <xdr:colOff>0</xdr:colOff>
      <xdr:row>39</xdr:row>
      <xdr:rowOff>0</xdr:rowOff>
    </xdr:to>
    <xdr:sp>
      <xdr:nvSpPr>
        <xdr:cNvPr id="4" name="Line 10"/>
        <xdr:cNvSpPr>
          <a:spLocks/>
        </xdr:cNvSpPr>
      </xdr:nvSpPr>
      <xdr:spPr>
        <a:xfrm flipH="1">
          <a:off x="8143875" y="85248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28575</xdr:rowOff>
    </xdr:from>
    <xdr:to>
      <xdr:col>17</xdr:col>
      <xdr:colOff>0</xdr:colOff>
      <xdr:row>40</xdr:row>
      <xdr:rowOff>190500</xdr:rowOff>
    </xdr:to>
    <xdr:sp>
      <xdr:nvSpPr>
        <xdr:cNvPr id="5" name="Line 11"/>
        <xdr:cNvSpPr>
          <a:spLocks/>
        </xdr:cNvSpPr>
      </xdr:nvSpPr>
      <xdr:spPr>
        <a:xfrm flipH="1">
          <a:off x="8143875" y="88963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38</xdr:row>
      <xdr:rowOff>38100</xdr:rowOff>
    </xdr:from>
    <xdr:to>
      <xdr:col>17</xdr:col>
      <xdr:colOff>0</xdr:colOff>
      <xdr:row>40</xdr:row>
      <xdr:rowOff>0</xdr:rowOff>
    </xdr:to>
    <xdr:sp>
      <xdr:nvSpPr>
        <xdr:cNvPr id="6" name="Line 12"/>
        <xdr:cNvSpPr>
          <a:spLocks/>
        </xdr:cNvSpPr>
      </xdr:nvSpPr>
      <xdr:spPr>
        <a:xfrm flipH="1">
          <a:off x="8143875" y="852487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39</xdr:row>
      <xdr:rowOff>0</xdr:rowOff>
    </xdr:from>
    <xdr:to>
      <xdr:col>17</xdr:col>
      <xdr:colOff>0</xdr:colOff>
      <xdr:row>41</xdr:row>
      <xdr:rowOff>0</xdr:rowOff>
    </xdr:to>
    <xdr:sp>
      <xdr:nvSpPr>
        <xdr:cNvPr id="7" name="Line 13"/>
        <xdr:cNvSpPr>
          <a:spLocks/>
        </xdr:cNvSpPr>
      </xdr:nvSpPr>
      <xdr:spPr>
        <a:xfrm flipH="1">
          <a:off x="8143875" y="86772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30</xdr:row>
      <xdr:rowOff>19050</xdr:rowOff>
    </xdr:from>
    <xdr:to>
      <xdr:col>17</xdr:col>
      <xdr:colOff>0</xdr:colOff>
      <xdr:row>32</xdr:row>
      <xdr:rowOff>38100</xdr:rowOff>
    </xdr:to>
    <xdr:sp>
      <xdr:nvSpPr>
        <xdr:cNvPr id="8" name="Line 15"/>
        <xdr:cNvSpPr>
          <a:spLocks/>
        </xdr:cNvSpPr>
      </xdr:nvSpPr>
      <xdr:spPr>
        <a:xfrm flipV="1">
          <a:off x="8143875" y="6991350"/>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30</xdr:row>
      <xdr:rowOff>9525</xdr:rowOff>
    </xdr:from>
    <xdr:to>
      <xdr:col>17</xdr:col>
      <xdr:colOff>0</xdr:colOff>
      <xdr:row>32</xdr:row>
      <xdr:rowOff>47625</xdr:rowOff>
    </xdr:to>
    <xdr:sp>
      <xdr:nvSpPr>
        <xdr:cNvPr id="9" name="Line 16"/>
        <xdr:cNvSpPr>
          <a:spLocks/>
        </xdr:cNvSpPr>
      </xdr:nvSpPr>
      <xdr:spPr>
        <a:xfrm flipV="1">
          <a:off x="8143875" y="698182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41</xdr:row>
      <xdr:rowOff>28575</xdr:rowOff>
    </xdr:from>
    <xdr:to>
      <xdr:col>17</xdr:col>
      <xdr:colOff>0</xdr:colOff>
      <xdr:row>41</xdr:row>
      <xdr:rowOff>180975</xdr:rowOff>
    </xdr:to>
    <xdr:sp>
      <xdr:nvSpPr>
        <xdr:cNvPr id="10" name="Line 17"/>
        <xdr:cNvSpPr>
          <a:spLocks/>
        </xdr:cNvSpPr>
      </xdr:nvSpPr>
      <xdr:spPr>
        <a:xfrm flipH="1">
          <a:off x="8143875" y="90868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1</xdr:row>
      <xdr:rowOff>76200</xdr:rowOff>
    </xdr:from>
    <xdr:to>
      <xdr:col>14</xdr:col>
      <xdr:colOff>428625</xdr:colOff>
      <xdr:row>3</xdr:row>
      <xdr:rowOff>85725</xdr:rowOff>
    </xdr:to>
    <xdr:sp>
      <xdr:nvSpPr>
        <xdr:cNvPr id="11" name="AutoShape 567"/>
        <xdr:cNvSpPr>
          <a:spLocks/>
        </xdr:cNvSpPr>
      </xdr:nvSpPr>
      <xdr:spPr>
        <a:xfrm>
          <a:off x="4267200" y="257175"/>
          <a:ext cx="2343150" cy="371475"/>
        </a:xfrm>
        <a:prstGeom prst="wedgeRectCallout">
          <a:avLst>
            <a:gd name="adj1" fmla="val -21546"/>
            <a:gd name="adj2" fmla="val 10262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販売された量と，自らの生産に寄与しない量に分けて記入する</a:t>
          </a:r>
        </a:p>
      </xdr:txBody>
    </xdr:sp>
    <xdr:clientData/>
  </xdr:twoCellAnchor>
  <xdr:twoCellAnchor>
    <xdr:from>
      <xdr:col>6</xdr:col>
      <xdr:colOff>533400</xdr:colOff>
      <xdr:row>7</xdr:row>
      <xdr:rowOff>133350</xdr:rowOff>
    </xdr:from>
    <xdr:to>
      <xdr:col>11</xdr:col>
      <xdr:colOff>400050</xdr:colOff>
      <xdr:row>9</xdr:row>
      <xdr:rowOff>85725</xdr:rowOff>
    </xdr:to>
    <xdr:sp>
      <xdr:nvSpPr>
        <xdr:cNvPr id="12" name="AutoShape 568"/>
        <xdr:cNvSpPr>
          <a:spLocks/>
        </xdr:cNvSpPr>
      </xdr:nvSpPr>
      <xdr:spPr>
        <a:xfrm>
          <a:off x="3143250" y="1952625"/>
          <a:ext cx="2019300" cy="342900"/>
        </a:xfrm>
        <a:prstGeom prst="wedgeRectCallout">
          <a:avLst>
            <a:gd name="adj1" fmla="val -27726"/>
            <a:gd name="adj2" fmla="val -101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GJ</a:t>
          </a:r>
          <a:r>
            <a:rPr lang="en-US" cap="none" sz="900" b="0" i="0" u="none" baseline="0">
              <a:solidFill>
                <a:srgbClr val="000000"/>
              </a:solidFill>
              <a:latin typeface="ＭＳ Ｐゴシック"/>
              <a:ea typeface="ＭＳ Ｐゴシック"/>
              <a:cs typeface="ＭＳ Ｐゴシック"/>
            </a:rPr>
            <a:t>の単位は必要に応じて</a:t>
          </a:r>
          <a:r>
            <a:rPr lang="en-US" cap="none" sz="900" b="0" i="0" u="none" baseline="0">
              <a:solidFill>
                <a:srgbClr val="000000"/>
              </a:solidFill>
              <a:latin typeface="ＭＳ Ｐゴシック"/>
              <a:ea typeface="ＭＳ Ｐゴシック"/>
              <a:cs typeface="ＭＳ Ｐゴシック"/>
            </a:rPr>
            <a:t>TJ(</a:t>
          </a:r>
          <a:r>
            <a:rPr lang="en-US" cap="none" sz="900" b="0" i="0" u="none" baseline="0">
              <a:solidFill>
                <a:srgbClr val="000000"/>
              </a:solidFill>
              <a:latin typeface="ＭＳ Ｐゴシック"/>
              <a:ea typeface="ＭＳ Ｐゴシック"/>
              <a:cs typeface="ＭＳ Ｐゴシック"/>
            </a:rPr>
            <a:t>テラジュール），</a:t>
          </a:r>
          <a:r>
            <a:rPr lang="en-US" cap="none" sz="900" b="0" i="0" u="none" baseline="0">
              <a:solidFill>
                <a:srgbClr val="000000"/>
              </a:solidFill>
              <a:latin typeface="ＭＳ Ｐゴシック"/>
              <a:ea typeface="ＭＳ Ｐゴシック"/>
              <a:cs typeface="ＭＳ Ｐゴシック"/>
            </a:rPr>
            <a:t>PJ(</a:t>
          </a:r>
          <a:r>
            <a:rPr lang="en-US" cap="none" sz="900" b="0" i="0" u="none" baseline="0">
              <a:solidFill>
                <a:srgbClr val="000000"/>
              </a:solidFill>
              <a:latin typeface="ＭＳ Ｐゴシック"/>
              <a:ea typeface="ＭＳ Ｐゴシック"/>
              <a:cs typeface="ＭＳ Ｐゴシック"/>
            </a:rPr>
            <a:t>ペタジュール）を使用してよい</a:t>
          </a:r>
        </a:p>
      </xdr:txBody>
    </xdr:sp>
    <xdr:clientData/>
  </xdr:twoCellAnchor>
  <xdr:twoCellAnchor>
    <xdr:from>
      <xdr:col>6</xdr:col>
      <xdr:colOff>171450</xdr:colOff>
      <xdr:row>17</xdr:row>
      <xdr:rowOff>57150</xdr:rowOff>
    </xdr:from>
    <xdr:to>
      <xdr:col>14</xdr:col>
      <xdr:colOff>66675</xdr:colOff>
      <xdr:row>18</xdr:row>
      <xdr:rowOff>57150</xdr:rowOff>
    </xdr:to>
    <xdr:sp>
      <xdr:nvSpPr>
        <xdr:cNvPr id="13" name="AutoShape 574"/>
        <xdr:cNvSpPr>
          <a:spLocks/>
        </xdr:cNvSpPr>
      </xdr:nvSpPr>
      <xdr:spPr>
        <a:xfrm>
          <a:off x="2781300" y="3790950"/>
          <a:ext cx="3467100" cy="381000"/>
        </a:xfrm>
        <a:prstGeom prst="wedgeRectCallout">
          <a:avLst>
            <a:gd name="adj1" fmla="val 1879"/>
            <a:gd name="adj2" fmla="val -25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使用量及び販売副生エネルギー等の量の数値は，原則小数第</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位を四捨五入して整数で記入する</a:t>
          </a:r>
        </a:p>
      </xdr:txBody>
    </xdr:sp>
    <xdr:clientData/>
  </xdr:twoCellAnchor>
  <xdr:twoCellAnchor>
    <xdr:from>
      <xdr:col>9</xdr:col>
      <xdr:colOff>219075</xdr:colOff>
      <xdr:row>32</xdr:row>
      <xdr:rowOff>152400</xdr:rowOff>
    </xdr:from>
    <xdr:to>
      <xdr:col>11</xdr:col>
      <xdr:colOff>495300</xdr:colOff>
      <xdr:row>34</xdr:row>
      <xdr:rowOff>133350</xdr:rowOff>
    </xdr:to>
    <xdr:sp>
      <xdr:nvSpPr>
        <xdr:cNvPr id="14" name="AutoShape 578"/>
        <xdr:cNvSpPr>
          <a:spLocks/>
        </xdr:cNvSpPr>
      </xdr:nvSpPr>
      <xdr:spPr>
        <a:xfrm>
          <a:off x="4171950" y="7505700"/>
          <a:ext cx="1085850" cy="361950"/>
        </a:xfrm>
        <a:prstGeom prst="wedgeRectCallout">
          <a:avLst>
            <a:gd name="adj1" fmla="val -100000"/>
            <a:gd name="adj2" fmla="val 36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自家発電の電気は合計に加算しない</a:t>
          </a:r>
        </a:p>
      </xdr:txBody>
    </xdr:sp>
    <xdr:clientData/>
  </xdr:twoCellAnchor>
  <xdr:twoCellAnchor>
    <xdr:from>
      <xdr:col>4</xdr:col>
      <xdr:colOff>419100</xdr:colOff>
      <xdr:row>54</xdr:row>
      <xdr:rowOff>66675</xdr:rowOff>
    </xdr:from>
    <xdr:to>
      <xdr:col>8</xdr:col>
      <xdr:colOff>161925</xdr:colOff>
      <xdr:row>55</xdr:row>
      <xdr:rowOff>76200</xdr:rowOff>
    </xdr:to>
    <xdr:sp>
      <xdr:nvSpPr>
        <xdr:cNvPr id="15" name="AutoShape 579"/>
        <xdr:cNvSpPr>
          <a:spLocks/>
        </xdr:cNvSpPr>
      </xdr:nvSpPr>
      <xdr:spPr>
        <a:xfrm>
          <a:off x="2400300" y="11582400"/>
          <a:ext cx="1104900" cy="180975"/>
        </a:xfrm>
        <a:prstGeom prst="wedgeRectCallout">
          <a:avLst>
            <a:gd name="adj1" fmla="val -39189"/>
            <a:gd name="adj2" fmla="val 1026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熱と電気を合算</a:t>
          </a:r>
        </a:p>
      </xdr:txBody>
    </xdr:sp>
    <xdr:clientData/>
  </xdr:twoCellAnchor>
  <xdr:twoCellAnchor>
    <xdr:from>
      <xdr:col>4</xdr:col>
      <xdr:colOff>285750</xdr:colOff>
      <xdr:row>47</xdr:row>
      <xdr:rowOff>104775</xdr:rowOff>
    </xdr:from>
    <xdr:to>
      <xdr:col>11</xdr:col>
      <xdr:colOff>47625</xdr:colOff>
      <xdr:row>49</xdr:row>
      <xdr:rowOff>104775</xdr:rowOff>
    </xdr:to>
    <xdr:sp>
      <xdr:nvSpPr>
        <xdr:cNvPr id="16" name="AutoShape 580"/>
        <xdr:cNvSpPr>
          <a:spLocks/>
        </xdr:cNvSpPr>
      </xdr:nvSpPr>
      <xdr:spPr>
        <a:xfrm>
          <a:off x="2266950" y="10296525"/>
          <a:ext cx="2543175" cy="361950"/>
        </a:xfrm>
        <a:prstGeom prst="wedgeRectCallout">
          <a:avLst>
            <a:gd name="adj1" fmla="val 47754"/>
            <a:gd name="adj2" fmla="val 46666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最下位を四捨五入して，原則，有効数字</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桁で記入</a:t>
          </a:r>
        </a:p>
      </xdr:txBody>
    </xdr:sp>
    <xdr:clientData/>
  </xdr:twoCellAnchor>
  <xdr:twoCellAnchor>
    <xdr:from>
      <xdr:col>1</xdr:col>
      <xdr:colOff>400050</xdr:colOff>
      <xdr:row>47</xdr:row>
      <xdr:rowOff>9525</xdr:rowOff>
    </xdr:from>
    <xdr:to>
      <xdr:col>3</xdr:col>
      <xdr:colOff>638175</xdr:colOff>
      <xdr:row>49</xdr:row>
      <xdr:rowOff>123825</xdr:rowOff>
    </xdr:to>
    <xdr:sp>
      <xdr:nvSpPr>
        <xdr:cNvPr id="17" name="AutoShape 581"/>
        <xdr:cNvSpPr>
          <a:spLocks/>
        </xdr:cNvSpPr>
      </xdr:nvSpPr>
      <xdr:spPr>
        <a:xfrm>
          <a:off x="685800" y="10201275"/>
          <a:ext cx="1247775" cy="476250"/>
        </a:xfrm>
        <a:prstGeom prst="wedgeRectCallout">
          <a:avLst>
            <a:gd name="adj1" fmla="val 116412"/>
            <a:gd name="adj2" fmla="val 1946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数量の名称と単位を記入。原則，毎年度同一単位</a:t>
          </a:r>
        </a:p>
      </xdr:txBody>
    </xdr:sp>
    <xdr:clientData/>
  </xdr:twoCellAnchor>
  <xdr:twoCellAnchor>
    <xdr:from>
      <xdr:col>11</xdr:col>
      <xdr:colOff>266700</xdr:colOff>
      <xdr:row>47</xdr:row>
      <xdr:rowOff>9525</xdr:rowOff>
    </xdr:from>
    <xdr:to>
      <xdr:col>14</xdr:col>
      <xdr:colOff>514350</xdr:colOff>
      <xdr:row>50</xdr:row>
      <xdr:rowOff>19050</xdr:rowOff>
    </xdr:to>
    <xdr:sp>
      <xdr:nvSpPr>
        <xdr:cNvPr id="18" name="AutoShape 582"/>
        <xdr:cNvSpPr>
          <a:spLocks/>
        </xdr:cNvSpPr>
      </xdr:nvSpPr>
      <xdr:spPr>
        <a:xfrm>
          <a:off x="5029200" y="10201275"/>
          <a:ext cx="1666875" cy="552450"/>
        </a:xfrm>
        <a:prstGeom prst="wedgeRectCallout">
          <a:avLst>
            <a:gd name="adj1" fmla="val -14000"/>
            <a:gd name="adj2" fmla="val 14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sng" baseline="0">
              <a:solidFill>
                <a:srgbClr val="000000"/>
              </a:solidFill>
              <a:latin typeface="ＭＳ Ｐゴシック"/>
              <a:ea typeface="ＭＳ Ｐゴシック"/>
              <a:cs typeface="ＭＳ Ｐゴシック"/>
            </a:rPr>
            <a:t>　当該年度の値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１００</a:t>
          </a:r>
          <a:r>
            <a:rPr lang="en-US" cap="none" sz="9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前年度値</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小数点第</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位を四捨五入</a:t>
          </a:r>
        </a:p>
      </xdr:txBody>
    </xdr:sp>
    <xdr:clientData/>
  </xdr:twoCellAnchor>
  <xdr:twoCellAnchor>
    <xdr:from>
      <xdr:col>3</xdr:col>
      <xdr:colOff>323850</xdr:colOff>
      <xdr:row>44</xdr:row>
      <xdr:rowOff>66675</xdr:rowOff>
    </xdr:from>
    <xdr:to>
      <xdr:col>8</xdr:col>
      <xdr:colOff>514350</xdr:colOff>
      <xdr:row>45</xdr:row>
      <xdr:rowOff>76200</xdr:rowOff>
    </xdr:to>
    <xdr:sp>
      <xdr:nvSpPr>
        <xdr:cNvPr id="19" name="AutoShape 586"/>
        <xdr:cNvSpPr>
          <a:spLocks/>
        </xdr:cNvSpPr>
      </xdr:nvSpPr>
      <xdr:spPr>
        <a:xfrm>
          <a:off x="1619250" y="9686925"/>
          <a:ext cx="2238375" cy="219075"/>
        </a:xfrm>
        <a:prstGeom prst="wedgeRectCallout">
          <a:avLst>
            <a:gd name="adj1" fmla="val -65217"/>
            <a:gd name="adj2" fmla="val -2272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ガス会社などから提示される単位発熱量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Box 1"/>
        <xdr:cNvSpPr txBox="1">
          <a:spLocks noChangeArrowheads="1"/>
        </xdr:cNvSpPr>
      </xdr:nvSpPr>
      <xdr:spPr>
        <a:xfrm>
          <a:off x="3143250"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特定事業場報告書共通様式</a:t>
          </a:r>
        </a:p>
      </xdr:txBody>
    </xdr:sp>
    <xdr:clientData/>
  </xdr:twoCellAnchor>
  <xdr:twoCellAnchor>
    <xdr:from>
      <xdr:col>2</xdr:col>
      <xdr:colOff>0</xdr:colOff>
      <xdr:row>0</xdr:row>
      <xdr:rowOff>0</xdr:rowOff>
    </xdr:from>
    <xdr:to>
      <xdr:col>2</xdr:col>
      <xdr:colOff>0</xdr:colOff>
      <xdr:row>0</xdr:row>
      <xdr:rowOff>0</xdr:rowOff>
    </xdr:to>
    <xdr:sp>
      <xdr:nvSpPr>
        <xdr:cNvPr id="2" name="Text Box 2"/>
        <xdr:cNvSpPr txBox="1">
          <a:spLocks noChangeArrowheads="1"/>
        </xdr:cNvSpPr>
      </xdr:nvSpPr>
      <xdr:spPr>
        <a:xfrm>
          <a:off x="3143250"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事業の概要</a:t>
          </a:r>
        </a:p>
      </xdr:txBody>
    </xdr:sp>
    <xdr:clientData/>
  </xdr:twoCellAnchor>
  <xdr:twoCellAnchor>
    <xdr:from>
      <xdr:col>2</xdr:col>
      <xdr:colOff>0</xdr:colOff>
      <xdr:row>0</xdr:row>
      <xdr:rowOff>0</xdr:rowOff>
    </xdr:from>
    <xdr:to>
      <xdr:col>2</xdr:col>
      <xdr:colOff>0</xdr:colOff>
      <xdr:row>0</xdr:row>
      <xdr:rowOff>0</xdr:rowOff>
    </xdr:to>
    <xdr:sp>
      <xdr:nvSpPr>
        <xdr:cNvPr id="3" name="Text Box 3"/>
        <xdr:cNvSpPr txBox="1">
          <a:spLocks noChangeArrowheads="1"/>
        </xdr:cNvSpPr>
      </xdr:nvSpPr>
      <xdr:spPr>
        <a:xfrm>
          <a:off x="3143250"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変更なし又は基本方針</a:t>
          </a:r>
        </a:p>
      </xdr:txBody>
    </xdr:sp>
    <xdr:clientData/>
  </xdr:twoCellAnchor>
  <xdr:twoCellAnchor>
    <xdr:from>
      <xdr:col>2</xdr:col>
      <xdr:colOff>0</xdr:colOff>
      <xdr:row>0</xdr:row>
      <xdr:rowOff>0</xdr:rowOff>
    </xdr:from>
    <xdr:to>
      <xdr:col>2</xdr:col>
      <xdr:colOff>0</xdr:colOff>
      <xdr:row>0</xdr:row>
      <xdr:rowOff>0</xdr:rowOff>
    </xdr:to>
    <xdr:sp>
      <xdr:nvSpPr>
        <xdr:cNvPr id="4" name="Text Box 4"/>
        <xdr:cNvSpPr txBox="1">
          <a:spLocks noChangeArrowheads="1"/>
        </xdr:cNvSpPr>
      </xdr:nvSpPr>
      <xdr:spPr>
        <a:xfrm>
          <a:off x="3143250"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省エネ報告にかえることができる</a:t>
          </a:r>
        </a:p>
      </xdr:txBody>
    </xdr:sp>
    <xdr:clientData/>
  </xdr:twoCellAnchor>
  <xdr:twoCellAnchor>
    <xdr:from>
      <xdr:col>2</xdr:col>
      <xdr:colOff>0</xdr:colOff>
      <xdr:row>0</xdr:row>
      <xdr:rowOff>0</xdr:rowOff>
    </xdr:from>
    <xdr:to>
      <xdr:col>2</xdr:col>
      <xdr:colOff>0</xdr:colOff>
      <xdr:row>0</xdr:row>
      <xdr:rowOff>0</xdr:rowOff>
    </xdr:to>
    <xdr:sp>
      <xdr:nvSpPr>
        <xdr:cNvPr id="5" name="Text Box 5"/>
        <xdr:cNvSpPr txBox="1">
          <a:spLocks noChangeArrowheads="1"/>
        </xdr:cNvSpPr>
      </xdr:nvSpPr>
      <xdr:spPr>
        <a:xfrm>
          <a:off x="314325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省エネ報告にかえることができる</a:t>
          </a:r>
        </a:p>
      </xdr:txBody>
    </xdr:sp>
    <xdr:clientData/>
  </xdr:twoCellAnchor>
  <xdr:twoCellAnchor>
    <xdr:from>
      <xdr:col>2</xdr:col>
      <xdr:colOff>0</xdr:colOff>
      <xdr:row>0</xdr:row>
      <xdr:rowOff>0</xdr:rowOff>
    </xdr:from>
    <xdr:to>
      <xdr:col>2</xdr:col>
      <xdr:colOff>0</xdr:colOff>
      <xdr:row>0</xdr:row>
      <xdr:rowOff>0</xdr:rowOff>
    </xdr:to>
    <xdr:sp>
      <xdr:nvSpPr>
        <xdr:cNvPr id="6" name="Text Box 6"/>
        <xdr:cNvSpPr txBox="1">
          <a:spLocks noChangeArrowheads="1"/>
        </xdr:cNvSpPr>
      </xdr:nvSpPr>
      <xdr:spPr>
        <a:xfrm>
          <a:off x="314325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省エネ報告にかえることができる</a:t>
          </a:r>
        </a:p>
      </xdr:txBody>
    </xdr:sp>
    <xdr:clientData/>
  </xdr:twoCellAnchor>
  <xdr:twoCellAnchor>
    <xdr:from>
      <xdr:col>1</xdr:col>
      <xdr:colOff>276225</xdr:colOff>
      <xdr:row>4</xdr:row>
      <xdr:rowOff>200025</xdr:rowOff>
    </xdr:from>
    <xdr:to>
      <xdr:col>1</xdr:col>
      <xdr:colOff>1362075</xdr:colOff>
      <xdr:row>5</xdr:row>
      <xdr:rowOff>85725</xdr:rowOff>
    </xdr:to>
    <xdr:sp>
      <xdr:nvSpPr>
        <xdr:cNvPr id="7" name="AutoShape 11"/>
        <xdr:cNvSpPr>
          <a:spLocks/>
        </xdr:cNvSpPr>
      </xdr:nvSpPr>
      <xdr:spPr>
        <a:xfrm>
          <a:off x="1847850" y="1704975"/>
          <a:ext cx="1085850" cy="266700"/>
        </a:xfrm>
        <a:prstGeom prst="wedgeRectCallout">
          <a:avLst>
            <a:gd name="adj1" fmla="val -41226"/>
            <a:gd name="adj2" fmla="val -13571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型式と能力を記載</a:t>
          </a:r>
        </a:p>
      </xdr:txBody>
    </xdr:sp>
    <xdr:clientData/>
  </xdr:twoCellAnchor>
  <xdr:twoCellAnchor>
    <xdr:from>
      <xdr:col>2</xdr:col>
      <xdr:colOff>200025</xdr:colOff>
      <xdr:row>4</xdr:row>
      <xdr:rowOff>323850</xdr:rowOff>
    </xdr:from>
    <xdr:to>
      <xdr:col>3</xdr:col>
      <xdr:colOff>85725</xdr:colOff>
      <xdr:row>5</xdr:row>
      <xdr:rowOff>276225</xdr:rowOff>
    </xdr:to>
    <xdr:sp>
      <xdr:nvSpPr>
        <xdr:cNvPr id="8" name="AutoShape 12"/>
        <xdr:cNvSpPr>
          <a:spLocks/>
        </xdr:cNvSpPr>
      </xdr:nvSpPr>
      <xdr:spPr>
        <a:xfrm>
          <a:off x="3343275" y="1828800"/>
          <a:ext cx="1457325" cy="333375"/>
        </a:xfrm>
        <a:prstGeom prst="wedgeRectCallout">
          <a:avLst>
            <a:gd name="adj1" fmla="val -29083"/>
            <a:gd name="adj2" fmla="val -16143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年間稼働日数及び</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日の平均稼働時間を記載</a:t>
          </a:r>
        </a:p>
      </xdr:txBody>
    </xdr:sp>
    <xdr:clientData/>
  </xdr:twoCellAnchor>
  <xdr:twoCellAnchor>
    <xdr:from>
      <xdr:col>0</xdr:col>
      <xdr:colOff>1085850</xdr:colOff>
      <xdr:row>8</xdr:row>
      <xdr:rowOff>209550</xdr:rowOff>
    </xdr:from>
    <xdr:to>
      <xdr:col>3</xdr:col>
      <xdr:colOff>809625</xdr:colOff>
      <xdr:row>9</xdr:row>
      <xdr:rowOff>47625</xdr:rowOff>
    </xdr:to>
    <xdr:sp>
      <xdr:nvSpPr>
        <xdr:cNvPr id="9" name="AutoShape 13"/>
        <xdr:cNvSpPr>
          <a:spLocks/>
        </xdr:cNvSpPr>
      </xdr:nvSpPr>
      <xdr:spPr>
        <a:xfrm>
          <a:off x="1085850" y="3238500"/>
          <a:ext cx="4438650" cy="219075"/>
        </a:xfrm>
        <a:prstGeom prst="wedgeRectCallout">
          <a:avLst>
            <a:gd name="adj1" fmla="val -643"/>
            <a:gd name="adj2" fmla="val 4130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当該設備の年間のエネルギー消費量（公称能力）が大きいもの上位</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設備を記入</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Box 1"/>
        <xdr:cNvSpPr txBox="1">
          <a:spLocks noChangeArrowheads="1"/>
        </xdr:cNvSpPr>
      </xdr:nvSpPr>
      <xdr:spPr>
        <a:xfrm>
          <a:off x="66008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特定事業場報告書共通様式</a:t>
          </a:r>
        </a:p>
      </xdr:txBody>
    </xdr:sp>
    <xdr:clientData/>
  </xdr:twoCellAnchor>
  <xdr:twoCellAnchor>
    <xdr:from>
      <xdr:col>2</xdr:col>
      <xdr:colOff>0</xdr:colOff>
      <xdr:row>0</xdr:row>
      <xdr:rowOff>0</xdr:rowOff>
    </xdr:from>
    <xdr:to>
      <xdr:col>2</xdr:col>
      <xdr:colOff>0</xdr:colOff>
      <xdr:row>0</xdr:row>
      <xdr:rowOff>0</xdr:rowOff>
    </xdr:to>
    <xdr:sp>
      <xdr:nvSpPr>
        <xdr:cNvPr id="2" name="Text Box 2"/>
        <xdr:cNvSpPr txBox="1">
          <a:spLocks noChangeArrowheads="1"/>
        </xdr:cNvSpPr>
      </xdr:nvSpPr>
      <xdr:spPr>
        <a:xfrm>
          <a:off x="66008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事業の概要</a:t>
          </a:r>
        </a:p>
      </xdr:txBody>
    </xdr:sp>
    <xdr:clientData/>
  </xdr:twoCellAnchor>
  <xdr:twoCellAnchor>
    <xdr:from>
      <xdr:col>2</xdr:col>
      <xdr:colOff>0</xdr:colOff>
      <xdr:row>0</xdr:row>
      <xdr:rowOff>0</xdr:rowOff>
    </xdr:from>
    <xdr:to>
      <xdr:col>2</xdr:col>
      <xdr:colOff>0</xdr:colOff>
      <xdr:row>0</xdr:row>
      <xdr:rowOff>0</xdr:rowOff>
    </xdr:to>
    <xdr:sp>
      <xdr:nvSpPr>
        <xdr:cNvPr id="3" name="Text Box 3"/>
        <xdr:cNvSpPr txBox="1">
          <a:spLocks noChangeArrowheads="1"/>
        </xdr:cNvSpPr>
      </xdr:nvSpPr>
      <xdr:spPr>
        <a:xfrm>
          <a:off x="66008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変更なし又は基本方針</a:t>
          </a:r>
        </a:p>
      </xdr:txBody>
    </xdr:sp>
    <xdr:clientData/>
  </xdr:twoCellAnchor>
  <xdr:twoCellAnchor>
    <xdr:from>
      <xdr:col>2</xdr:col>
      <xdr:colOff>0</xdr:colOff>
      <xdr:row>0</xdr:row>
      <xdr:rowOff>0</xdr:rowOff>
    </xdr:from>
    <xdr:to>
      <xdr:col>2</xdr:col>
      <xdr:colOff>0</xdr:colOff>
      <xdr:row>0</xdr:row>
      <xdr:rowOff>0</xdr:rowOff>
    </xdr:to>
    <xdr:sp>
      <xdr:nvSpPr>
        <xdr:cNvPr id="4" name="Text Box 4"/>
        <xdr:cNvSpPr txBox="1">
          <a:spLocks noChangeArrowheads="1"/>
        </xdr:cNvSpPr>
      </xdr:nvSpPr>
      <xdr:spPr>
        <a:xfrm>
          <a:off x="66008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省エネ報告にかえることができる</a:t>
          </a:r>
        </a:p>
      </xdr:txBody>
    </xdr:sp>
    <xdr:clientData/>
  </xdr:twoCellAnchor>
  <xdr:twoCellAnchor>
    <xdr:from>
      <xdr:col>2</xdr:col>
      <xdr:colOff>0</xdr:colOff>
      <xdr:row>0</xdr:row>
      <xdr:rowOff>0</xdr:rowOff>
    </xdr:from>
    <xdr:to>
      <xdr:col>2</xdr:col>
      <xdr:colOff>0</xdr:colOff>
      <xdr:row>0</xdr:row>
      <xdr:rowOff>0</xdr:rowOff>
    </xdr:to>
    <xdr:sp>
      <xdr:nvSpPr>
        <xdr:cNvPr id="5" name="Text Box 5"/>
        <xdr:cNvSpPr txBox="1">
          <a:spLocks noChangeArrowheads="1"/>
        </xdr:cNvSpPr>
      </xdr:nvSpPr>
      <xdr:spPr>
        <a:xfrm>
          <a:off x="6600825"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省エネ報告にかえることができる</a:t>
          </a:r>
        </a:p>
      </xdr:txBody>
    </xdr:sp>
    <xdr:clientData/>
  </xdr:twoCellAnchor>
  <xdr:twoCellAnchor>
    <xdr:from>
      <xdr:col>2</xdr:col>
      <xdr:colOff>0</xdr:colOff>
      <xdr:row>0</xdr:row>
      <xdr:rowOff>0</xdr:rowOff>
    </xdr:from>
    <xdr:to>
      <xdr:col>2</xdr:col>
      <xdr:colOff>0</xdr:colOff>
      <xdr:row>0</xdr:row>
      <xdr:rowOff>0</xdr:rowOff>
    </xdr:to>
    <xdr:sp>
      <xdr:nvSpPr>
        <xdr:cNvPr id="6" name="Text Box 6"/>
        <xdr:cNvSpPr txBox="1">
          <a:spLocks noChangeArrowheads="1"/>
        </xdr:cNvSpPr>
      </xdr:nvSpPr>
      <xdr:spPr>
        <a:xfrm>
          <a:off x="6600825"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省エネ報告にかえることができる</a:t>
          </a:r>
        </a:p>
      </xdr:txBody>
    </xdr:sp>
    <xdr:clientData/>
  </xdr:twoCellAnchor>
  <xdr:twoCellAnchor>
    <xdr:from>
      <xdr:col>1</xdr:col>
      <xdr:colOff>1038225</xdr:colOff>
      <xdr:row>4</xdr:row>
      <xdr:rowOff>390525</xdr:rowOff>
    </xdr:from>
    <xdr:to>
      <xdr:col>1</xdr:col>
      <xdr:colOff>2638425</xdr:colOff>
      <xdr:row>4</xdr:row>
      <xdr:rowOff>619125</xdr:rowOff>
    </xdr:to>
    <xdr:sp>
      <xdr:nvSpPr>
        <xdr:cNvPr id="7" name="AutoShape 9"/>
        <xdr:cNvSpPr>
          <a:spLocks/>
        </xdr:cNvSpPr>
      </xdr:nvSpPr>
      <xdr:spPr>
        <a:xfrm>
          <a:off x="3409950" y="3419475"/>
          <a:ext cx="1600200" cy="228600"/>
        </a:xfrm>
        <a:prstGeom prst="wedgeRectCallout">
          <a:avLst>
            <a:gd name="adj1" fmla="val -40476"/>
            <a:gd name="adj2" fmla="val 20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該当しない設備は斜線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4"/>
  <sheetViews>
    <sheetView tabSelected="1" zoomScalePageLayoutView="0" workbookViewId="0" topLeftCell="A1">
      <selection activeCell="A1" sqref="A1:B1"/>
    </sheetView>
  </sheetViews>
  <sheetFormatPr defaultColWidth="9.00390625" defaultRowHeight="13.5"/>
  <cols>
    <col min="1" max="1" width="23.625" style="1" customWidth="1"/>
    <col min="2" max="3" width="18.625" style="1" customWidth="1"/>
    <col min="4" max="5" width="12.625" style="1" customWidth="1"/>
    <col min="6" max="16384" width="9.00390625" style="1" customWidth="1"/>
  </cols>
  <sheetData>
    <row r="1" spans="1:5" s="27" customFormat="1" ht="13.5">
      <c r="A1" s="140" t="s">
        <v>0</v>
      </c>
      <c r="B1" s="140"/>
      <c r="D1" s="96" t="s">
        <v>189</v>
      </c>
      <c r="E1" s="97"/>
    </row>
    <row r="2" spans="1:5" s="27" customFormat="1" ht="13.5">
      <c r="A2" s="141" t="s">
        <v>201</v>
      </c>
      <c r="B2" s="141"/>
      <c r="C2" s="141"/>
      <c r="D2" s="141"/>
      <c r="E2" s="141"/>
    </row>
    <row r="3" spans="2:5" s="27" customFormat="1" ht="13.5">
      <c r="B3" s="114"/>
      <c r="C3" s="114"/>
      <c r="D3" s="114"/>
      <c r="E3" s="116">
        <v>44287</v>
      </c>
    </row>
    <row r="4" spans="1:5" s="27" customFormat="1" ht="13.5">
      <c r="A4" s="140" t="s">
        <v>196</v>
      </c>
      <c r="B4" s="140"/>
      <c r="C4" s="140"/>
      <c r="D4" s="140"/>
      <c r="E4" s="140"/>
    </row>
    <row r="5" spans="2:5" s="27" customFormat="1" ht="13.5">
      <c r="B5" s="114"/>
      <c r="C5" s="95" t="s">
        <v>190</v>
      </c>
      <c r="D5" s="113" t="s">
        <v>191</v>
      </c>
      <c r="E5" s="113"/>
    </row>
    <row r="6" spans="2:5" s="27" customFormat="1" ht="13.5">
      <c r="B6" s="114"/>
      <c r="C6" s="95" t="s">
        <v>193</v>
      </c>
      <c r="D6" s="113" t="s">
        <v>192</v>
      </c>
      <c r="E6" s="113"/>
    </row>
    <row r="7" spans="2:5" s="27" customFormat="1" ht="13.5">
      <c r="B7" s="114"/>
      <c r="C7" s="114"/>
      <c r="D7" s="113" t="s">
        <v>200</v>
      </c>
      <c r="E7" s="113"/>
    </row>
    <row r="8" spans="1:5" s="27" customFormat="1" ht="13.5">
      <c r="A8" s="142" t="s">
        <v>150</v>
      </c>
      <c r="B8" s="142"/>
      <c r="C8" s="142"/>
      <c r="D8" s="142"/>
      <c r="E8" s="142"/>
    </row>
    <row r="9" spans="1:5" ht="27" customHeight="1">
      <c r="A9" s="9" t="s">
        <v>1</v>
      </c>
      <c r="B9" s="43"/>
      <c r="C9" s="18" t="s">
        <v>2</v>
      </c>
      <c r="D9" s="126" t="s">
        <v>113</v>
      </c>
      <c r="E9" s="127"/>
    </row>
    <row r="10" spans="1:5" ht="27" customHeight="1">
      <c r="A10" s="9" t="s">
        <v>3</v>
      </c>
      <c r="B10" s="126" t="s">
        <v>114</v>
      </c>
      <c r="C10" s="127"/>
      <c r="D10" s="28" t="s">
        <v>4</v>
      </c>
      <c r="E10" s="98" t="s">
        <v>197</v>
      </c>
    </row>
    <row r="11" spans="1:5" ht="27" customHeight="1">
      <c r="A11" s="9" t="s">
        <v>5</v>
      </c>
      <c r="B11" s="126" t="s">
        <v>123</v>
      </c>
      <c r="C11" s="127"/>
      <c r="D11" s="29" t="s">
        <v>6</v>
      </c>
      <c r="E11" s="99" t="s">
        <v>115</v>
      </c>
    </row>
    <row r="12" spans="1:5" ht="27" customHeight="1">
      <c r="A12" s="9" t="s">
        <v>7</v>
      </c>
      <c r="B12" s="132" t="s">
        <v>116</v>
      </c>
      <c r="C12" s="133"/>
      <c r="D12" s="44" t="s">
        <v>8</v>
      </c>
      <c r="E12" s="100" t="s">
        <v>117</v>
      </c>
    </row>
    <row r="13" spans="1:5" ht="13.5" customHeight="1">
      <c r="A13" s="149" t="s">
        <v>124</v>
      </c>
      <c r="B13" s="146" t="s">
        <v>119</v>
      </c>
      <c r="C13" s="147"/>
      <c r="D13" s="147"/>
      <c r="E13" s="148"/>
    </row>
    <row r="14" spans="1:5" ht="13.5" customHeight="1">
      <c r="A14" s="150"/>
      <c r="B14" s="151" t="s">
        <v>120</v>
      </c>
      <c r="C14" s="152"/>
      <c r="D14" s="152"/>
      <c r="E14" s="153"/>
    </row>
    <row r="15" spans="1:5" ht="13.5" customHeight="1">
      <c r="A15" s="128" t="s">
        <v>9</v>
      </c>
      <c r="B15" s="134" t="s">
        <v>118</v>
      </c>
      <c r="C15" s="135"/>
      <c r="D15" s="135"/>
      <c r="E15" s="136"/>
    </row>
    <row r="16" spans="1:5" ht="13.5" customHeight="1">
      <c r="A16" s="128"/>
      <c r="B16" s="154" t="s">
        <v>121</v>
      </c>
      <c r="C16" s="155"/>
      <c r="D16" s="155"/>
      <c r="E16" s="156"/>
    </row>
    <row r="17" spans="1:5" ht="13.5">
      <c r="A17" s="128" t="s">
        <v>10</v>
      </c>
      <c r="B17" s="143" t="s">
        <v>122</v>
      </c>
      <c r="C17" s="144"/>
      <c r="D17" s="144"/>
      <c r="E17" s="145"/>
    </row>
    <row r="18" spans="1:5" ht="13.5" customHeight="1">
      <c r="A18" s="128"/>
      <c r="B18" s="123" t="s">
        <v>195</v>
      </c>
      <c r="C18" s="124"/>
      <c r="D18" s="124"/>
      <c r="E18" s="125"/>
    </row>
    <row r="19" spans="1:5" ht="13.5" customHeight="1">
      <c r="A19" s="128"/>
      <c r="B19" s="134" t="s">
        <v>11</v>
      </c>
      <c r="C19" s="135"/>
      <c r="D19" s="135"/>
      <c r="E19" s="136"/>
    </row>
    <row r="20" spans="1:5" ht="13.5" customHeight="1">
      <c r="A20" s="128"/>
      <c r="B20" s="123" t="s">
        <v>12</v>
      </c>
      <c r="C20" s="124"/>
      <c r="D20" s="124"/>
      <c r="E20" s="125"/>
    </row>
    <row r="21" spans="1:5" ht="13.5">
      <c r="A21" s="128"/>
      <c r="B21" s="157" t="s">
        <v>13</v>
      </c>
      <c r="C21" s="158"/>
      <c r="D21" s="158"/>
      <c r="E21" s="159"/>
    </row>
    <row r="22" spans="1:5" ht="26.25" customHeight="1">
      <c r="A22" s="30" t="s">
        <v>19</v>
      </c>
      <c r="B22" s="126" t="s">
        <v>125</v>
      </c>
      <c r="C22" s="160"/>
      <c r="D22" s="160"/>
      <c r="E22" s="127"/>
    </row>
    <row r="23" spans="1:5" ht="87.75" customHeight="1">
      <c r="A23" s="9" t="s">
        <v>14</v>
      </c>
      <c r="B23" s="126" t="s">
        <v>202</v>
      </c>
      <c r="C23" s="160"/>
      <c r="D23" s="160"/>
      <c r="E23" s="127"/>
    </row>
    <row r="24" spans="1:5" ht="87.75" customHeight="1">
      <c r="A24" s="9" t="s">
        <v>18</v>
      </c>
      <c r="B24" s="126" t="s">
        <v>126</v>
      </c>
      <c r="C24" s="160"/>
      <c r="D24" s="160"/>
      <c r="E24" s="127"/>
    </row>
    <row r="25" spans="1:5" ht="19.5" customHeight="1">
      <c r="A25" s="9" t="s">
        <v>64</v>
      </c>
      <c r="B25" s="137" t="s">
        <v>15</v>
      </c>
      <c r="C25" s="138"/>
      <c r="D25" s="138"/>
      <c r="E25" s="139"/>
    </row>
    <row r="26" spans="1:5" ht="19.5" customHeight="1">
      <c r="A26" s="42" t="s">
        <v>184</v>
      </c>
      <c r="B26" s="137" t="s">
        <v>16</v>
      </c>
      <c r="C26" s="138"/>
      <c r="D26" s="138"/>
      <c r="E26" s="139"/>
    </row>
    <row r="27" spans="1:5" ht="34.5" customHeight="1">
      <c r="A27" s="9" t="s">
        <v>65</v>
      </c>
      <c r="B27" s="128" t="s">
        <v>17</v>
      </c>
      <c r="C27" s="128"/>
      <c r="D27" s="128"/>
      <c r="E27" s="128"/>
    </row>
    <row r="28" spans="1:5" ht="34.5" customHeight="1">
      <c r="A28" s="9" t="s">
        <v>93</v>
      </c>
      <c r="B28" s="129" t="s">
        <v>92</v>
      </c>
      <c r="C28" s="130"/>
      <c r="D28" s="130"/>
      <c r="E28" s="131"/>
    </row>
    <row r="29" spans="1:5" ht="13.5" customHeight="1">
      <c r="A29" s="122" t="s">
        <v>158</v>
      </c>
      <c r="B29" s="122"/>
      <c r="C29" s="122"/>
      <c r="D29" s="122"/>
      <c r="E29" s="122"/>
    </row>
    <row r="30" spans="1:5" ht="39.75" customHeight="1">
      <c r="A30" s="120" t="s">
        <v>103</v>
      </c>
      <c r="B30" s="120"/>
      <c r="C30" s="120"/>
      <c r="D30" s="120"/>
      <c r="E30" s="120"/>
    </row>
    <row r="31" spans="1:5" ht="27" customHeight="1">
      <c r="A31" s="120" t="s">
        <v>151</v>
      </c>
      <c r="B31" s="120"/>
      <c r="C31" s="120"/>
      <c r="D31" s="120"/>
      <c r="E31" s="120"/>
    </row>
    <row r="32" spans="1:5" ht="27" customHeight="1">
      <c r="A32" s="121" t="s">
        <v>185</v>
      </c>
      <c r="B32" s="121"/>
      <c r="C32" s="121"/>
      <c r="D32" s="121"/>
      <c r="E32" s="121"/>
    </row>
    <row r="33" spans="1:5" ht="27" customHeight="1">
      <c r="A33" s="120" t="s">
        <v>199</v>
      </c>
      <c r="B33" s="120"/>
      <c r="C33" s="120"/>
      <c r="D33" s="120"/>
      <c r="E33" s="120"/>
    </row>
    <row r="34" ht="13.5">
      <c r="A34" s="119"/>
    </row>
  </sheetData>
  <sheetProtection/>
  <mergeCells count="32">
    <mergeCell ref="B18:E18"/>
    <mergeCell ref="B19:E19"/>
    <mergeCell ref="A1:B1"/>
    <mergeCell ref="D9:E9"/>
    <mergeCell ref="A2:E2"/>
    <mergeCell ref="A4:E4"/>
    <mergeCell ref="A8:E8"/>
    <mergeCell ref="B17:E17"/>
    <mergeCell ref="B13:E13"/>
    <mergeCell ref="A13:A14"/>
    <mergeCell ref="B14:E14"/>
    <mergeCell ref="A15:A16"/>
    <mergeCell ref="B10:C10"/>
    <mergeCell ref="A17:A21"/>
    <mergeCell ref="B28:E28"/>
    <mergeCell ref="B11:C11"/>
    <mergeCell ref="B12:C12"/>
    <mergeCell ref="B15:E15"/>
    <mergeCell ref="B25:E25"/>
    <mergeCell ref="B26:E26"/>
    <mergeCell ref="B16:E16"/>
    <mergeCell ref="B21:E21"/>
    <mergeCell ref="A33:E33"/>
    <mergeCell ref="A32:E32"/>
    <mergeCell ref="A29:E29"/>
    <mergeCell ref="A31:E31"/>
    <mergeCell ref="A30:E30"/>
    <mergeCell ref="B20:E20"/>
    <mergeCell ref="B27:E27"/>
    <mergeCell ref="B23:E23"/>
    <mergeCell ref="B24:E24"/>
    <mergeCell ref="B22:E22"/>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65"/>
  <sheetViews>
    <sheetView view="pageBreakPreview" zoomScaleSheetLayoutView="100" zoomScalePageLayoutView="0" workbookViewId="0" topLeftCell="A1">
      <selection activeCell="A1" sqref="A1"/>
    </sheetView>
  </sheetViews>
  <sheetFormatPr defaultColWidth="9.00390625" defaultRowHeight="13.5"/>
  <cols>
    <col min="1" max="1" width="3.75390625" style="10" customWidth="1"/>
    <col min="2" max="3" width="6.625" style="10" customWidth="1"/>
    <col min="4" max="4" width="9.00390625" style="10" customWidth="1"/>
    <col min="5" max="5" width="6.625" style="10" customWidth="1"/>
    <col min="6" max="6" width="1.625" style="10" customWidth="1"/>
    <col min="7" max="7" width="8.00390625" style="10" customWidth="1"/>
    <col min="8" max="8" width="1.625" style="10" customWidth="1"/>
    <col min="9" max="9" width="8.00390625" style="10" customWidth="1"/>
    <col min="10" max="10" width="9.00390625" style="10" customWidth="1"/>
    <col min="11" max="11" width="1.625" style="10" customWidth="1"/>
    <col min="12" max="12" width="8.00390625" style="10" customWidth="1"/>
    <col min="13" max="13" width="9.00390625" style="10" customWidth="1"/>
    <col min="14" max="14" width="1.625" style="10" customWidth="1"/>
    <col min="15" max="15" width="8.00390625" style="10" customWidth="1"/>
    <col min="16" max="16" width="8.875" style="47" customWidth="1"/>
    <col min="17" max="17" width="8.875" style="48" customWidth="1"/>
    <col min="18" max="22" width="9.00390625" style="47" customWidth="1"/>
    <col min="23" max="23" width="22.875" style="49" customWidth="1"/>
    <col min="24" max="16384" width="9.00390625" style="10" customWidth="1"/>
  </cols>
  <sheetData>
    <row r="1" ht="14.25">
      <c r="A1" s="93" t="s">
        <v>173</v>
      </c>
    </row>
    <row r="2" spans="1:15" ht="14.25">
      <c r="A2" s="217" t="s">
        <v>174</v>
      </c>
      <c r="B2" s="217"/>
      <c r="C2" s="217"/>
      <c r="D2" s="217"/>
      <c r="E2" s="217"/>
      <c r="F2" s="217"/>
      <c r="G2" s="217"/>
      <c r="H2" s="217"/>
      <c r="I2" s="217"/>
      <c r="J2" s="217"/>
      <c r="K2" s="217"/>
      <c r="L2" s="217"/>
      <c r="M2" s="217"/>
      <c r="N2" s="217"/>
      <c r="O2" s="217"/>
    </row>
    <row r="3" spans="1:15" ht="14.25">
      <c r="A3" s="31" t="s">
        <v>75</v>
      </c>
      <c r="B3" s="7"/>
      <c r="C3" s="7"/>
      <c r="D3" s="7"/>
      <c r="E3" s="7"/>
      <c r="F3" s="7"/>
      <c r="G3" s="7"/>
      <c r="H3" s="7"/>
      <c r="I3" s="7"/>
      <c r="J3" s="7"/>
      <c r="K3" s="7"/>
      <c r="L3" s="7"/>
      <c r="M3" s="7"/>
      <c r="N3" s="7"/>
      <c r="O3" s="7"/>
    </row>
    <row r="4" spans="1:15" ht="57.75" customHeight="1">
      <c r="A4" s="199" t="s">
        <v>20</v>
      </c>
      <c r="B4" s="199"/>
      <c r="C4" s="199"/>
      <c r="D4" s="199"/>
      <c r="E4" s="199" t="s">
        <v>21</v>
      </c>
      <c r="F4" s="149" t="s">
        <v>96</v>
      </c>
      <c r="G4" s="208"/>
      <c r="H4" s="208"/>
      <c r="I4" s="209"/>
      <c r="J4" s="199" t="s">
        <v>137</v>
      </c>
      <c r="K4" s="199"/>
      <c r="L4" s="199"/>
      <c r="M4" s="200"/>
      <c r="N4" s="149"/>
      <c r="O4" s="200"/>
    </row>
    <row r="5" spans="1:17" ht="14.25">
      <c r="A5" s="199"/>
      <c r="B5" s="199"/>
      <c r="C5" s="199"/>
      <c r="D5" s="199"/>
      <c r="E5" s="199"/>
      <c r="F5" s="210"/>
      <c r="G5" s="211"/>
      <c r="H5" s="211"/>
      <c r="I5" s="212"/>
      <c r="J5" s="201" t="s">
        <v>22</v>
      </c>
      <c r="K5" s="201"/>
      <c r="L5" s="202"/>
      <c r="M5" s="203" t="s">
        <v>23</v>
      </c>
      <c r="N5" s="204"/>
      <c r="O5" s="205"/>
      <c r="P5" s="50"/>
      <c r="Q5" s="51"/>
    </row>
    <row r="6" spans="1:22" ht="14.25">
      <c r="A6" s="199"/>
      <c r="B6" s="199"/>
      <c r="C6" s="199"/>
      <c r="D6" s="199"/>
      <c r="E6" s="199"/>
      <c r="F6" s="150"/>
      <c r="G6" s="213"/>
      <c r="H6" s="213"/>
      <c r="I6" s="214"/>
      <c r="J6" s="201"/>
      <c r="K6" s="201"/>
      <c r="L6" s="202"/>
      <c r="M6" s="206" t="s">
        <v>24</v>
      </c>
      <c r="N6" s="207"/>
      <c r="O6" s="206"/>
      <c r="P6" s="181" t="s">
        <v>140</v>
      </c>
      <c r="Q6" s="178"/>
      <c r="R6" s="177" t="s">
        <v>139</v>
      </c>
      <c r="S6" s="178"/>
      <c r="T6" s="256" t="s">
        <v>149</v>
      </c>
      <c r="U6" s="256"/>
      <c r="V6" s="257"/>
    </row>
    <row r="7" spans="1:22" ht="14.25" customHeight="1">
      <c r="A7" s="199"/>
      <c r="B7" s="199"/>
      <c r="C7" s="199"/>
      <c r="D7" s="199"/>
      <c r="E7" s="199"/>
      <c r="F7" s="173" t="s">
        <v>25</v>
      </c>
      <c r="G7" s="174"/>
      <c r="H7" s="173" t="s">
        <v>76</v>
      </c>
      <c r="I7" s="268"/>
      <c r="J7" s="87" t="s">
        <v>25</v>
      </c>
      <c r="K7" s="173" t="s">
        <v>76</v>
      </c>
      <c r="L7" s="268"/>
      <c r="M7" s="87" t="s">
        <v>25</v>
      </c>
      <c r="N7" s="173" t="s">
        <v>76</v>
      </c>
      <c r="O7" s="268"/>
      <c r="P7" s="182"/>
      <c r="Q7" s="180"/>
      <c r="R7" s="179"/>
      <c r="S7" s="180"/>
      <c r="T7" s="52" t="s">
        <v>141</v>
      </c>
      <c r="U7" s="52" t="s">
        <v>97</v>
      </c>
      <c r="V7" s="52" t="s">
        <v>98</v>
      </c>
    </row>
    <row r="8" spans="1:23" ht="15.75" customHeight="1">
      <c r="A8" s="220" t="s">
        <v>26</v>
      </c>
      <c r="B8" s="215" t="s">
        <v>27</v>
      </c>
      <c r="C8" s="215"/>
      <c r="D8" s="215"/>
      <c r="E8" s="86" t="s">
        <v>28</v>
      </c>
      <c r="F8" s="175"/>
      <c r="G8" s="176"/>
      <c r="H8" s="196" t="str">
        <f aca="true" t="shared" si="0" ref="H8:H13">IF(F8*P8=0," ",ROUND(F8*P8,0))</f>
        <v> </v>
      </c>
      <c r="I8" s="197"/>
      <c r="J8" s="101"/>
      <c r="K8" s="196" t="str">
        <f aca="true" t="shared" si="1" ref="K8:K14">IF(J8*P8=0," ",ROUND(J8*P8,0))</f>
        <v> </v>
      </c>
      <c r="L8" s="197"/>
      <c r="M8" s="101"/>
      <c r="N8" s="196" t="str">
        <f>IF(M8*P8=0," ",ROUND(M8*P8,0))</f>
        <v> </v>
      </c>
      <c r="O8" s="197"/>
      <c r="P8" s="53">
        <v>38.2</v>
      </c>
      <c r="Q8" s="54" t="s">
        <v>66</v>
      </c>
      <c r="R8" s="55">
        <v>0.0187</v>
      </c>
      <c r="S8" s="56" t="s">
        <v>99</v>
      </c>
      <c r="T8" s="57">
        <f aca="true" t="shared" si="2" ref="T8:T30">IF(H8=" ",0,H8*R8*44/12)</f>
        <v>0</v>
      </c>
      <c r="U8" s="57">
        <f>IF(K8=" ",0,K8*R8*44/12)</f>
        <v>0</v>
      </c>
      <c r="V8" s="57"/>
      <c r="W8" s="58" t="s">
        <v>27</v>
      </c>
    </row>
    <row r="9" spans="1:23" ht="15">
      <c r="A9" s="220"/>
      <c r="B9" s="216" t="s">
        <v>77</v>
      </c>
      <c r="C9" s="216"/>
      <c r="D9" s="216"/>
      <c r="E9" s="2" t="s">
        <v>28</v>
      </c>
      <c r="F9" s="165"/>
      <c r="G9" s="166"/>
      <c r="H9" s="183" t="str">
        <f t="shared" si="0"/>
        <v> </v>
      </c>
      <c r="I9" s="184"/>
      <c r="J9" s="102"/>
      <c r="K9" s="183" t="str">
        <f t="shared" si="1"/>
        <v> </v>
      </c>
      <c r="L9" s="184"/>
      <c r="M9" s="102"/>
      <c r="N9" s="183" t="str">
        <f>IF(M9*P9=0," ",ROUND(M9*P9,0))</f>
        <v> </v>
      </c>
      <c r="O9" s="184"/>
      <c r="P9" s="53">
        <v>35.3</v>
      </c>
      <c r="Q9" s="54" t="s">
        <v>66</v>
      </c>
      <c r="R9" s="55">
        <v>0.0184</v>
      </c>
      <c r="S9" s="56" t="s">
        <v>99</v>
      </c>
      <c r="T9" s="57">
        <f t="shared" si="2"/>
        <v>0</v>
      </c>
      <c r="U9" s="57">
        <f aca="true" t="shared" si="3" ref="U9:U30">IF(K9=" ",0,K9*R9*44/12)</f>
        <v>0</v>
      </c>
      <c r="V9" s="57"/>
      <c r="W9" s="59" t="s">
        <v>77</v>
      </c>
    </row>
    <row r="10" spans="1:23" ht="15">
      <c r="A10" s="220"/>
      <c r="B10" s="198" t="s">
        <v>29</v>
      </c>
      <c r="C10" s="198"/>
      <c r="D10" s="198"/>
      <c r="E10" s="2" t="s">
        <v>28</v>
      </c>
      <c r="F10" s="165"/>
      <c r="G10" s="166"/>
      <c r="H10" s="183" t="str">
        <f t="shared" si="0"/>
        <v> </v>
      </c>
      <c r="I10" s="184"/>
      <c r="J10" s="102"/>
      <c r="K10" s="183" t="str">
        <f t="shared" si="1"/>
        <v> </v>
      </c>
      <c r="L10" s="184"/>
      <c r="M10" s="102"/>
      <c r="N10" s="183" t="str">
        <f aca="true" t="shared" si="4" ref="N10:N35">IF(M10*P10=0," ",ROUND(M10*P10,0))</f>
        <v> </v>
      </c>
      <c r="O10" s="184"/>
      <c r="P10" s="53">
        <v>34.6</v>
      </c>
      <c r="Q10" s="54" t="s">
        <v>66</v>
      </c>
      <c r="R10" s="55">
        <v>0.0183</v>
      </c>
      <c r="S10" s="56" t="s">
        <v>99</v>
      </c>
      <c r="T10" s="57">
        <f t="shared" si="2"/>
        <v>0</v>
      </c>
      <c r="U10" s="57">
        <f t="shared" si="3"/>
        <v>0</v>
      </c>
      <c r="V10" s="57"/>
      <c r="W10" s="58" t="s">
        <v>29</v>
      </c>
    </row>
    <row r="11" spans="1:23" ht="15">
      <c r="A11" s="220"/>
      <c r="B11" s="198" t="s">
        <v>30</v>
      </c>
      <c r="C11" s="198"/>
      <c r="D11" s="198"/>
      <c r="E11" s="2" t="s">
        <v>28</v>
      </c>
      <c r="F11" s="165"/>
      <c r="G11" s="166"/>
      <c r="H11" s="183" t="str">
        <f t="shared" si="0"/>
        <v> </v>
      </c>
      <c r="I11" s="184"/>
      <c r="J11" s="102"/>
      <c r="K11" s="183" t="str">
        <f t="shared" si="1"/>
        <v> </v>
      </c>
      <c r="L11" s="184"/>
      <c r="M11" s="102"/>
      <c r="N11" s="183" t="str">
        <f t="shared" si="4"/>
        <v> </v>
      </c>
      <c r="O11" s="184"/>
      <c r="P11" s="53">
        <v>33.6</v>
      </c>
      <c r="Q11" s="54" t="s">
        <v>66</v>
      </c>
      <c r="R11" s="55">
        <v>0.0182</v>
      </c>
      <c r="S11" s="56" t="s">
        <v>99</v>
      </c>
      <c r="T11" s="57">
        <f t="shared" si="2"/>
        <v>0</v>
      </c>
      <c r="U11" s="57">
        <f t="shared" si="3"/>
        <v>0</v>
      </c>
      <c r="V11" s="57"/>
      <c r="W11" s="58" t="s">
        <v>30</v>
      </c>
    </row>
    <row r="12" spans="1:23" ht="15">
      <c r="A12" s="220"/>
      <c r="B12" s="198" t="s">
        <v>31</v>
      </c>
      <c r="C12" s="198"/>
      <c r="D12" s="198"/>
      <c r="E12" s="2" t="s">
        <v>28</v>
      </c>
      <c r="F12" s="165"/>
      <c r="G12" s="166"/>
      <c r="H12" s="183" t="str">
        <f t="shared" si="0"/>
        <v> </v>
      </c>
      <c r="I12" s="184"/>
      <c r="J12" s="102"/>
      <c r="K12" s="183" t="str">
        <f t="shared" si="1"/>
        <v> </v>
      </c>
      <c r="L12" s="184"/>
      <c r="M12" s="102"/>
      <c r="N12" s="183" t="str">
        <f t="shared" si="4"/>
        <v> </v>
      </c>
      <c r="O12" s="184"/>
      <c r="P12" s="53">
        <v>36.7</v>
      </c>
      <c r="Q12" s="54" t="s">
        <v>66</v>
      </c>
      <c r="R12" s="55">
        <v>0.0185</v>
      </c>
      <c r="S12" s="56" t="s">
        <v>99</v>
      </c>
      <c r="T12" s="57">
        <f t="shared" si="2"/>
        <v>0</v>
      </c>
      <c r="U12" s="57">
        <f t="shared" si="3"/>
        <v>0</v>
      </c>
      <c r="V12" s="57"/>
      <c r="W12" s="58" t="s">
        <v>31</v>
      </c>
    </row>
    <row r="13" spans="1:23" ht="15">
      <c r="A13" s="220"/>
      <c r="B13" s="198" t="s">
        <v>32</v>
      </c>
      <c r="C13" s="198"/>
      <c r="D13" s="198"/>
      <c r="E13" s="2" t="s">
        <v>28</v>
      </c>
      <c r="F13" s="165"/>
      <c r="G13" s="166"/>
      <c r="H13" s="183" t="str">
        <f t="shared" si="0"/>
        <v> </v>
      </c>
      <c r="I13" s="184"/>
      <c r="J13" s="102"/>
      <c r="K13" s="183" t="str">
        <f t="shared" si="1"/>
        <v> </v>
      </c>
      <c r="L13" s="184"/>
      <c r="M13" s="102"/>
      <c r="N13" s="183" t="str">
        <f t="shared" si="4"/>
        <v> </v>
      </c>
      <c r="O13" s="184"/>
      <c r="P13" s="53">
        <v>37.7</v>
      </c>
      <c r="Q13" s="54" t="s">
        <v>66</v>
      </c>
      <c r="R13" s="55">
        <v>0.0187</v>
      </c>
      <c r="S13" s="56" t="s">
        <v>99</v>
      </c>
      <c r="T13" s="57">
        <f t="shared" si="2"/>
        <v>0</v>
      </c>
      <c r="U13" s="57">
        <f t="shared" si="3"/>
        <v>0</v>
      </c>
      <c r="V13" s="57"/>
      <c r="W13" s="58" t="s">
        <v>32</v>
      </c>
    </row>
    <row r="14" spans="1:23" ht="15">
      <c r="A14" s="220"/>
      <c r="B14" s="198" t="s">
        <v>33</v>
      </c>
      <c r="C14" s="198"/>
      <c r="D14" s="198"/>
      <c r="E14" s="2" t="s">
        <v>28</v>
      </c>
      <c r="F14" s="161">
        <v>3308</v>
      </c>
      <c r="G14" s="162"/>
      <c r="H14" s="183">
        <f>IF(F14*P14=0," ",ROUND(F14*P14,0))</f>
        <v>129343</v>
      </c>
      <c r="I14" s="184"/>
      <c r="J14" s="102"/>
      <c r="K14" s="183" t="str">
        <f t="shared" si="1"/>
        <v> </v>
      </c>
      <c r="L14" s="184"/>
      <c r="M14" s="102"/>
      <c r="N14" s="183" t="str">
        <f t="shared" si="4"/>
        <v> </v>
      </c>
      <c r="O14" s="184"/>
      <c r="P14" s="53">
        <v>39.1</v>
      </c>
      <c r="Q14" s="54" t="s">
        <v>66</v>
      </c>
      <c r="R14" s="55">
        <v>0.0189</v>
      </c>
      <c r="S14" s="56" t="s">
        <v>99</v>
      </c>
      <c r="T14" s="57">
        <f t="shared" si="2"/>
        <v>8963.4699</v>
      </c>
      <c r="U14" s="57">
        <f t="shared" si="3"/>
        <v>0</v>
      </c>
      <c r="V14" s="57"/>
      <c r="W14" s="58" t="s">
        <v>33</v>
      </c>
    </row>
    <row r="15" spans="1:23" ht="15">
      <c r="A15" s="220"/>
      <c r="B15" s="198" t="s">
        <v>34</v>
      </c>
      <c r="C15" s="198"/>
      <c r="D15" s="198"/>
      <c r="E15" s="2" t="s">
        <v>28</v>
      </c>
      <c r="F15" s="165"/>
      <c r="G15" s="166"/>
      <c r="H15" s="183" t="str">
        <f aca="true" t="shared" si="5" ref="H15:H35">IF(F15*P15=0," ",ROUND(F15*P15,0))</f>
        <v> </v>
      </c>
      <c r="I15" s="184"/>
      <c r="J15" s="102"/>
      <c r="K15" s="183" t="str">
        <f aca="true" t="shared" si="6" ref="K15:K23">IF(J15*P15=0," ",ROUND(J15*P15,0))</f>
        <v> </v>
      </c>
      <c r="L15" s="184"/>
      <c r="M15" s="102"/>
      <c r="N15" s="183" t="str">
        <f t="shared" si="4"/>
        <v> </v>
      </c>
      <c r="O15" s="184"/>
      <c r="P15" s="53">
        <v>41.9</v>
      </c>
      <c r="Q15" s="54" t="s">
        <v>66</v>
      </c>
      <c r="R15" s="55">
        <v>0.0195</v>
      </c>
      <c r="S15" s="56" t="s">
        <v>99</v>
      </c>
      <c r="T15" s="57">
        <f t="shared" si="2"/>
        <v>0</v>
      </c>
      <c r="U15" s="57">
        <f t="shared" si="3"/>
        <v>0</v>
      </c>
      <c r="V15" s="57"/>
      <c r="W15" s="58" t="s">
        <v>34</v>
      </c>
    </row>
    <row r="16" spans="1:23" ht="15">
      <c r="A16" s="220"/>
      <c r="B16" s="198" t="s">
        <v>35</v>
      </c>
      <c r="C16" s="198"/>
      <c r="D16" s="198"/>
      <c r="E16" s="2" t="s">
        <v>36</v>
      </c>
      <c r="F16" s="165"/>
      <c r="G16" s="166"/>
      <c r="H16" s="183" t="str">
        <f t="shared" si="5"/>
        <v> </v>
      </c>
      <c r="I16" s="184"/>
      <c r="J16" s="102"/>
      <c r="K16" s="183" t="str">
        <f t="shared" si="6"/>
        <v> </v>
      </c>
      <c r="L16" s="184"/>
      <c r="M16" s="102"/>
      <c r="N16" s="183" t="str">
        <f t="shared" si="4"/>
        <v> </v>
      </c>
      <c r="O16" s="184"/>
      <c r="P16" s="53">
        <v>40.9</v>
      </c>
      <c r="Q16" s="54" t="s">
        <v>67</v>
      </c>
      <c r="R16" s="55">
        <v>0.0208</v>
      </c>
      <c r="S16" s="56" t="s">
        <v>99</v>
      </c>
      <c r="T16" s="57">
        <f t="shared" si="2"/>
        <v>0</v>
      </c>
      <c r="U16" s="57">
        <f t="shared" si="3"/>
        <v>0</v>
      </c>
      <c r="V16" s="57"/>
      <c r="W16" s="58" t="s">
        <v>35</v>
      </c>
    </row>
    <row r="17" spans="1:23" ht="15" customHeight="1">
      <c r="A17" s="220"/>
      <c r="B17" s="198" t="s">
        <v>37</v>
      </c>
      <c r="C17" s="198"/>
      <c r="D17" s="198"/>
      <c r="E17" s="2" t="s">
        <v>36</v>
      </c>
      <c r="F17" s="165"/>
      <c r="G17" s="166"/>
      <c r="H17" s="183" t="str">
        <f t="shared" si="5"/>
        <v> </v>
      </c>
      <c r="I17" s="184"/>
      <c r="J17" s="102"/>
      <c r="K17" s="183" t="str">
        <f t="shared" si="6"/>
        <v> </v>
      </c>
      <c r="L17" s="184"/>
      <c r="M17" s="102"/>
      <c r="N17" s="183" t="str">
        <f t="shared" si="4"/>
        <v> </v>
      </c>
      <c r="O17" s="184"/>
      <c r="P17" s="53">
        <v>29.9</v>
      </c>
      <c r="Q17" s="54" t="s">
        <v>67</v>
      </c>
      <c r="R17" s="55">
        <v>0.0254</v>
      </c>
      <c r="S17" s="56" t="s">
        <v>99</v>
      </c>
      <c r="T17" s="57">
        <f t="shared" si="2"/>
        <v>0</v>
      </c>
      <c r="U17" s="57">
        <f t="shared" si="3"/>
        <v>0</v>
      </c>
      <c r="V17" s="57"/>
      <c r="W17" s="58" t="s">
        <v>37</v>
      </c>
    </row>
    <row r="18" spans="1:23" ht="30" customHeight="1">
      <c r="A18" s="220"/>
      <c r="B18" s="198" t="s">
        <v>38</v>
      </c>
      <c r="C18" s="198"/>
      <c r="D18" s="3" t="s">
        <v>78</v>
      </c>
      <c r="E18" s="2" t="s">
        <v>36</v>
      </c>
      <c r="F18" s="165"/>
      <c r="G18" s="166"/>
      <c r="H18" s="183" t="str">
        <f t="shared" si="5"/>
        <v> </v>
      </c>
      <c r="I18" s="184"/>
      <c r="J18" s="103"/>
      <c r="K18" s="183" t="str">
        <f t="shared" si="6"/>
        <v> </v>
      </c>
      <c r="L18" s="184"/>
      <c r="M18" s="103"/>
      <c r="N18" s="183" t="str">
        <f t="shared" si="4"/>
        <v> </v>
      </c>
      <c r="O18" s="184"/>
      <c r="P18" s="53">
        <v>50.8</v>
      </c>
      <c r="Q18" s="54" t="s">
        <v>67</v>
      </c>
      <c r="R18" s="55">
        <v>0.0161</v>
      </c>
      <c r="S18" s="56" t="s">
        <v>99</v>
      </c>
      <c r="T18" s="57">
        <f t="shared" si="2"/>
        <v>0</v>
      </c>
      <c r="U18" s="57">
        <f t="shared" si="3"/>
        <v>0</v>
      </c>
      <c r="V18" s="57"/>
      <c r="W18" s="60" t="s">
        <v>142</v>
      </c>
    </row>
    <row r="19" spans="1:23" ht="30" customHeight="1">
      <c r="A19" s="220"/>
      <c r="B19" s="198"/>
      <c r="C19" s="198"/>
      <c r="D19" s="4" t="s">
        <v>194</v>
      </c>
      <c r="E19" s="2" t="s">
        <v>39</v>
      </c>
      <c r="F19" s="165"/>
      <c r="G19" s="166"/>
      <c r="H19" s="183" t="str">
        <f t="shared" si="5"/>
        <v> </v>
      </c>
      <c r="I19" s="184"/>
      <c r="J19" s="103"/>
      <c r="K19" s="183" t="str">
        <f t="shared" si="6"/>
        <v> </v>
      </c>
      <c r="L19" s="184"/>
      <c r="M19" s="103"/>
      <c r="N19" s="183" t="str">
        <f t="shared" si="4"/>
        <v> </v>
      </c>
      <c r="O19" s="184"/>
      <c r="P19" s="53">
        <v>44.9</v>
      </c>
      <c r="Q19" s="54" t="s">
        <v>143</v>
      </c>
      <c r="R19" s="55">
        <v>0.0142</v>
      </c>
      <c r="S19" s="56" t="s">
        <v>144</v>
      </c>
      <c r="T19" s="57">
        <f t="shared" si="2"/>
        <v>0</v>
      </c>
      <c r="U19" s="57">
        <f t="shared" si="3"/>
        <v>0</v>
      </c>
      <c r="V19" s="57"/>
      <c r="W19" s="61" t="s">
        <v>145</v>
      </c>
    </row>
    <row r="20" spans="1:23" ht="30" customHeight="1">
      <c r="A20" s="220"/>
      <c r="B20" s="198" t="s">
        <v>40</v>
      </c>
      <c r="C20" s="198"/>
      <c r="D20" s="3" t="s">
        <v>71</v>
      </c>
      <c r="E20" s="2" t="s">
        <v>36</v>
      </c>
      <c r="F20" s="165"/>
      <c r="G20" s="166"/>
      <c r="H20" s="183" t="str">
        <f t="shared" si="5"/>
        <v> </v>
      </c>
      <c r="I20" s="184"/>
      <c r="J20" s="103"/>
      <c r="K20" s="183" t="str">
        <f t="shared" si="6"/>
        <v> </v>
      </c>
      <c r="L20" s="184"/>
      <c r="M20" s="103"/>
      <c r="N20" s="183" t="str">
        <f t="shared" si="4"/>
        <v> </v>
      </c>
      <c r="O20" s="184"/>
      <c r="P20" s="53">
        <v>54.6</v>
      </c>
      <c r="Q20" s="54" t="s">
        <v>67</v>
      </c>
      <c r="R20" s="55">
        <v>0.0135</v>
      </c>
      <c r="S20" s="56" t="s">
        <v>144</v>
      </c>
      <c r="T20" s="57">
        <f t="shared" si="2"/>
        <v>0</v>
      </c>
      <c r="U20" s="57">
        <f t="shared" si="3"/>
        <v>0</v>
      </c>
      <c r="V20" s="57"/>
      <c r="W20" s="60" t="s">
        <v>146</v>
      </c>
    </row>
    <row r="21" spans="1:23" ht="30" customHeight="1">
      <c r="A21" s="220"/>
      <c r="B21" s="198"/>
      <c r="C21" s="198"/>
      <c r="D21" s="3" t="s">
        <v>72</v>
      </c>
      <c r="E21" s="2" t="s">
        <v>39</v>
      </c>
      <c r="F21" s="165"/>
      <c r="G21" s="166"/>
      <c r="H21" s="183" t="str">
        <f t="shared" si="5"/>
        <v> </v>
      </c>
      <c r="I21" s="184"/>
      <c r="J21" s="103"/>
      <c r="K21" s="183" t="str">
        <f t="shared" si="6"/>
        <v> </v>
      </c>
      <c r="L21" s="184"/>
      <c r="M21" s="103"/>
      <c r="N21" s="183" t="str">
        <f t="shared" si="4"/>
        <v> </v>
      </c>
      <c r="O21" s="184"/>
      <c r="P21" s="53">
        <v>43.5</v>
      </c>
      <c r="Q21" s="54" t="s">
        <v>68</v>
      </c>
      <c r="R21" s="55">
        <v>0.0139</v>
      </c>
      <c r="S21" s="56" t="s">
        <v>144</v>
      </c>
      <c r="T21" s="57">
        <f t="shared" si="2"/>
        <v>0</v>
      </c>
      <c r="U21" s="57">
        <f t="shared" si="3"/>
        <v>0</v>
      </c>
      <c r="V21" s="57"/>
      <c r="W21" s="60" t="s">
        <v>147</v>
      </c>
    </row>
    <row r="22" spans="1:23" ht="15">
      <c r="A22" s="220"/>
      <c r="B22" s="198" t="s">
        <v>41</v>
      </c>
      <c r="C22" s="198"/>
      <c r="D22" s="2" t="s">
        <v>42</v>
      </c>
      <c r="E22" s="2" t="s">
        <v>36</v>
      </c>
      <c r="F22" s="165"/>
      <c r="G22" s="166"/>
      <c r="H22" s="183" t="str">
        <f t="shared" si="5"/>
        <v> </v>
      </c>
      <c r="I22" s="184"/>
      <c r="J22" s="102"/>
      <c r="K22" s="183" t="str">
        <f t="shared" si="6"/>
        <v> </v>
      </c>
      <c r="L22" s="184"/>
      <c r="M22" s="102"/>
      <c r="N22" s="183" t="str">
        <f t="shared" si="4"/>
        <v> </v>
      </c>
      <c r="O22" s="184"/>
      <c r="P22" s="118">
        <v>29</v>
      </c>
      <c r="Q22" s="54" t="s">
        <v>67</v>
      </c>
      <c r="R22" s="55">
        <v>0.0245</v>
      </c>
      <c r="S22" s="56" t="s">
        <v>144</v>
      </c>
      <c r="T22" s="57">
        <f t="shared" si="2"/>
        <v>0</v>
      </c>
      <c r="U22" s="57">
        <f t="shared" si="3"/>
        <v>0</v>
      </c>
      <c r="V22" s="57"/>
      <c r="W22" s="62" t="s">
        <v>42</v>
      </c>
    </row>
    <row r="23" spans="1:23" ht="15">
      <c r="A23" s="220"/>
      <c r="B23" s="198"/>
      <c r="C23" s="198"/>
      <c r="D23" s="2" t="s">
        <v>43</v>
      </c>
      <c r="E23" s="2" t="s">
        <v>36</v>
      </c>
      <c r="F23" s="165"/>
      <c r="G23" s="166"/>
      <c r="H23" s="183" t="str">
        <f t="shared" si="5"/>
        <v> </v>
      </c>
      <c r="I23" s="184"/>
      <c r="J23" s="102"/>
      <c r="K23" s="183" t="str">
        <f t="shared" si="6"/>
        <v> </v>
      </c>
      <c r="L23" s="184"/>
      <c r="M23" s="102"/>
      <c r="N23" s="183" t="str">
        <f t="shared" si="4"/>
        <v> </v>
      </c>
      <c r="O23" s="184"/>
      <c r="P23" s="53">
        <v>25.7</v>
      </c>
      <c r="Q23" s="54" t="s">
        <v>67</v>
      </c>
      <c r="R23" s="55">
        <v>0.0247</v>
      </c>
      <c r="S23" s="56" t="s">
        <v>144</v>
      </c>
      <c r="T23" s="57">
        <f t="shared" si="2"/>
        <v>0</v>
      </c>
      <c r="U23" s="57">
        <f t="shared" si="3"/>
        <v>0</v>
      </c>
      <c r="V23" s="57"/>
      <c r="W23" s="62" t="s">
        <v>43</v>
      </c>
    </row>
    <row r="24" spans="1:23" ht="15">
      <c r="A24" s="220"/>
      <c r="B24" s="198"/>
      <c r="C24" s="198"/>
      <c r="D24" s="2" t="s">
        <v>44</v>
      </c>
      <c r="E24" s="2" t="s">
        <v>36</v>
      </c>
      <c r="F24" s="165"/>
      <c r="G24" s="166"/>
      <c r="H24" s="183" t="str">
        <f t="shared" si="5"/>
        <v> </v>
      </c>
      <c r="I24" s="184"/>
      <c r="J24" s="102"/>
      <c r="K24" s="183" t="str">
        <f aca="true" t="shared" si="7" ref="K24:K35">IF(J24*P24=0," ",ROUND(J24*P24,0))</f>
        <v> </v>
      </c>
      <c r="L24" s="184"/>
      <c r="M24" s="102"/>
      <c r="N24" s="183" t="str">
        <f t="shared" si="4"/>
        <v> </v>
      </c>
      <c r="O24" s="184"/>
      <c r="P24" s="53">
        <v>26.9</v>
      </c>
      <c r="Q24" s="54" t="s">
        <v>67</v>
      </c>
      <c r="R24" s="55">
        <v>0.0255</v>
      </c>
      <c r="S24" s="56" t="s">
        <v>144</v>
      </c>
      <c r="T24" s="57">
        <f t="shared" si="2"/>
        <v>0</v>
      </c>
      <c r="U24" s="57">
        <f t="shared" si="3"/>
        <v>0</v>
      </c>
      <c r="V24" s="57"/>
      <c r="W24" s="62" t="s">
        <v>44</v>
      </c>
    </row>
    <row r="25" spans="1:23" ht="15">
      <c r="A25" s="220"/>
      <c r="B25" s="198" t="s">
        <v>45</v>
      </c>
      <c r="C25" s="198"/>
      <c r="D25" s="198"/>
      <c r="E25" s="2" t="s">
        <v>36</v>
      </c>
      <c r="F25" s="165"/>
      <c r="G25" s="166"/>
      <c r="H25" s="183" t="str">
        <f t="shared" si="5"/>
        <v> </v>
      </c>
      <c r="I25" s="184"/>
      <c r="J25" s="102"/>
      <c r="K25" s="183" t="str">
        <f t="shared" si="7"/>
        <v> </v>
      </c>
      <c r="L25" s="184"/>
      <c r="M25" s="102"/>
      <c r="N25" s="183" t="str">
        <f t="shared" si="4"/>
        <v> </v>
      </c>
      <c r="O25" s="184"/>
      <c r="P25" s="53">
        <v>29.4</v>
      </c>
      <c r="Q25" s="54" t="s">
        <v>67</v>
      </c>
      <c r="R25" s="55">
        <v>0.0294</v>
      </c>
      <c r="S25" s="56" t="s">
        <v>144</v>
      </c>
      <c r="T25" s="57">
        <f t="shared" si="2"/>
        <v>0</v>
      </c>
      <c r="U25" s="57">
        <f t="shared" si="3"/>
        <v>0</v>
      </c>
      <c r="V25" s="57"/>
      <c r="W25" s="58" t="s">
        <v>45</v>
      </c>
    </row>
    <row r="26" spans="1:23" ht="15">
      <c r="A26" s="220"/>
      <c r="B26" s="198" t="s">
        <v>46</v>
      </c>
      <c r="C26" s="198"/>
      <c r="D26" s="198"/>
      <c r="E26" s="2" t="s">
        <v>36</v>
      </c>
      <c r="F26" s="165"/>
      <c r="G26" s="166"/>
      <c r="H26" s="183" t="str">
        <f t="shared" si="5"/>
        <v> </v>
      </c>
      <c r="I26" s="184"/>
      <c r="J26" s="102"/>
      <c r="K26" s="183" t="str">
        <f t="shared" si="7"/>
        <v> </v>
      </c>
      <c r="L26" s="184"/>
      <c r="M26" s="102"/>
      <c r="N26" s="183" t="str">
        <f t="shared" si="4"/>
        <v> </v>
      </c>
      <c r="O26" s="184"/>
      <c r="P26" s="53">
        <v>37.3</v>
      </c>
      <c r="Q26" s="54" t="s">
        <v>67</v>
      </c>
      <c r="R26" s="55">
        <v>0.0209</v>
      </c>
      <c r="S26" s="56" t="s">
        <v>144</v>
      </c>
      <c r="T26" s="57">
        <f t="shared" si="2"/>
        <v>0</v>
      </c>
      <c r="U26" s="57">
        <f t="shared" si="3"/>
        <v>0</v>
      </c>
      <c r="V26" s="57"/>
      <c r="W26" s="58" t="s">
        <v>46</v>
      </c>
    </row>
    <row r="27" spans="1:23" ht="15">
      <c r="A27" s="220"/>
      <c r="B27" s="198" t="s">
        <v>47</v>
      </c>
      <c r="C27" s="198"/>
      <c r="D27" s="198"/>
      <c r="E27" s="2" t="s">
        <v>39</v>
      </c>
      <c r="F27" s="165"/>
      <c r="G27" s="166"/>
      <c r="H27" s="183" t="str">
        <f t="shared" si="5"/>
        <v> </v>
      </c>
      <c r="I27" s="184"/>
      <c r="J27" s="102"/>
      <c r="K27" s="183" t="str">
        <f t="shared" si="7"/>
        <v> </v>
      </c>
      <c r="L27" s="184"/>
      <c r="M27" s="102"/>
      <c r="N27" s="183" t="str">
        <f t="shared" si="4"/>
        <v> </v>
      </c>
      <c r="O27" s="184"/>
      <c r="P27" s="53">
        <v>21.1</v>
      </c>
      <c r="Q27" s="54" t="s">
        <v>68</v>
      </c>
      <c r="R27" s="55">
        <v>0.011</v>
      </c>
      <c r="S27" s="56" t="s">
        <v>144</v>
      </c>
      <c r="T27" s="57">
        <f t="shared" si="2"/>
        <v>0</v>
      </c>
      <c r="U27" s="57">
        <f t="shared" si="3"/>
        <v>0</v>
      </c>
      <c r="V27" s="57"/>
      <c r="W27" s="58" t="s">
        <v>47</v>
      </c>
    </row>
    <row r="28" spans="1:23" ht="15">
      <c r="A28" s="220"/>
      <c r="B28" s="198" t="s">
        <v>48</v>
      </c>
      <c r="C28" s="198"/>
      <c r="D28" s="198"/>
      <c r="E28" s="2" t="s">
        <v>39</v>
      </c>
      <c r="F28" s="165"/>
      <c r="G28" s="166"/>
      <c r="H28" s="183" t="str">
        <f t="shared" si="5"/>
        <v> </v>
      </c>
      <c r="I28" s="184"/>
      <c r="J28" s="102"/>
      <c r="K28" s="183" t="str">
        <f t="shared" si="7"/>
        <v> </v>
      </c>
      <c r="L28" s="184"/>
      <c r="M28" s="102"/>
      <c r="N28" s="183" t="str">
        <f t="shared" si="4"/>
        <v> </v>
      </c>
      <c r="O28" s="184"/>
      <c r="P28" s="53">
        <v>3.41</v>
      </c>
      <c r="Q28" s="54" t="s">
        <v>68</v>
      </c>
      <c r="R28" s="55">
        <v>0.0263</v>
      </c>
      <c r="S28" s="56" t="s">
        <v>144</v>
      </c>
      <c r="T28" s="57">
        <f t="shared" si="2"/>
        <v>0</v>
      </c>
      <c r="U28" s="57">
        <f t="shared" si="3"/>
        <v>0</v>
      </c>
      <c r="V28" s="57"/>
      <c r="W28" s="58" t="s">
        <v>48</v>
      </c>
    </row>
    <row r="29" spans="1:23" ht="15">
      <c r="A29" s="220"/>
      <c r="B29" s="198" t="s">
        <v>49</v>
      </c>
      <c r="C29" s="198"/>
      <c r="D29" s="198"/>
      <c r="E29" s="2" t="s">
        <v>39</v>
      </c>
      <c r="F29" s="165"/>
      <c r="G29" s="166"/>
      <c r="H29" s="183" t="str">
        <f>IF(F29*P29=0," ",ROUND(F29*P29,0))</f>
        <v> </v>
      </c>
      <c r="I29" s="184"/>
      <c r="J29" s="102"/>
      <c r="K29" s="183" t="str">
        <f t="shared" si="7"/>
        <v> </v>
      </c>
      <c r="L29" s="184"/>
      <c r="M29" s="102"/>
      <c r="N29" s="183" t="str">
        <f t="shared" si="4"/>
        <v> </v>
      </c>
      <c r="O29" s="184"/>
      <c r="P29" s="53">
        <v>8.41</v>
      </c>
      <c r="Q29" s="54" t="s">
        <v>68</v>
      </c>
      <c r="R29" s="55">
        <v>0.0384</v>
      </c>
      <c r="S29" s="56" t="s">
        <v>144</v>
      </c>
      <c r="T29" s="57">
        <f t="shared" si="2"/>
        <v>0</v>
      </c>
      <c r="U29" s="57">
        <f t="shared" si="3"/>
        <v>0</v>
      </c>
      <c r="V29" s="57"/>
      <c r="W29" s="58" t="s">
        <v>49</v>
      </c>
    </row>
    <row r="30" spans="1:23" ht="15">
      <c r="A30" s="220"/>
      <c r="B30" s="252" t="s">
        <v>89</v>
      </c>
      <c r="C30" s="198" t="s">
        <v>50</v>
      </c>
      <c r="D30" s="198"/>
      <c r="E30" s="2" t="s">
        <v>39</v>
      </c>
      <c r="F30" s="161">
        <v>3066</v>
      </c>
      <c r="G30" s="162"/>
      <c r="H30" s="183">
        <f>IF(F30*P30=0," ",ROUND(F30*P30,0))</f>
        <v>137357</v>
      </c>
      <c r="I30" s="184"/>
      <c r="J30" s="102"/>
      <c r="K30" s="183" t="str">
        <f>IF(J30*P30=0," ",ROUND(J30*P30,0))</f>
        <v> </v>
      </c>
      <c r="L30" s="184"/>
      <c r="M30" s="102">
        <v>63</v>
      </c>
      <c r="N30" s="183">
        <f t="shared" si="4"/>
        <v>2822</v>
      </c>
      <c r="O30" s="184"/>
      <c r="P30" s="104">
        <v>44.8</v>
      </c>
      <c r="Q30" s="54" t="s">
        <v>68</v>
      </c>
      <c r="R30" s="55">
        <v>0.0136</v>
      </c>
      <c r="S30" s="56" t="s">
        <v>144</v>
      </c>
      <c r="T30" s="57">
        <f t="shared" si="2"/>
        <v>6849.535733333333</v>
      </c>
      <c r="U30" s="57">
        <f t="shared" si="3"/>
        <v>0</v>
      </c>
      <c r="V30" s="57"/>
      <c r="W30" s="58" t="s">
        <v>50</v>
      </c>
    </row>
    <row r="31" spans="1:23" ht="15">
      <c r="A31" s="220"/>
      <c r="B31" s="215"/>
      <c r="C31" s="225" t="s">
        <v>51</v>
      </c>
      <c r="D31" s="225"/>
      <c r="E31" s="117"/>
      <c r="F31" s="165"/>
      <c r="G31" s="166"/>
      <c r="H31" s="183" t="str">
        <f>IF(F31*P31=0," ",ROUND(F31*P31,0))</f>
        <v> </v>
      </c>
      <c r="I31" s="184"/>
      <c r="J31" s="102"/>
      <c r="K31" s="183" t="str">
        <f>IF(J31*P31=0," ",ROUND(J31*P31,0))</f>
        <v> </v>
      </c>
      <c r="L31" s="184"/>
      <c r="M31" s="102"/>
      <c r="N31" s="183" t="str">
        <f t="shared" si="4"/>
        <v> </v>
      </c>
      <c r="O31" s="184"/>
      <c r="P31" s="105"/>
      <c r="Q31" s="106"/>
      <c r="R31" s="107"/>
      <c r="S31" s="56" t="s">
        <v>144</v>
      </c>
      <c r="T31" s="108"/>
      <c r="U31" s="108"/>
      <c r="V31" s="57"/>
      <c r="W31" s="58" t="s">
        <v>51</v>
      </c>
    </row>
    <row r="32" spans="1:23" ht="15">
      <c r="A32" s="220"/>
      <c r="B32" s="198" t="s">
        <v>52</v>
      </c>
      <c r="C32" s="198"/>
      <c r="D32" s="198"/>
      <c r="E32" s="2" t="s">
        <v>79</v>
      </c>
      <c r="F32" s="165"/>
      <c r="G32" s="166"/>
      <c r="H32" s="183" t="str">
        <f t="shared" si="5"/>
        <v> </v>
      </c>
      <c r="I32" s="184"/>
      <c r="J32" s="102"/>
      <c r="K32" s="183" t="str">
        <f t="shared" si="7"/>
        <v> </v>
      </c>
      <c r="L32" s="184"/>
      <c r="M32" s="102"/>
      <c r="N32" s="183" t="str">
        <f t="shared" si="4"/>
        <v> </v>
      </c>
      <c r="O32" s="184"/>
      <c r="P32" s="63">
        <v>1.02</v>
      </c>
      <c r="Q32" s="54" t="s">
        <v>69</v>
      </c>
      <c r="R32" s="64">
        <v>0.06</v>
      </c>
      <c r="S32" s="56" t="s">
        <v>148</v>
      </c>
      <c r="T32" s="57">
        <f>IF(H32=" ",0,H32*R32)</f>
        <v>0</v>
      </c>
      <c r="U32" s="57">
        <f>IF(K32=" ",0,K32*R32)</f>
        <v>0</v>
      </c>
      <c r="V32" s="57"/>
      <c r="W32" s="58" t="s">
        <v>52</v>
      </c>
    </row>
    <row r="33" spans="1:23" ht="15">
      <c r="A33" s="220"/>
      <c r="B33" s="198" t="s">
        <v>53</v>
      </c>
      <c r="C33" s="198"/>
      <c r="D33" s="198"/>
      <c r="E33" s="2" t="s">
        <v>79</v>
      </c>
      <c r="F33" s="165"/>
      <c r="G33" s="166"/>
      <c r="H33" s="183" t="str">
        <f t="shared" si="5"/>
        <v> </v>
      </c>
      <c r="I33" s="184"/>
      <c r="J33" s="102"/>
      <c r="K33" s="183" t="str">
        <f t="shared" si="7"/>
        <v> </v>
      </c>
      <c r="L33" s="184"/>
      <c r="M33" s="102"/>
      <c r="N33" s="183" t="str">
        <f t="shared" si="4"/>
        <v> </v>
      </c>
      <c r="O33" s="184"/>
      <c r="P33" s="53">
        <v>1.36</v>
      </c>
      <c r="Q33" s="54" t="s">
        <v>69</v>
      </c>
      <c r="R33" s="64">
        <v>0.057</v>
      </c>
      <c r="S33" s="56" t="s">
        <v>148</v>
      </c>
      <c r="T33" s="57">
        <f>IF(H33=" ",0,H33*R33)</f>
        <v>0</v>
      </c>
      <c r="U33" s="57">
        <f>IF(K33=" ",0,K33*R33)</f>
        <v>0</v>
      </c>
      <c r="V33" s="57"/>
      <c r="W33" s="58" t="s">
        <v>53</v>
      </c>
    </row>
    <row r="34" spans="1:23" ht="15">
      <c r="A34" s="220"/>
      <c r="B34" s="198" t="s">
        <v>54</v>
      </c>
      <c r="C34" s="198"/>
      <c r="D34" s="198"/>
      <c r="E34" s="2" t="s">
        <v>79</v>
      </c>
      <c r="F34" s="165"/>
      <c r="G34" s="166"/>
      <c r="H34" s="183" t="str">
        <f t="shared" si="5"/>
        <v> </v>
      </c>
      <c r="I34" s="184"/>
      <c r="J34" s="102"/>
      <c r="K34" s="183" t="str">
        <f t="shared" si="7"/>
        <v> </v>
      </c>
      <c r="L34" s="184"/>
      <c r="M34" s="102"/>
      <c r="N34" s="183" t="str">
        <f t="shared" si="4"/>
        <v> </v>
      </c>
      <c r="O34" s="184"/>
      <c r="P34" s="53">
        <v>1.36</v>
      </c>
      <c r="Q34" s="54" t="s">
        <v>69</v>
      </c>
      <c r="R34" s="64">
        <v>0.057</v>
      </c>
      <c r="S34" s="56" t="s">
        <v>148</v>
      </c>
      <c r="T34" s="57">
        <f>IF(H34=" ",0,H34*R34)</f>
        <v>0</v>
      </c>
      <c r="U34" s="57">
        <f>IF(K34=" ",0,K34*R34)</f>
        <v>0</v>
      </c>
      <c r="V34" s="57"/>
      <c r="W34" s="58" t="s">
        <v>54</v>
      </c>
    </row>
    <row r="35" spans="1:23" ht="15">
      <c r="A35" s="220"/>
      <c r="B35" s="198" t="s">
        <v>55</v>
      </c>
      <c r="C35" s="198"/>
      <c r="D35" s="198"/>
      <c r="E35" s="2" t="s">
        <v>79</v>
      </c>
      <c r="F35" s="165"/>
      <c r="G35" s="166"/>
      <c r="H35" s="183" t="str">
        <f t="shared" si="5"/>
        <v> </v>
      </c>
      <c r="I35" s="184"/>
      <c r="J35" s="102"/>
      <c r="K35" s="183" t="str">
        <f t="shared" si="7"/>
        <v> </v>
      </c>
      <c r="L35" s="184"/>
      <c r="M35" s="102"/>
      <c r="N35" s="183" t="str">
        <f t="shared" si="4"/>
        <v> </v>
      </c>
      <c r="O35" s="184"/>
      <c r="P35" s="53">
        <v>1.36</v>
      </c>
      <c r="Q35" s="54" t="s">
        <v>69</v>
      </c>
      <c r="R35" s="64">
        <v>0.057</v>
      </c>
      <c r="S35" s="56" t="s">
        <v>148</v>
      </c>
      <c r="T35" s="65">
        <f>IF(H35=" ",0,H35*R35)</f>
        <v>0</v>
      </c>
      <c r="U35" s="65">
        <f>IF(K35=" ",0,K35*R35)</f>
        <v>0</v>
      </c>
      <c r="V35" s="57"/>
      <c r="W35" s="58" t="s">
        <v>55</v>
      </c>
    </row>
    <row r="36" spans="1:23" ht="15">
      <c r="A36" s="220"/>
      <c r="B36" s="198" t="s">
        <v>153</v>
      </c>
      <c r="C36" s="198"/>
      <c r="D36" s="198"/>
      <c r="E36" s="2" t="s">
        <v>79</v>
      </c>
      <c r="F36" s="169"/>
      <c r="G36" s="170"/>
      <c r="H36" s="227">
        <f>IF(ISERROR(SUM(H8:H35)),"",SUM(H8:H35))</f>
        <v>266700</v>
      </c>
      <c r="I36" s="228"/>
      <c r="J36" s="14"/>
      <c r="K36" s="190">
        <f>IF(ISERROR(SUM(K8:K35)),"",SUM(K8:K35))</f>
        <v>0</v>
      </c>
      <c r="L36" s="191"/>
      <c r="M36" s="15"/>
      <c r="N36" s="190">
        <f>IF(ISERROR(SUM(N8:N35)),"",SUM(N8:N35))</f>
        <v>2822</v>
      </c>
      <c r="O36" s="191"/>
      <c r="P36" s="66"/>
      <c r="Q36" s="67"/>
      <c r="R36" s="55"/>
      <c r="S36" s="55"/>
      <c r="T36" s="68">
        <f>SUM(T8:T35)</f>
        <v>15813.005633333334</v>
      </c>
      <c r="U36" s="68">
        <f>SUM(U8:U35)</f>
        <v>0</v>
      </c>
      <c r="V36" s="55"/>
      <c r="W36" s="58" t="s">
        <v>56</v>
      </c>
    </row>
    <row r="37" spans="1:23" ht="15" customHeight="1">
      <c r="A37" s="221"/>
      <c r="B37" s="173" t="s">
        <v>154</v>
      </c>
      <c r="C37" s="226"/>
      <c r="D37" s="226"/>
      <c r="E37" s="226"/>
      <c r="F37" s="226"/>
      <c r="G37" s="174"/>
      <c r="H37" s="84" t="s">
        <v>156</v>
      </c>
      <c r="I37" s="85">
        <f>IF(ISERROR(H36*0.0258),"",H36*0.0258)</f>
        <v>6880.86</v>
      </c>
      <c r="J37" s="14"/>
      <c r="K37" s="230">
        <f>IF(ISERROR(K36*0.0258),"",K36*0.0258)</f>
        <v>0</v>
      </c>
      <c r="L37" s="231"/>
      <c r="M37" s="17"/>
      <c r="N37" s="230">
        <f>IF(ISERROR(N36*0.0258),"",N36*0.0258)</f>
        <v>72.8076</v>
      </c>
      <c r="O37" s="231"/>
      <c r="P37" s="69"/>
      <c r="Q37" s="54"/>
      <c r="R37" s="54"/>
      <c r="S37" s="54"/>
      <c r="T37" s="70"/>
      <c r="U37" s="70"/>
      <c r="V37" s="54"/>
      <c r="W37" s="71"/>
    </row>
    <row r="38" spans="1:23" ht="14.25" customHeight="1">
      <c r="A38" s="185" t="s">
        <v>57</v>
      </c>
      <c r="B38" s="198" t="s">
        <v>58</v>
      </c>
      <c r="C38" s="198"/>
      <c r="D38" s="2" t="s">
        <v>59</v>
      </c>
      <c r="E38" s="2" t="s">
        <v>80</v>
      </c>
      <c r="F38" s="171">
        <v>14916</v>
      </c>
      <c r="G38" s="172"/>
      <c r="H38" s="224">
        <f>IF(F38*P38=0," ",ROUND(F38*P38,0))</f>
        <v>148713</v>
      </c>
      <c r="I38" s="191"/>
      <c r="J38" s="14"/>
      <c r="K38" s="192"/>
      <c r="L38" s="193"/>
      <c r="M38" s="102">
        <v>255</v>
      </c>
      <c r="N38" s="183">
        <f>IF(M38*P38=0," ",ROUND(M38*P38,0))</f>
        <v>2542</v>
      </c>
      <c r="O38" s="184"/>
      <c r="P38" s="63">
        <v>9.97</v>
      </c>
      <c r="Q38" s="54" t="s">
        <v>70</v>
      </c>
      <c r="R38" s="72">
        <v>0.457</v>
      </c>
      <c r="S38" s="56" t="s">
        <v>95</v>
      </c>
      <c r="T38" s="57">
        <f>IF(F38=" ",0,F38*R38)</f>
        <v>6816.612</v>
      </c>
      <c r="U38" s="57">
        <f>IF(J38=" ",0,J38*R38)</f>
        <v>0</v>
      </c>
      <c r="V38" s="57"/>
      <c r="W38" s="62" t="s">
        <v>59</v>
      </c>
    </row>
    <row r="39" spans="1:23" ht="15">
      <c r="A39" s="186"/>
      <c r="B39" s="198"/>
      <c r="C39" s="198"/>
      <c r="D39" s="2" t="s">
        <v>60</v>
      </c>
      <c r="E39" s="2" t="s">
        <v>80</v>
      </c>
      <c r="F39" s="171">
        <v>5314</v>
      </c>
      <c r="G39" s="172"/>
      <c r="H39" s="224">
        <f>IF(F39*P39=0," ",ROUND(F39*P39,0))</f>
        <v>49314</v>
      </c>
      <c r="I39" s="191"/>
      <c r="J39" s="14"/>
      <c r="K39" s="192"/>
      <c r="L39" s="193"/>
      <c r="M39" s="102">
        <v>90</v>
      </c>
      <c r="N39" s="183">
        <f>IF(M39*P39=0," ",ROUND(M39*P39,0))</f>
        <v>835</v>
      </c>
      <c r="O39" s="184"/>
      <c r="P39" s="63">
        <v>9.28</v>
      </c>
      <c r="Q39" s="54" t="s">
        <v>70</v>
      </c>
      <c r="R39" s="72">
        <v>0.457</v>
      </c>
      <c r="S39" s="56" t="s">
        <v>95</v>
      </c>
      <c r="T39" s="57">
        <f>IF(F39=" ",0,F39*R39)</f>
        <v>2428.498</v>
      </c>
      <c r="U39" s="57">
        <f>IF(J39=" ",0,J39*R39)</f>
        <v>0</v>
      </c>
      <c r="V39" s="57"/>
      <c r="W39" s="62" t="s">
        <v>60</v>
      </c>
    </row>
    <row r="40" spans="1:23" ht="15">
      <c r="A40" s="186"/>
      <c r="B40" s="198" t="s">
        <v>61</v>
      </c>
      <c r="C40" s="198"/>
      <c r="D40" s="2" t="s">
        <v>62</v>
      </c>
      <c r="E40" s="2" t="s">
        <v>80</v>
      </c>
      <c r="F40" s="167"/>
      <c r="G40" s="168"/>
      <c r="H40" s="224" t="str">
        <f>IF(F40*P40=0," ",ROUND(F40*P40,0))</f>
        <v> </v>
      </c>
      <c r="I40" s="191"/>
      <c r="J40" s="14"/>
      <c r="K40" s="192"/>
      <c r="L40" s="193"/>
      <c r="M40" s="102"/>
      <c r="N40" s="183" t="str">
        <f>IF(M40*P40=0," ",ROUND(M40*P40,0))</f>
        <v> </v>
      </c>
      <c r="O40" s="184"/>
      <c r="P40" s="63">
        <v>9.76</v>
      </c>
      <c r="Q40" s="54" t="s">
        <v>70</v>
      </c>
      <c r="R40" s="72">
        <v>0.457</v>
      </c>
      <c r="S40" s="56" t="s">
        <v>95</v>
      </c>
      <c r="T40" s="57">
        <f>IF(G40=" ",0,G40*R40)</f>
        <v>0</v>
      </c>
      <c r="U40" s="57">
        <f>IF(J40=" ",0,J40*R40)</f>
        <v>0</v>
      </c>
      <c r="V40" s="57"/>
      <c r="W40" s="62" t="s">
        <v>62</v>
      </c>
    </row>
    <row r="41" spans="1:23" ht="15">
      <c r="A41" s="186"/>
      <c r="B41" s="198"/>
      <c r="C41" s="198"/>
      <c r="D41" s="2" t="s">
        <v>63</v>
      </c>
      <c r="E41" s="2" t="s">
        <v>80</v>
      </c>
      <c r="F41" s="163">
        <v>6146</v>
      </c>
      <c r="G41" s="164"/>
      <c r="H41" s="192"/>
      <c r="I41" s="193"/>
      <c r="J41" s="102">
        <v>455</v>
      </c>
      <c r="K41" s="224">
        <f>IF(J41*40=0," ",ROUND(J41*P41,0))</f>
        <v>4441</v>
      </c>
      <c r="L41" s="191"/>
      <c r="M41" s="102">
        <v>105</v>
      </c>
      <c r="N41" s="183">
        <f>IF(M41*P41=0," ",ROUND(M41*P41,0))</f>
        <v>1025</v>
      </c>
      <c r="O41" s="184"/>
      <c r="P41" s="63">
        <v>9.76</v>
      </c>
      <c r="Q41" s="54" t="s">
        <v>70</v>
      </c>
      <c r="R41" s="72"/>
      <c r="S41" s="56" t="s">
        <v>95</v>
      </c>
      <c r="T41" s="57">
        <f>IF(F41=" ",0,F41*R41)</f>
        <v>0</v>
      </c>
      <c r="U41" s="57">
        <f>IF(J41=" ",0,J41*R41)</f>
        <v>0</v>
      </c>
      <c r="V41" s="73"/>
      <c r="W41" s="62" t="s">
        <v>63</v>
      </c>
    </row>
    <row r="42" spans="1:23" ht="14.25" customHeight="1">
      <c r="A42" s="187"/>
      <c r="B42" s="199" t="s">
        <v>155</v>
      </c>
      <c r="C42" s="199"/>
      <c r="D42" s="199"/>
      <c r="E42" s="2" t="s">
        <v>81</v>
      </c>
      <c r="F42" s="84" t="s">
        <v>188</v>
      </c>
      <c r="G42" s="94">
        <f>IF(SUM(F38:G41)=0,"",SUM(F38:G41))</f>
        <v>26376</v>
      </c>
      <c r="H42" s="194">
        <f>IF(SUM(H38:I41)=0," ",SUM(H38:I41))</f>
        <v>198027</v>
      </c>
      <c r="I42" s="195"/>
      <c r="J42" s="16">
        <f>IF(SUM(J38:J41)=0,"",SUM(J38:J41))</f>
        <v>455</v>
      </c>
      <c r="K42" s="194">
        <f>IF(SUM(K38:L41)=0," ",SUM(K38:L41))</f>
        <v>4441</v>
      </c>
      <c r="L42" s="195"/>
      <c r="M42" s="16">
        <f>IF(SUM(M38:M41)=0,"",SUM(M38:M41))</f>
        <v>450</v>
      </c>
      <c r="N42" s="194">
        <f>IF(SUM(N38:O41)=0," ",SUM(N38:O41))</f>
        <v>4402</v>
      </c>
      <c r="O42" s="195"/>
      <c r="P42" s="53"/>
      <c r="Q42" s="54"/>
      <c r="T42" s="74">
        <f>SUM(T38:T41)</f>
        <v>9245.11</v>
      </c>
      <c r="U42" s="74">
        <f>SUM(U38:U41)</f>
        <v>0</v>
      </c>
      <c r="V42" s="74"/>
      <c r="W42" s="75" t="s">
        <v>56</v>
      </c>
    </row>
    <row r="43" spans="1:23" ht="15" customHeight="1">
      <c r="A43" s="199" t="s">
        <v>175</v>
      </c>
      <c r="B43" s="199"/>
      <c r="C43" s="199"/>
      <c r="D43" s="199"/>
      <c r="E43" s="199"/>
      <c r="F43" s="218"/>
      <c r="G43" s="218"/>
      <c r="H43" s="188">
        <f>IF(ISERROR(H36+H42),"",H36+H42)</f>
        <v>464727</v>
      </c>
      <c r="I43" s="219"/>
      <c r="J43" s="14"/>
      <c r="K43" s="188">
        <f>IF(ISERROR(K36+K42),"",K36+K42)</f>
        <v>4441</v>
      </c>
      <c r="L43" s="219"/>
      <c r="M43" s="17"/>
      <c r="N43" s="188">
        <f>IF(ISERROR(N36+N42),"",N36+N42)</f>
        <v>7224</v>
      </c>
      <c r="O43" s="189"/>
      <c r="P43" s="76">
        <v>0.0258</v>
      </c>
      <c r="Q43" s="77" t="s">
        <v>100</v>
      </c>
      <c r="T43" s="68">
        <f>T36+T42</f>
        <v>25058.115633333335</v>
      </c>
      <c r="U43" s="68">
        <f>U36+U42</f>
        <v>0</v>
      </c>
      <c r="W43" s="75" t="s">
        <v>102</v>
      </c>
    </row>
    <row r="44" spans="1:21" ht="15">
      <c r="A44" s="199" t="s">
        <v>112</v>
      </c>
      <c r="B44" s="199"/>
      <c r="C44" s="199"/>
      <c r="D44" s="199"/>
      <c r="E44" s="199"/>
      <c r="F44" s="173"/>
      <c r="G44" s="173"/>
      <c r="H44" s="84" t="s">
        <v>105</v>
      </c>
      <c r="I44" s="88">
        <f>IF(ISERROR(H43*0.0258),0,H43*0.0258)</f>
        <v>11989.9566</v>
      </c>
      <c r="J44" s="14"/>
      <c r="K44" s="84" t="s">
        <v>106</v>
      </c>
      <c r="L44" s="88">
        <f>IF(ISERROR(K43*0.0258),0,K43*0.0258)</f>
        <v>114.5778</v>
      </c>
      <c r="M44" s="17"/>
      <c r="N44" s="84" t="s">
        <v>107</v>
      </c>
      <c r="O44" s="85">
        <f>IF(ISERROR(N43*0.0258),0,N43*0.0258)</f>
        <v>186.3792</v>
      </c>
      <c r="P44" s="69"/>
      <c r="Q44" s="54"/>
      <c r="T44" s="68">
        <f>T43-U43</f>
        <v>25058.115633333335</v>
      </c>
      <c r="U44" s="78"/>
    </row>
    <row r="45" spans="1:21" ht="16.5" thickBot="1">
      <c r="A45" s="115" t="s">
        <v>138</v>
      </c>
      <c r="B45" s="115"/>
      <c r="C45" s="115"/>
      <c r="T45" s="79">
        <f>IF(T43&gt;0,ROUND((T43-U43),3-INT(LOG(T43-U43))-1),0)</f>
        <v>25100</v>
      </c>
      <c r="U45" s="49" t="s">
        <v>101</v>
      </c>
    </row>
    <row r="46" ht="14.25"/>
    <row r="47" ht="14.25"/>
    <row r="48" ht="14.25"/>
    <row r="49" ht="14.25"/>
    <row r="51" spans="1:2" ht="13.5">
      <c r="A51" s="32" t="s">
        <v>82</v>
      </c>
      <c r="B51" s="19"/>
    </row>
    <row r="52" spans="1:17" ht="13.5">
      <c r="A52" s="243"/>
      <c r="B52" s="244"/>
      <c r="C52" s="244"/>
      <c r="D52" s="244"/>
      <c r="E52" s="244"/>
      <c r="F52" s="244"/>
      <c r="G52" s="244"/>
      <c r="H52" s="244"/>
      <c r="I52" s="244"/>
      <c r="J52" s="245"/>
      <c r="K52" s="222" t="s">
        <v>198</v>
      </c>
      <c r="L52" s="223"/>
      <c r="M52" s="240" t="s">
        <v>83</v>
      </c>
      <c r="N52" s="241"/>
      <c r="O52" s="242"/>
      <c r="P52" s="48"/>
      <c r="Q52" s="47"/>
    </row>
    <row r="53" spans="1:17" ht="17.25" customHeight="1">
      <c r="A53" s="33" t="s">
        <v>90</v>
      </c>
      <c r="B53" s="20"/>
      <c r="C53" s="20"/>
      <c r="D53" s="20"/>
      <c r="E53" s="20"/>
      <c r="F53" s="20"/>
      <c r="G53" s="20"/>
      <c r="H53" s="20"/>
      <c r="I53" s="20"/>
      <c r="J53" s="21"/>
      <c r="K53" s="13" t="s">
        <v>104</v>
      </c>
      <c r="L53" s="253">
        <v>1211</v>
      </c>
      <c r="M53" s="246"/>
      <c r="N53" s="247"/>
      <c r="O53" s="248"/>
      <c r="P53" s="48"/>
      <c r="Q53" s="47"/>
    </row>
    <row r="54" spans="1:17" ht="17.25" customHeight="1">
      <c r="A54" s="34" t="s">
        <v>159</v>
      </c>
      <c r="B54" s="22"/>
      <c r="C54" s="22"/>
      <c r="D54" s="22"/>
      <c r="E54" s="22"/>
      <c r="F54" s="22"/>
      <c r="G54" s="22"/>
      <c r="H54" s="22"/>
      <c r="I54" s="22"/>
      <c r="J54" s="23"/>
      <c r="K54" s="12"/>
      <c r="L54" s="254"/>
      <c r="M54" s="249"/>
      <c r="N54" s="250"/>
      <c r="O54" s="251"/>
      <c r="P54" s="48"/>
      <c r="Q54" s="47"/>
    </row>
    <row r="55" ht="13.5">
      <c r="A55" s="11"/>
    </row>
    <row r="56" spans="1:15" ht="13.5">
      <c r="A56" s="243"/>
      <c r="B56" s="244"/>
      <c r="C56" s="244"/>
      <c r="D56" s="244"/>
      <c r="E56" s="244"/>
      <c r="F56" s="244"/>
      <c r="G56" s="244"/>
      <c r="H56" s="244"/>
      <c r="I56" s="244"/>
      <c r="J56" s="244"/>
      <c r="K56" s="222" t="s">
        <v>198</v>
      </c>
      <c r="L56" s="223"/>
      <c r="M56" s="232" t="s">
        <v>83</v>
      </c>
      <c r="N56" s="233"/>
      <c r="O56" s="255"/>
    </row>
    <row r="57" spans="1:15" ht="13.5" customHeight="1">
      <c r="A57" s="232" t="s">
        <v>84</v>
      </c>
      <c r="B57" s="233"/>
      <c r="C57" s="24" t="s">
        <v>85</v>
      </c>
      <c r="D57" s="24"/>
      <c r="E57" s="24"/>
      <c r="F57" s="24"/>
      <c r="G57" s="24"/>
      <c r="H57" s="24"/>
      <c r="I57" s="24"/>
      <c r="J57" s="19"/>
      <c r="K57" s="234">
        <f>IF(L53&gt;0,ROUND((I44-(L44+O44))/L53,4-INT(LOG((I44-(L44+O44))/L53))-1),0)</f>
        <v>9.652</v>
      </c>
      <c r="L57" s="235"/>
      <c r="M57" s="258"/>
      <c r="N57" s="259"/>
      <c r="O57" s="260"/>
    </row>
    <row r="58" spans="1:15" ht="13.5" customHeight="1">
      <c r="A58" s="35"/>
      <c r="B58" s="19"/>
      <c r="C58" s="19" t="s">
        <v>90</v>
      </c>
      <c r="D58" s="19"/>
      <c r="E58" s="19"/>
      <c r="F58" s="19"/>
      <c r="G58" s="19"/>
      <c r="H58" s="19"/>
      <c r="I58" s="19"/>
      <c r="J58" s="19"/>
      <c r="K58" s="236"/>
      <c r="L58" s="237"/>
      <c r="M58" s="261"/>
      <c r="N58" s="262"/>
      <c r="O58" s="263"/>
    </row>
    <row r="59" spans="1:15" ht="13.5" customHeight="1">
      <c r="A59" s="36" t="s">
        <v>86</v>
      </c>
      <c r="B59" s="22"/>
      <c r="C59" s="22" t="s">
        <v>160</v>
      </c>
      <c r="D59" s="22"/>
      <c r="E59" s="22"/>
      <c r="F59" s="22"/>
      <c r="G59" s="22"/>
      <c r="H59" s="22"/>
      <c r="I59" s="22"/>
      <c r="J59" s="22"/>
      <c r="K59" s="238"/>
      <c r="L59" s="239"/>
      <c r="M59" s="264"/>
      <c r="N59" s="265"/>
      <c r="O59" s="266"/>
    </row>
    <row r="60" ht="13.5">
      <c r="A60" s="37"/>
    </row>
    <row r="61" spans="1:15" ht="39.75" customHeight="1">
      <c r="A61" s="229" t="s">
        <v>170</v>
      </c>
      <c r="B61" s="229"/>
      <c r="C61" s="229"/>
      <c r="D61" s="229"/>
      <c r="E61" s="229"/>
      <c r="F61" s="229"/>
      <c r="G61" s="229"/>
      <c r="H61" s="229"/>
      <c r="I61" s="229"/>
      <c r="J61" s="229"/>
      <c r="K61" s="229"/>
      <c r="L61" s="229"/>
      <c r="M61" s="229"/>
      <c r="N61" s="229"/>
      <c r="O61" s="229"/>
    </row>
    <row r="62" spans="1:15" ht="13.5" customHeight="1">
      <c r="A62" s="229" t="s">
        <v>161</v>
      </c>
      <c r="B62" s="229"/>
      <c r="C62" s="229"/>
      <c r="D62" s="229"/>
      <c r="E62" s="229"/>
      <c r="F62" s="229"/>
      <c r="G62" s="229"/>
      <c r="H62" s="229"/>
      <c r="I62" s="229"/>
      <c r="J62" s="229"/>
      <c r="K62" s="229"/>
      <c r="L62" s="229"/>
      <c r="M62" s="229"/>
      <c r="N62" s="229"/>
      <c r="O62" s="229"/>
    </row>
    <row r="63" spans="1:15" ht="27" customHeight="1">
      <c r="A63" s="229" t="s">
        <v>162</v>
      </c>
      <c r="B63" s="267"/>
      <c r="C63" s="267"/>
      <c r="D63" s="267"/>
      <c r="E63" s="267"/>
      <c r="F63" s="267"/>
      <c r="G63" s="267"/>
      <c r="H63" s="267"/>
      <c r="I63" s="267"/>
      <c r="J63" s="267"/>
      <c r="K63" s="267"/>
      <c r="L63" s="267"/>
      <c r="M63" s="267"/>
      <c r="N63" s="267"/>
      <c r="O63" s="267"/>
    </row>
    <row r="64" spans="1:15" ht="27" customHeight="1">
      <c r="A64" s="229" t="s">
        <v>169</v>
      </c>
      <c r="B64" s="229"/>
      <c r="C64" s="229"/>
      <c r="D64" s="229"/>
      <c r="E64" s="229"/>
      <c r="F64" s="229"/>
      <c r="G64" s="229"/>
      <c r="H64" s="229"/>
      <c r="I64" s="229"/>
      <c r="J64" s="229"/>
      <c r="K64" s="229"/>
      <c r="L64" s="229"/>
      <c r="M64" s="229"/>
      <c r="N64" s="229"/>
      <c r="O64" s="229"/>
    </row>
    <row r="65" spans="1:16" ht="95.25" customHeight="1">
      <c r="A65" s="229" t="s">
        <v>176</v>
      </c>
      <c r="B65" s="229"/>
      <c r="C65" s="229"/>
      <c r="D65" s="229"/>
      <c r="E65" s="229"/>
      <c r="F65" s="229"/>
      <c r="G65" s="229"/>
      <c r="H65" s="229"/>
      <c r="I65" s="229"/>
      <c r="J65" s="229"/>
      <c r="K65" s="229"/>
      <c r="L65" s="229"/>
      <c r="M65" s="229"/>
      <c r="N65" s="229"/>
      <c r="O65" s="229"/>
      <c r="P65" s="47" t="s">
        <v>177</v>
      </c>
    </row>
  </sheetData>
  <sheetProtection/>
  <mergeCells count="205">
    <mergeCell ref="T6:V6"/>
    <mergeCell ref="M57:O59"/>
    <mergeCell ref="A63:O63"/>
    <mergeCell ref="N7:O7"/>
    <mergeCell ref="H9:I9"/>
    <mergeCell ref="H8:I8"/>
    <mergeCell ref="H7:I7"/>
    <mergeCell ref="K7:L7"/>
    <mergeCell ref="K8:L8"/>
    <mergeCell ref="K9:L9"/>
    <mergeCell ref="A64:O64"/>
    <mergeCell ref="B30:B31"/>
    <mergeCell ref="H41:I41"/>
    <mergeCell ref="K38:L38"/>
    <mergeCell ref="K42:L42"/>
    <mergeCell ref="N39:O39"/>
    <mergeCell ref="L53:L54"/>
    <mergeCell ref="K52:L52"/>
    <mergeCell ref="M56:O56"/>
    <mergeCell ref="A56:J56"/>
    <mergeCell ref="A65:O65"/>
    <mergeCell ref="A61:O61"/>
    <mergeCell ref="A62:O62"/>
    <mergeCell ref="K37:L37"/>
    <mergeCell ref="N37:O37"/>
    <mergeCell ref="A57:B57"/>
    <mergeCell ref="K57:L59"/>
    <mergeCell ref="M52:O52"/>
    <mergeCell ref="A52:J52"/>
    <mergeCell ref="M53:O54"/>
    <mergeCell ref="H14:I14"/>
    <mergeCell ref="H13:I13"/>
    <mergeCell ref="H21:I21"/>
    <mergeCell ref="H20:I20"/>
    <mergeCell ref="H19:I19"/>
    <mergeCell ref="H18:I18"/>
    <mergeCell ref="H22:I22"/>
    <mergeCell ref="H29:I29"/>
    <mergeCell ref="H28:I28"/>
    <mergeCell ref="H27:I27"/>
    <mergeCell ref="H26:I26"/>
    <mergeCell ref="H17:I17"/>
    <mergeCell ref="A44:G44"/>
    <mergeCell ref="B42:D42"/>
    <mergeCell ref="K43:L43"/>
    <mergeCell ref="H23:I23"/>
    <mergeCell ref="C31:D31"/>
    <mergeCell ref="B37:G37"/>
    <mergeCell ref="B35:D35"/>
    <mergeCell ref="H36:I36"/>
    <mergeCell ref="H31:I31"/>
    <mergeCell ref="H30:I30"/>
    <mergeCell ref="H35:I35"/>
    <mergeCell ref="H34:I34"/>
    <mergeCell ref="F31:G31"/>
    <mergeCell ref="F32:G32"/>
    <mergeCell ref="K56:L56"/>
    <mergeCell ref="H38:I38"/>
    <mergeCell ref="H39:I39"/>
    <mergeCell ref="H40:I40"/>
    <mergeCell ref="K40:L40"/>
    <mergeCell ref="K41:L41"/>
    <mergeCell ref="A43:G43"/>
    <mergeCell ref="H43:I43"/>
    <mergeCell ref="H42:I42"/>
    <mergeCell ref="A8:A37"/>
    <mergeCell ref="H25:I25"/>
    <mergeCell ref="H24:I24"/>
    <mergeCell ref="H33:I33"/>
    <mergeCell ref="H32:I32"/>
    <mergeCell ref="C30:D30"/>
    <mergeCell ref="B17:D17"/>
    <mergeCell ref="A2:O2"/>
    <mergeCell ref="B36:D36"/>
    <mergeCell ref="B38:C39"/>
    <mergeCell ref="B40:C41"/>
    <mergeCell ref="B32:D32"/>
    <mergeCell ref="B33:D33"/>
    <mergeCell ref="B34:D34"/>
    <mergeCell ref="B27:D27"/>
    <mergeCell ref="B28:D28"/>
    <mergeCell ref="B29:D29"/>
    <mergeCell ref="B10:D10"/>
    <mergeCell ref="B11:D11"/>
    <mergeCell ref="B22:C24"/>
    <mergeCell ref="B25:D25"/>
    <mergeCell ref="B26:D26"/>
    <mergeCell ref="B18:C19"/>
    <mergeCell ref="B20:C21"/>
    <mergeCell ref="J4:O4"/>
    <mergeCell ref="J5:L6"/>
    <mergeCell ref="M5:O5"/>
    <mergeCell ref="M6:O6"/>
    <mergeCell ref="F4:I6"/>
    <mergeCell ref="B14:D14"/>
    <mergeCell ref="E4:E7"/>
    <mergeCell ref="A4:D7"/>
    <mergeCell ref="B8:D8"/>
    <mergeCell ref="B9:D9"/>
    <mergeCell ref="K11:L11"/>
    <mergeCell ref="K12:L12"/>
    <mergeCell ref="K13:L13"/>
    <mergeCell ref="F11:G11"/>
    <mergeCell ref="F12:G12"/>
    <mergeCell ref="F13:G13"/>
    <mergeCell ref="H12:I12"/>
    <mergeCell ref="H11:I11"/>
    <mergeCell ref="K14:L14"/>
    <mergeCell ref="K15:L15"/>
    <mergeCell ref="K16:L16"/>
    <mergeCell ref="K17:L17"/>
    <mergeCell ref="B12:D12"/>
    <mergeCell ref="B13:D13"/>
    <mergeCell ref="B15:D15"/>
    <mergeCell ref="B16:D16"/>
    <mergeCell ref="H16:I16"/>
    <mergeCell ref="H15:I15"/>
    <mergeCell ref="K22:L22"/>
    <mergeCell ref="K23:L23"/>
    <mergeCell ref="K24:L24"/>
    <mergeCell ref="K25:L25"/>
    <mergeCell ref="K18:L18"/>
    <mergeCell ref="K19:L19"/>
    <mergeCell ref="K20:L20"/>
    <mergeCell ref="K21:L21"/>
    <mergeCell ref="K30:L30"/>
    <mergeCell ref="K31:L31"/>
    <mergeCell ref="K32:L32"/>
    <mergeCell ref="K33:L33"/>
    <mergeCell ref="K26:L26"/>
    <mergeCell ref="K27:L27"/>
    <mergeCell ref="K28:L28"/>
    <mergeCell ref="K29:L29"/>
    <mergeCell ref="N24:O24"/>
    <mergeCell ref="N25:O25"/>
    <mergeCell ref="N26:O26"/>
    <mergeCell ref="N8:O8"/>
    <mergeCell ref="N9:O9"/>
    <mergeCell ref="N10:O10"/>
    <mergeCell ref="N11:O11"/>
    <mergeCell ref="N23:O23"/>
    <mergeCell ref="N12:O12"/>
    <mergeCell ref="N13:O13"/>
    <mergeCell ref="N22:O22"/>
    <mergeCell ref="N15:O15"/>
    <mergeCell ref="N16:O16"/>
    <mergeCell ref="N17:O17"/>
    <mergeCell ref="N18:O18"/>
    <mergeCell ref="N14:O14"/>
    <mergeCell ref="N19:O19"/>
    <mergeCell ref="N20:O20"/>
    <mergeCell ref="N21:O21"/>
    <mergeCell ref="K35:L35"/>
    <mergeCell ref="K34:L34"/>
    <mergeCell ref="N42:O42"/>
    <mergeCell ref="N36:O36"/>
    <mergeCell ref="N27:O27"/>
    <mergeCell ref="N28:O28"/>
    <mergeCell ref="N29:O29"/>
    <mergeCell ref="N30:O30"/>
    <mergeCell ref="N31:O31"/>
    <mergeCell ref="N32:O32"/>
    <mergeCell ref="A38:A42"/>
    <mergeCell ref="N43:O43"/>
    <mergeCell ref="N33:O33"/>
    <mergeCell ref="N34:O34"/>
    <mergeCell ref="N35:O35"/>
    <mergeCell ref="N38:O38"/>
    <mergeCell ref="N40:O40"/>
    <mergeCell ref="N41:O41"/>
    <mergeCell ref="K36:L36"/>
    <mergeCell ref="K39:L39"/>
    <mergeCell ref="F7:G7"/>
    <mergeCell ref="F8:G8"/>
    <mergeCell ref="F9:G9"/>
    <mergeCell ref="F10:G10"/>
    <mergeCell ref="R6:S7"/>
    <mergeCell ref="P6:Q7"/>
    <mergeCell ref="K10:L10"/>
    <mergeCell ref="H10:I10"/>
    <mergeCell ref="F18:G18"/>
    <mergeCell ref="F19:G19"/>
    <mergeCell ref="F20:G20"/>
    <mergeCell ref="F21:G21"/>
    <mergeCell ref="F15:G15"/>
    <mergeCell ref="F14:G14"/>
    <mergeCell ref="F16:G16"/>
    <mergeCell ref="F17:G17"/>
    <mergeCell ref="F26:G26"/>
    <mergeCell ref="F27:G27"/>
    <mergeCell ref="F28:G28"/>
    <mergeCell ref="F29:G29"/>
    <mergeCell ref="F22:G22"/>
    <mergeCell ref="F23:G23"/>
    <mergeCell ref="F24:G24"/>
    <mergeCell ref="F25:G25"/>
    <mergeCell ref="F30:G30"/>
    <mergeCell ref="F41:G41"/>
    <mergeCell ref="F33:G33"/>
    <mergeCell ref="F34:G34"/>
    <mergeCell ref="F35:G35"/>
    <mergeCell ref="F40:G40"/>
    <mergeCell ref="F36:G36"/>
    <mergeCell ref="F38:G38"/>
    <mergeCell ref="F39:G39"/>
  </mergeCells>
  <dataValidations count="5">
    <dataValidation type="decimal" allowBlank="1" showInputMessage="1" showErrorMessage="1" errorTitle="入力エラー" error="整数と小数点以下、合わせて14桁以内で入力して下さい。" sqref="G42 H36 K36 N36 M42:N42 H42:H43 J42:K42 N43 K43">
      <formula1>0</formula1>
      <formula2>99999999999999</formula2>
    </dataValidation>
    <dataValidation type="decimal" allowBlank="1" showInputMessage="1" showErrorMessage="1" errorTitle="入力エラー" error="整数と小数点以下、合わせて19桁以内（小数点含まず）で入力してください。" sqref="K57 L53 M57">
      <formula1>0</formula1>
      <formula2>9999999999999990000</formula2>
    </dataValidation>
    <dataValidation type="textLength" allowBlank="1" showInputMessage="1" showErrorMessage="1" errorTitle="入力エラー" error="年度は和暦で入力してください。（平成XX など）" sqref="K52 K56">
      <formula1>0</formula1>
      <formula2>5</formula2>
    </dataValidation>
    <dataValidation type="decimal" allowBlank="1" showInputMessage="1" showErrorMessage="1" errorTitle="入力エラー" error="整数と小数点以下、合わせて8桁以内（小数点含まず）で入力してください。" sqref="M53">
      <formula1>0</formula1>
      <formula2>9999</formula2>
    </dataValidation>
    <dataValidation type="decimal" allowBlank="1" showInputMessage="1" showErrorMessage="1" errorTitle="入力エラー" error="整数と小数点以下、合わせて19桁以内で入力して下さい。" sqref="O44 I37 N37 K37 I44 L44">
      <formula1>0</formula1>
      <formula2>9999999999999990000</formula2>
    </dataValidation>
  </dataValidations>
  <printOptions/>
  <pageMargins left="0.75" right="0.75" top="1" bottom="1" header="0.512" footer="0.512"/>
  <pageSetup horizontalDpi="600" verticalDpi="600" orientation="landscape" paperSize="8" scale="95" r:id="rId4"/>
  <rowBreaks count="1" manualBreakCount="1">
    <brk id="46" max="22" man="1"/>
  </rowBreaks>
  <colBreaks count="1" manualBreakCount="1">
    <brk id="23" min="1" max="70" man="1"/>
  </colBreaks>
  <drawing r:id="rId3"/>
  <legacyDrawing r:id="rId2"/>
</worksheet>
</file>

<file path=xl/worksheets/sheet3.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D1"/>
    </sheetView>
  </sheetViews>
  <sheetFormatPr defaultColWidth="9.00390625" defaultRowHeight="13.5"/>
  <cols>
    <col min="1" max="4" width="20.625" style="0" customWidth="1"/>
  </cols>
  <sheetData>
    <row r="1" spans="1:4" ht="13.5">
      <c r="A1" s="269" t="s">
        <v>171</v>
      </c>
      <c r="B1" s="269"/>
      <c r="C1" s="269"/>
      <c r="D1" s="269"/>
    </row>
    <row r="2" spans="1:4" s="5" customFormat="1" ht="45" customHeight="1">
      <c r="A2" s="25" t="s">
        <v>87</v>
      </c>
      <c r="B2" s="26" t="s">
        <v>152</v>
      </c>
      <c r="C2" s="26" t="s">
        <v>88</v>
      </c>
      <c r="D2" s="26" t="s">
        <v>91</v>
      </c>
    </row>
    <row r="3" spans="1:4" ht="30" customHeight="1">
      <c r="A3" s="109" t="s">
        <v>127</v>
      </c>
      <c r="B3" s="109" t="s">
        <v>131</v>
      </c>
      <c r="C3" s="109" t="s">
        <v>129</v>
      </c>
      <c r="D3" s="109"/>
    </row>
    <row r="4" spans="1:4" ht="30" customHeight="1">
      <c r="A4" s="109" t="s">
        <v>157</v>
      </c>
      <c r="B4" s="109" t="s">
        <v>128</v>
      </c>
      <c r="C4" s="109" t="s">
        <v>129</v>
      </c>
      <c r="D4" s="109" t="s">
        <v>130</v>
      </c>
    </row>
    <row r="5" spans="1:4" ht="30" customHeight="1">
      <c r="A5" s="109"/>
      <c r="B5" s="109"/>
      <c r="C5" s="109"/>
      <c r="D5" s="109"/>
    </row>
    <row r="6" spans="1:4" ht="30" customHeight="1">
      <c r="A6" s="109"/>
      <c r="B6" s="109"/>
      <c r="C6" s="109"/>
      <c r="D6" s="109"/>
    </row>
    <row r="7" spans="1:4" ht="30" customHeight="1">
      <c r="A7" s="109"/>
      <c r="B7" s="109"/>
      <c r="C7" s="109"/>
      <c r="D7" s="109"/>
    </row>
    <row r="8" spans="1:4" ht="30" customHeight="1">
      <c r="A8" s="109"/>
      <c r="B8" s="109"/>
      <c r="C8" s="109"/>
      <c r="D8" s="109"/>
    </row>
    <row r="9" spans="1:4" ht="30" customHeight="1">
      <c r="A9" s="109"/>
      <c r="B9" s="109"/>
      <c r="C9" s="109"/>
      <c r="D9" s="109"/>
    </row>
    <row r="10" spans="1:4" ht="30" customHeight="1">
      <c r="A10" s="109"/>
      <c r="B10" s="109"/>
      <c r="C10" s="109"/>
      <c r="D10" s="109"/>
    </row>
    <row r="11" spans="1:4" ht="30" customHeight="1">
      <c r="A11" s="109"/>
      <c r="B11" s="109"/>
      <c r="C11" s="109"/>
      <c r="D11" s="109"/>
    </row>
    <row r="12" spans="1:4" ht="30" customHeight="1">
      <c r="A12" s="109"/>
      <c r="B12" s="109"/>
      <c r="C12" s="109"/>
      <c r="D12" s="109"/>
    </row>
    <row r="13" spans="1:4" ht="30" customHeight="1">
      <c r="A13" s="109"/>
      <c r="B13" s="109"/>
      <c r="C13" s="109"/>
      <c r="D13" s="109"/>
    </row>
    <row r="14" spans="1:4" ht="27" customHeight="1">
      <c r="A14" s="270" t="s">
        <v>186</v>
      </c>
      <c r="B14" s="270"/>
      <c r="C14" s="270"/>
      <c r="D14" s="270"/>
    </row>
  </sheetData>
  <sheetProtection/>
  <mergeCells count="2">
    <mergeCell ref="A1:D1"/>
    <mergeCell ref="A14:D14"/>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00390625" defaultRowHeight="13.5"/>
  <cols>
    <col min="1" max="1" width="31.125" style="0" customWidth="1"/>
    <col min="2" max="2" width="55.50390625" style="46" customWidth="1"/>
  </cols>
  <sheetData>
    <row r="1" spans="1:2" ht="13.5">
      <c r="A1" s="6" t="s">
        <v>172</v>
      </c>
      <c r="B1" s="45"/>
    </row>
    <row r="2" spans="1:2" ht="75" customHeight="1">
      <c r="A2" s="109" t="s">
        <v>73</v>
      </c>
      <c r="B2" s="110" t="s">
        <v>132</v>
      </c>
    </row>
    <row r="3" spans="1:2" ht="75" customHeight="1">
      <c r="A3" s="109" t="s">
        <v>109</v>
      </c>
      <c r="B3" s="110" t="s">
        <v>133</v>
      </c>
    </row>
    <row r="4" spans="1:2" ht="75" customHeight="1">
      <c r="A4" s="109" t="s">
        <v>74</v>
      </c>
      <c r="B4" s="110" t="s">
        <v>134</v>
      </c>
    </row>
    <row r="5" spans="1:2" ht="75" customHeight="1">
      <c r="A5" s="109" t="s">
        <v>108</v>
      </c>
      <c r="B5" s="111"/>
    </row>
    <row r="6" spans="1:2" ht="75" customHeight="1">
      <c r="A6" s="109" t="s">
        <v>110</v>
      </c>
      <c r="B6" s="110" t="s">
        <v>135</v>
      </c>
    </row>
    <row r="7" spans="1:2" ht="75" customHeight="1">
      <c r="A7" s="109" t="s">
        <v>111</v>
      </c>
      <c r="B7" s="110" t="s">
        <v>136</v>
      </c>
    </row>
  </sheetData>
  <sheetProtection/>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U34"/>
  <sheetViews>
    <sheetView zoomScalePageLayoutView="0" workbookViewId="0" topLeftCell="A1">
      <selection activeCell="A1" sqref="A1"/>
    </sheetView>
  </sheetViews>
  <sheetFormatPr defaultColWidth="9.00390625" defaultRowHeight="13.5"/>
  <cols>
    <col min="1" max="1" width="52.50390625" style="0" customWidth="1"/>
    <col min="2" max="2" width="17.25390625" style="0" customWidth="1"/>
    <col min="3" max="3" width="7.75390625" style="0" customWidth="1"/>
  </cols>
  <sheetData>
    <row r="1" spans="1:4" ht="13.5">
      <c r="A1" s="8" t="s">
        <v>178</v>
      </c>
      <c r="B1" s="8"/>
      <c r="C1" s="8"/>
      <c r="D1" s="8"/>
    </row>
    <row r="2" spans="1:4" ht="13.5">
      <c r="A2" s="8"/>
      <c r="B2" s="8"/>
      <c r="C2" s="8"/>
      <c r="D2" s="8"/>
    </row>
    <row r="3" spans="1:4" ht="13.5">
      <c r="A3" s="38" t="s">
        <v>179</v>
      </c>
      <c r="B3" s="8"/>
      <c r="C3" s="10"/>
      <c r="D3" s="8"/>
    </row>
    <row r="4" spans="1:4" ht="13.5">
      <c r="A4" s="91" t="s">
        <v>93</v>
      </c>
      <c r="B4" s="92">
        <f>IF('第１表'!T43&gt;0,ROUND(('第１表'!T43-'第１表'!U43),3-INT(LOG('第１表'!T43-'第１表'!U43))-1),0)</f>
        <v>25100</v>
      </c>
      <c r="C4" s="90" t="s">
        <v>94</v>
      </c>
      <c r="D4" s="8"/>
    </row>
    <row r="5" spans="1:4" ht="13.5">
      <c r="A5" s="40"/>
      <c r="B5" s="41"/>
      <c r="C5" s="39"/>
      <c r="D5" s="8"/>
    </row>
    <row r="6" spans="1:4" ht="13.5">
      <c r="A6" s="40" t="s">
        <v>180</v>
      </c>
      <c r="B6" s="41"/>
      <c r="C6" s="39"/>
      <c r="D6" s="8"/>
    </row>
    <row r="7" spans="1:4" ht="13.5">
      <c r="A7" s="40" t="s">
        <v>181</v>
      </c>
      <c r="B7" s="41"/>
      <c r="C7" s="39"/>
      <c r="D7" s="10"/>
    </row>
    <row r="8" spans="1:4" ht="13.5">
      <c r="A8" s="89" t="s">
        <v>93</v>
      </c>
      <c r="B8" s="112"/>
      <c r="C8" s="90" t="s">
        <v>94</v>
      </c>
      <c r="D8" s="10"/>
    </row>
    <row r="9" spans="1:4" ht="13.5">
      <c r="A9" s="8"/>
      <c r="B9" s="8"/>
      <c r="C9" s="10"/>
      <c r="D9" s="10"/>
    </row>
    <row r="10" spans="1:4" ht="13.5">
      <c r="A10" s="8" t="s">
        <v>182</v>
      </c>
      <c r="B10" s="8"/>
      <c r="C10" s="8"/>
      <c r="D10" s="8"/>
    </row>
    <row r="11" spans="1:4" ht="13.5">
      <c r="A11" s="8" t="s">
        <v>183</v>
      </c>
      <c r="B11" s="8"/>
      <c r="C11" s="8"/>
      <c r="D11" s="8"/>
    </row>
    <row r="12" spans="1:4" ht="13.5">
      <c r="A12" s="271"/>
      <c r="B12" s="271"/>
      <c r="C12" s="271"/>
      <c r="D12" s="271"/>
    </row>
    <row r="13" spans="1:4" ht="13.5">
      <c r="A13" s="271"/>
      <c r="B13" s="271"/>
      <c r="C13" s="271"/>
      <c r="D13" s="271"/>
    </row>
    <row r="14" spans="1:4" ht="13.5">
      <c r="A14" s="271"/>
      <c r="B14" s="271"/>
      <c r="C14" s="271"/>
      <c r="D14" s="271"/>
    </row>
    <row r="15" spans="1:4" ht="13.5">
      <c r="A15" s="271"/>
      <c r="B15" s="271"/>
      <c r="C15" s="271"/>
      <c r="D15" s="271"/>
    </row>
    <row r="16" spans="1:4" ht="13.5">
      <c r="A16" s="271"/>
      <c r="B16" s="271"/>
      <c r="C16" s="271"/>
      <c r="D16" s="271"/>
    </row>
    <row r="17" spans="1:4" ht="13.5">
      <c r="A17" s="271"/>
      <c r="B17" s="271"/>
      <c r="C17" s="271"/>
      <c r="D17" s="271"/>
    </row>
    <row r="18" spans="1:4" ht="13.5">
      <c r="A18" s="271"/>
      <c r="B18" s="271"/>
      <c r="C18" s="271"/>
      <c r="D18" s="271"/>
    </row>
    <row r="19" spans="1:4" ht="13.5">
      <c r="A19" s="271"/>
      <c r="B19" s="271"/>
      <c r="C19" s="271"/>
      <c r="D19" s="271"/>
    </row>
    <row r="20" spans="1:4" ht="13.5">
      <c r="A20" s="271"/>
      <c r="B20" s="271"/>
      <c r="C20" s="271"/>
      <c r="D20" s="271"/>
    </row>
    <row r="21" spans="1:4" ht="13.5">
      <c r="A21" s="271"/>
      <c r="B21" s="271"/>
      <c r="C21" s="271"/>
      <c r="D21" s="271"/>
    </row>
    <row r="22" spans="1:4" ht="13.5">
      <c r="A22" s="271"/>
      <c r="B22" s="271"/>
      <c r="C22" s="271"/>
      <c r="D22" s="271"/>
    </row>
    <row r="23" spans="1:4" ht="13.5">
      <c r="A23" s="271"/>
      <c r="B23" s="271"/>
      <c r="C23" s="271"/>
      <c r="D23" s="271"/>
    </row>
    <row r="24" spans="1:4" ht="13.5">
      <c r="A24" s="271"/>
      <c r="B24" s="271"/>
      <c r="C24" s="271"/>
      <c r="D24" s="271"/>
    </row>
    <row r="25" spans="1:4" ht="13.5">
      <c r="A25" s="271"/>
      <c r="B25" s="271"/>
      <c r="C25" s="271"/>
      <c r="D25" s="271"/>
    </row>
    <row r="26" spans="1:4" ht="13.5">
      <c r="A26" s="271"/>
      <c r="B26" s="271"/>
      <c r="C26" s="271"/>
      <c r="D26" s="271"/>
    </row>
    <row r="27" spans="1:4" ht="13.5">
      <c r="A27" s="271"/>
      <c r="B27" s="271"/>
      <c r="C27" s="271"/>
      <c r="D27" s="271"/>
    </row>
    <row r="28" spans="1:21" s="10" customFormat="1" ht="27" customHeight="1">
      <c r="A28" s="273" t="s">
        <v>167</v>
      </c>
      <c r="B28" s="273"/>
      <c r="C28" s="273"/>
      <c r="D28" s="273"/>
      <c r="E28" s="80"/>
      <c r="F28" s="80"/>
      <c r="G28" s="80"/>
      <c r="H28" s="80"/>
      <c r="I28" s="80"/>
      <c r="J28" s="80"/>
      <c r="K28" s="80"/>
      <c r="L28" s="80"/>
      <c r="M28" s="80"/>
      <c r="N28" s="80"/>
      <c r="O28" s="81"/>
      <c r="P28" s="82"/>
      <c r="Q28" s="81"/>
      <c r="R28" s="81"/>
      <c r="S28" s="81"/>
      <c r="T28" s="81"/>
      <c r="U28" s="81"/>
    </row>
    <row r="29" spans="1:21" s="10" customFormat="1" ht="27.75" customHeight="1">
      <c r="A29" s="229" t="s">
        <v>166</v>
      </c>
      <c r="B29" s="229"/>
      <c r="C29" s="229"/>
      <c r="D29" s="229"/>
      <c r="E29" s="80"/>
      <c r="F29" s="80"/>
      <c r="G29" s="80"/>
      <c r="H29" s="80"/>
      <c r="I29" s="80"/>
      <c r="J29" s="80"/>
      <c r="K29" s="80"/>
      <c r="L29" s="80"/>
      <c r="M29" s="80"/>
      <c r="N29" s="80"/>
      <c r="O29" s="81"/>
      <c r="P29" s="82"/>
      <c r="Q29" s="81"/>
      <c r="R29" s="81"/>
      <c r="S29" s="81"/>
      <c r="T29" s="81"/>
      <c r="U29" s="81"/>
    </row>
    <row r="30" spans="1:14" ht="13.5" customHeight="1">
      <c r="A30" s="272" t="s">
        <v>163</v>
      </c>
      <c r="B30" s="272"/>
      <c r="C30" s="272"/>
      <c r="D30" s="272"/>
      <c r="E30" s="83"/>
      <c r="F30" s="83"/>
      <c r="G30" s="83"/>
      <c r="H30" s="83"/>
      <c r="I30" s="83"/>
      <c r="J30" s="83"/>
      <c r="K30" s="83"/>
      <c r="L30" s="83"/>
      <c r="M30" s="83"/>
      <c r="N30" s="83"/>
    </row>
    <row r="31" spans="1:14" ht="13.5">
      <c r="A31" s="272" t="s">
        <v>164</v>
      </c>
      <c r="B31" s="272"/>
      <c r="C31" s="272"/>
      <c r="D31" s="272"/>
      <c r="E31" s="83"/>
      <c r="F31" s="83"/>
      <c r="G31" s="83"/>
      <c r="H31" s="83"/>
      <c r="I31" s="83"/>
      <c r="J31" s="83"/>
      <c r="K31" s="83"/>
      <c r="L31" s="83"/>
      <c r="M31" s="83"/>
      <c r="N31" s="83"/>
    </row>
    <row r="32" spans="1:14" ht="13.5">
      <c r="A32" s="272" t="s">
        <v>165</v>
      </c>
      <c r="B32" s="272"/>
      <c r="C32" s="272"/>
      <c r="D32" s="272"/>
      <c r="E32" s="83"/>
      <c r="F32" s="83"/>
      <c r="G32" s="83"/>
      <c r="H32" s="83"/>
      <c r="I32" s="83"/>
      <c r="J32" s="83"/>
      <c r="K32" s="83"/>
      <c r="L32" s="83"/>
      <c r="M32" s="83"/>
      <c r="N32" s="83"/>
    </row>
    <row r="33" spans="1:21" s="10" customFormat="1" ht="39.75" customHeight="1">
      <c r="A33" s="229" t="s">
        <v>187</v>
      </c>
      <c r="B33" s="229"/>
      <c r="C33" s="229"/>
      <c r="D33" s="229"/>
      <c r="E33" s="31"/>
      <c r="F33" s="31"/>
      <c r="G33" s="31"/>
      <c r="H33" s="31"/>
      <c r="I33" s="31"/>
      <c r="J33" s="31"/>
      <c r="K33" s="31"/>
      <c r="L33" s="31"/>
      <c r="M33" s="31"/>
      <c r="N33" s="31"/>
      <c r="O33" s="81"/>
      <c r="P33" s="82"/>
      <c r="Q33" s="81"/>
      <c r="R33" s="81"/>
      <c r="S33" s="81"/>
      <c r="T33" s="81"/>
      <c r="U33" s="81"/>
    </row>
    <row r="34" spans="1:21" s="10" customFormat="1" ht="39.75" customHeight="1">
      <c r="A34" s="229" t="s">
        <v>168</v>
      </c>
      <c r="B34" s="229"/>
      <c r="C34" s="229"/>
      <c r="D34" s="229"/>
      <c r="E34" s="80"/>
      <c r="F34" s="80"/>
      <c r="G34" s="80"/>
      <c r="H34" s="80"/>
      <c r="I34" s="80"/>
      <c r="J34" s="80"/>
      <c r="K34" s="80"/>
      <c r="L34" s="80"/>
      <c r="M34" s="80"/>
      <c r="N34" s="80"/>
      <c r="O34" s="81"/>
      <c r="P34" s="82"/>
      <c r="Q34" s="81"/>
      <c r="R34" s="81"/>
      <c r="S34" s="81"/>
      <c r="T34" s="81"/>
      <c r="U34" s="81"/>
    </row>
  </sheetData>
  <sheetProtection/>
  <mergeCells count="23">
    <mergeCell ref="A33:D33"/>
    <mergeCell ref="A28:D28"/>
    <mergeCell ref="A29:D29"/>
    <mergeCell ref="A24:D24"/>
    <mergeCell ref="A21:D21"/>
    <mergeCell ref="A20:D20"/>
    <mergeCell ref="A34:D34"/>
    <mergeCell ref="A14:D14"/>
    <mergeCell ref="A15:D15"/>
    <mergeCell ref="A16:D16"/>
    <mergeCell ref="A17:D17"/>
    <mergeCell ref="A18:D18"/>
    <mergeCell ref="A19:D19"/>
    <mergeCell ref="A30:D30"/>
    <mergeCell ref="A31:D31"/>
    <mergeCell ref="A32:D32"/>
    <mergeCell ref="A12:D12"/>
    <mergeCell ref="A25:D25"/>
    <mergeCell ref="A26:D26"/>
    <mergeCell ref="A27:D27"/>
    <mergeCell ref="A13:D13"/>
    <mergeCell ref="A22:D22"/>
    <mergeCell ref="A23:D23"/>
  </mergeCells>
  <dataValidations count="1">
    <dataValidation type="decimal" allowBlank="1" showInputMessage="1" showErrorMessage="1" errorTitle="入力エラー" error="整数と小数点以下、合わせて14桁以内（小数点含まず）で入力してください。" sqref="B4:B8">
      <formula1>0</formula1>
      <formula2>99999999999999</formula2>
    </dataValidation>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企画部情報政策課</cp:lastModifiedBy>
  <cp:lastPrinted>2017-04-07T04:54:06Z</cp:lastPrinted>
  <dcterms:created xsi:type="dcterms:W3CDTF">2007-12-17T00:40:58Z</dcterms:created>
  <dcterms:modified xsi:type="dcterms:W3CDTF">2021-03-08T07:16:59Z</dcterms:modified>
  <cp:category/>
  <cp:version/>
  <cp:contentType/>
  <cp:contentStatus/>
</cp:coreProperties>
</file>