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60" windowHeight="7905" activeTab="0"/>
  </bookViews>
  <sheets>
    <sheet name="給料" sheetId="1" r:id="rId1"/>
  </sheets>
  <definedNames/>
  <calcPr fullCalcOnLoad="1"/>
</workbook>
</file>

<file path=xl/sharedStrings.xml><?xml version="1.0" encoding="utf-8"?>
<sst xmlns="http://schemas.openxmlformats.org/spreadsheetml/2006/main" count="354" uniqueCount="64">
  <si>
    <t>水戸市</t>
  </si>
  <si>
    <t>日立市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</si>
  <si>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</si>
  <si>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</si>
  <si>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</si>
  <si>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</si>
  <si>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</si>
  <si>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</si>
  <si>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</si>
  <si>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</si>
  <si>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</si>
  <si>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</si>
  <si>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</si>
  <si>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</si>
  <si>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</si>
  <si>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</si>
  <si>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</si>
  <si>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</si>
  <si>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</si>
  <si>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</si>
  <si>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</si>
  <si>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</si>
  <si>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</si>
  <si>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</si>
  <si>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</si>
  <si>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</si>
  <si>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</si>
  <si>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</si>
  <si>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</si>
  <si>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</si>
  <si>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</si>
  <si>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市計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</si>
  <si>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</si>
  <si>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</si>
  <si>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</si>
  <si>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</si>
  <si>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</si>
  <si>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</si>
  <si>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</si>
  <si>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</si>
  <si>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</si>
  <si>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</si>
  <si>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</si>
  <si>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</si>
  <si>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町村計</t>
  </si>
  <si>
    <t>職員数</t>
  </si>
  <si>
    <t>県計</t>
  </si>
  <si>
    <t>平均年齢</t>
  </si>
  <si>
    <t>区分</t>
  </si>
  <si>
    <t>市町村名</t>
  </si>
  <si>
    <t>大　　　学　　　卒</t>
  </si>
  <si>
    <t>全　　　学　　　歴</t>
  </si>
  <si>
    <t>高　　　校　　　卒</t>
  </si>
  <si>
    <t>平　　均
給料月額</t>
  </si>
  <si>
    <t>平　　均
給与月額</t>
  </si>
  <si>
    <t>平　　均
経験年数</t>
  </si>
  <si>
    <t>土浦市</t>
  </si>
  <si>
    <t>（単位：人，百円，年月，歳月）</t>
  </si>
  <si>
    <t>※　「平均給与月額」には，給料月額のほか，扶養手当，地域手当，住居手当，初任給調整手当，通勤手当，単身赴任手当，特殊勤務手当，管理職手当，</t>
  </si>
  <si>
    <t>　時間外勤務手当，宿日直手当，管理職員特別勤務手当，夜間勤務手当及び休日勤務手当を含む。</t>
  </si>
  <si>
    <t>．</t>
  </si>
  <si>
    <t>．</t>
  </si>
  <si>
    <r>
      <t>　(3) 一般行政職職員の平均給料月額，平均給与月額，平均経験年数及び平均年齢（</t>
    </r>
    <r>
      <rPr>
        <sz val="12"/>
        <rFont val="ＭＳ Ｐ明朝"/>
        <family val="1"/>
      </rPr>
      <t>平成</t>
    </r>
    <r>
      <rPr>
        <sz val="12"/>
        <rFont val="ＭＳ 明朝"/>
        <family val="1"/>
      </rPr>
      <t>20</t>
    </r>
    <r>
      <rPr>
        <sz val="12"/>
        <rFont val="ＭＳ Ｐ明朝"/>
        <family val="1"/>
      </rPr>
      <t>年4月1日</t>
    </r>
    <r>
      <rPr>
        <sz val="12"/>
        <rFont val="ＭＳ 明朝"/>
        <family val="1"/>
      </rPr>
      <t>現在)</t>
    </r>
  </si>
  <si>
    <t>資料：平成20年地方公務員給与実態調査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</si>
</sst>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7" fontId="8" fillId="0" borderId="0" xfId="0" applyNumberFormat="1" applyFont="1" applyBorder="1" applyAlignment="1" applyProtection="1">
      <alignment horizontal="distributed" vertical="center" shrinkToFit="1"/>
      <protection/>
    </xf>
    <xf numFmtId="37" fontId="8" fillId="0" borderId="6" xfId="0" applyNumberFormat="1" applyFont="1" applyBorder="1" applyAlignment="1" applyProtection="1">
      <alignment horizontal="distributed" vertical="center" shrinkToFit="1"/>
      <protection/>
    </xf>
    <xf numFmtId="0" fontId="8" fillId="0" borderId="6" xfId="0" applyFont="1" applyBorder="1" applyAlignment="1" applyProtection="1">
      <alignment horizontal="distributed" vertical="center" shrinkToFit="1"/>
      <protection/>
    </xf>
    <xf numFmtId="37" fontId="8" fillId="0" borderId="8" xfId="0" applyNumberFormat="1" applyFont="1" applyBorder="1" applyAlignment="1" applyProtection="1">
      <alignment horizontal="distributed" vertical="center" shrinkToFit="1"/>
      <protection/>
    </xf>
    <xf numFmtId="37" fontId="8" fillId="0" borderId="5" xfId="0" applyNumberFormat="1" applyFont="1" applyBorder="1" applyAlignment="1" applyProtection="1">
      <alignment horizontal="distributed" vertical="center"/>
      <protection/>
    </xf>
    <xf numFmtId="37" fontId="8" fillId="0" borderId="6" xfId="0" applyNumberFormat="1" applyFont="1" applyBorder="1" applyAlignment="1" applyProtection="1">
      <alignment horizontal="distributed" vertical="center"/>
      <protection/>
    </xf>
    <xf numFmtId="37" fontId="8" fillId="0" borderId="8" xfId="0" applyNumberFormat="1" applyFont="1" applyBorder="1" applyAlignment="1" applyProtection="1">
      <alignment horizontal="distributed" vertical="center"/>
      <protection/>
    </xf>
    <xf numFmtId="37" fontId="8" fillId="0" borderId="9" xfId="0" applyNumberFormat="1" applyFont="1" applyBorder="1" applyAlignment="1" applyProtection="1">
      <alignment horizontal="distributed" vertical="center"/>
      <protection/>
    </xf>
    <xf numFmtId="37" fontId="8" fillId="0" borderId="1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0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0" fontId="8" fillId="0" borderId="11" xfId="0" applyNumberFormat="1" applyFont="1" applyBorder="1" applyAlignment="1">
      <alignment vertical="center"/>
    </xf>
    <xf numFmtId="180" fontId="8" fillId="0" borderId="12" xfId="17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18" xfId="17" applyNumberFormat="1" applyFont="1" applyBorder="1" applyAlignment="1">
      <alignment vertical="center"/>
    </xf>
    <xf numFmtId="180" fontId="8" fillId="0" borderId="18" xfId="0" applyNumberFormat="1" applyFont="1" applyBorder="1" applyAlignment="1">
      <alignment vertical="center"/>
    </xf>
    <xf numFmtId="180" fontId="8" fillId="0" borderId="19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0" fontId="8" fillId="0" borderId="24" xfId="17" applyNumberFormat="1" applyFont="1" applyBorder="1" applyAlignment="1">
      <alignment vertical="center"/>
    </xf>
    <xf numFmtId="180" fontId="8" fillId="0" borderId="24" xfId="0" applyNumberFormat="1" applyFont="1" applyBorder="1" applyAlignment="1">
      <alignment vertical="center"/>
    </xf>
    <xf numFmtId="180" fontId="8" fillId="0" borderId="25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80" fontId="8" fillId="0" borderId="26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80" fontId="8" fillId="0" borderId="4" xfId="17" applyNumberFormat="1" applyFont="1" applyBorder="1" applyAlignment="1">
      <alignment vertical="center"/>
    </xf>
    <xf numFmtId="180" fontId="8" fillId="0" borderId="29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3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3" xfId="0" applyNumberFormat="1" applyFont="1" applyBorder="1" applyAlignment="1">
      <alignment vertical="center"/>
    </xf>
    <xf numFmtId="180" fontId="8" fillId="0" borderId="31" xfId="0" applyNumberFormat="1" applyFont="1" applyBorder="1" applyAlignment="1">
      <alignment vertical="center"/>
    </xf>
    <xf numFmtId="180" fontId="8" fillId="0" borderId="32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80" fontId="8" fillId="0" borderId="33" xfId="17" applyNumberFormat="1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180" fontId="8" fillId="0" borderId="35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9" fontId="8" fillId="0" borderId="8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80" fontId="8" fillId="0" borderId="37" xfId="0" applyNumberFormat="1" applyFont="1" applyBorder="1" applyAlignment="1">
      <alignment vertical="center"/>
    </xf>
    <xf numFmtId="180" fontId="8" fillId="0" borderId="38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80" fontId="8" fillId="0" borderId="39" xfId="17" applyNumberFormat="1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180" fontId="8" fillId="0" borderId="9" xfId="0" applyNumberFormat="1" applyFon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180" fontId="8" fillId="0" borderId="43" xfId="17" applyNumberFormat="1" applyFont="1" applyBorder="1" applyAlignment="1">
      <alignment vertical="center"/>
    </xf>
    <xf numFmtId="180" fontId="8" fillId="0" borderId="44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0" fontId="8" fillId="0" borderId="4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180" fontId="8" fillId="0" borderId="46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180" fontId="8" fillId="0" borderId="48" xfId="0" applyNumberFormat="1" applyFont="1" applyBorder="1" applyAlignment="1">
      <alignment vertical="center"/>
    </xf>
    <xf numFmtId="180" fontId="8" fillId="0" borderId="49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0" fontId="7" fillId="0" borderId="54" xfId="0" applyNumberFormat="1" applyFont="1" applyBorder="1" applyAlignment="1">
      <alignment horizontal="center" vertical="center"/>
    </xf>
    <xf numFmtId="180" fontId="7" fillId="0" borderId="55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horizontal="distributed" vertical="center" shrinkToFit="1"/>
      <protection/>
    </xf>
    <xf numFmtId="37" fontId="8" fillId="0" borderId="6" xfId="0" applyNumberFormat="1" applyFont="1" applyFill="1" applyBorder="1" applyAlignment="1" applyProtection="1">
      <alignment horizontal="distributed" vertical="center" shrinkToFit="1"/>
      <protection/>
    </xf>
    <xf numFmtId="0" fontId="8" fillId="0" borderId="6" xfId="0" applyFont="1" applyFill="1" applyBorder="1" applyAlignment="1" applyProtection="1">
      <alignment horizontal="distributed" vertical="center" shrinkToFit="1"/>
      <protection/>
    </xf>
    <xf numFmtId="37" fontId="8" fillId="0" borderId="6" xfId="0" applyNumberFormat="1" applyFont="1" applyFill="1" applyBorder="1" applyAlignment="1" applyProtection="1">
      <alignment horizontal="center" vertical="center" shrinkToFit="1"/>
      <protection/>
    </xf>
    <xf numFmtId="37" fontId="8" fillId="0" borderId="8" xfId="0" applyNumberFormat="1" applyFont="1" applyFill="1" applyBorder="1" applyAlignment="1" applyProtection="1">
      <alignment horizontal="distributed" vertical="center" shrinkToFit="1"/>
      <protection/>
    </xf>
    <xf numFmtId="37" fontId="8" fillId="0" borderId="5" xfId="0" applyNumberFormat="1" applyFont="1" applyFill="1" applyBorder="1" applyAlignment="1" applyProtection="1">
      <alignment horizontal="distributed" vertical="center"/>
      <protection/>
    </xf>
    <xf numFmtId="37" fontId="8" fillId="0" borderId="6" xfId="0" applyNumberFormat="1" applyFont="1" applyFill="1" applyBorder="1" applyAlignment="1" applyProtection="1">
      <alignment horizontal="distributed" vertical="center"/>
      <protection/>
    </xf>
    <xf numFmtId="37" fontId="8" fillId="0" borderId="8" xfId="0" applyNumberFormat="1" applyFont="1" applyFill="1" applyBorder="1" applyAlignment="1" applyProtection="1">
      <alignment horizontal="distributed" vertical="center"/>
      <protection/>
    </xf>
    <xf numFmtId="37" fontId="8" fillId="0" borderId="9" xfId="0" applyNumberFormat="1" applyFont="1" applyFill="1" applyBorder="1" applyAlignment="1" applyProtection="1">
      <alignment horizontal="distributed" vertical="center"/>
      <protection/>
    </xf>
    <xf numFmtId="37" fontId="8" fillId="0" borderId="10" xfId="0" applyNumberFormat="1" applyFont="1" applyFill="1" applyBorder="1" applyAlignment="1" applyProtection="1">
      <alignment horizontal="distributed" vertical="center"/>
      <protection/>
    </xf>
    <xf numFmtId="180" fontId="3" fillId="0" borderId="0" xfId="0" applyNumberFormat="1" applyFont="1" applyFill="1" applyAlignment="1">
      <alignment vertical="center"/>
    </xf>
    <xf numFmtId="180" fontId="8" fillId="0" borderId="12" xfId="17" applyNumberFormat="1" applyFont="1" applyFill="1" applyBorder="1" applyAlignment="1">
      <alignment vertical="center"/>
    </xf>
    <xf numFmtId="180" fontId="8" fillId="0" borderId="18" xfId="17" applyNumberFormat="1" applyFont="1" applyFill="1" applyBorder="1" applyAlignment="1">
      <alignment vertical="center"/>
    </xf>
    <xf numFmtId="180" fontId="8" fillId="0" borderId="24" xfId="17" applyNumberFormat="1" applyFont="1" applyFill="1" applyBorder="1" applyAlignment="1">
      <alignment vertical="center"/>
    </xf>
    <xf numFmtId="180" fontId="8" fillId="0" borderId="39" xfId="17" applyNumberFormat="1" applyFont="1" applyFill="1" applyBorder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38" fontId="8" fillId="0" borderId="39" xfId="17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0" fontId="8" fillId="0" borderId="56" xfId="17" applyNumberFormat="1" applyFont="1" applyFill="1" applyBorder="1" applyAlignment="1">
      <alignment vertical="center"/>
    </xf>
    <xf numFmtId="180" fontId="8" fillId="0" borderId="4" xfId="17" applyNumberFormat="1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3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3" xfId="0" applyNumberFormat="1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38" fontId="8" fillId="0" borderId="56" xfId="17" applyFont="1" applyFill="1" applyBorder="1" applyAlignment="1">
      <alignment vertical="center"/>
    </xf>
    <xf numFmtId="180" fontId="8" fillId="0" borderId="17" xfId="17" applyNumberFormat="1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180" fontId="8" fillId="0" borderId="6" xfId="0" applyNumberFormat="1" applyFont="1" applyFill="1" applyBorder="1" applyAlignment="1">
      <alignment vertical="center"/>
    </xf>
    <xf numFmtId="180" fontId="8" fillId="0" borderId="32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8" fontId="8" fillId="0" borderId="17" xfId="17" applyFont="1" applyFill="1" applyBorder="1" applyAlignment="1">
      <alignment vertical="center"/>
    </xf>
    <xf numFmtId="38" fontId="8" fillId="0" borderId="18" xfId="17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180" fontId="8" fillId="0" borderId="57" xfId="17" applyNumberFormat="1" applyFont="1" applyFill="1" applyBorder="1" applyAlignment="1">
      <alignment vertical="center"/>
    </xf>
    <xf numFmtId="180" fontId="8" fillId="0" borderId="33" xfId="17" applyNumberFormat="1" applyFont="1" applyFill="1" applyBorder="1" applyAlignment="1">
      <alignment vertical="center"/>
    </xf>
    <xf numFmtId="180" fontId="8" fillId="0" borderId="34" xfId="0" applyNumberFormat="1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38" fontId="8" fillId="0" borderId="57" xfId="17" applyFont="1" applyFill="1" applyBorder="1" applyAlignment="1">
      <alignment vertical="center"/>
    </xf>
    <xf numFmtId="38" fontId="8" fillId="0" borderId="33" xfId="17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180" fontId="8" fillId="0" borderId="11" xfId="17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80" fontId="8" fillId="0" borderId="1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8" fillId="0" borderId="12" xfId="17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180" fontId="8" fillId="0" borderId="59" xfId="17" applyNumberFormat="1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vertical="center"/>
    </xf>
    <xf numFmtId="180" fontId="8" fillId="0" borderId="9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180" fontId="8" fillId="0" borderId="42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38" fontId="8" fillId="0" borderId="59" xfId="17" applyFont="1" applyFill="1" applyBorder="1" applyAlignment="1">
      <alignment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17" applyNumberFormat="1" applyFont="1" applyFill="1" applyBorder="1" applyAlignment="1">
      <alignment vertical="center"/>
    </xf>
    <xf numFmtId="180" fontId="8" fillId="0" borderId="43" xfId="17" applyNumberFormat="1" applyFont="1" applyFill="1" applyBorder="1" applyAlignment="1">
      <alignment vertical="center"/>
    </xf>
    <xf numFmtId="180" fontId="8" fillId="0" borderId="44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4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80" fontId="8" fillId="0" borderId="46" xfId="0" applyNumberFormat="1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38" fontId="8" fillId="0" borderId="61" xfId="17" applyFont="1" applyFill="1" applyBorder="1" applyAlignment="1">
      <alignment vertical="center"/>
    </xf>
    <xf numFmtId="38" fontId="8" fillId="0" borderId="43" xfId="17" applyFont="1" applyFill="1" applyBorder="1" applyAlignment="1">
      <alignment vertical="center"/>
    </xf>
    <xf numFmtId="180" fontId="8" fillId="0" borderId="62" xfId="0" applyNumberFormat="1" applyFont="1" applyFill="1" applyBorder="1" applyAlignment="1">
      <alignment vertical="center"/>
    </xf>
    <xf numFmtId="180" fontId="7" fillId="0" borderId="63" xfId="0" applyNumberFormat="1" applyFont="1" applyBorder="1" applyAlignment="1">
      <alignment horizontal="center" vertical="center"/>
    </xf>
    <xf numFmtId="180" fontId="7" fillId="0" borderId="64" xfId="0" applyNumberFormat="1" applyFont="1" applyBorder="1" applyAlignment="1">
      <alignment horizontal="center" vertical="center"/>
    </xf>
    <xf numFmtId="180" fontId="4" fillId="0" borderId="65" xfId="0" applyNumberFormat="1" applyFont="1" applyBorder="1" applyAlignment="1">
      <alignment horizontal="center" vertical="center" wrapText="1"/>
    </xf>
    <xf numFmtId="180" fontId="4" fillId="0" borderId="66" xfId="0" applyNumberFormat="1" applyFont="1" applyBorder="1" applyAlignment="1">
      <alignment horizontal="center" vertical="center" wrapText="1"/>
    </xf>
    <xf numFmtId="180" fontId="4" fillId="0" borderId="67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68" xfId="0" applyNumberFormat="1" applyFont="1" applyBorder="1" applyAlignment="1">
      <alignment horizontal="center" vertical="center" wrapText="1"/>
    </xf>
    <xf numFmtId="180" fontId="7" fillId="0" borderId="69" xfId="0" applyNumberFormat="1" applyFont="1" applyBorder="1" applyAlignment="1">
      <alignment horizontal="center" vertical="center"/>
    </xf>
    <xf numFmtId="180" fontId="7" fillId="0" borderId="54" xfId="0" applyNumberFormat="1" applyFont="1" applyBorder="1" applyAlignment="1">
      <alignment horizontal="center" vertical="center"/>
    </xf>
    <xf numFmtId="180" fontId="4" fillId="0" borderId="70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4" fillId="0" borderId="70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962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5"/>
  <sheetViews>
    <sheetView tabSelected="1" zoomScaleSheetLayoutView="90" workbookViewId="0" topLeftCell="A1">
      <selection activeCell="Y7" sqref="Y7"/>
    </sheetView>
  </sheetViews>
  <sheetFormatPr defaultColWidth="9.00390625" defaultRowHeight="14.25" customHeight="1"/>
  <cols>
    <col min="1" max="1" width="12.00390625" style="1" customWidth="1"/>
    <col min="2" max="2" width="0.74609375" style="1" customWidth="1"/>
    <col min="3" max="3" width="7.625" style="3" customWidth="1"/>
    <col min="4" max="4" width="7.375" style="3" customWidth="1"/>
    <col min="5" max="5" width="7.625" style="3" hidden="1" customWidth="1"/>
    <col min="6" max="6" width="7.375" style="134" customWidth="1"/>
    <col min="7" max="7" width="9.25390625" style="3" hidden="1" customWidth="1"/>
    <col min="8" max="8" width="3.875" style="3" customWidth="1"/>
    <col min="9" max="9" width="1.00390625" style="3" customWidth="1"/>
    <col min="10" max="10" width="3.00390625" style="3" customWidth="1"/>
    <col min="11" max="15" width="9.25390625" style="3" hidden="1" customWidth="1"/>
    <col min="16" max="16" width="3.875" style="3" customWidth="1"/>
    <col min="17" max="17" width="1.00390625" style="3" customWidth="1"/>
    <col min="18" max="18" width="3.00390625" style="3" customWidth="1"/>
    <col min="19" max="23" width="9.25390625" style="3" hidden="1" customWidth="1"/>
    <col min="24" max="24" width="7.625" style="1" customWidth="1"/>
    <col min="25" max="25" width="7.375" style="1" customWidth="1"/>
    <col min="26" max="26" width="7.625" style="1" hidden="1" customWidth="1"/>
    <col min="27" max="27" width="7.375" style="140" customWidth="1"/>
    <col min="28" max="28" width="9.25390625" style="1" hidden="1" customWidth="1"/>
    <col min="29" max="29" width="3.875" style="3" customWidth="1"/>
    <col min="30" max="30" width="1.00390625" style="3" customWidth="1"/>
    <col min="31" max="31" width="3.00390625" style="3" customWidth="1"/>
    <col min="32" max="36" width="9.25390625" style="3" hidden="1" customWidth="1"/>
    <col min="37" max="37" width="3.875" style="3" customWidth="1"/>
    <col min="38" max="38" width="1.00390625" style="3" customWidth="1"/>
    <col min="39" max="39" width="3.00390625" style="3" customWidth="1"/>
    <col min="40" max="44" width="9.25390625" style="3" hidden="1" customWidth="1"/>
    <col min="45" max="45" width="7.625" style="1" customWidth="1"/>
    <col min="46" max="46" width="7.375" style="1" customWidth="1"/>
    <col min="47" max="47" width="7.625" style="1" hidden="1" customWidth="1"/>
    <col min="48" max="48" width="7.375" style="140" customWidth="1"/>
    <col min="49" max="49" width="9.25390625" style="1" hidden="1" customWidth="1"/>
    <col min="50" max="50" width="4.00390625" style="3" customWidth="1"/>
    <col min="51" max="51" width="1.00390625" style="3" customWidth="1"/>
    <col min="52" max="52" width="3.00390625" style="3" customWidth="1"/>
    <col min="53" max="57" width="9.25390625" style="3" hidden="1" customWidth="1"/>
    <col min="58" max="58" width="4.00390625" style="3" customWidth="1"/>
    <col min="59" max="59" width="1.00390625" style="3" customWidth="1"/>
    <col min="60" max="60" width="3.00390625" style="3" customWidth="1"/>
    <col min="61" max="64" width="9.25390625" style="105" hidden="1" customWidth="1"/>
    <col min="65" max="65" width="9.00390625" style="67" hidden="1" customWidth="1"/>
    <col min="66" max="66" width="9.00390625" style="30" customWidth="1"/>
    <col min="67" max="16384" width="9.00390625" style="2" customWidth="1"/>
  </cols>
  <sheetData>
    <row r="1" spans="1:2" ht="18.75" customHeight="1">
      <c r="A1" s="27" t="s">
        <v>62</v>
      </c>
      <c r="B1" s="8"/>
    </row>
    <row r="2" spans="1:60" ht="15.75" customHeight="1" thickBot="1">
      <c r="A2" s="8"/>
      <c r="B2" s="8"/>
      <c r="BH2" s="28" t="s">
        <v>57</v>
      </c>
    </row>
    <row r="3" spans="1:64" ht="19.5" customHeight="1" thickTop="1">
      <c r="A3" s="119" t="s">
        <v>48</v>
      </c>
      <c r="B3" s="9"/>
      <c r="C3" s="227" t="s">
        <v>51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120"/>
      <c r="W3" s="121"/>
      <c r="X3" s="233" t="s">
        <v>50</v>
      </c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122"/>
      <c r="AR3" s="123"/>
      <c r="AS3" s="233" t="s">
        <v>52</v>
      </c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106"/>
      <c r="BJ3" s="106"/>
      <c r="BK3" s="107"/>
      <c r="BL3" s="118"/>
    </row>
    <row r="4" spans="1:64" ht="19.5" customHeight="1">
      <c r="A4" s="67"/>
      <c r="B4" s="2"/>
      <c r="C4" s="219" t="s">
        <v>45</v>
      </c>
      <c r="D4" s="229" t="s">
        <v>53</v>
      </c>
      <c r="E4" s="4"/>
      <c r="F4" s="231" t="s">
        <v>54</v>
      </c>
      <c r="G4" s="4"/>
      <c r="H4" s="221" t="s">
        <v>55</v>
      </c>
      <c r="I4" s="222"/>
      <c r="J4" s="223"/>
      <c r="K4" s="6"/>
      <c r="L4" s="6"/>
      <c r="M4" s="6"/>
      <c r="N4" s="6"/>
      <c r="O4" s="6"/>
      <c r="P4" s="221" t="s">
        <v>47</v>
      </c>
      <c r="Q4" s="222"/>
      <c r="R4" s="223"/>
      <c r="S4" s="6"/>
      <c r="T4" s="6"/>
      <c r="U4" s="6"/>
      <c r="V4" s="6"/>
      <c r="W4" s="7"/>
      <c r="X4" s="219" t="s">
        <v>45</v>
      </c>
      <c r="Y4" s="229" t="s">
        <v>53</v>
      </c>
      <c r="Z4" s="4"/>
      <c r="AA4" s="231" t="s">
        <v>54</v>
      </c>
      <c r="AB4" s="5"/>
      <c r="AC4" s="221" t="s">
        <v>55</v>
      </c>
      <c r="AD4" s="222"/>
      <c r="AE4" s="223"/>
      <c r="AF4" s="6"/>
      <c r="AG4" s="6"/>
      <c r="AH4" s="6"/>
      <c r="AI4" s="6"/>
      <c r="AJ4" s="6"/>
      <c r="AK4" s="221" t="s">
        <v>47</v>
      </c>
      <c r="AL4" s="222"/>
      <c r="AM4" s="223"/>
      <c r="AN4" s="6"/>
      <c r="AO4" s="6"/>
      <c r="AP4" s="6"/>
      <c r="AQ4" s="6"/>
      <c r="AR4" s="7"/>
      <c r="AS4" s="219" t="s">
        <v>45</v>
      </c>
      <c r="AT4" s="229" t="s">
        <v>53</v>
      </c>
      <c r="AU4" s="4"/>
      <c r="AV4" s="231" t="s">
        <v>54</v>
      </c>
      <c r="AW4" s="5"/>
      <c r="AX4" s="221" t="s">
        <v>55</v>
      </c>
      <c r="AY4" s="222"/>
      <c r="AZ4" s="223"/>
      <c r="BA4" s="6"/>
      <c r="BB4" s="6"/>
      <c r="BC4" s="6"/>
      <c r="BD4" s="6"/>
      <c r="BE4" s="6"/>
      <c r="BF4" s="221" t="s">
        <v>47</v>
      </c>
      <c r="BG4" s="222"/>
      <c r="BH4" s="222"/>
      <c r="BI4" s="65"/>
      <c r="BJ4" s="65"/>
      <c r="BK4" s="65"/>
      <c r="BL4" s="65"/>
    </row>
    <row r="5" spans="1:64" ht="19.5" customHeight="1" thickBot="1">
      <c r="A5" s="67" t="s">
        <v>49</v>
      </c>
      <c r="B5" s="2"/>
      <c r="C5" s="220"/>
      <c r="D5" s="230"/>
      <c r="E5" s="11"/>
      <c r="F5" s="232"/>
      <c r="G5" s="4"/>
      <c r="H5" s="224"/>
      <c r="I5" s="225"/>
      <c r="J5" s="226"/>
      <c r="K5" s="6"/>
      <c r="L5" s="6"/>
      <c r="M5" s="6"/>
      <c r="N5" s="6"/>
      <c r="O5" s="6"/>
      <c r="P5" s="224"/>
      <c r="Q5" s="225"/>
      <c r="R5" s="226"/>
      <c r="S5" s="12"/>
      <c r="T5" s="6"/>
      <c r="U5" s="6"/>
      <c r="V5" s="6"/>
      <c r="W5" s="7"/>
      <c r="X5" s="220"/>
      <c r="Y5" s="230"/>
      <c r="Z5" s="11"/>
      <c r="AA5" s="232"/>
      <c r="AB5" s="13"/>
      <c r="AC5" s="224"/>
      <c r="AD5" s="225"/>
      <c r="AE5" s="226"/>
      <c r="AF5" s="6"/>
      <c r="AG5" s="6"/>
      <c r="AH5" s="6"/>
      <c r="AI5" s="6"/>
      <c r="AJ5" s="6"/>
      <c r="AK5" s="224"/>
      <c r="AL5" s="225"/>
      <c r="AM5" s="226"/>
      <c r="AN5" s="12"/>
      <c r="AO5" s="6"/>
      <c r="AP5" s="6"/>
      <c r="AQ5" s="6"/>
      <c r="AR5" s="7"/>
      <c r="AS5" s="220"/>
      <c r="AT5" s="230"/>
      <c r="AU5" s="11"/>
      <c r="AV5" s="232"/>
      <c r="AW5" s="13"/>
      <c r="AX5" s="224"/>
      <c r="AY5" s="225"/>
      <c r="AZ5" s="226"/>
      <c r="BA5" s="6"/>
      <c r="BB5" s="6"/>
      <c r="BC5" s="6"/>
      <c r="BD5" s="6"/>
      <c r="BE5" s="6"/>
      <c r="BF5" s="224"/>
      <c r="BG5" s="225"/>
      <c r="BH5" s="225"/>
      <c r="BI5" s="108"/>
      <c r="BJ5" s="108"/>
      <c r="BK5" s="109"/>
      <c r="BL5" s="65"/>
    </row>
    <row r="6" spans="1:65" ht="19.5" customHeight="1">
      <c r="A6" s="14" t="s">
        <v>46</v>
      </c>
      <c r="B6" s="14"/>
      <c r="C6" s="33">
        <f>SUM(C9:C52)</f>
        <v>15007</v>
      </c>
      <c r="D6" s="34">
        <f>E6/C6</f>
        <v>3441.417805024322</v>
      </c>
      <c r="E6" s="35">
        <f>SUM(E9:E52)</f>
        <v>51645357</v>
      </c>
      <c r="F6" s="135">
        <f>G6/C6</f>
        <v>3985.9833411074833</v>
      </c>
      <c r="G6" s="35">
        <f>SUM(G9:G52)</f>
        <v>59817652</v>
      </c>
      <c r="H6" s="36">
        <f>IF(N6=12,O6+1,O6)</f>
        <v>23</v>
      </c>
      <c r="I6" s="37" t="s">
        <v>61</v>
      </c>
      <c r="J6" s="38">
        <f>IF(N6=12,0,N6)</f>
        <v>2</v>
      </c>
      <c r="K6" s="39">
        <f>SUM(K9:K52)</f>
        <v>4175840</v>
      </c>
      <c r="L6" s="39">
        <f>K6/C6/12</f>
        <v>23.188289909153507</v>
      </c>
      <c r="M6" s="39">
        <f>(L6-O6)*12</f>
        <v>2.2594789098420875</v>
      </c>
      <c r="N6" s="40">
        <f>ROUND(M6,0)</f>
        <v>2</v>
      </c>
      <c r="O6" s="40">
        <f>INT(K6/C6/12)</f>
        <v>23</v>
      </c>
      <c r="P6" s="36">
        <f>IF(V6=12,W6+1,W6)</f>
        <v>44</v>
      </c>
      <c r="Q6" s="37" t="s">
        <v>61</v>
      </c>
      <c r="R6" s="38">
        <f>IF(V6=12,0,V6)</f>
        <v>5</v>
      </c>
      <c r="S6" s="39">
        <f>SUM(S9:S52)</f>
        <v>7994154</v>
      </c>
      <c r="T6" s="39">
        <f>S6/C6/12</f>
        <v>44.39125074965016</v>
      </c>
      <c r="U6" s="39">
        <f>(T6-W6)*12</f>
        <v>4.695008995801942</v>
      </c>
      <c r="V6" s="86">
        <f>ROUND(U6,0)</f>
        <v>5</v>
      </c>
      <c r="W6" s="41">
        <f>INT(S6/C6/12)</f>
        <v>44</v>
      </c>
      <c r="X6" s="33">
        <f>SUM(X9:X52)</f>
        <v>7126</v>
      </c>
      <c r="Y6" s="34">
        <f>Z6/X6</f>
        <v>3238.40373280943</v>
      </c>
      <c r="Z6" s="35">
        <f>SUM(Z9:Z52)</f>
        <v>23076865</v>
      </c>
      <c r="AA6" s="141">
        <f>AB6/X6</f>
        <v>3834.4824586023014</v>
      </c>
      <c r="AB6" s="35">
        <f>SUM(AB9:AB52)</f>
        <v>27324522</v>
      </c>
      <c r="AC6" s="36">
        <f>IF(AI6=12,AJ6+1,AJ6)</f>
        <v>17</v>
      </c>
      <c r="AD6" s="37" t="s">
        <v>61</v>
      </c>
      <c r="AE6" s="38">
        <f>IF(AI6=12,0,AI6)</f>
        <v>10</v>
      </c>
      <c r="AF6" s="39">
        <f>SUM(AF9:AF52)</f>
        <v>1527337</v>
      </c>
      <c r="AG6" s="39">
        <f>AF6/X6/12</f>
        <v>17.861083824492468</v>
      </c>
      <c r="AH6" s="40">
        <f>(AG6-AJ6)*12</f>
        <v>10.333005893909615</v>
      </c>
      <c r="AI6" s="40">
        <f>ROUND(AH6,0)</f>
        <v>10</v>
      </c>
      <c r="AJ6" s="40">
        <f>INT(AF6/X6/12)</f>
        <v>17</v>
      </c>
      <c r="AK6" s="36">
        <f>IF(AQ6=12,AR6+1,AR6)</f>
        <v>41</v>
      </c>
      <c r="AL6" s="37" t="s">
        <v>61</v>
      </c>
      <c r="AM6" s="38">
        <f>IF(AQ6=12,0,AQ6)</f>
        <v>0</v>
      </c>
      <c r="AN6" s="39">
        <f>SUM(AN9:AN52)</f>
        <v>3508138</v>
      </c>
      <c r="AO6" s="39">
        <f>AN6/X6/12</f>
        <v>41.025095892974086</v>
      </c>
      <c r="AP6" s="40">
        <f>(AO6-AR6)*12</f>
        <v>0.3011507156890332</v>
      </c>
      <c r="AQ6" s="40">
        <f>ROUND(AP6,0)</f>
        <v>0</v>
      </c>
      <c r="AR6" s="42">
        <f>INT(AN6/X6/12)</f>
        <v>41</v>
      </c>
      <c r="AS6" s="33">
        <f>SUM(AS9:AS52)</f>
        <v>5889</v>
      </c>
      <c r="AT6" s="34">
        <f>AU6/AS6</f>
        <v>3744.76498556631</v>
      </c>
      <c r="AU6" s="35">
        <f>SUM(AU9:AU52)</f>
        <v>22052921</v>
      </c>
      <c r="AV6" s="141">
        <f>AW6/AS6</f>
        <v>4265.114790286976</v>
      </c>
      <c r="AW6" s="35">
        <f>SUM(AW9:AW52)</f>
        <v>25117261</v>
      </c>
      <c r="AX6" s="36">
        <f>IF(BD6=12,BE6+1,BE6)</f>
        <v>30</v>
      </c>
      <c r="AY6" s="37" t="s">
        <v>60</v>
      </c>
      <c r="AZ6" s="38">
        <f>IF(BD6=12,0,BD6)</f>
        <v>0</v>
      </c>
      <c r="BA6" s="39">
        <f>SUM(BA9:BA52)</f>
        <v>2122284</v>
      </c>
      <c r="BB6" s="39">
        <f>BA6/AS6/12</f>
        <v>30.031754117846834</v>
      </c>
      <c r="BC6" s="40">
        <f>(BB6-BE6)*12</f>
        <v>0.3810494141620069</v>
      </c>
      <c r="BD6" s="39">
        <f>ROUND(BC6,0)</f>
        <v>0</v>
      </c>
      <c r="BE6" s="40">
        <f>INT(BA6/AS6/12)</f>
        <v>30</v>
      </c>
      <c r="BF6" s="36">
        <f>IF(BL6=12,BM6+1,BM6)</f>
        <v>49</v>
      </c>
      <c r="BG6" s="37" t="s">
        <v>61</v>
      </c>
      <c r="BH6" s="37">
        <f>IF(BL6=12,0,BL6)</f>
        <v>0</v>
      </c>
      <c r="BI6" s="110">
        <f>SUM(BI9:BI52)</f>
        <v>3463149</v>
      </c>
      <c r="BJ6" s="111">
        <f>BI6/AS6/12</f>
        <v>49.00590083205977</v>
      </c>
      <c r="BK6" s="111">
        <f>(BJ6-BM6)*12</f>
        <v>0.07080998471727185</v>
      </c>
      <c r="BL6" s="67">
        <f>ROUND(BK6,0)</f>
        <v>0</v>
      </c>
      <c r="BM6" s="67">
        <f>INT(BI6/AS6/12)</f>
        <v>49</v>
      </c>
    </row>
    <row r="7" spans="1:65" ht="19.5" customHeight="1">
      <c r="A7" s="15" t="s">
        <v>31</v>
      </c>
      <c r="B7" s="15"/>
      <c r="C7" s="43">
        <f>SUM(C9:C40)</f>
        <v>13292</v>
      </c>
      <c r="D7" s="44">
        <f>E7/C7</f>
        <v>3454.6427926572374</v>
      </c>
      <c r="E7" s="45">
        <f>SUM(E9:E40)</f>
        <v>45919112</v>
      </c>
      <c r="F7" s="136">
        <f>G7/C7</f>
        <v>4011.1103671381284</v>
      </c>
      <c r="G7" s="45">
        <f>SUM(G9:G40)</f>
        <v>53315679</v>
      </c>
      <c r="H7" s="46">
        <f>IF(N7=12,O7+1,O7)</f>
        <v>23</v>
      </c>
      <c r="I7" s="47" t="s">
        <v>61</v>
      </c>
      <c r="J7" s="48">
        <f>IF(N7=12,0,N7)</f>
        <v>3</v>
      </c>
      <c r="K7" s="49">
        <f>SUM(K9:K40)</f>
        <v>3706258</v>
      </c>
      <c r="L7" s="49">
        <f>K7/C7/12</f>
        <v>23.236144548099105</v>
      </c>
      <c r="M7" s="49">
        <f>(L7-O7)*12</f>
        <v>2.8337345771892615</v>
      </c>
      <c r="N7" s="50">
        <f>ROUND(M7,0)</f>
        <v>3</v>
      </c>
      <c r="O7" s="50">
        <f>INT(K7/C7/12)</f>
        <v>23</v>
      </c>
      <c r="P7" s="46">
        <f>IF(V7=12,W7+1,W7)</f>
        <v>44</v>
      </c>
      <c r="Q7" s="47" t="s">
        <v>61</v>
      </c>
      <c r="R7" s="48">
        <f>IF(V7=12,0,V7)</f>
        <v>6</v>
      </c>
      <c r="S7" s="49">
        <f>SUM(S9:S40)</f>
        <v>7097942</v>
      </c>
      <c r="T7" s="49">
        <f>S7/C7/12</f>
        <v>44.50008777209349</v>
      </c>
      <c r="U7" s="49">
        <f>(T7-W7)*12</f>
        <v>6.00105326512184</v>
      </c>
      <c r="V7" s="73">
        <f>ROUND(U7,0)</f>
        <v>6</v>
      </c>
      <c r="W7" s="51">
        <f>INT(S7/C7/12)</f>
        <v>44</v>
      </c>
      <c r="X7" s="43">
        <f>SUM(X9:X40)</f>
        <v>6436</v>
      </c>
      <c r="Y7" s="44">
        <f>Z7/X7</f>
        <v>3261.4541640770667</v>
      </c>
      <c r="Z7" s="45">
        <f>SUM(Z9:Z40)</f>
        <v>20990719</v>
      </c>
      <c r="AA7" s="142">
        <f>AB7/X7</f>
        <v>3866.2378806712245</v>
      </c>
      <c r="AB7" s="45">
        <f>SUM(AB9:AB40)</f>
        <v>24883107</v>
      </c>
      <c r="AC7" s="46">
        <f>IF(AI7=12,AJ7+1,AJ7)</f>
        <v>18</v>
      </c>
      <c r="AD7" s="47" t="s">
        <v>61</v>
      </c>
      <c r="AE7" s="48">
        <f>IF(AI7=12,0,AI7)</f>
        <v>1</v>
      </c>
      <c r="AF7" s="49">
        <f>SUM(AF9:AF40)</f>
        <v>1397533</v>
      </c>
      <c r="AG7" s="49">
        <f>AF7/X7/12</f>
        <v>18.09525844209654</v>
      </c>
      <c r="AH7" s="50">
        <f>(AG7-AJ7)*12</f>
        <v>1.1431013051584813</v>
      </c>
      <c r="AI7" s="50">
        <f>ROUND(AH7,0)</f>
        <v>1</v>
      </c>
      <c r="AJ7" s="50">
        <f>INT(AF7/X7/12)</f>
        <v>18</v>
      </c>
      <c r="AK7" s="46">
        <f>IF(AQ7=12,AR7+1,AR7)</f>
        <v>41</v>
      </c>
      <c r="AL7" s="47" t="s">
        <v>61</v>
      </c>
      <c r="AM7" s="48">
        <f>IF(AQ7=12,0,AQ7)</f>
        <v>3</v>
      </c>
      <c r="AN7" s="49">
        <f>SUM(AN9:AN40)</f>
        <v>3188014</v>
      </c>
      <c r="AO7" s="49">
        <f>AN7/X7/12</f>
        <v>41.27840791381811</v>
      </c>
      <c r="AP7" s="50">
        <f>(AO7-AR7)*12</f>
        <v>3.3408949658172844</v>
      </c>
      <c r="AQ7" s="50">
        <f>ROUND(AP7,0)</f>
        <v>3</v>
      </c>
      <c r="AR7" s="52">
        <f>INT(AN7/X7/12)</f>
        <v>41</v>
      </c>
      <c r="AS7" s="43">
        <f>SUM(AS9:AS40)</f>
        <v>5090</v>
      </c>
      <c r="AT7" s="44">
        <f>AU7/AS7</f>
        <v>3759.9013752455794</v>
      </c>
      <c r="AU7" s="45">
        <f>SUM(AU9:AU40)</f>
        <v>19137898</v>
      </c>
      <c r="AV7" s="142">
        <f>AW7/AS7</f>
        <v>4294.848722986248</v>
      </c>
      <c r="AW7" s="45">
        <f>SUM(AW9:AW40)</f>
        <v>21860780</v>
      </c>
      <c r="AX7" s="46">
        <f>IF(BD7=12,BE7+1,BE7)</f>
        <v>30</v>
      </c>
      <c r="AY7" s="47" t="s">
        <v>61</v>
      </c>
      <c r="AZ7" s="48">
        <f>IF(BD7=12,0,BD7)</f>
        <v>2</v>
      </c>
      <c r="BA7" s="49">
        <f>SUM(BA9:BA40)</f>
        <v>1842548</v>
      </c>
      <c r="BB7" s="49">
        <f>BA7/AS7/12</f>
        <v>30.166142763588738</v>
      </c>
      <c r="BC7" s="50">
        <f>(BB7-BE7)*12</f>
        <v>1.9937131630648537</v>
      </c>
      <c r="BD7" s="49">
        <f>ROUND(BC7,0)</f>
        <v>2</v>
      </c>
      <c r="BE7" s="50">
        <f>INT(BA7/AS7/12)</f>
        <v>30</v>
      </c>
      <c r="BF7" s="46">
        <f>IF(BL7=12,BM7+1,BM7)</f>
        <v>49</v>
      </c>
      <c r="BG7" s="47" t="s">
        <v>61</v>
      </c>
      <c r="BH7" s="47">
        <f>IF(BL7=12,0,BL7)</f>
        <v>2</v>
      </c>
      <c r="BI7" s="112">
        <f>SUM(BI9:BI40)</f>
        <v>3002528</v>
      </c>
      <c r="BJ7" s="113">
        <f>BI7/AS7/12</f>
        <v>49.157301899148656</v>
      </c>
      <c r="BK7" s="111">
        <f>(BJ7-BM7)*12</f>
        <v>1.887622789783876</v>
      </c>
      <c r="BL7" s="67">
        <f>ROUND(BK7,0)</f>
        <v>2</v>
      </c>
      <c r="BM7" s="67">
        <f>INT(BI7/AS7/12)</f>
        <v>49</v>
      </c>
    </row>
    <row r="8" spans="1:65" ht="19.5" customHeight="1" thickBot="1">
      <c r="A8" s="16" t="s">
        <v>44</v>
      </c>
      <c r="B8" s="16"/>
      <c r="C8" s="53">
        <f>SUM(C41:C52)</f>
        <v>1715</v>
      </c>
      <c r="D8" s="54">
        <f>E8/C8</f>
        <v>3338.918367346939</v>
      </c>
      <c r="E8" s="55">
        <f>SUM(E41:E52)</f>
        <v>5726245</v>
      </c>
      <c r="F8" s="137">
        <f>G8/C8</f>
        <v>3791.2379008746357</v>
      </c>
      <c r="G8" s="55">
        <f>SUM(G41:G52)</f>
        <v>6501973</v>
      </c>
      <c r="H8" s="56">
        <f>IF(N8=12,O8+1,O8)</f>
        <v>22</v>
      </c>
      <c r="I8" s="57" t="s">
        <v>61</v>
      </c>
      <c r="J8" s="58">
        <f>IF(N8=12,0,N8)</f>
        <v>10</v>
      </c>
      <c r="K8" s="59">
        <f>SUM(K41:K52)</f>
        <v>469582</v>
      </c>
      <c r="L8" s="59">
        <f>K8/C8/12</f>
        <v>22.817395529640425</v>
      </c>
      <c r="M8" s="59">
        <f>(L8-O8)*12</f>
        <v>9.808746355685102</v>
      </c>
      <c r="N8" s="60">
        <f>ROUND(M8,0)</f>
        <v>10</v>
      </c>
      <c r="O8" s="60">
        <f>INT(K8/C8/12)</f>
        <v>22</v>
      </c>
      <c r="P8" s="56">
        <f>IF(V8=12,W8+1,W8)</f>
        <v>43</v>
      </c>
      <c r="Q8" s="57" t="s">
        <v>61</v>
      </c>
      <c r="R8" s="58">
        <f>IF(V8=12,0,V8)</f>
        <v>7</v>
      </c>
      <c r="S8" s="59">
        <f>SUM(S41:S52)</f>
        <v>896212</v>
      </c>
      <c r="T8" s="59">
        <f>S8/C8/12</f>
        <v>43.54771622934888</v>
      </c>
      <c r="U8" s="59">
        <f>(T8-W8)*12</f>
        <v>6.572594752186546</v>
      </c>
      <c r="V8" s="116">
        <f>ROUND(U8,0)</f>
        <v>7</v>
      </c>
      <c r="W8" s="61">
        <f>INT(S8/C8/12)</f>
        <v>43</v>
      </c>
      <c r="X8" s="53">
        <f>SUM(X41:X52)</f>
        <v>690</v>
      </c>
      <c r="Y8" s="54">
        <f>Z8/X8</f>
        <v>3023.4</v>
      </c>
      <c r="Z8" s="55">
        <f>SUM(Z41:Z52)</f>
        <v>2086146</v>
      </c>
      <c r="AA8" s="143">
        <f>AB8/X8</f>
        <v>3538.282608695652</v>
      </c>
      <c r="AB8" s="55">
        <f>SUM(AB41:AB52)</f>
        <v>2441415</v>
      </c>
      <c r="AC8" s="56">
        <f>IF(AI8=12,AJ8+1,AJ8)</f>
        <v>15</v>
      </c>
      <c r="AD8" s="57" t="s">
        <v>61</v>
      </c>
      <c r="AE8" s="58">
        <f>IF(AI8=12,0,AI8)</f>
        <v>8</v>
      </c>
      <c r="AF8" s="59">
        <f>SUM(AF41:AF52)</f>
        <v>129804</v>
      </c>
      <c r="AG8" s="59">
        <f>AF8/X8/12</f>
        <v>15.676811594202897</v>
      </c>
      <c r="AH8" s="60">
        <f>(AG8-AJ8)*12</f>
        <v>8.121739130434769</v>
      </c>
      <c r="AI8" s="60">
        <f>ROUND(AH8,0)</f>
        <v>8</v>
      </c>
      <c r="AJ8" s="60">
        <f>INT(AF8/X8/12)</f>
        <v>15</v>
      </c>
      <c r="AK8" s="56">
        <f>IF(AQ8=12,AR8+1,AR8)</f>
        <v>38</v>
      </c>
      <c r="AL8" s="57" t="s">
        <v>61</v>
      </c>
      <c r="AM8" s="58">
        <f>IF(AQ8=12,0,AQ8)</f>
        <v>8</v>
      </c>
      <c r="AN8" s="59">
        <f>SUM(AN41:AN52)</f>
        <v>320124</v>
      </c>
      <c r="AO8" s="59">
        <f>AN8/X8/12</f>
        <v>38.66231884057971</v>
      </c>
      <c r="AP8" s="60">
        <f>(AO8-AR8)*12</f>
        <v>7.947826086956496</v>
      </c>
      <c r="AQ8" s="60">
        <f>ROUND(AP8,0)</f>
        <v>8</v>
      </c>
      <c r="AR8" s="62">
        <f>INT(AN8/X8/12)</f>
        <v>38</v>
      </c>
      <c r="AS8" s="53">
        <f>SUM(AS41:AS52)</f>
        <v>799</v>
      </c>
      <c r="AT8" s="54">
        <f>AU8/AS8</f>
        <v>3648.3391739674594</v>
      </c>
      <c r="AU8" s="55">
        <f>SUM(AU41:AU52)</f>
        <v>2915023</v>
      </c>
      <c r="AV8" s="143">
        <f>AW8/AS8</f>
        <v>4075.6958698372964</v>
      </c>
      <c r="AW8" s="55">
        <f>SUM(AW41:AW52)</f>
        <v>3256481</v>
      </c>
      <c r="AX8" s="56">
        <f>IF(BD8=12,BE8+1,BE8)</f>
        <v>29</v>
      </c>
      <c r="AY8" s="57" t="s">
        <v>60</v>
      </c>
      <c r="AZ8" s="58">
        <f>IF(BD8=12,0,BD8)</f>
        <v>2</v>
      </c>
      <c r="BA8" s="59">
        <f>SUM(BA41:BA52)</f>
        <v>279736</v>
      </c>
      <c r="BB8" s="59">
        <f>BA8/AS8/12</f>
        <v>29.17563621193158</v>
      </c>
      <c r="BC8" s="60">
        <f>(BB8-BE8)*12</f>
        <v>2.1076345431789463</v>
      </c>
      <c r="BD8" s="59">
        <f>ROUND(BC8,0)</f>
        <v>2</v>
      </c>
      <c r="BE8" s="60">
        <f>INT(BA8/AS8/12)</f>
        <v>29</v>
      </c>
      <c r="BF8" s="56">
        <f>IF(BL8=12,BM8+1,BM8)</f>
        <v>48</v>
      </c>
      <c r="BG8" s="57" t="s">
        <v>61</v>
      </c>
      <c r="BH8" s="57">
        <f>IF(BL8=12,0,BL8)</f>
        <v>0</v>
      </c>
      <c r="BI8" s="114">
        <f>SUM(BI41:BI52)</f>
        <v>460621</v>
      </c>
      <c r="BJ8" s="115">
        <f>BI8/AS8/12</f>
        <v>48.04140592407176</v>
      </c>
      <c r="BK8" s="111">
        <f>(BJ8-BM8)*12</f>
        <v>0.49687108886112696</v>
      </c>
      <c r="BL8" s="67">
        <f>ROUND(BK8,0)</f>
        <v>0</v>
      </c>
      <c r="BM8" s="67">
        <f>INT(BI8/AS8/12)</f>
        <v>48</v>
      </c>
    </row>
    <row r="9" spans="1:64" ht="19.5" customHeight="1">
      <c r="A9" s="124" t="s">
        <v>0</v>
      </c>
      <c r="B9" s="17"/>
      <c r="C9" s="146">
        <v>1008</v>
      </c>
      <c r="D9" s="147">
        <v>3431</v>
      </c>
      <c r="E9" s="147">
        <f>C9*D9</f>
        <v>3458448</v>
      </c>
      <c r="F9" s="147">
        <v>4087.6706349206347</v>
      </c>
      <c r="G9" s="147">
        <f>C9*F9</f>
        <v>4120372</v>
      </c>
      <c r="H9" s="148">
        <v>21</v>
      </c>
      <c r="I9" s="149" t="s">
        <v>60</v>
      </c>
      <c r="J9" s="150">
        <v>9</v>
      </c>
      <c r="K9" s="151">
        <f>(H9*C9*12)+(J9*C9)</f>
        <v>263088</v>
      </c>
      <c r="L9" s="152"/>
      <c r="M9" s="153"/>
      <c r="N9" s="153"/>
      <c r="O9" s="153"/>
      <c r="P9" s="154">
        <v>43</v>
      </c>
      <c r="Q9" s="149" t="s">
        <v>60</v>
      </c>
      <c r="R9" s="150">
        <v>8</v>
      </c>
      <c r="S9" s="151">
        <f aca="true" t="shared" si="0" ref="S9:S52">(P9*C9*12)+(R9*C9)</f>
        <v>528192</v>
      </c>
      <c r="T9" s="151"/>
      <c r="U9" s="151"/>
      <c r="V9" s="151"/>
      <c r="W9" s="151"/>
      <c r="X9" s="155">
        <v>652</v>
      </c>
      <c r="Y9" s="156">
        <v>3282</v>
      </c>
      <c r="Z9" s="147">
        <f>X9*Y9</f>
        <v>2139864</v>
      </c>
      <c r="AA9" s="156">
        <v>3942</v>
      </c>
      <c r="AB9" s="147">
        <f>X9*AA9</f>
        <v>2570184</v>
      </c>
      <c r="AC9" s="148">
        <v>17</v>
      </c>
      <c r="AD9" s="149" t="s">
        <v>60</v>
      </c>
      <c r="AE9" s="150">
        <v>8</v>
      </c>
      <c r="AF9" s="151">
        <f>(AC9*X9*12)+(AE9*X9)</f>
        <v>138224</v>
      </c>
      <c r="AG9" s="152"/>
      <c r="AH9" s="153"/>
      <c r="AI9" s="153"/>
      <c r="AJ9" s="153"/>
      <c r="AK9" s="154">
        <v>41</v>
      </c>
      <c r="AL9" s="149" t="s">
        <v>60</v>
      </c>
      <c r="AM9" s="157">
        <v>1</v>
      </c>
      <c r="AN9" s="151">
        <f>(AK9*X9*12)+(AM9*X9)</f>
        <v>321436</v>
      </c>
      <c r="AO9" s="151"/>
      <c r="AP9" s="151"/>
      <c r="AQ9" s="151"/>
      <c r="AR9" s="151"/>
      <c r="AS9" s="158">
        <v>305</v>
      </c>
      <c r="AT9" s="156">
        <v>3683</v>
      </c>
      <c r="AU9" s="147">
        <f>AS9*AT9</f>
        <v>1123315</v>
      </c>
      <c r="AV9" s="156">
        <v>4342</v>
      </c>
      <c r="AW9" s="63">
        <f>AS9*AV9</f>
        <v>1324310</v>
      </c>
      <c r="AX9" s="64">
        <v>28</v>
      </c>
      <c r="AY9" s="65" t="s">
        <v>60</v>
      </c>
      <c r="AZ9" s="66">
        <v>8</v>
      </c>
      <c r="BA9" s="67">
        <f>(AX9*AS9*12)+(AZ9*AS9)</f>
        <v>104920</v>
      </c>
      <c r="BB9" s="68"/>
      <c r="BC9" s="69"/>
      <c r="BD9" s="69"/>
      <c r="BE9" s="69"/>
      <c r="BF9" s="70">
        <v>47</v>
      </c>
      <c r="BG9" s="65" t="s">
        <v>60</v>
      </c>
      <c r="BH9" s="65">
        <v>8</v>
      </c>
      <c r="BI9" s="67">
        <f>(BF9*AS9*12)+(BH9*AS9)</f>
        <v>174460</v>
      </c>
      <c r="BJ9" s="67"/>
      <c r="BK9" s="67"/>
      <c r="BL9" s="67"/>
    </row>
    <row r="10" spans="1:64" ht="19.5" customHeight="1">
      <c r="A10" s="125" t="s">
        <v>1</v>
      </c>
      <c r="B10" s="18"/>
      <c r="C10" s="159">
        <v>766</v>
      </c>
      <c r="D10" s="136">
        <v>3537</v>
      </c>
      <c r="E10" s="136">
        <f aca="true" t="shared" si="1" ref="E10:E52">C10*D10</f>
        <v>2709342</v>
      </c>
      <c r="F10" s="136">
        <v>4412</v>
      </c>
      <c r="G10" s="136">
        <f aca="true" t="shared" si="2" ref="G10:G52">C10*F10</f>
        <v>3379592</v>
      </c>
      <c r="H10" s="160">
        <v>23</v>
      </c>
      <c r="I10" s="161" t="s">
        <v>60</v>
      </c>
      <c r="J10" s="162">
        <v>1</v>
      </c>
      <c r="K10" s="163">
        <f aca="true" t="shared" si="3" ref="K10:K52">(H10*C10*12)+(J10*C10)</f>
        <v>212182</v>
      </c>
      <c r="L10" s="164"/>
      <c r="M10" s="165"/>
      <c r="N10" s="165"/>
      <c r="O10" s="165"/>
      <c r="P10" s="166">
        <v>44</v>
      </c>
      <c r="Q10" s="161" t="s">
        <v>60</v>
      </c>
      <c r="R10" s="162">
        <v>7</v>
      </c>
      <c r="S10" s="163">
        <f t="shared" si="0"/>
        <v>409810</v>
      </c>
      <c r="T10" s="163"/>
      <c r="U10" s="163"/>
      <c r="V10" s="163"/>
      <c r="W10" s="167"/>
      <c r="X10" s="168">
        <v>465</v>
      </c>
      <c r="Y10" s="169">
        <v>3466</v>
      </c>
      <c r="Z10" s="136">
        <f aca="true" t="shared" si="4" ref="Z10:Z52">X10*Y10</f>
        <v>1611690</v>
      </c>
      <c r="AA10" s="169">
        <v>4397</v>
      </c>
      <c r="AB10" s="136">
        <f aca="true" t="shared" si="5" ref="AB10:AB52">X10*AA10</f>
        <v>2044605</v>
      </c>
      <c r="AC10" s="160">
        <v>20</v>
      </c>
      <c r="AD10" s="161" t="s">
        <v>60</v>
      </c>
      <c r="AE10" s="162">
        <v>5</v>
      </c>
      <c r="AF10" s="163">
        <f aca="true" t="shared" si="6" ref="AF10:AF52">(AC10*X10*12)+(AE10*X10)</f>
        <v>113925</v>
      </c>
      <c r="AG10" s="164"/>
      <c r="AH10" s="165"/>
      <c r="AI10" s="165"/>
      <c r="AJ10" s="165"/>
      <c r="AK10" s="166">
        <v>43</v>
      </c>
      <c r="AL10" s="161" t="s">
        <v>60</v>
      </c>
      <c r="AM10" s="170">
        <v>4</v>
      </c>
      <c r="AN10" s="163">
        <f aca="true" t="shared" si="7" ref="AN10:AN52">(AK10*X10*12)+(AM10*X10)</f>
        <v>241800</v>
      </c>
      <c r="AO10" s="163"/>
      <c r="AP10" s="163"/>
      <c r="AQ10" s="163"/>
      <c r="AR10" s="163"/>
      <c r="AS10" s="168">
        <v>215</v>
      </c>
      <c r="AT10" s="169">
        <v>3776</v>
      </c>
      <c r="AU10" s="136">
        <f aca="true" t="shared" si="8" ref="AU10:AU52">AS10*AT10</f>
        <v>811840</v>
      </c>
      <c r="AV10" s="169">
        <v>4603</v>
      </c>
      <c r="AW10" s="44">
        <f aca="true" t="shared" si="9" ref="AW10:AW52">AS10*AV10</f>
        <v>989645</v>
      </c>
      <c r="AX10" s="71">
        <v>29</v>
      </c>
      <c r="AY10" s="47" t="s">
        <v>60</v>
      </c>
      <c r="AZ10" s="72">
        <v>5</v>
      </c>
      <c r="BA10" s="73">
        <f aca="true" t="shared" si="10" ref="BA10:BA52">(AX10*AS10*12)+(AZ10*AS10)</f>
        <v>75895</v>
      </c>
      <c r="BB10" s="74"/>
      <c r="BC10" s="75"/>
      <c r="BD10" s="75"/>
      <c r="BE10" s="75"/>
      <c r="BF10" s="46">
        <v>48</v>
      </c>
      <c r="BG10" s="47" t="s">
        <v>60</v>
      </c>
      <c r="BH10" s="47">
        <v>2</v>
      </c>
      <c r="BI10" s="73">
        <f aca="true" t="shared" si="11" ref="BI10:BI52">(BF10*AS10*12)+(BH10*AS10)</f>
        <v>124270</v>
      </c>
      <c r="BJ10" s="73"/>
      <c r="BK10" s="73"/>
      <c r="BL10" s="67"/>
    </row>
    <row r="11" spans="1:64" ht="19.5" customHeight="1">
      <c r="A11" s="125" t="s">
        <v>56</v>
      </c>
      <c r="B11" s="18"/>
      <c r="C11" s="159">
        <v>569</v>
      </c>
      <c r="D11" s="136">
        <v>3438</v>
      </c>
      <c r="E11" s="136">
        <f t="shared" si="1"/>
        <v>1956222</v>
      </c>
      <c r="F11" s="136">
        <v>4281.441124780316</v>
      </c>
      <c r="G11" s="136">
        <f t="shared" si="2"/>
        <v>2436140</v>
      </c>
      <c r="H11" s="160">
        <v>22</v>
      </c>
      <c r="I11" s="161" t="s">
        <v>60</v>
      </c>
      <c r="J11" s="162">
        <v>5</v>
      </c>
      <c r="K11" s="163">
        <f t="shared" si="3"/>
        <v>153061</v>
      </c>
      <c r="L11" s="164"/>
      <c r="M11" s="165"/>
      <c r="N11" s="165"/>
      <c r="O11" s="165"/>
      <c r="P11" s="166">
        <v>44</v>
      </c>
      <c r="Q11" s="161" t="s">
        <v>60</v>
      </c>
      <c r="R11" s="162">
        <v>5</v>
      </c>
      <c r="S11" s="163">
        <f t="shared" si="0"/>
        <v>303277</v>
      </c>
      <c r="T11" s="163"/>
      <c r="U11" s="163"/>
      <c r="V11" s="163"/>
      <c r="W11" s="167"/>
      <c r="X11" s="168">
        <v>389</v>
      </c>
      <c r="Y11" s="169">
        <v>3282</v>
      </c>
      <c r="Z11" s="136">
        <f t="shared" si="4"/>
        <v>1276698</v>
      </c>
      <c r="AA11" s="169">
        <v>4175</v>
      </c>
      <c r="AB11" s="136">
        <f t="shared" si="5"/>
        <v>1624075</v>
      </c>
      <c r="AC11" s="160">
        <v>19</v>
      </c>
      <c r="AD11" s="161" t="s">
        <v>60</v>
      </c>
      <c r="AE11" s="162">
        <v>0</v>
      </c>
      <c r="AF11" s="163">
        <f t="shared" si="6"/>
        <v>88692</v>
      </c>
      <c r="AG11" s="164"/>
      <c r="AH11" s="165"/>
      <c r="AI11" s="165"/>
      <c r="AJ11" s="165"/>
      <c r="AK11" s="166">
        <v>42</v>
      </c>
      <c r="AL11" s="161" t="s">
        <v>60</v>
      </c>
      <c r="AM11" s="170">
        <v>1</v>
      </c>
      <c r="AN11" s="163">
        <f t="shared" si="7"/>
        <v>196445</v>
      </c>
      <c r="AO11" s="163"/>
      <c r="AP11" s="163"/>
      <c r="AQ11" s="163"/>
      <c r="AR11" s="163"/>
      <c r="AS11" s="168">
        <v>132</v>
      </c>
      <c r="AT11" s="169">
        <v>3883</v>
      </c>
      <c r="AU11" s="136">
        <f t="shared" si="8"/>
        <v>512556</v>
      </c>
      <c r="AV11" s="169">
        <v>4673</v>
      </c>
      <c r="AW11" s="44">
        <f t="shared" si="9"/>
        <v>616836</v>
      </c>
      <c r="AX11" s="71">
        <v>31</v>
      </c>
      <c r="AY11" s="47" t="s">
        <v>60</v>
      </c>
      <c r="AZ11" s="72">
        <v>6</v>
      </c>
      <c r="BA11" s="73">
        <f t="shared" si="10"/>
        <v>49896</v>
      </c>
      <c r="BB11" s="74"/>
      <c r="BC11" s="75"/>
      <c r="BD11" s="75"/>
      <c r="BE11" s="75"/>
      <c r="BF11" s="46">
        <v>50</v>
      </c>
      <c r="BG11" s="47" t="s">
        <v>60</v>
      </c>
      <c r="BH11" s="47">
        <v>8</v>
      </c>
      <c r="BI11" s="73">
        <f t="shared" si="11"/>
        <v>80256</v>
      </c>
      <c r="BJ11" s="73"/>
      <c r="BK11" s="73"/>
      <c r="BL11" s="67"/>
    </row>
    <row r="12" spans="1:64" ht="19.5" customHeight="1">
      <c r="A12" s="125" t="s">
        <v>2</v>
      </c>
      <c r="B12" s="18"/>
      <c r="C12" s="159">
        <v>722</v>
      </c>
      <c r="D12" s="136">
        <v>3440</v>
      </c>
      <c r="E12" s="136">
        <f t="shared" si="1"/>
        <v>2483680</v>
      </c>
      <c r="F12" s="136">
        <v>3965</v>
      </c>
      <c r="G12" s="136">
        <f t="shared" si="2"/>
        <v>2862730</v>
      </c>
      <c r="H12" s="160">
        <v>23</v>
      </c>
      <c r="I12" s="161" t="s">
        <v>60</v>
      </c>
      <c r="J12" s="162">
        <v>5</v>
      </c>
      <c r="K12" s="163">
        <f t="shared" si="3"/>
        <v>202882</v>
      </c>
      <c r="L12" s="164"/>
      <c r="M12" s="165"/>
      <c r="N12" s="165"/>
      <c r="O12" s="165"/>
      <c r="P12" s="166">
        <v>44</v>
      </c>
      <c r="Q12" s="161" t="s">
        <v>60</v>
      </c>
      <c r="R12" s="162">
        <v>5</v>
      </c>
      <c r="S12" s="163">
        <f t="shared" si="0"/>
        <v>384826</v>
      </c>
      <c r="T12" s="163"/>
      <c r="U12" s="163"/>
      <c r="V12" s="163"/>
      <c r="W12" s="167"/>
      <c r="X12" s="168">
        <v>325</v>
      </c>
      <c r="Y12" s="169">
        <v>3263</v>
      </c>
      <c r="Z12" s="136">
        <f t="shared" si="4"/>
        <v>1060475</v>
      </c>
      <c r="AA12" s="169">
        <v>3799</v>
      </c>
      <c r="AB12" s="136">
        <f t="shared" si="5"/>
        <v>1234675</v>
      </c>
      <c r="AC12" s="160">
        <v>18</v>
      </c>
      <c r="AD12" s="161" t="s">
        <v>60</v>
      </c>
      <c r="AE12" s="162">
        <v>3</v>
      </c>
      <c r="AF12" s="163">
        <f t="shared" si="6"/>
        <v>71175</v>
      </c>
      <c r="AG12" s="164"/>
      <c r="AH12" s="165"/>
      <c r="AI12" s="165"/>
      <c r="AJ12" s="165"/>
      <c r="AK12" s="166">
        <v>41</v>
      </c>
      <c r="AL12" s="161" t="s">
        <v>60</v>
      </c>
      <c r="AM12" s="170">
        <v>6</v>
      </c>
      <c r="AN12" s="163">
        <f t="shared" si="7"/>
        <v>161850</v>
      </c>
      <c r="AO12" s="163"/>
      <c r="AP12" s="163"/>
      <c r="AQ12" s="163"/>
      <c r="AR12" s="163"/>
      <c r="AS12" s="168">
        <v>296</v>
      </c>
      <c r="AT12" s="169">
        <v>3739</v>
      </c>
      <c r="AU12" s="136">
        <f t="shared" si="8"/>
        <v>1106744</v>
      </c>
      <c r="AV12" s="169">
        <v>4276</v>
      </c>
      <c r="AW12" s="44">
        <f t="shared" si="9"/>
        <v>1265696</v>
      </c>
      <c r="AX12" s="71">
        <v>30</v>
      </c>
      <c r="AY12" s="47" t="s">
        <v>60</v>
      </c>
      <c r="AZ12" s="72">
        <v>2</v>
      </c>
      <c r="BA12" s="73">
        <f t="shared" si="10"/>
        <v>107152</v>
      </c>
      <c r="BB12" s="74"/>
      <c r="BC12" s="75"/>
      <c r="BD12" s="75"/>
      <c r="BE12" s="75"/>
      <c r="BF12" s="46">
        <v>48</v>
      </c>
      <c r="BG12" s="47" t="s">
        <v>60</v>
      </c>
      <c r="BH12" s="47">
        <v>11</v>
      </c>
      <c r="BI12" s="73">
        <f t="shared" si="11"/>
        <v>173752</v>
      </c>
      <c r="BJ12" s="73"/>
      <c r="BK12" s="73"/>
      <c r="BL12" s="67"/>
    </row>
    <row r="13" spans="1:64" ht="19.5" customHeight="1">
      <c r="A13" s="125" t="s">
        <v>3</v>
      </c>
      <c r="B13" s="18"/>
      <c r="C13" s="159">
        <v>413</v>
      </c>
      <c r="D13" s="136">
        <v>3481</v>
      </c>
      <c r="E13" s="136">
        <f t="shared" si="1"/>
        <v>1437653</v>
      </c>
      <c r="F13" s="136">
        <v>3890</v>
      </c>
      <c r="G13" s="136">
        <f t="shared" si="2"/>
        <v>1606570</v>
      </c>
      <c r="H13" s="160">
        <v>24</v>
      </c>
      <c r="I13" s="161" t="s">
        <v>60</v>
      </c>
      <c r="J13" s="162">
        <v>2</v>
      </c>
      <c r="K13" s="163">
        <f t="shared" si="3"/>
        <v>119770</v>
      </c>
      <c r="L13" s="164"/>
      <c r="M13" s="165"/>
      <c r="N13" s="165"/>
      <c r="O13" s="165"/>
      <c r="P13" s="166">
        <v>44</v>
      </c>
      <c r="Q13" s="161" t="s">
        <v>60</v>
      </c>
      <c r="R13" s="162">
        <v>9</v>
      </c>
      <c r="S13" s="163">
        <f t="shared" si="0"/>
        <v>221781</v>
      </c>
      <c r="T13" s="163"/>
      <c r="U13" s="163"/>
      <c r="V13" s="163"/>
      <c r="W13" s="167"/>
      <c r="X13" s="168">
        <v>173</v>
      </c>
      <c r="Y13" s="169">
        <v>3086</v>
      </c>
      <c r="Z13" s="136">
        <f t="shared" si="4"/>
        <v>533878</v>
      </c>
      <c r="AA13" s="169">
        <v>3501</v>
      </c>
      <c r="AB13" s="136">
        <f t="shared" si="5"/>
        <v>605673</v>
      </c>
      <c r="AC13" s="160">
        <v>16</v>
      </c>
      <c r="AD13" s="161" t="s">
        <v>60</v>
      </c>
      <c r="AE13" s="162">
        <v>0</v>
      </c>
      <c r="AF13" s="163">
        <f t="shared" si="6"/>
        <v>33216</v>
      </c>
      <c r="AG13" s="164"/>
      <c r="AH13" s="165"/>
      <c r="AI13" s="165"/>
      <c r="AJ13" s="165"/>
      <c r="AK13" s="166">
        <v>39</v>
      </c>
      <c r="AL13" s="161" t="s">
        <v>60</v>
      </c>
      <c r="AM13" s="170">
        <v>0</v>
      </c>
      <c r="AN13" s="163">
        <f t="shared" si="7"/>
        <v>80964</v>
      </c>
      <c r="AO13" s="163"/>
      <c r="AP13" s="163"/>
      <c r="AQ13" s="163"/>
      <c r="AR13" s="163"/>
      <c r="AS13" s="168">
        <v>192</v>
      </c>
      <c r="AT13" s="169">
        <v>3849</v>
      </c>
      <c r="AU13" s="136">
        <f t="shared" si="8"/>
        <v>739008</v>
      </c>
      <c r="AV13" s="169">
        <v>4289</v>
      </c>
      <c r="AW13" s="44">
        <f t="shared" si="9"/>
        <v>823488</v>
      </c>
      <c r="AX13" s="71">
        <v>31</v>
      </c>
      <c r="AY13" s="47" t="s">
        <v>60</v>
      </c>
      <c r="AZ13" s="72">
        <v>5</v>
      </c>
      <c r="BA13" s="73">
        <f t="shared" si="10"/>
        <v>72384</v>
      </c>
      <c r="BB13" s="74"/>
      <c r="BC13" s="75"/>
      <c r="BD13" s="75"/>
      <c r="BE13" s="75"/>
      <c r="BF13" s="46">
        <v>50</v>
      </c>
      <c r="BG13" s="47" t="s">
        <v>60</v>
      </c>
      <c r="BH13" s="47">
        <v>4</v>
      </c>
      <c r="BI13" s="73">
        <f t="shared" si="11"/>
        <v>115968</v>
      </c>
      <c r="BJ13" s="73"/>
      <c r="BK13" s="73"/>
      <c r="BL13" s="67"/>
    </row>
    <row r="14" spans="1:64" ht="19.5" customHeight="1">
      <c r="A14" s="125" t="s">
        <v>4</v>
      </c>
      <c r="B14" s="18"/>
      <c r="C14" s="159">
        <v>286</v>
      </c>
      <c r="D14" s="136">
        <v>3426</v>
      </c>
      <c r="E14" s="136">
        <f t="shared" si="1"/>
        <v>979836</v>
      </c>
      <c r="F14" s="136">
        <v>3823.9755244755243</v>
      </c>
      <c r="G14" s="136">
        <f t="shared" si="2"/>
        <v>1093657</v>
      </c>
      <c r="H14" s="160">
        <v>23</v>
      </c>
      <c r="I14" s="161" t="s">
        <v>60</v>
      </c>
      <c r="J14" s="162">
        <v>2</v>
      </c>
      <c r="K14" s="163">
        <f t="shared" si="3"/>
        <v>79508</v>
      </c>
      <c r="L14" s="164"/>
      <c r="M14" s="165"/>
      <c r="N14" s="165"/>
      <c r="O14" s="165"/>
      <c r="P14" s="166">
        <v>44</v>
      </c>
      <c r="Q14" s="161" t="s">
        <v>60</v>
      </c>
      <c r="R14" s="162">
        <v>9</v>
      </c>
      <c r="S14" s="163">
        <f t="shared" si="0"/>
        <v>153582</v>
      </c>
      <c r="T14" s="163"/>
      <c r="U14" s="163"/>
      <c r="V14" s="163"/>
      <c r="W14" s="167"/>
      <c r="X14" s="168">
        <v>140</v>
      </c>
      <c r="Y14" s="169">
        <v>3021</v>
      </c>
      <c r="Z14" s="136">
        <f t="shared" si="4"/>
        <v>422940</v>
      </c>
      <c r="AA14" s="169">
        <v>3406</v>
      </c>
      <c r="AB14" s="136">
        <f t="shared" si="5"/>
        <v>476840</v>
      </c>
      <c r="AC14" s="160">
        <v>14</v>
      </c>
      <c r="AD14" s="161" t="s">
        <v>60</v>
      </c>
      <c r="AE14" s="162">
        <v>4</v>
      </c>
      <c r="AF14" s="163">
        <f t="shared" si="6"/>
        <v>24080</v>
      </c>
      <c r="AG14" s="164"/>
      <c r="AH14" s="165"/>
      <c r="AI14" s="165"/>
      <c r="AJ14" s="165"/>
      <c r="AK14" s="166">
        <v>37</v>
      </c>
      <c r="AL14" s="161" t="s">
        <v>60</v>
      </c>
      <c r="AM14" s="170">
        <v>2</v>
      </c>
      <c r="AN14" s="163">
        <f t="shared" si="7"/>
        <v>62440</v>
      </c>
      <c r="AO14" s="163"/>
      <c r="AP14" s="163"/>
      <c r="AQ14" s="163"/>
      <c r="AR14" s="163"/>
      <c r="AS14" s="168">
        <v>110</v>
      </c>
      <c r="AT14" s="169">
        <v>3934</v>
      </c>
      <c r="AU14" s="136">
        <f t="shared" si="8"/>
        <v>432740</v>
      </c>
      <c r="AV14" s="169">
        <v>4374</v>
      </c>
      <c r="AW14" s="44">
        <f t="shared" si="9"/>
        <v>481140</v>
      </c>
      <c r="AX14" s="71">
        <v>33</v>
      </c>
      <c r="AY14" s="47" t="s">
        <v>60</v>
      </c>
      <c r="AZ14" s="72">
        <v>9</v>
      </c>
      <c r="BA14" s="73">
        <f t="shared" si="10"/>
        <v>44550</v>
      </c>
      <c r="BB14" s="74"/>
      <c r="BC14" s="75"/>
      <c r="BD14" s="75"/>
      <c r="BE14" s="75"/>
      <c r="BF14" s="46">
        <v>52</v>
      </c>
      <c r="BG14" s="47" t="s">
        <v>60</v>
      </c>
      <c r="BH14" s="47">
        <v>5</v>
      </c>
      <c r="BI14" s="73">
        <f t="shared" si="11"/>
        <v>69190</v>
      </c>
      <c r="BJ14" s="73"/>
      <c r="BK14" s="73"/>
      <c r="BL14" s="67"/>
    </row>
    <row r="15" spans="1:64" ht="19.5" customHeight="1">
      <c r="A15" s="125" t="s">
        <v>5</v>
      </c>
      <c r="B15" s="18"/>
      <c r="C15" s="159">
        <v>339</v>
      </c>
      <c r="D15" s="136">
        <v>3467</v>
      </c>
      <c r="E15" s="136">
        <f t="shared" si="1"/>
        <v>1175313</v>
      </c>
      <c r="F15" s="136">
        <v>3917.3746312684366</v>
      </c>
      <c r="G15" s="136">
        <f t="shared" si="2"/>
        <v>1327990</v>
      </c>
      <c r="H15" s="160">
        <v>22</v>
      </c>
      <c r="I15" s="161" t="s">
        <v>60</v>
      </c>
      <c r="J15" s="162">
        <v>3</v>
      </c>
      <c r="K15" s="163">
        <f t="shared" si="3"/>
        <v>90513</v>
      </c>
      <c r="L15" s="164"/>
      <c r="M15" s="165"/>
      <c r="N15" s="165"/>
      <c r="O15" s="165"/>
      <c r="P15" s="166">
        <v>43</v>
      </c>
      <c r="Q15" s="161" t="s">
        <v>60</v>
      </c>
      <c r="R15" s="162">
        <v>7</v>
      </c>
      <c r="S15" s="163">
        <f t="shared" si="0"/>
        <v>177297</v>
      </c>
      <c r="T15" s="163"/>
      <c r="U15" s="163"/>
      <c r="V15" s="163"/>
      <c r="W15" s="167"/>
      <c r="X15" s="168">
        <v>228</v>
      </c>
      <c r="Y15" s="169">
        <v>3352</v>
      </c>
      <c r="Z15" s="136">
        <f t="shared" si="4"/>
        <v>764256</v>
      </c>
      <c r="AA15" s="169">
        <v>3811</v>
      </c>
      <c r="AB15" s="136">
        <f t="shared" si="5"/>
        <v>868908</v>
      </c>
      <c r="AC15" s="160">
        <v>18</v>
      </c>
      <c r="AD15" s="161" t="s">
        <v>60</v>
      </c>
      <c r="AE15" s="162">
        <v>8</v>
      </c>
      <c r="AF15" s="163">
        <f t="shared" si="6"/>
        <v>51072</v>
      </c>
      <c r="AG15" s="164"/>
      <c r="AH15" s="165"/>
      <c r="AI15" s="165"/>
      <c r="AJ15" s="165"/>
      <c r="AK15" s="166">
        <v>41</v>
      </c>
      <c r="AL15" s="161" t="s">
        <v>60</v>
      </c>
      <c r="AM15" s="170">
        <v>3</v>
      </c>
      <c r="AN15" s="163">
        <f t="shared" si="7"/>
        <v>112860</v>
      </c>
      <c r="AO15" s="163"/>
      <c r="AP15" s="163"/>
      <c r="AQ15" s="163"/>
      <c r="AR15" s="163"/>
      <c r="AS15" s="168">
        <v>82</v>
      </c>
      <c r="AT15" s="169">
        <v>3776</v>
      </c>
      <c r="AU15" s="136">
        <f t="shared" si="8"/>
        <v>309632</v>
      </c>
      <c r="AV15" s="169">
        <v>4213</v>
      </c>
      <c r="AW15" s="44">
        <f t="shared" si="9"/>
        <v>345466</v>
      </c>
      <c r="AX15" s="71">
        <v>31</v>
      </c>
      <c r="AY15" s="47" t="s">
        <v>60</v>
      </c>
      <c r="AZ15" s="72">
        <v>2</v>
      </c>
      <c r="BA15" s="73">
        <f t="shared" si="10"/>
        <v>30668</v>
      </c>
      <c r="BB15" s="74"/>
      <c r="BC15" s="75"/>
      <c r="BD15" s="75"/>
      <c r="BE15" s="75"/>
      <c r="BF15" s="46">
        <v>49</v>
      </c>
      <c r="BG15" s="47" t="s">
        <v>60</v>
      </c>
      <c r="BH15" s="47">
        <v>7</v>
      </c>
      <c r="BI15" s="73">
        <f t="shared" si="11"/>
        <v>48790</v>
      </c>
      <c r="BJ15" s="73"/>
      <c r="BK15" s="73"/>
      <c r="BL15" s="67"/>
    </row>
    <row r="16" spans="1:64" ht="19.5" customHeight="1">
      <c r="A16" s="125" t="s">
        <v>6</v>
      </c>
      <c r="B16" s="18"/>
      <c r="C16" s="159">
        <v>258</v>
      </c>
      <c r="D16" s="136">
        <v>3339</v>
      </c>
      <c r="E16" s="136">
        <f t="shared" si="1"/>
        <v>861462</v>
      </c>
      <c r="F16" s="136">
        <v>3610.2286821705425</v>
      </c>
      <c r="G16" s="136">
        <f t="shared" si="2"/>
        <v>931439</v>
      </c>
      <c r="H16" s="160">
        <v>21</v>
      </c>
      <c r="I16" s="161" t="s">
        <v>60</v>
      </c>
      <c r="J16" s="162">
        <v>0</v>
      </c>
      <c r="K16" s="163">
        <f t="shared" si="3"/>
        <v>65016</v>
      </c>
      <c r="L16" s="164"/>
      <c r="M16" s="165"/>
      <c r="N16" s="165"/>
      <c r="O16" s="165"/>
      <c r="P16" s="166">
        <v>42</v>
      </c>
      <c r="Q16" s="161" t="s">
        <v>60</v>
      </c>
      <c r="R16" s="162">
        <v>2</v>
      </c>
      <c r="S16" s="163">
        <f t="shared" si="0"/>
        <v>130548</v>
      </c>
      <c r="T16" s="163"/>
      <c r="U16" s="163"/>
      <c r="V16" s="163"/>
      <c r="W16" s="167"/>
      <c r="X16" s="168">
        <v>136</v>
      </c>
      <c r="Y16" s="169">
        <v>3021</v>
      </c>
      <c r="Z16" s="136">
        <f t="shared" si="4"/>
        <v>410856</v>
      </c>
      <c r="AA16" s="169">
        <v>3297</v>
      </c>
      <c r="AB16" s="136">
        <f t="shared" si="5"/>
        <v>448392</v>
      </c>
      <c r="AC16" s="160">
        <v>14</v>
      </c>
      <c r="AD16" s="161" t="s">
        <v>60</v>
      </c>
      <c r="AE16" s="162">
        <v>1</v>
      </c>
      <c r="AF16" s="163">
        <f t="shared" si="6"/>
        <v>22984</v>
      </c>
      <c r="AG16" s="164"/>
      <c r="AH16" s="165"/>
      <c r="AI16" s="165"/>
      <c r="AJ16" s="165"/>
      <c r="AK16" s="166">
        <v>37</v>
      </c>
      <c r="AL16" s="161" t="s">
        <v>60</v>
      </c>
      <c r="AM16" s="170">
        <v>10</v>
      </c>
      <c r="AN16" s="163">
        <f t="shared" si="7"/>
        <v>61744</v>
      </c>
      <c r="AO16" s="163"/>
      <c r="AP16" s="163"/>
      <c r="AQ16" s="163"/>
      <c r="AR16" s="163"/>
      <c r="AS16" s="168">
        <v>84</v>
      </c>
      <c r="AT16" s="169">
        <v>3960</v>
      </c>
      <c r="AU16" s="136">
        <f t="shared" si="8"/>
        <v>332640</v>
      </c>
      <c r="AV16" s="169">
        <v>4261</v>
      </c>
      <c r="AW16" s="44">
        <f t="shared" si="9"/>
        <v>357924</v>
      </c>
      <c r="AX16" s="71">
        <v>32</v>
      </c>
      <c r="AY16" s="47" t="s">
        <v>60</v>
      </c>
      <c r="AZ16" s="72">
        <v>3</v>
      </c>
      <c r="BA16" s="73">
        <f t="shared" si="10"/>
        <v>32508</v>
      </c>
      <c r="BB16" s="74"/>
      <c r="BC16" s="75"/>
      <c r="BD16" s="75"/>
      <c r="BE16" s="75"/>
      <c r="BF16" s="46">
        <v>50</v>
      </c>
      <c r="BG16" s="47" t="s">
        <v>60</v>
      </c>
      <c r="BH16" s="47">
        <v>10</v>
      </c>
      <c r="BI16" s="73">
        <f t="shared" si="11"/>
        <v>51240</v>
      </c>
      <c r="BJ16" s="73"/>
      <c r="BK16" s="73"/>
      <c r="BL16" s="67"/>
    </row>
    <row r="17" spans="1:64" ht="19.5" customHeight="1">
      <c r="A17" s="125" t="s">
        <v>7</v>
      </c>
      <c r="B17" s="18"/>
      <c r="C17" s="159">
        <v>423</v>
      </c>
      <c r="D17" s="136">
        <v>3423</v>
      </c>
      <c r="E17" s="136">
        <f t="shared" si="1"/>
        <v>1447929</v>
      </c>
      <c r="F17" s="136">
        <v>3806</v>
      </c>
      <c r="G17" s="136">
        <f t="shared" si="2"/>
        <v>1609938</v>
      </c>
      <c r="H17" s="160">
        <v>24</v>
      </c>
      <c r="I17" s="161" t="s">
        <v>60</v>
      </c>
      <c r="J17" s="162">
        <v>8</v>
      </c>
      <c r="K17" s="163">
        <f t="shared" si="3"/>
        <v>125208</v>
      </c>
      <c r="L17" s="164"/>
      <c r="M17" s="165"/>
      <c r="N17" s="165"/>
      <c r="O17" s="165"/>
      <c r="P17" s="166">
        <v>45</v>
      </c>
      <c r="Q17" s="161" t="s">
        <v>60</v>
      </c>
      <c r="R17" s="162">
        <v>3</v>
      </c>
      <c r="S17" s="163">
        <f t="shared" si="0"/>
        <v>229689</v>
      </c>
      <c r="T17" s="163"/>
      <c r="U17" s="163"/>
      <c r="V17" s="163"/>
      <c r="W17" s="167"/>
      <c r="X17" s="168">
        <v>172</v>
      </c>
      <c r="Y17" s="169">
        <v>3146</v>
      </c>
      <c r="Z17" s="136">
        <f t="shared" si="4"/>
        <v>541112</v>
      </c>
      <c r="AA17" s="169">
        <v>3552</v>
      </c>
      <c r="AB17" s="136">
        <f t="shared" si="5"/>
        <v>610944</v>
      </c>
      <c r="AC17" s="160">
        <v>17</v>
      </c>
      <c r="AD17" s="161" t="s">
        <v>60</v>
      </c>
      <c r="AE17" s="162">
        <v>2</v>
      </c>
      <c r="AF17" s="163">
        <f t="shared" si="6"/>
        <v>35432</v>
      </c>
      <c r="AG17" s="164"/>
      <c r="AH17" s="165"/>
      <c r="AI17" s="165"/>
      <c r="AJ17" s="165"/>
      <c r="AK17" s="166">
        <v>40</v>
      </c>
      <c r="AL17" s="161" t="s">
        <v>60</v>
      </c>
      <c r="AM17" s="170">
        <v>3</v>
      </c>
      <c r="AN17" s="163">
        <f t="shared" si="7"/>
        <v>83076</v>
      </c>
      <c r="AO17" s="163"/>
      <c r="AP17" s="163"/>
      <c r="AQ17" s="163"/>
      <c r="AR17" s="163"/>
      <c r="AS17" s="168">
        <v>204</v>
      </c>
      <c r="AT17" s="169">
        <v>3694</v>
      </c>
      <c r="AU17" s="136">
        <f t="shared" si="8"/>
        <v>753576</v>
      </c>
      <c r="AV17" s="169">
        <v>4086</v>
      </c>
      <c r="AW17" s="44">
        <f t="shared" si="9"/>
        <v>833544</v>
      </c>
      <c r="AX17" s="71">
        <v>30</v>
      </c>
      <c r="AY17" s="47" t="s">
        <v>60</v>
      </c>
      <c r="AZ17" s="72">
        <v>10</v>
      </c>
      <c r="BA17" s="73">
        <f t="shared" si="10"/>
        <v>75480</v>
      </c>
      <c r="BB17" s="74"/>
      <c r="BC17" s="75"/>
      <c r="BD17" s="75"/>
      <c r="BE17" s="75"/>
      <c r="BF17" s="46">
        <v>49</v>
      </c>
      <c r="BG17" s="47" t="s">
        <v>60</v>
      </c>
      <c r="BH17" s="47">
        <v>7</v>
      </c>
      <c r="BI17" s="73">
        <f t="shared" si="11"/>
        <v>121380</v>
      </c>
      <c r="BJ17" s="73"/>
      <c r="BK17" s="73"/>
      <c r="BL17" s="67"/>
    </row>
    <row r="18" spans="1:64" ht="19.5" customHeight="1">
      <c r="A18" s="125" t="s">
        <v>8</v>
      </c>
      <c r="B18" s="18"/>
      <c r="C18" s="159">
        <v>414</v>
      </c>
      <c r="D18" s="136">
        <v>3428</v>
      </c>
      <c r="E18" s="136">
        <f t="shared" si="1"/>
        <v>1419192</v>
      </c>
      <c r="F18" s="136">
        <v>3876</v>
      </c>
      <c r="G18" s="136">
        <f t="shared" si="2"/>
        <v>1604664</v>
      </c>
      <c r="H18" s="160">
        <v>23</v>
      </c>
      <c r="I18" s="161" t="s">
        <v>60</v>
      </c>
      <c r="J18" s="162">
        <v>3</v>
      </c>
      <c r="K18" s="163">
        <f t="shared" si="3"/>
        <v>115506</v>
      </c>
      <c r="L18" s="164"/>
      <c r="M18" s="165"/>
      <c r="N18" s="165"/>
      <c r="O18" s="165"/>
      <c r="P18" s="166">
        <v>44</v>
      </c>
      <c r="Q18" s="161" t="s">
        <v>60</v>
      </c>
      <c r="R18" s="162">
        <v>4</v>
      </c>
      <c r="S18" s="163">
        <f t="shared" si="0"/>
        <v>220248</v>
      </c>
      <c r="T18" s="163"/>
      <c r="U18" s="163"/>
      <c r="V18" s="163"/>
      <c r="W18" s="167"/>
      <c r="X18" s="168">
        <v>186</v>
      </c>
      <c r="Y18" s="169">
        <v>3226</v>
      </c>
      <c r="Z18" s="136">
        <f t="shared" si="4"/>
        <v>600036</v>
      </c>
      <c r="AA18" s="169">
        <v>3699</v>
      </c>
      <c r="AB18" s="136">
        <f t="shared" si="5"/>
        <v>688014</v>
      </c>
      <c r="AC18" s="160">
        <v>17</v>
      </c>
      <c r="AD18" s="161" t="s">
        <v>60</v>
      </c>
      <c r="AE18" s="162">
        <v>7</v>
      </c>
      <c r="AF18" s="163">
        <f t="shared" si="6"/>
        <v>39246</v>
      </c>
      <c r="AG18" s="164"/>
      <c r="AH18" s="165"/>
      <c r="AI18" s="165"/>
      <c r="AJ18" s="165"/>
      <c r="AK18" s="166">
        <v>40</v>
      </c>
      <c r="AL18" s="161" t="s">
        <v>60</v>
      </c>
      <c r="AM18" s="170">
        <v>10</v>
      </c>
      <c r="AN18" s="163">
        <f t="shared" si="7"/>
        <v>91140</v>
      </c>
      <c r="AO18" s="163"/>
      <c r="AP18" s="163"/>
      <c r="AQ18" s="163"/>
      <c r="AR18" s="163"/>
      <c r="AS18" s="168">
        <v>166</v>
      </c>
      <c r="AT18" s="169">
        <v>3716</v>
      </c>
      <c r="AU18" s="136">
        <f t="shared" si="8"/>
        <v>616856</v>
      </c>
      <c r="AV18" s="169">
        <v>4151</v>
      </c>
      <c r="AW18" s="44">
        <f t="shared" si="9"/>
        <v>689066</v>
      </c>
      <c r="AX18" s="71">
        <v>30</v>
      </c>
      <c r="AY18" s="47" t="s">
        <v>60</v>
      </c>
      <c r="AZ18" s="72">
        <v>4</v>
      </c>
      <c r="BA18" s="73">
        <f t="shared" si="10"/>
        <v>60424</v>
      </c>
      <c r="BB18" s="74"/>
      <c r="BC18" s="75"/>
      <c r="BD18" s="75"/>
      <c r="BE18" s="75"/>
      <c r="BF18" s="46">
        <v>49</v>
      </c>
      <c r="BG18" s="47" t="s">
        <v>60</v>
      </c>
      <c r="BH18" s="47">
        <v>1</v>
      </c>
      <c r="BI18" s="73">
        <f t="shared" si="11"/>
        <v>97774</v>
      </c>
      <c r="BJ18" s="73"/>
      <c r="BK18" s="73"/>
      <c r="BL18" s="67"/>
    </row>
    <row r="19" spans="1:64" ht="19.5" customHeight="1">
      <c r="A19" s="125" t="s">
        <v>9</v>
      </c>
      <c r="B19" s="18"/>
      <c r="C19" s="159">
        <v>177</v>
      </c>
      <c r="D19" s="136">
        <v>3279</v>
      </c>
      <c r="E19" s="136">
        <f t="shared" si="1"/>
        <v>580383</v>
      </c>
      <c r="F19" s="136">
        <v>3743.937853107345</v>
      </c>
      <c r="G19" s="136">
        <f t="shared" si="2"/>
        <v>662677</v>
      </c>
      <c r="H19" s="160">
        <v>22</v>
      </c>
      <c r="I19" s="161" t="s">
        <v>60</v>
      </c>
      <c r="J19" s="162">
        <v>3</v>
      </c>
      <c r="K19" s="163">
        <f t="shared" si="3"/>
        <v>47259</v>
      </c>
      <c r="L19" s="164"/>
      <c r="M19" s="165"/>
      <c r="N19" s="165"/>
      <c r="O19" s="165"/>
      <c r="P19" s="166">
        <v>44</v>
      </c>
      <c r="Q19" s="161" t="s">
        <v>60</v>
      </c>
      <c r="R19" s="162">
        <v>2</v>
      </c>
      <c r="S19" s="163">
        <f t="shared" si="0"/>
        <v>93810</v>
      </c>
      <c r="T19" s="163"/>
      <c r="U19" s="163"/>
      <c r="V19" s="163"/>
      <c r="W19" s="167"/>
      <c r="X19" s="168">
        <v>91</v>
      </c>
      <c r="Y19" s="169">
        <v>3245</v>
      </c>
      <c r="Z19" s="136">
        <f t="shared" si="4"/>
        <v>295295</v>
      </c>
      <c r="AA19" s="169">
        <v>3738</v>
      </c>
      <c r="AB19" s="136">
        <f t="shared" si="5"/>
        <v>340158</v>
      </c>
      <c r="AC19" s="160">
        <v>19</v>
      </c>
      <c r="AD19" s="161" t="s">
        <v>60</v>
      </c>
      <c r="AE19" s="162">
        <v>1</v>
      </c>
      <c r="AF19" s="163">
        <f t="shared" si="6"/>
        <v>20839</v>
      </c>
      <c r="AG19" s="164"/>
      <c r="AH19" s="165"/>
      <c r="AI19" s="165"/>
      <c r="AJ19" s="165"/>
      <c r="AK19" s="166">
        <v>43</v>
      </c>
      <c r="AL19" s="161" t="s">
        <v>60</v>
      </c>
      <c r="AM19" s="170">
        <v>2</v>
      </c>
      <c r="AN19" s="163">
        <f t="shared" si="7"/>
        <v>47138</v>
      </c>
      <c r="AO19" s="163"/>
      <c r="AP19" s="163"/>
      <c r="AQ19" s="163"/>
      <c r="AR19" s="163"/>
      <c r="AS19" s="168">
        <v>47</v>
      </c>
      <c r="AT19" s="169">
        <v>3408</v>
      </c>
      <c r="AU19" s="136">
        <f t="shared" si="8"/>
        <v>160176</v>
      </c>
      <c r="AV19" s="169">
        <v>3847</v>
      </c>
      <c r="AW19" s="44">
        <f t="shared" si="9"/>
        <v>180809</v>
      </c>
      <c r="AX19" s="71">
        <v>27</v>
      </c>
      <c r="AY19" s="47" t="s">
        <v>60</v>
      </c>
      <c r="AZ19" s="72">
        <v>4</v>
      </c>
      <c r="BA19" s="73">
        <f t="shared" si="10"/>
        <v>15416</v>
      </c>
      <c r="BB19" s="74"/>
      <c r="BC19" s="75"/>
      <c r="BD19" s="75"/>
      <c r="BE19" s="75"/>
      <c r="BF19" s="46">
        <v>46</v>
      </c>
      <c r="BG19" s="47" t="s">
        <v>60</v>
      </c>
      <c r="BH19" s="47">
        <v>2</v>
      </c>
      <c r="BI19" s="73">
        <f t="shared" si="11"/>
        <v>26038</v>
      </c>
      <c r="BJ19" s="73"/>
      <c r="BK19" s="73"/>
      <c r="BL19" s="67"/>
    </row>
    <row r="20" spans="1:64" ht="19.5" customHeight="1">
      <c r="A20" s="125" t="s">
        <v>10</v>
      </c>
      <c r="B20" s="18"/>
      <c r="C20" s="159">
        <v>254</v>
      </c>
      <c r="D20" s="136">
        <v>3486</v>
      </c>
      <c r="E20" s="136">
        <f t="shared" si="1"/>
        <v>885444</v>
      </c>
      <c r="F20" s="136">
        <v>3872</v>
      </c>
      <c r="G20" s="136">
        <f t="shared" si="2"/>
        <v>983488</v>
      </c>
      <c r="H20" s="160">
        <v>24</v>
      </c>
      <c r="I20" s="161" t="s">
        <v>60</v>
      </c>
      <c r="J20" s="162">
        <v>5</v>
      </c>
      <c r="K20" s="163">
        <f t="shared" si="3"/>
        <v>74422</v>
      </c>
      <c r="L20" s="164"/>
      <c r="M20" s="165"/>
      <c r="N20" s="165"/>
      <c r="O20" s="165"/>
      <c r="P20" s="166">
        <v>46</v>
      </c>
      <c r="Q20" s="161" t="s">
        <v>60</v>
      </c>
      <c r="R20" s="162">
        <v>3</v>
      </c>
      <c r="S20" s="163">
        <f t="shared" si="0"/>
        <v>140970</v>
      </c>
      <c r="T20" s="163"/>
      <c r="U20" s="163"/>
      <c r="V20" s="163"/>
      <c r="W20" s="167"/>
      <c r="X20" s="168">
        <v>134</v>
      </c>
      <c r="Y20" s="169">
        <v>3361</v>
      </c>
      <c r="Z20" s="136">
        <f t="shared" si="4"/>
        <v>450374</v>
      </c>
      <c r="AA20" s="169">
        <v>3733</v>
      </c>
      <c r="AB20" s="136">
        <f t="shared" si="5"/>
        <v>500222</v>
      </c>
      <c r="AC20" s="160">
        <v>20</v>
      </c>
      <c r="AD20" s="161" t="s">
        <v>60</v>
      </c>
      <c r="AE20" s="162">
        <v>10</v>
      </c>
      <c r="AF20" s="163">
        <f t="shared" si="6"/>
        <v>33500</v>
      </c>
      <c r="AG20" s="164"/>
      <c r="AH20" s="165"/>
      <c r="AI20" s="165"/>
      <c r="AJ20" s="165"/>
      <c r="AK20" s="166">
        <v>44</v>
      </c>
      <c r="AL20" s="161" t="s">
        <v>60</v>
      </c>
      <c r="AM20" s="170">
        <v>2</v>
      </c>
      <c r="AN20" s="163">
        <f t="shared" si="7"/>
        <v>71020</v>
      </c>
      <c r="AO20" s="163"/>
      <c r="AP20" s="163"/>
      <c r="AQ20" s="163"/>
      <c r="AR20" s="163"/>
      <c r="AS20" s="168">
        <v>77</v>
      </c>
      <c r="AT20" s="169">
        <v>3808</v>
      </c>
      <c r="AU20" s="136">
        <f t="shared" si="8"/>
        <v>293216</v>
      </c>
      <c r="AV20" s="169">
        <v>4229</v>
      </c>
      <c r="AW20" s="44">
        <f t="shared" si="9"/>
        <v>325633</v>
      </c>
      <c r="AX20" s="71">
        <v>31</v>
      </c>
      <c r="AY20" s="47" t="s">
        <v>60</v>
      </c>
      <c r="AZ20" s="72">
        <v>7</v>
      </c>
      <c r="BA20" s="73">
        <f t="shared" si="10"/>
        <v>29183</v>
      </c>
      <c r="BB20" s="74"/>
      <c r="BC20" s="75"/>
      <c r="BD20" s="75"/>
      <c r="BE20" s="75"/>
      <c r="BF20" s="46">
        <v>50</v>
      </c>
      <c r="BG20" s="47" t="s">
        <v>60</v>
      </c>
      <c r="BH20" s="47">
        <v>6</v>
      </c>
      <c r="BI20" s="73">
        <f t="shared" si="11"/>
        <v>46662</v>
      </c>
      <c r="BJ20" s="73"/>
      <c r="BK20" s="73"/>
      <c r="BL20" s="67"/>
    </row>
    <row r="21" spans="1:64" ht="19.5" customHeight="1">
      <c r="A21" s="125" t="s">
        <v>11</v>
      </c>
      <c r="B21" s="18"/>
      <c r="C21" s="159">
        <v>458</v>
      </c>
      <c r="D21" s="136">
        <v>3439</v>
      </c>
      <c r="E21" s="136">
        <f t="shared" si="1"/>
        <v>1575062</v>
      </c>
      <c r="F21" s="136">
        <v>3911</v>
      </c>
      <c r="G21" s="136">
        <f t="shared" si="2"/>
        <v>1791238</v>
      </c>
      <c r="H21" s="160">
        <v>23</v>
      </c>
      <c r="I21" s="161" t="s">
        <v>60</v>
      </c>
      <c r="J21" s="162">
        <v>1</v>
      </c>
      <c r="K21" s="163">
        <f t="shared" si="3"/>
        <v>126866</v>
      </c>
      <c r="L21" s="164"/>
      <c r="M21" s="165"/>
      <c r="N21" s="165"/>
      <c r="O21" s="165"/>
      <c r="P21" s="166">
        <v>43</v>
      </c>
      <c r="Q21" s="161" t="s">
        <v>60</v>
      </c>
      <c r="R21" s="162">
        <v>10</v>
      </c>
      <c r="S21" s="163">
        <f t="shared" si="0"/>
        <v>240908</v>
      </c>
      <c r="T21" s="163"/>
      <c r="U21" s="163"/>
      <c r="V21" s="163"/>
      <c r="W21" s="167"/>
      <c r="X21" s="168">
        <v>194</v>
      </c>
      <c r="Y21" s="169">
        <v>3212</v>
      </c>
      <c r="Z21" s="136">
        <f t="shared" si="4"/>
        <v>623128</v>
      </c>
      <c r="AA21" s="169">
        <v>3719</v>
      </c>
      <c r="AB21" s="136">
        <f t="shared" si="5"/>
        <v>721486</v>
      </c>
      <c r="AC21" s="160">
        <v>17</v>
      </c>
      <c r="AD21" s="161" t="s">
        <v>60</v>
      </c>
      <c r="AE21" s="162">
        <v>3</v>
      </c>
      <c r="AF21" s="163">
        <f t="shared" si="6"/>
        <v>40158</v>
      </c>
      <c r="AG21" s="164"/>
      <c r="AH21" s="165"/>
      <c r="AI21" s="165"/>
      <c r="AJ21" s="165"/>
      <c r="AK21" s="166">
        <v>40</v>
      </c>
      <c r="AL21" s="161" t="s">
        <v>60</v>
      </c>
      <c r="AM21" s="170">
        <v>2</v>
      </c>
      <c r="AN21" s="163">
        <f t="shared" si="7"/>
        <v>93508</v>
      </c>
      <c r="AO21" s="163"/>
      <c r="AP21" s="163"/>
      <c r="AQ21" s="163"/>
      <c r="AR21" s="163"/>
      <c r="AS21" s="168">
        <v>210</v>
      </c>
      <c r="AT21" s="169">
        <v>3692</v>
      </c>
      <c r="AU21" s="136">
        <f t="shared" si="8"/>
        <v>775320</v>
      </c>
      <c r="AV21" s="169">
        <v>4139</v>
      </c>
      <c r="AW21" s="44">
        <f t="shared" si="9"/>
        <v>869190</v>
      </c>
      <c r="AX21" s="71">
        <v>29</v>
      </c>
      <c r="AY21" s="47" t="s">
        <v>60</v>
      </c>
      <c r="AZ21" s="72">
        <v>0</v>
      </c>
      <c r="BA21" s="73">
        <f t="shared" si="10"/>
        <v>73080</v>
      </c>
      <c r="BB21" s="74"/>
      <c r="BC21" s="75"/>
      <c r="BD21" s="75"/>
      <c r="BE21" s="75"/>
      <c r="BF21" s="46">
        <v>47</v>
      </c>
      <c r="BG21" s="47" t="s">
        <v>60</v>
      </c>
      <c r="BH21" s="47">
        <v>9</v>
      </c>
      <c r="BI21" s="73">
        <f t="shared" si="11"/>
        <v>120330</v>
      </c>
      <c r="BJ21" s="73"/>
      <c r="BK21" s="73"/>
      <c r="BL21" s="67"/>
    </row>
    <row r="22" spans="1:64" ht="19.5" customHeight="1">
      <c r="A22" s="125" t="s">
        <v>12</v>
      </c>
      <c r="B22" s="18"/>
      <c r="C22" s="159">
        <v>540</v>
      </c>
      <c r="D22" s="136">
        <v>3671</v>
      </c>
      <c r="E22" s="136">
        <f t="shared" si="1"/>
        <v>1982340</v>
      </c>
      <c r="F22" s="136">
        <v>4373.772222222222</v>
      </c>
      <c r="G22" s="136">
        <f t="shared" si="2"/>
        <v>2361837</v>
      </c>
      <c r="H22" s="160">
        <v>25</v>
      </c>
      <c r="I22" s="161" t="s">
        <v>60</v>
      </c>
      <c r="J22" s="162">
        <v>0</v>
      </c>
      <c r="K22" s="163">
        <f t="shared" si="3"/>
        <v>162000</v>
      </c>
      <c r="L22" s="164"/>
      <c r="M22" s="165"/>
      <c r="N22" s="165"/>
      <c r="O22" s="165"/>
      <c r="P22" s="166">
        <v>46</v>
      </c>
      <c r="Q22" s="161" t="s">
        <v>60</v>
      </c>
      <c r="R22" s="162">
        <v>1</v>
      </c>
      <c r="S22" s="163">
        <f t="shared" si="0"/>
        <v>298620</v>
      </c>
      <c r="T22" s="163"/>
      <c r="U22" s="163"/>
      <c r="V22" s="163"/>
      <c r="W22" s="167"/>
      <c r="X22" s="168">
        <v>272</v>
      </c>
      <c r="Y22" s="169">
        <v>3590</v>
      </c>
      <c r="Z22" s="136">
        <f t="shared" si="4"/>
        <v>976480</v>
      </c>
      <c r="AA22" s="169">
        <v>4337</v>
      </c>
      <c r="AB22" s="136">
        <f t="shared" si="5"/>
        <v>1179664</v>
      </c>
      <c r="AC22" s="160">
        <v>21</v>
      </c>
      <c r="AD22" s="161" t="s">
        <v>60</v>
      </c>
      <c r="AE22" s="162">
        <v>11</v>
      </c>
      <c r="AF22" s="163">
        <f t="shared" si="6"/>
        <v>71536</v>
      </c>
      <c r="AG22" s="164"/>
      <c r="AH22" s="165"/>
      <c r="AI22" s="165"/>
      <c r="AJ22" s="165"/>
      <c r="AK22" s="166">
        <v>44</v>
      </c>
      <c r="AL22" s="161" t="s">
        <v>60</v>
      </c>
      <c r="AM22" s="170">
        <v>9</v>
      </c>
      <c r="AN22" s="163">
        <f t="shared" si="7"/>
        <v>146064</v>
      </c>
      <c r="AO22" s="163"/>
      <c r="AP22" s="163"/>
      <c r="AQ22" s="163"/>
      <c r="AR22" s="163"/>
      <c r="AS22" s="168">
        <v>175</v>
      </c>
      <c r="AT22" s="169">
        <v>3927</v>
      </c>
      <c r="AU22" s="136">
        <f t="shared" si="8"/>
        <v>687225</v>
      </c>
      <c r="AV22" s="169">
        <v>4607</v>
      </c>
      <c r="AW22" s="44">
        <f t="shared" si="9"/>
        <v>806225</v>
      </c>
      <c r="AX22" s="71">
        <v>31</v>
      </c>
      <c r="AY22" s="47" t="s">
        <v>60</v>
      </c>
      <c r="AZ22" s="72">
        <v>5</v>
      </c>
      <c r="BA22" s="73">
        <f t="shared" si="10"/>
        <v>65975</v>
      </c>
      <c r="BB22" s="74"/>
      <c r="BC22" s="75"/>
      <c r="BD22" s="75"/>
      <c r="BE22" s="75"/>
      <c r="BF22" s="46">
        <v>50</v>
      </c>
      <c r="BG22" s="47" t="s">
        <v>60</v>
      </c>
      <c r="BH22" s="47">
        <v>1</v>
      </c>
      <c r="BI22" s="73">
        <f t="shared" si="11"/>
        <v>105175</v>
      </c>
      <c r="BJ22" s="73"/>
      <c r="BK22" s="73"/>
      <c r="BL22" s="67"/>
    </row>
    <row r="23" spans="1:64" ht="19.5" customHeight="1">
      <c r="A23" s="125" t="s">
        <v>13</v>
      </c>
      <c r="B23" s="18"/>
      <c r="C23" s="159">
        <v>271</v>
      </c>
      <c r="D23" s="136">
        <v>3576</v>
      </c>
      <c r="E23" s="136">
        <f t="shared" si="1"/>
        <v>969096</v>
      </c>
      <c r="F23" s="136">
        <v>4129</v>
      </c>
      <c r="G23" s="136">
        <f t="shared" si="2"/>
        <v>1118959</v>
      </c>
      <c r="H23" s="160">
        <v>23</v>
      </c>
      <c r="I23" s="161" t="s">
        <v>60</v>
      </c>
      <c r="J23" s="162">
        <v>3</v>
      </c>
      <c r="K23" s="163">
        <f t="shared" si="3"/>
        <v>75609</v>
      </c>
      <c r="L23" s="164"/>
      <c r="M23" s="165"/>
      <c r="N23" s="165"/>
      <c r="O23" s="165"/>
      <c r="P23" s="166">
        <v>44</v>
      </c>
      <c r="Q23" s="161" t="s">
        <v>60</v>
      </c>
      <c r="R23" s="162">
        <v>9</v>
      </c>
      <c r="S23" s="163">
        <f t="shared" si="0"/>
        <v>145527</v>
      </c>
      <c r="T23" s="163"/>
      <c r="U23" s="163"/>
      <c r="V23" s="163"/>
      <c r="W23" s="167"/>
      <c r="X23" s="168">
        <v>163</v>
      </c>
      <c r="Y23" s="169">
        <v>3533</v>
      </c>
      <c r="Z23" s="136">
        <f t="shared" si="4"/>
        <v>575879</v>
      </c>
      <c r="AA23" s="169">
        <v>4132</v>
      </c>
      <c r="AB23" s="136">
        <f t="shared" si="5"/>
        <v>673516</v>
      </c>
      <c r="AC23" s="160">
        <v>21</v>
      </c>
      <c r="AD23" s="161" t="s">
        <v>60</v>
      </c>
      <c r="AE23" s="162">
        <v>1</v>
      </c>
      <c r="AF23" s="163">
        <f t="shared" si="6"/>
        <v>41239</v>
      </c>
      <c r="AG23" s="164"/>
      <c r="AH23" s="165"/>
      <c r="AI23" s="165"/>
      <c r="AJ23" s="165"/>
      <c r="AK23" s="166">
        <v>43</v>
      </c>
      <c r="AL23" s="161" t="s">
        <v>60</v>
      </c>
      <c r="AM23" s="170">
        <v>10</v>
      </c>
      <c r="AN23" s="163">
        <f t="shared" si="7"/>
        <v>85738</v>
      </c>
      <c r="AO23" s="163"/>
      <c r="AP23" s="163"/>
      <c r="AQ23" s="163"/>
      <c r="AR23" s="163"/>
      <c r="AS23" s="168">
        <v>67</v>
      </c>
      <c r="AT23" s="169">
        <v>3793</v>
      </c>
      <c r="AU23" s="136">
        <f t="shared" si="8"/>
        <v>254131</v>
      </c>
      <c r="AV23" s="169">
        <v>4320</v>
      </c>
      <c r="AW23" s="44">
        <f t="shared" si="9"/>
        <v>289440</v>
      </c>
      <c r="AX23" s="71">
        <v>29</v>
      </c>
      <c r="AY23" s="47" t="s">
        <v>60</v>
      </c>
      <c r="AZ23" s="72">
        <v>5</v>
      </c>
      <c r="BA23" s="73">
        <f t="shared" si="10"/>
        <v>23651</v>
      </c>
      <c r="BB23" s="74"/>
      <c r="BC23" s="75"/>
      <c r="BD23" s="75"/>
      <c r="BE23" s="75"/>
      <c r="BF23" s="46">
        <v>48</v>
      </c>
      <c r="BG23" s="47" t="s">
        <v>60</v>
      </c>
      <c r="BH23" s="47">
        <v>7</v>
      </c>
      <c r="BI23" s="73">
        <f t="shared" si="11"/>
        <v>39061</v>
      </c>
      <c r="BJ23" s="73"/>
      <c r="BK23" s="73"/>
      <c r="BL23" s="67"/>
    </row>
    <row r="24" spans="1:64" ht="19.5" customHeight="1">
      <c r="A24" s="125" t="s">
        <v>14</v>
      </c>
      <c r="B24" s="18"/>
      <c r="C24" s="159">
        <v>890</v>
      </c>
      <c r="D24" s="136">
        <v>3513</v>
      </c>
      <c r="E24" s="136">
        <f t="shared" si="1"/>
        <v>3126570</v>
      </c>
      <c r="F24" s="136">
        <v>4305</v>
      </c>
      <c r="G24" s="136">
        <f t="shared" si="2"/>
        <v>3831450</v>
      </c>
      <c r="H24" s="160">
        <v>23</v>
      </c>
      <c r="I24" s="161" t="s">
        <v>60</v>
      </c>
      <c r="J24" s="162">
        <v>0</v>
      </c>
      <c r="K24" s="163">
        <f t="shared" si="3"/>
        <v>245640</v>
      </c>
      <c r="L24" s="164"/>
      <c r="M24" s="165"/>
      <c r="N24" s="165"/>
      <c r="O24" s="165"/>
      <c r="P24" s="166">
        <v>44</v>
      </c>
      <c r="Q24" s="161" t="s">
        <v>60</v>
      </c>
      <c r="R24" s="162">
        <v>7</v>
      </c>
      <c r="S24" s="163">
        <f t="shared" si="0"/>
        <v>476150</v>
      </c>
      <c r="T24" s="163"/>
      <c r="U24" s="163"/>
      <c r="V24" s="163"/>
      <c r="W24" s="167"/>
      <c r="X24" s="168">
        <v>484</v>
      </c>
      <c r="Y24" s="169">
        <v>3339</v>
      </c>
      <c r="Z24" s="136">
        <f t="shared" si="4"/>
        <v>1616076</v>
      </c>
      <c r="AA24" s="169">
        <v>4136</v>
      </c>
      <c r="AB24" s="136">
        <f t="shared" si="5"/>
        <v>2001824</v>
      </c>
      <c r="AC24" s="160">
        <v>18</v>
      </c>
      <c r="AD24" s="161" t="s">
        <v>60</v>
      </c>
      <c r="AE24" s="162">
        <v>8</v>
      </c>
      <c r="AF24" s="163">
        <f t="shared" si="6"/>
        <v>108416</v>
      </c>
      <c r="AG24" s="164"/>
      <c r="AH24" s="165"/>
      <c r="AI24" s="165"/>
      <c r="AJ24" s="165"/>
      <c r="AK24" s="166">
        <v>41</v>
      </c>
      <c r="AL24" s="161" t="s">
        <v>60</v>
      </c>
      <c r="AM24" s="170">
        <v>11</v>
      </c>
      <c r="AN24" s="163">
        <f t="shared" si="7"/>
        <v>243452</v>
      </c>
      <c r="AO24" s="163"/>
      <c r="AP24" s="163"/>
      <c r="AQ24" s="163"/>
      <c r="AR24" s="163"/>
      <c r="AS24" s="168">
        <v>303</v>
      </c>
      <c r="AT24" s="169">
        <v>3831</v>
      </c>
      <c r="AU24" s="136">
        <f t="shared" si="8"/>
        <v>1160793</v>
      </c>
      <c r="AV24" s="169">
        <v>4660</v>
      </c>
      <c r="AW24" s="44">
        <f t="shared" si="9"/>
        <v>1411980</v>
      </c>
      <c r="AX24" s="71">
        <v>30</v>
      </c>
      <c r="AY24" s="47" t="s">
        <v>60</v>
      </c>
      <c r="AZ24" s="72">
        <v>5</v>
      </c>
      <c r="BA24" s="73">
        <f t="shared" si="10"/>
        <v>110595</v>
      </c>
      <c r="BB24" s="74"/>
      <c r="BC24" s="75"/>
      <c r="BD24" s="75"/>
      <c r="BE24" s="75"/>
      <c r="BF24" s="46">
        <v>49</v>
      </c>
      <c r="BG24" s="47" t="s">
        <v>60</v>
      </c>
      <c r="BH24" s="47">
        <v>4</v>
      </c>
      <c r="BI24" s="73">
        <f t="shared" si="11"/>
        <v>179376</v>
      </c>
      <c r="BJ24" s="73"/>
      <c r="BK24" s="73"/>
      <c r="BL24" s="67"/>
    </row>
    <row r="25" spans="1:64" ht="19.5" customHeight="1">
      <c r="A25" s="126" t="s">
        <v>15</v>
      </c>
      <c r="B25" s="19"/>
      <c r="C25" s="159">
        <v>626</v>
      </c>
      <c r="D25" s="136">
        <v>3402</v>
      </c>
      <c r="E25" s="136">
        <f t="shared" si="1"/>
        <v>2129652</v>
      </c>
      <c r="F25" s="136">
        <v>4077</v>
      </c>
      <c r="G25" s="136">
        <f t="shared" si="2"/>
        <v>2552202</v>
      </c>
      <c r="H25" s="160">
        <v>22</v>
      </c>
      <c r="I25" s="161" t="s">
        <v>60</v>
      </c>
      <c r="J25" s="162">
        <v>8</v>
      </c>
      <c r="K25" s="163">
        <f t="shared" si="3"/>
        <v>170272</v>
      </c>
      <c r="L25" s="164"/>
      <c r="M25" s="165"/>
      <c r="N25" s="165"/>
      <c r="O25" s="165"/>
      <c r="P25" s="166">
        <v>43</v>
      </c>
      <c r="Q25" s="161" t="s">
        <v>60</v>
      </c>
      <c r="R25" s="162">
        <v>11</v>
      </c>
      <c r="S25" s="163">
        <f t="shared" si="0"/>
        <v>329902</v>
      </c>
      <c r="T25" s="163"/>
      <c r="U25" s="163"/>
      <c r="V25" s="163"/>
      <c r="W25" s="167"/>
      <c r="X25" s="168">
        <v>322</v>
      </c>
      <c r="Y25" s="169">
        <v>3200</v>
      </c>
      <c r="Z25" s="136">
        <f t="shared" si="4"/>
        <v>1030400</v>
      </c>
      <c r="AA25" s="169">
        <v>3922</v>
      </c>
      <c r="AB25" s="136">
        <f t="shared" si="5"/>
        <v>1262884</v>
      </c>
      <c r="AC25" s="160">
        <v>17</v>
      </c>
      <c r="AD25" s="161" t="s">
        <v>60</v>
      </c>
      <c r="AE25" s="162">
        <v>6</v>
      </c>
      <c r="AF25" s="163">
        <f t="shared" si="6"/>
        <v>67620</v>
      </c>
      <c r="AG25" s="164"/>
      <c r="AH25" s="165"/>
      <c r="AI25" s="165"/>
      <c r="AJ25" s="165"/>
      <c r="AK25" s="166">
        <v>40</v>
      </c>
      <c r="AL25" s="161" t="s">
        <v>60</v>
      </c>
      <c r="AM25" s="170">
        <v>11</v>
      </c>
      <c r="AN25" s="163">
        <f t="shared" si="7"/>
        <v>158102</v>
      </c>
      <c r="AO25" s="163"/>
      <c r="AP25" s="163"/>
      <c r="AQ25" s="163"/>
      <c r="AR25" s="163"/>
      <c r="AS25" s="168">
        <v>235</v>
      </c>
      <c r="AT25" s="169">
        <v>3730</v>
      </c>
      <c r="AU25" s="136">
        <f t="shared" si="8"/>
        <v>876550</v>
      </c>
      <c r="AV25" s="169">
        <v>4360</v>
      </c>
      <c r="AW25" s="44">
        <f t="shared" si="9"/>
        <v>1024600</v>
      </c>
      <c r="AX25" s="71">
        <v>30</v>
      </c>
      <c r="AY25" s="47" t="s">
        <v>60</v>
      </c>
      <c r="AZ25" s="72">
        <v>2</v>
      </c>
      <c r="BA25" s="73">
        <f t="shared" si="10"/>
        <v>85070</v>
      </c>
      <c r="BB25" s="74"/>
      <c r="BC25" s="75"/>
      <c r="BD25" s="75"/>
      <c r="BE25" s="75"/>
      <c r="BF25" s="46">
        <v>48</v>
      </c>
      <c r="BG25" s="47" t="s">
        <v>60</v>
      </c>
      <c r="BH25" s="47">
        <v>10</v>
      </c>
      <c r="BI25" s="73">
        <f t="shared" si="11"/>
        <v>137710</v>
      </c>
      <c r="BJ25" s="73"/>
      <c r="BK25" s="73"/>
      <c r="BL25" s="67"/>
    </row>
    <row r="26" spans="1:64" ht="19.5" customHeight="1">
      <c r="A26" s="125" t="s">
        <v>16</v>
      </c>
      <c r="B26" s="18"/>
      <c r="C26" s="159">
        <v>311</v>
      </c>
      <c r="D26" s="136">
        <v>3655</v>
      </c>
      <c r="E26" s="136">
        <f t="shared" si="1"/>
        <v>1136705</v>
      </c>
      <c r="F26" s="136">
        <v>4233.565916398714</v>
      </c>
      <c r="G26" s="136">
        <f t="shared" si="2"/>
        <v>1316639</v>
      </c>
      <c r="H26" s="160">
        <v>26</v>
      </c>
      <c r="I26" s="161" t="s">
        <v>60</v>
      </c>
      <c r="J26" s="162">
        <v>2</v>
      </c>
      <c r="K26" s="163">
        <f t="shared" si="3"/>
        <v>97654</v>
      </c>
      <c r="L26" s="164"/>
      <c r="M26" s="165"/>
      <c r="N26" s="165"/>
      <c r="O26" s="165"/>
      <c r="P26" s="166">
        <v>47</v>
      </c>
      <c r="Q26" s="161" t="s">
        <v>60</v>
      </c>
      <c r="R26" s="162">
        <v>0</v>
      </c>
      <c r="S26" s="163">
        <f t="shared" si="0"/>
        <v>175404</v>
      </c>
      <c r="T26" s="163"/>
      <c r="U26" s="163"/>
      <c r="V26" s="163"/>
      <c r="W26" s="167"/>
      <c r="X26" s="168">
        <v>123</v>
      </c>
      <c r="Y26" s="169">
        <v>3473</v>
      </c>
      <c r="Z26" s="136">
        <f t="shared" si="4"/>
        <v>427179</v>
      </c>
      <c r="AA26" s="169">
        <v>4069</v>
      </c>
      <c r="AB26" s="136">
        <f t="shared" si="5"/>
        <v>500487</v>
      </c>
      <c r="AC26" s="160">
        <v>20</v>
      </c>
      <c r="AD26" s="161" t="s">
        <v>60</v>
      </c>
      <c r="AE26" s="162">
        <v>8</v>
      </c>
      <c r="AF26" s="163">
        <f t="shared" si="6"/>
        <v>30504</v>
      </c>
      <c r="AG26" s="164"/>
      <c r="AH26" s="165"/>
      <c r="AI26" s="165"/>
      <c r="AJ26" s="165"/>
      <c r="AK26" s="166">
        <v>43</v>
      </c>
      <c r="AL26" s="161" t="s">
        <v>60</v>
      </c>
      <c r="AM26" s="170">
        <v>9</v>
      </c>
      <c r="AN26" s="163">
        <f t="shared" si="7"/>
        <v>64575</v>
      </c>
      <c r="AO26" s="163"/>
      <c r="AP26" s="163"/>
      <c r="AQ26" s="163"/>
      <c r="AR26" s="163"/>
      <c r="AS26" s="168">
        <v>153</v>
      </c>
      <c r="AT26" s="169">
        <v>3886</v>
      </c>
      <c r="AU26" s="136">
        <f t="shared" si="8"/>
        <v>594558</v>
      </c>
      <c r="AV26" s="169">
        <v>4466</v>
      </c>
      <c r="AW26" s="44">
        <f t="shared" si="9"/>
        <v>683298</v>
      </c>
      <c r="AX26" s="71">
        <v>31</v>
      </c>
      <c r="AY26" s="47" t="s">
        <v>60</v>
      </c>
      <c r="AZ26" s="72">
        <v>6</v>
      </c>
      <c r="BA26" s="73">
        <f t="shared" si="10"/>
        <v>57834</v>
      </c>
      <c r="BB26" s="74"/>
      <c r="BC26" s="75"/>
      <c r="BD26" s="75"/>
      <c r="BE26" s="75"/>
      <c r="BF26" s="46">
        <v>50</v>
      </c>
      <c r="BG26" s="47" t="s">
        <v>60</v>
      </c>
      <c r="BH26" s="47">
        <v>7</v>
      </c>
      <c r="BI26" s="73">
        <f t="shared" si="11"/>
        <v>92871</v>
      </c>
      <c r="BJ26" s="73"/>
      <c r="BK26" s="73"/>
      <c r="BL26" s="67"/>
    </row>
    <row r="27" spans="1:64" ht="19.5" customHeight="1">
      <c r="A27" s="126" t="s">
        <v>17</v>
      </c>
      <c r="B27" s="19"/>
      <c r="C27" s="159">
        <v>202</v>
      </c>
      <c r="D27" s="136">
        <v>3486</v>
      </c>
      <c r="E27" s="136">
        <f t="shared" si="1"/>
        <v>704172</v>
      </c>
      <c r="F27" s="136">
        <v>3821</v>
      </c>
      <c r="G27" s="136">
        <f t="shared" si="2"/>
        <v>771842</v>
      </c>
      <c r="H27" s="160">
        <v>23</v>
      </c>
      <c r="I27" s="161" t="s">
        <v>60</v>
      </c>
      <c r="J27" s="162">
        <v>1</v>
      </c>
      <c r="K27" s="163">
        <f t="shared" si="3"/>
        <v>55954</v>
      </c>
      <c r="L27" s="164"/>
      <c r="M27" s="165"/>
      <c r="N27" s="165"/>
      <c r="O27" s="165"/>
      <c r="P27" s="166">
        <v>44</v>
      </c>
      <c r="Q27" s="161" t="s">
        <v>60</v>
      </c>
      <c r="R27" s="162">
        <v>5</v>
      </c>
      <c r="S27" s="163">
        <f t="shared" si="0"/>
        <v>107666</v>
      </c>
      <c r="T27" s="163"/>
      <c r="U27" s="163"/>
      <c r="V27" s="163"/>
      <c r="W27" s="167"/>
      <c r="X27" s="168">
        <v>85</v>
      </c>
      <c r="Y27" s="169">
        <v>3336</v>
      </c>
      <c r="Z27" s="136">
        <f t="shared" si="4"/>
        <v>283560</v>
      </c>
      <c r="AA27" s="169">
        <v>3693</v>
      </c>
      <c r="AB27" s="136">
        <f t="shared" si="5"/>
        <v>313905</v>
      </c>
      <c r="AC27" s="160">
        <v>18</v>
      </c>
      <c r="AD27" s="161" t="s">
        <v>60</v>
      </c>
      <c r="AE27" s="162">
        <v>6</v>
      </c>
      <c r="AF27" s="163">
        <f t="shared" si="6"/>
        <v>18870</v>
      </c>
      <c r="AG27" s="164"/>
      <c r="AH27" s="165"/>
      <c r="AI27" s="165"/>
      <c r="AJ27" s="165"/>
      <c r="AK27" s="166">
        <v>41</v>
      </c>
      <c r="AL27" s="161" t="s">
        <v>60</v>
      </c>
      <c r="AM27" s="170">
        <v>10</v>
      </c>
      <c r="AN27" s="163">
        <f t="shared" si="7"/>
        <v>42670</v>
      </c>
      <c r="AO27" s="163"/>
      <c r="AP27" s="163"/>
      <c r="AQ27" s="163"/>
      <c r="AR27" s="163"/>
      <c r="AS27" s="168">
        <v>69</v>
      </c>
      <c r="AT27" s="169">
        <v>3738</v>
      </c>
      <c r="AU27" s="136">
        <f t="shared" si="8"/>
        <v>257922</v>
      </c>
      <c r="AV27" s="169">
        <v>4090</v>
      </c>
      <c r="AW27" s="44">
        <f t="shared" si="9"/>
        <v>282210</v>
      </c>
      <c r="AX27" s="71">
        <v>29</v>
      </c>
      <c r="AY27" s="47" t="s">
        <v>60</v>
      </c>
      <c r="AZ27" s="72">
        <v>2</v>
      </c>
      <c r="BA27" s="73">
        <f t="shared" si="10"/>
        <v>24150</v>
      </c>
      <c r="BB27" s="74"/>
      <c r="BC27" s="75"/>
      <c r="BD27" s="75"/>
      <c r="BE27" s="75"/>
      <c r="BF27" s="46">
        <v>48</v>
      </c>
      <c r="BG27" s="47" t="s">
        <v>60</v>
      </c>
      <c r="BH27" s="47">
        <v>1</v>
      </c>
      <c r="BI27" s="73">
        <f t="shared" si="11"/>
        <v>39813</v>
      </c>
      <c r="BJ27" s="73"/>
      <c r="BK27" s="73"/>
      <c r="BL27" s="67"/>
    </row>
    <row r="28" spans="1:64" ht="19.5" customHeight="1">
      <c r="A28" s="125" t="s">
        <v>18</v>
      </c>
      <c r="B28" s="18"/>
      <c r="C28" s="159">
        <v>245</v>
      </c>
      <c r="D28" s="136">
        <v>3448</v>
      </c>
      <c r="E28" s="136">
        <f t="shared" si="1"/>
        <v>844760</v>
      </c>
      <c r="F28" s="136">
        <v>4301</v>
      </c>
      <c r="G28" s="136">
        <f t="shared" si="2"/>
        <v>1053745</v>
      </c>
      <c r="H28" s="160">
        <v>22</v>
      </c>
      <c r="I28" s="161" t="s">
        <v>60</v>
      </c>
      <c r="J28" s="162">
        <v>6</v>
      </c>
      <c r="K28" s="163">
        <f t="shared" si="3"/>
        <v>66150</v>
      </c>
      <c r="L28" s="164"/>
      <c r="M28" s="165"/>
      <c r="N28" s="165"/>
      <c r="O28" s="165"/>
      <c r="P28" s="166">
        <v>43</v>
      </c>
      <c r="Q28" s="161" t="s">
        <v>60</v>
      </c>
      <c r="R28" s="162">
        <v>7</v>
      </c>
      <c r="S28" s="163">
        <f t="shared" si="0"/>
        <v>128135</v>
      </c>
      <c r="T28" s="163"/>
      <c r="U28" s="163"/>
      <c r="V28" s="163"/>
      <c r="W28" s="167"/>
      <c r="X28" s="168">
        <v>118</v>
      </c>
      <c r="Y28" s="169">
        <v>3364</v>
      </c>
      <c r="Z28" s="136">
        <f t="shared" si="4"/>
        <v>396952</v>
      </c>
      <c r="AA28" s="169">
        <v>4302</v>
      </c>
      <c r="AB28" s="136">
        <f t="shared" si="5"/>
        <v>507636</v>
      </c>
      <c r="AC28" s="160">
        <v>19</v>
      </c>
      <c r="AD28" s="161" t="s">
        <v>60</v>
      </c>
      <c r="AE28" s="162">
        <v>5</v>
      </c>
      <c r="AF28" s="163">
        <f t="shared" si="6"/>
        <v>27494</v>
      </c>
      <c r="AG28" s="164"/>
      <c r="AH28" s="165"/>
      <c r="AI28" s="165"/>
      <c r="AJ28" s="165"/>
      <c r="AK28" s="166">
        <v>42</v>
      </c>
      <c r="AL28" s="161" t="s">
        <v>60</v>
      </c>
      <c r="AM28" s="170">
        <v>2</v>
      </c>
      <c r="AN28" s="163">
        <f t="shared" si="7"/>
        <v>59708</v>
      </c>
      <c r="AO28" s="163"/>
      <c r="AP28" s="163"/>
      <c r="AQ28" s="163"/>
      <c r="AR28" s="163"/>
      <c r="AS28" s="168">
        <v>72</v>
      </c>
      <c r="AT28" s="169">
        <v>3758</v>
      </c>
      <c r="AU28" s="136">
        <f t="shared" si="8"/>
        <v>270576</v>
      </c>
      <c r="AV28" s="169">
        <v>4559</v>
      </c>
      <c r="AW28" s="44">
        <f t="shared" si="9"/>
        <v>328248</v>
      </c>
      <c r="AX28" s="71">
        <v>29</v>
      </c>
      <c r="AY28" s="47" t="s">
        <v>60</v>
      </c>
      <c r="AZ28" s="72">
        <v>9</v>
      </c>
      <c r="BA28" s="73">
        <f t="shared" si="10"/>
        <v>25704</v>
      </c>
      <c r="BB28" s="74"/>
      <c r="BC28" s="75"/>
      <c r="BD28" s="75"/>
      <c r="BE28" s="75"/>
      <c r="BF28" s="46">
        <v>48</v>
      </c>
      <c r="BG28" s="47" t="s">
        <v>60</v>
      </c>
      <c r="BH28" s="47">
        <v>5</v>
      </c>
      <c r="BI28" s="73">
        <f t="shared" si="11"/>
        <v>41832</v>
      </c>
      <c r="BJ28" s="73"/>
      <c r="BK28" s="73"/>
      <c r="BL28" s="67"/>
    </row>
    <row r="29" spans="1:64" ht="19.5" customHeight="1">
      <c r="A29" s="125" t="s">
        <v>19</v>
      </c>
      <c r="B29" s="18"/>
      <c r="C29" s="159">
        <v>382</v>
      </c>
      <c r="D29" s="136">
        <v>3486</v>
      </c>
      <c r="E29" s="136">
        <f t="shared" si="1"/>
        <v>1331652</v>
      </c>
      <c r="F29" s="136">
        <v>4013</v>
      </c>
      <c r="G29" s="136">
        <f t="shared" si="2"/>
        <v>1532966</v>
      </c>
      <c r="H29" s="160">
        <v>24</v>
      </c>
      <c r="I29" s="161" t="s">
        <v>60</v>
      </c>
      <c r="J29" s="162">
        <v>11</v>
      </c>
      <c r="K29" s="163">
        <f t="shared" si="3"/>
        <v>114218</v>
      </c>
      <c r="L29" s="164"/>
      <c r="M29" s="165"/>
      <c r="N29" s="165"/>
      <c r="O29" s="165"/>
      <c r="P29" s="166">
        <v>45</v>
      </c>
      <c r="Q29" s="161" t="s">
        <v>60</v>
      </c>
      <c r="R29" s="162">
        <v>3</v>
      </c>
      <c r="S29" s="163">
        <f t="shared" si="0"/>
        <v>207426</v>
      </c>
      <c r="T29" s="163"/>
      <c r="U29" s="163"/>
      <c r="V29" s="163"/>
      <c r="W29" s="167"/>
      <c r="X29" s="168">
        <v>119</v>
      </c>
      <c r="Y29" s="169">
        <v>3089</v>
      </c>
      <c r="Z29" s="136">
        <f t="shared" si="4"/>
        <v>367591</v>
      </c>
      <c r="AA29" s="169">
        <v>3591</v>
      </c>
      <c r="AB29" s="136">
        <f t="shared" si="5"/>
        <v>427329</v>
      </c>
      <c r="AC29" s="160">
        <v>16</v>
      </c>
      <c r="AD29" s="161" t="s">
        <v>60</v>
      </c>
      <c r="AE29" s="162">
        <v>7</v>
      </c>
      <c r="AF29" s="163">
        <f t="shared" si="6"/>
        <v>23681</v>
      </c>
      <c r="AG29" s="164"/>
      <c r="AH29" s="165"/>
      <c r="AI29" s="165"/>
      <c r="AJ29" s="165"/>
      <c r="AK29" s="166">
        <v>39</v>
      </c>
      <c r="AL29" s="161" t="s">
        <v>60</v>
      </c>
      <c r="AM29" s="170">
        <v>6</v>
      </c>
      <c r="AN29" s="163">
        <f t="shared" si="7"/>
        <v>56406</v>
      </c>
      <c r="AO29" s="163"/>
      <c r="AP29" s="163"/>
      <c r="AQ29" s="163"/>
      <c r="AR29" s="163"/>
      <c r="AS29" s="168">
        <v>218</v>
      </c>
      <c r="AT29" s="169">
        <v>3769</v>
      </c>
      <c r="AU29" s="136">
        <f t="shared" si="8"/>
        <v>821642</v>
      </c>
      <c r="AV29" s="169">
        <v>4332</v>
      </c>
      <c r="AW29" s="44">
        <f t="shared" si="9"/>
        <v>944376</v>
      </c>
      <c r="AX29" s="71">
        <v>30</v>
      </c>
      <c r="AY29" s="47" t="s">
        <v>60</v>
      </c>
      <c r="AZ29" s="72">
        <v>3</v>
      </c>
      <c r="BA29" s="73">
        <f t="shared" si="10"/>
        <v>79134</v>
      </c>
      <c r="BB29" s="74"/>
      <c r="BC29" s="75"/>
      <c r="BD29" s="75"/>
      <c r="BE29" s="75"/>
      <c r="BF29" s="46">
        <v>49</v>
      </c>
      <c r="BG29" s="47" t="s">
        <v>60</v>
      </c>
      <c r="BH29" s="47">
        <v>1</v>
      </c>
      <c r="BI29" s="73">
        <f t="shared" si="11"/>
        <v>128402</v>
      </c>
      <c r="BJ29" s="73"/>
      <c r="BK29" s="73"/>
      <c r="BL29" s="67"/>
    </row>
    <row r="30" spans="1:64" ht="19.5" customHeight="1">
      <c r="A30" s="125" t="s">
        <v>20</v>
      </c>
      <c r="B30" s="18"/>
      <c r="C30" s="159">
        <v>291</v>
      </c>
      <c r="D30" s="136">
        <v>3381</v>
      </c>
      <c r="E30" s="136">
        <f t="shared" si="1"/>
        <v>983871</v>
      </c>
      <c r="F30" s="136">
        <v>4002</v>
      </c>
      <c r="G30" s="136">
        <f t="shared" si="2"/>
        <v>1164582</v>
      </c>
      <c r="H30" s="160">
        <v>22</v>
      </c>
      <c r="I30" s="161" t="s">
        <v>60</v>
      </c>
      <c r="J30" s="162">
        <v>0</v>
      </c>
      <c r="K30" s="163">
        <f t="shared" si="3"/>
        <v>76824</v>
      </c>
      <c r="L30" s="164"/>
      <c r="M30" s="165"/>
      <c r="N30" s="165"/>
      <c r="O30" s="165"/>
      <c r="P30" s="166">
        <v>43</v>
      </c>
      <c r="Q30" s="161" t="s">
        <v>60</v>
      </c>
      <c r="R30" s="162">
        <v>5</v>
      </c>
      <c r="S30" s="163">
        <f t="shared" si="0"/>
        <v>151611</v>
      </c>
      <c r="T30" s="163"/>
      <c r="U30" s="163"/>
      <c r="V30" s="163"/>
      <c r="W30" s="167"/>
      <c r="X30" s="168">
        <v>157</v>
      </c>
      <c r="Y30" s="169">
        <v>3263</v>
      </c>
      <c r="Z30" s="136">
        <f t="shared" si="4"/>
        <v>512291</v>
      </c>
      <c r="AA30" s="169">
        <v>3940</v>
      </c>
      <c r="AB30" s="136">
        <f t="shared" si="5"/>
        <v>618580</v>
      </c>
      <c r="AC30" s="160">
        <v>18</v>
      </c>
      <c r="AD30" s="161" t="s">
        <v>60</v>
      </c>
      <c r="AE30" s="162">
        <v>5</v>
      </c>
      <c r="AF30" s="163">
        <f t="shared" si="6"/>
        <v>34697</v>
      </c>
      <c r="AG30" s="164"/>
      <c r="AH30" s="165"/>
      <c r="AI30" s="165"/>
      <c r="AJ30" s="165"/>
      <c r="AK30" s="166">
        <v>41</v>
      </c>
      <c r="AL30" s="161" t="s">
        <v>60</v>
      </c>
      <c r="AM30" s="170">
        <v>8</v>
      </c>
      <c r="AN30" s="163">
        <f t="shared" si="7"/>
        <v>78500</v>
      </c>
      <c r="AO30" s="163"/>
      <c r="AP30" s="163"/>
      <c r="AQ30" s="163"/>
      <c r="AR30" s="163"/>
      <c r="AS30" s="168">
        <v>96</v>
      </c>
      <c r="AT30" s="169">
        <v>3713</v>
      </c>
      <c r="AU30" s="136">
        <f t="shared" si="8"/>
        <v>356448</v>
      </c>
      <c r="AV30" s="169">
        <v>4300</v>
      </c>
      <c r="AW30" s="44">
        <f t="shared" si="9"/>
        <v>412800</v>
      </c>
      <c r="AX30" s="71">
        <v>29</v>
      </c>
      <c r="AY30" s="47" t="s">
        <v>60</v>
      </c>
      <c r="AZ30" s="72">
        <v>2</v>
      </c>
      <c r="BA30" s="73">
        <f t="shared" si="10"/>
        <v>33600</v>
      </c>
      <c r="BB30" s="74"/>
      <c r="BC30" s="75"/>
      <c r="BD30" s="75"/>
      <c r="BE30" s="75"/>
      <c r="BF30" s="46">
        <v>47</v>
      </c>
      <c r="BG30" s="47" t="s">
        <v>60</v>
      </c>
      <c r="BH30" s="47">
        <v>9</v>
      </c>
      <c r="BI30" s="73">
        <f t="shared" si="11"/>
        <v>55008</v>
      </c>
      <c r="BJ30" s="73"/>
      <c r="BK30" s="73"/>
      <c r="BL30" s="67"/>
    </row>
    <row r="31" spans="1:64" ht="19.5" customHeight="1">
      <c r="A31" s="125" t="s">
        <v>21</v>
      </c>
      <c r="B31" s="18"/>
      <c r="C31" s="159">
        <v>645</v>
      </c>
      <c r="D31" s="136">
        <v>3520</v>
      </c>
      <c r="E31" s="136">
        <f t="shared" si="1"/>
        <v>2270400</v>
      </c>
      <c r="F31" s="136">
        <v>3923.8077519379844</v>
      </c>
      <c r="G31" s="136">
        <f t="shared" si="2"/>
        <v>2530856</v>
      </c>
      <c r="H31" s="160">
        <v>25</v>
      </c>
      <c r="I31" s="161" t="s">
        <v>60</v>
      </c>
      <c r="J31" s="162">
        <v>3</v>
      </c>
      <c r="K31" s="163">
        <f t="shared" si="3"/>
        <v>195435</v>
      </c>
      <c r="L31" s="164"/>
      <c r="M31" s="165"/>
      <c r="N31" s="165"/>
      <c r="O31" s="165"/>
      <c r="P31" s="166">
        <v>46</v>
      </c>
      <c r="Q31" s="161" t="s">
        <v>60</v>
      </c>
      <c r="R31" s="162">
        <v>8</v>
      </c>
      <c r="S31" s="163">
        <f t="shared" si="0"/>
        <v>361200</v>
      </c>
      <c r="T31" s="163"/>
      <c r="U31" s="163"/>
      <c r="V31" s="163"/>
      <c r="W31" s="167"/>
      <c r="X31" s="168">
        <v>269</v>
      </c>
      <c r="Y31" s="169">
        <v>3310</v>
      </c>
      <c r="Z31" s="136">
        <f t="shared" si="4"/>
        <v>890390</v>
      </c>
      <c r="AA31" s="169">
        <v>3743</v>
      </c>
      <c r="AB31" s="136">
        <f t="shared" si="5"/>
        <v>1006867</v>
      </c>
      <c r="AC31" s="160">
        <v>19</v>
      </c>
      <c r="AD31" s="161" t="s">
        <v>60</v>
      </c>
      <c r="AE31" s="162">
        <v>10</v>
      </c>
      <c r="AF31" s="163">
        <f t="shared" si="6"/>
        <v>64022</v>
      </c>
      <c r="AG31" s="164"/>
      <c r="AH31" s="165"/>
      <c r="AI31" s="165"/>
      <c r="AJ31" s="165"/>
      <c r="AK31" s="166">
        <v>43</v>
      </c>
      <c r="AL31" s="161" t="s">
        <v>60</v>
      </c>
      <c r="AM31" s="170">
        <v>2</v>
      </c>
      <c r="AN31" s="163">
        <f t="shared" si="7"/>
        <v>139342</v>
      </c>
      <c r="AO31" s="163"/>
      <c r="AP31" s="163"/>
      <c r="AQ31" s="163"/>
      <c r="AR31" s="163"/>
      <c r="AS31" s="168">
        <v>262</v>
      </c>
      <c r="AT31" s="169">
        <v>3867</v>
      </c>
      <c r="AU31" s="136">
        <f t="shared" si="8"/>
        <v>1013154</v>
      </c>
      <c r="AV31" s="169">
        <v>4280</v>
      </c>
      <c r="AW31" s="44">
        <f t="shared" si="9"/>
        <v>1121360</v>
      </c>
      <c r="AX31" s="71">
        <v>32</v>
      </c>
      <c r="AY31" s="47" t="s">
        <v>60</v>
      </c>
      <c r="AZ31" s="72">
        <v>3</v>
      </c>
      <c r="BA31" s="73">
        <f t="shared" si="10"/>
        <v>101394</v>
      </c>
      <c r="BB31" s="74"/>
      <c r="BC31" s="75"/>
      <c r="BD31" s="75"/>
      <c r="BE31" s="75"/>
      <c r="BF31" s="46">
        <v>52</v>
      </c>
      <c r="BG31" s="47" t="s">
        <v>60</v>
      </c>
      <c r="BH31" s="47">
        <v>0</v>
      </c>
      <c r="BI31" s="73">
        <f t="shared" si="11"/>
        <v>163488</v>
      </c>
      <c r="BJ31" s="73"/>
      <c r="BK31" s="73"/>
      <c r="BL31" s="67"/>
    </row>
    <row r="32" spans="1:64" ht="19.5" customHeight="1">
      <c r="A32" s="125" t="s">
        <v>22</v>
      </c>
      <c r="B32" s="18"/>
      <c r="C32" s="159">
        <v>328</v>
      </c>
      <c r="D32" s="136">
        <v>3379</v>
      </c>
      <c r="E32" s="136">
        <f t="shared" si="1"/>
        <v>1108312</v>
      </c>
      <c r="F32" s="136">
        <v>3791.609756097561</v>
      </c>
      <c r="G32" s="136">
        <f t="shared" si="2"/>
        <v>1243648</v>
      </c>
      <c r="H32" s="160">
        <v>23</v>
      </c>
      <c r="I32" s="161" t="s">
        <v>60</v>
      </c>
      <c r="J32" s="162">
        <v>2</v>
      </c>
      <c r="K32" s="163">
        <f t="shared" si="3"/>
        <v>91184</v>
      </c>
      <c r="L32" s="164"/>
      <c r="M32" s="165"/>
      <c r="N32" s="165"/>
      <c r="O32" s="165"/>
      <c r="P32" s="166">
        <v>44</v>
      </c>
      <c r="Q32" s="161" t="s">
        <v>60</v>
      </c>
      <c r="R32" s="162">
        <v>0</v>
      </c>
      <c r="S32" s="163">
        <f t="shared" si="0"/>
        <v>173184</v>
      </c>
      <c r="T32" s="163"/>
      <c r="U32" s="163"/>
      <c r="V32" s="163"/>
      <c r="W32" s="167"/>
      <c r="X32" s="168">
        <v>133</v>
      </c>
      <c r="Y32" s="169">
        <v>3035</v>
      </c>
      <c r="Z32" s="136">
        <f t="shared" si="4"/>
        <v>403655</v>
      </c>
      <c r="AA32" s="169">
        <v>3425</v>
      </c>
      <c r="AB32" s="136">
        <f t="shared" si="5"/>
        <v>455525</v>
      </c>
      <c r="AC32" s="160">
        <v>16</v>
      </c>
      <c r="AD32" s="161" t="s">
        <v>60</v>
      </c>
      <c r="AE32" s="162">
        <v>1</v>
      </c>
      <c r="AF32" s="163">
        <f t="shared" si="6"/>
        <v>25669</v>
      </c>
      <c r="AG32" s="164"/>
      <c r="AH32" s="165"/>
      <c r="AI32" s="165"/>
      <c r="AJ32" s="165"/>
      <c r="AK32" s="166">
        <v>39</v>
      </c>
      <c r="AL32" s="161" t="s">
        <v>60</v>
      </c>
      <c r="AM32" s="170">
        <v>1</v>
      </c>
      <c r="AN32" s="163">
        <f t="shared" si="7"/>
        <v>62377</v>
      </c>
      <c r="AO32" s="163"/>
      <c r="AP32" s="163"/>
      <c r="AQ32" s="163"/>
      <c r="AR32" s="163"/>
      <c r="AS32" s="168">
        <v>173</v>
      </c>
      <c r="AT32" s="169">
        <v>3626</v>
      </c>
      <c r="AU32" s="136">
        <f t="shared" si="8"/>
        <v>627298</v>
      </c>
      <c r="AV32" s="169">
        <v>4066</v>
      </c>
      <c r="AW32" s="44">
        <f t="shared" si="9"/>
        <v>703418</v>
      </c>
      <c r="AX32" s="71">
        <v>28</v>
      </c>
      <c r="AY32" s="47" t="s">
        <v>60</v>
      </c>
      <c r="AZ32" s="72">
        <v>5</v>
      </c>
      <c r="BA32" s="73">
        <f t="shared" si="10"/>
        <v>58993</v>
      </c>
      <c r="BB32" s="74"/>
      <c r="BC32" s="75"/>
      <c r="BD32" s="75"/>
      <c r="BE32" s="75"/>
      <c r="BF32" s="46">
        <v>47</v>
      </c>
      <c r="BG32" s="47" t="s">
        <v>60</v>
      </c>
      <c r="BH32" s="47">
        <v>5</v>
      </c>
      <c r="BI32" s="73">
        <f t="shared" si="11"/>
        <v>98437</v>
      </c>
      <c r="BJ32" s="73"/>
      <c r="BK32" s="73"/>
      <c r="BL32" s="67"/>
    </row>
    <row r="33" spans="1:64" ht="19.5" customHeight="1">
      <c r="A33" s="125" t="s">
        <v>23</v>
      </c>
      <c r="B33" s="18"/>
      <c r="C33" s="159">
        <v>300</v>
      </c>
      <c r="D33" s="136">
        <v>3310</v>
      </c>
      <c r="E33" s="136">
        <f t="shared" si="1"/>
        <v>993000</v>
      </c>
      <c r="F33" s="136">
        <v>3653</v>
      </c>
      <c r="G33" s="136">
        <f t="shared" si="2"/>
        <v>1095900</v>
      </c>
      <c r="H33" s="160">
        <v>23</v>
      </c>
      <c r="I33" s="161" t="s">
        <v>60</v>
      </c>
      <c r="J33" s="162">
        <v>2</v>
      </c>
      <c r="K33" s="163">
        <f t="shared" si="3"/>
        <v>83400</v>
      </c>
      <c r="L33" s="164"/>
      <c r="M33" s="165"/>
      <c r="N33" s="165"/>
      <c r="O33" s="165"/>
      <c r="P33" s="166">
        <v>44</v>
      </c>
      <c r="Q33" s="161" t="s">
        <v>60</v>
      </c>
      <c r="R33" s="162">
        <v>1</v>
      </c>
      <c r="S33" s="163">
        <f t="shared" si="0"/>
        <v>158700</v>
      </c>
      <c r="T33" s="163"/>
      <c r="U33" s="163"/>
      <c r="V33" s="163"/>
      <c r="W33" s="167"/>
      <c r="X33" s="168">
        <v>109</v>
      </c>
      <c r="Y33" s="169">
        <v>2934</v>
      </c>
      <c r="Z33" s="136">
        <f t="shared" si="4"/>
        <v>319806</v>
      </c>
      <c r="AA33" s="169">
        <v>3294</v>
      </c>
      <c r="AB33" s="136">
        <f t="shared" si="5"/>
        <v>359046</v>
      </c>
      <c r="AC33" s="160">
        <v>14</v>
      </c>
      <c r="AD33" s="161" t="s">
        <v>60</v>
      </c>
      <c r="AE33" s="162">
        <v>10</v>
      </c>
      <c r="AF33" s="163">
        <f t="shared" si="6"/>
        <v>19402</v>
      </c>
      <c r="AG33" s="164"/>
      <c r="AH33" s="165"/>
      <c r="AI33" s="165"/>
      <c r="AJ33" s="165"/>
      <c r="AK33" s="166">
        <v>38</v>
      </c>
      <c r="AL33" s="161" t="s">
        <v>60</v>
      </c>
      <c r="AM33" s="170">
        <v>1</v>
      </c>
      <c r="AN33" s="163">
        <f t="shared" si="7"/>
        <v>49813</v>
      </c>
      <c r="AO33" s="163"/>
      <c r="AP33" s="163"/>
      <c r="AQ33" s="163"/>
      <c r="AR33" s="163"/>
      <c r="AS33" s="168">
        <v>150</v>
      </c>
      <c r="AT33" s="169">
        <v>3649</v>
      </c>
      <c r="AU33" s="136">
        <f t="shared" si="8"/>
        <v>547350</v>
      </c>
      <c r="AV33" s="169">
        <v>4015</v>
      </c>
      <c r="AW33" s="44">
        <f t="shared" si="9"/>
        <v>602250</v>
      </c>
      <c r="AX33" s="71">
        <v>29</v>
      </c>
      <c r="AY33" s="47" t="s">
        <v>60</v>
      </c>
      <c r="AZ33" s="72">
        <v>11</v>
      </c>
      <c r="BA33" s="73">
        <f t="shared" si="10"/>
        <v>53850</v>
      </c>
      <c r="BB33" s="74"/>
      <c r="BC33" s="75"/>
      <c r="BD33" s="75"/>
      <c r="BE33" s="75"/>
      <c r="BF33" s="46">
        <v>48</v>
      </c>
      <c r="BG33" s="47" t="s">
        <v>60</v>
      </c>
      <c r="BH33" s="47">
        <v>10</v>
      </c>
      <c r="BI33" s="73">
        <f t="shared" si="11"/>
        <v>87900</v>
      </c>
      <c r="BJ33" s="73"/>
      <c r="BK33" s="73"/>
      <c r="BL33" s="67"/>
    </row>
    <row r="34" spans="1:64" ht="19.5" customHeight="1">
      <c r="A34" s="125" t="s">
        <v>24</v>
      </c>
      <c r="B34" s="18"/>
      <c r="C34" s="159">
        <v>274</v>
      </c>
      <c r="D34" s="136">
        <v>3325</v>
      </c>
      <c r="E34" s="136">
        <f t="shared" si="1"/>
        <v>911050</v>
      </c>
      <c r="F34" s="136">
        <v>3773.28102189781</v>
      </c>
      <c r="G34" s="136">
        <f t="shared" si="2"/>
        <v>1033879</v>
      </c>
      <c r="H34" s="160">
        <v>21</v>
      </c>
      <c r="I34" s="161" t="s">
        <v>60</v>
      </c>
      <c r="J34" s="162">
        <v>6</v>
      </c>
      <c r="K34" s="163">
        <f t="shared" si="3"/>
        <v>70692</v>
      </c>
      <c r="L34" s="164"/>
      <c r="M34" s="165"/>
      <c r="N34" s="165"/>
      <c r="O34" s="165"/>
      <c r="P34" s="166">
        <v>42</v>
      </c>
      <c r="Q34" s="161" t="s">
        <v>60</v>
      </c>
      <c r="R34" s="162">
        <v>9</v>
      </c>
      <c r="S34" s="163">
        <f t="shared" si="0"/>
        <v>140562</v>
      </c>
      <c r="T34" s="163"/>
      <c r="U34" s="163"/>
      <c r="V34" s="163"/>
      <c r="W34" s="167"/>
      <c r="X34" s="168">
        <v>122</v>
      </c>
      <c r="Y34" s="169">
        <v>3045</v>
      </c>
      <c r="Z34" s="136">
        <f t="shared" si="4"/>
        <v>371490</v>
      </c>
      <c r="AA34" s="169">
        <v>3506</v>
      </c>
      <c r="AB34" s="136">
        <f t="shared" si="5"/>
        <v>427732</v>
      </c>
      <c r="AC34" s="160">
        <v>15</v>
      </c>
      <c r="AD34" s="161" t="s">
        <v>60</v>
      </c>
      <c r="AE34" s="162">
        <v>1</v>
      </c>
      <c r="AF34" s="163">
        <f t="shared" si="6"/>
        <v>22082</v>
      </c>
      <c r="AG34" s="164"/>
      <c r="AH34" s="165"/>
      <c r="AI34" s="165"/>
      <c r="AJ34" s="165"/>
      <c r="AK34" s="166">
        <v>38</v>
      </c>
      <c r="AL34" s="161" t="s">
        <v>60</v>
      </c>
      <c r="AM34" s="170">
        <v>5</v>
      </c>
      <c r="AN34" s="163">
        <f t="shared" si="7"/>
        <v>56242</v>
      </c>
      <c r="AO34" s="163"/>
      <c r="AP34" s="163"/>
      <c r="AQ34" s="163"/>
      <c r="AR34" s="163"/>
      <c r="AS34" s="168">
        <v>100</v>
      </c>
      <c r="AT34" s="169">
        <v>3716</v>
      </c>
      <c r="AU34" s="136">
        <f t="shared" si="8"/>
        <v>371600</v>
      </c>
      <c r="AV34" s="169">
        <v>4180</v>
      </c>
      <c r="AW34" s="44">
        <f t="shared" si="9"/>
        <v>418000</v>
      </c>
      <c r="AX34" s="71">
        <v>29</v>
      </c>
      <c r="AY34" s="47" t="s">
        <v>60</v>
      </c>
      <c r="AZ34" s="72">
        <v>9</v>
      </c>
      <c r="BA34" s="73">
        <f t="shared" si="10"/>
        <v>35700</v>
      </c>
      <c r="BB34" s="74"/>
      <c r="BC34" s="75"/>
      <c r="BD34" s="75"/>
      <c r="BE34" s="75"/>
      <c r="BF34" s="46">
        <v>48</v>
      </c>
      <c r="BG34" s="47" t="s">
        <v>60</v>
      </c>
      <c r="BH34" s="47">
        <v>6</v>
      </c>
      <c r="BI34" s="73">
        <f t="shared" si="11"/>
        <v>58200</v>
      </c>
      <c r="BJ34" s="73"/>
      <c r="BK34" s="73"/>
      <c r="BL34" s="67"/>
    </row>
    <row r="35" spans="1:64" ht="19.5" customHeight="1">
      <c r="A35" s="125" t="s">
        <v>25</v>
      </c>
      <c r="B35" s="18"/>
      <c r="C35" s="159">
        <v>344</v>
      </c>
      <c r="D35" s="136">
        <v>3486</v>
      </c>
      <c r="E35" s="136">
        <f t="shared" si="1"/>
        <v>1199184</v>
      </c>
      <c r="F35" s="136">
        <v>3775.6831395348836</v>
      </c>
      <c r="G35" s="136">
        <f t="shared" si="2"/>
        <v>1298835</v>
      </c>
      <c r="H35" s="160">
        <v>24</v>
      </c>
      <c r="I35" s="161" t="s">
        <v>60</v>
      </c>
      <c r="J35" s="162">
        <v>4</v>
      </c>
      <c r="K35" s="163">
        <f t="shared" si="3"/>
        <v>100448</v>
      </c>
      <c r="L35" s="164"/>
      <c r="M35" s="165"/>
      <c r="N35" s="165"/>
      <c r="O35" s="165"/>
      <c r="P35" s="166">
        <v>46</v>
      </c>
      <c r="Q35" s="161" t="s">
        <v>60</v>
      </c>
      <c r="R35" s="162">
        <v>8</v>
      </c>
      <c r="S35" s="163">
        <f t="shared" si="0"/>
        <v>192640</v>
      </c>
      <c r="T35" s="163"/>
      <c r="U35" s="163"/>
      <c r="V35" s="163"/>
      <c r="W35" s="167"/>
      <c r="X35" s="168">
        <v>113</v>
      </c>
      <c r="Y35" s="169">
        <v>3058</v>
      </c>
      <c r="Z35" s="136">
        <f t="shared" si="4"/>
        <v>345554</v>
      </c>
      <c r="AA35" s="169">
        <v>3384</v>
      </c>
      <c r="AB35" s="136">
        <f t="shared" si="5"/>
        <v>382392</v>
      </c>
      <c r="AC35" s="160">
        <v>16</v>
      </c>
      <c r="AD35" s="161" t="s">
        <v>60</v>
      </c>
      <c r="AE35" s="162">
        <v>3</v>
      </c>
      <c r="AF35" s="163">
        <f t="shared" si="6"/>
        <v>22035</v>
      </c>
      <c r="AG35" s="164"/>
      <c r="AH35" s="165"/>
      <c r="AI35" s="165"/>
      <c r="AJ35" s="165"/>
      <c r="AK35" s="166">
        <v>41</v>
      </c>
      <c r="AL35" s="161" t="s">
        <v>60</v>
      </c>
      <c r="AM35" s="170">
        <v>0</v>
      </c>
      <c r="AN35" s="163">
        <f t="shared" si="7"/>
        <v>55596</v>
      </c>
      <c r="AO35" s="163"/>
      <c r="AP35" s="163"/>
      <c r="AQ35" s="163"/>
      <c r="AR35" s="163"/>
      <c r="AS35" s="168">
        <v>164</v>
      </c>
      <c r="AT35" s="169">
        <v>3874</v>
      </c>
      <c r="AU35" s="136">
        <f t="shared" si="8"/>
        <v>635336</v>
      </c>
      <c r="AV35" s="169">
        <v>4169</v>
      </c>
      <c r="AW35" s="44">
        <f t="shared" si="9"/>
        <v>683716</v>
      </c>
      <c r="AX35" s="71">
        <v>31</v>
      </c>
      <c r="AY35" s="47" t="s">
        <v>60</v>
      </c>
      <c r="AZ35" s="72">
        <v>1</v>
      </c>
      <c r="BA35" s="73">
        <f t="shared" si="10"/>
        <v>61172</v>
      </c>
      <c r="BB35" s="74"/>
      <c r="BC35" s="75"/>
      <c r="BD35" s="75"/>
      <c r="BE35" s="75"/>
      <c r="BF35" s="46">
        <v>51</v>
      </c>
      <c r="BG35" s="47" t="s">
        <v>60</v>
      </c>
      <c r="BH35" s="47">
        <v>6</v>
      </c>
      <c r="BI35" s="73">
        <f t="shared" si="11"/>
        <v>101352</v>
      </c>
      <c r="BJ35" s="73"/>
      <c r="BK35" s="73"/>
      <c r="BL35" s="67"/>
    </row>
    <row r="36" spans="1:64" ht="19.5" customHeight="1">
      <c r="A36" s="125" t="s">
        <v>26</v>
      </c>
      <c r="B36" s="18"/>
      <c r="C36" s="159">
        <v>478</v>
      </c>
      <c r="D36" s="136">
        <v>3535</v>
      </c>
      <c r="E36" s="136">
        <f t="shared" si="1"/>
        <v>1689730</v>
      </c>
      <c r="F36" s="136">
        <v>4151.71129707113</v>
      </c>
      <c r="G36" s="136">
        <f t="shared" si="2"/>
        <v>1984518</v>
      </c>
      <c r="H36" s="160">
        <v>24</v>
      </c>
      <c r="I36" s="161" t="s">
        <v>60</v>
      </c>
      <c r="J36" s="162">
        <v>11</v>
      </c>
      <c r="K36" s="163">
        <f t="shared" si="3"/>
        <v>142922</v>
      </c>
      <c r="L36" s="164"/>
      <c r="M36" s="165"/>
      <c r="N36" s="165"/>
      <c r="O36" s="165"/>
      <c r="P36" s="166">
        <v>45</v>
      </c>
      <c r="Q36" s="161" t="s">
        <v>60</v>
      </c>
      <c r="R36" s="162">
        <v>10</v>
      </c>
      <c r="S36" s="163">
        <f t="shared" si="0"/>
        <v>262900</v>
      </c>
      <c r="T36" s="163"/>
      <c r="U36" s="163"/>
      <c r="V36" s="163"/>
      <c r="W36" s="167"/>
      <c r="X36" s="168">
        <v>195</v>
      </c>
      <c r="Y36" s="169">
        <v>3324</v>
      </c>
      <c r="Z36" s="136">
        <f t="shared" si="4"/>
        <v>648180</v>
      </c>
      <c r="AA36" s="169">
        <v>4029</v>
      </c>
      <c r="AB36" s="136">
        <f t="shared" si="5"/>
        <v>785655</v>
      </c>
      <c r="AC36" s="160">
        <v>18</v>
      </c>
      <c r="AD36" s="161" t="s">
        <v>60</v>
      </c>
      <c r="AE36" s="162">
        <v>9</v>
      </c>
      <c r="AF36" s="163">
        <f t="shared" si="6"/>
        <v>43875</v>
      </c>
      <c r="AG36" s="164"/>
      <c r="AH36" s="165"/>
      <c r="AI36" s="165"/>
      <c r="AJ36" s="165"/>
      <c r="AK36" s="166">
        <v>42</v>
      </c>
      <c r="AL36" s="161" t="s">
        <v>60</v>
      </c>
      <c r="AM36" s="170">
        <v>0</v>
      </c>
      <c r="AN36" s="163">
        <f t="shared" si="7"/>
        <v>98280</v>
      </c>
      <c r="AO36" s="163"/>
      <c r="AP36" s="163"/>
      <c r="AQ36" s="163"/>
      <c r="AR36" s="163"/>
      <c r="AS36" s="168">
        <v>207</v>
      </c>
      <c r="AT36" s="169">
        <v>3841</v>
      </c>
      <c r="AU36" s="136">
        <f t="shared" si="8"/>
        <v>795087</v>
      </c>
      <c r="AV36" s="169">
        <v>4440</v>
      </c>
      <c r="AW36" s="44">
        <f t="shared" si="9"/>
        <v>919080</v>
      </c>
      <c r="AX36" s="71">
        <v>31</v>
      </c>
      <c r="AY36" s="47" t="s">
        <v>60</v>
      </c>
      <c r="AZ36" s="72">
        <v>10</v>
      </c>
      <c r="BA36" s="73">
        <f t="shared" si="10"/>
        <v>79074</v>
      </c>
      <c r="BB36" s="74"/>
      <c r="BC36" s="75"/>
      <c r="BD36" s="75"/>
      <c r="BE36" s="75"/>
      <c r="BF36" s="46">
        <v>50</v>
      </c>
      <c r="BG36" s="47" t="s">
        <v>60</v>
      </c>
      <c r="BH36" s="47">
        <v>10</v>
      </c>
      <c r="BI36" s="73">
        <f t="shared" si="11"/>
        <v>126270</v>
      </c>
      <c r="BJ36" s="73"/>
      <c r="BK36" s="73"/>
      <c r="BL36" s="67"/>
    </row>
    <row r="37" spans="1:64" ht="19.5" customHeight="1">
      <c r="A37" s="125" t="s">
        <v>27</v>
      </c>
      <c r="B37" s="18"/>
      <c r="C37" s="159">
        <v>303</v>
      </c>
      <c r="D37" s="136">
        <v>3322</v>
      </c>
      <c r="E37" s="136">
        <f t="shared" si="1"/>
        <v>1006566</v>
      </c>
      <c r="F37" s="136">
        <v>3709.5940594059407</v>
      </c>
      <c r="G37" s="136">
        <f t="shared" si="2"/>
        <v>1124007</v>
      </c>
      <c r="H37" s="160">
        <v>22</v>
      </c>
      <c r="I37" s="161" t="s">
        <v>60</v>
      </c>
      <c r="J37" s="162">
        <v>7</v>
      </c>
      <c r="K37" s="163">
        <f t="shared" si="3"/>
        <v>82113</v>
      </c>
      <c r="L37" s="164"/>
      <c r="M37" s="165"/>
      <c r="N37" s="165"/>
      <c r="O37" s="165"/>
      <c r="P37" s="166">
        <v>43</v>
      </c>
      <c r="Q37" s="161" t="s">
        <v>60</v>
      </c>
      <c r="R37" s="162">
        <v>9</v>
      </c>
      <c r="S37" s="163">
        <f t="shared" si="0"/>
        <v>159075</v>
      </c>
      <c r="T37" s="163"/>
      <c r="U37" s="163"/>
      <c r="V37" s="163"/>
      <c r="W37" s="167"/>
      <c r="X37" s="168">
        <v>77</v>
      </c>
      <c r="Y37" s="169">
        <v>2978</v>
      </c>
      <c r="Z37" s="136">
        <f t="shared" si="4"/>
        <v>229306</v>
      </c>
      <c r="AA37" s="169">
        <v>3404</v>
      </c>
      <c r="AB37" s="136">
        <f t="shared" si="5"/>
        <v>262108</v>
      </c>
      <c r="AC37" s="160">
        <v>14</v>
      </c>
      <c r="AD37" s="161" t="s">
        <v>60</v>
      </c>
      <c r="AE37" s="162">
        <v>7</v>
      </c>
      <c r="AF37" s="163">
        <f t="shared" si="6"/>
        <v>13475</v>
      </c>
      <c r="AG37" s="164"/>
      <c r="AH37" s="165"/>
      <c r="AI37" s="165"/>
      <c r="AJ37" s="165"/>
      <c r="AK37" s="166">
        <v>38</v>
      </c>
      <c r="AL37" s="161" t="s">
        <v>60</v>
      </c>
      <c r="AM37" s="170">
        <v>0</v>
      </c>
      <c r="AN37" s="163">
        <f t="shared" si="7"/>
        <v>35112</v>
      </c>
      <c r="AO37" s="163"/>
      <c r="AP37" s="163"/>
      <c r="AQ37" s="163"/>
      <c r="AR37" s="163"/>
      <c r="AS37" s="168">
        <v>179</v>
      </c>
      <c r="AT37" s="169">
        <v>3556</v>
      </c>
      <c r="AU37" s="136">
        <f t="shared" si="8"/>
        <v>636524</v>
      </c>
      <c r="AV37" s="169">
        <v>3943</v>
      </c>
      <c r="AW37" s="44">
        <f t="shared" si="9"/>
        <v>705797</v>
      </c>
      <c r="AX37" s="71">
        <v>27</v>
      </c>
      <c r="AY37" s="47" t="s">
        <v>60</v>
      </c>
      <c r="AZ37" s="72">
        <v>2</v>
      </c>
      <c r="BA37" s="73">
        <f t="shared" si="10"/>
        <v>58354</v>
      </c>
      <c r="BB37" s="74"/>
      <c r="BC37" s="75"/>
      <c r="BD37" s="75"/>
      <c r="BE37" s="75"/>
      <c r="BF37" s="46">
        <v>47</v>
      </c>
      <c r="BG37" s="47" t="s">
        <v>60</v>
      </c>
      <c r="BH37" s="47">
        <v>4</v>
      </c>
      <c r="BI37" s="73">
        <f t="shared" si="11"/>
        <v>101672</v>
      </c>
      <c r="BJ37" s="73"/>
      <c r="BK37" s="73"/>
      <c r="BL37" s="67"/>
    </row>
    <row r="38" spans="1:64" ht="19.5" customHeight="1">
      <c r="A38" s="125" t="s">
        <v>28</v>
      </c>
      <c r="B38" s="18"/>
      <c r="C38" s="159">
        <v>280</v>
      </c>
      <c r="D38" s="136">
        <v>3242</v>
      </c>
      <c r="E38" s="136">
        <f t="shared" si="1"/>
        <v>907760</v>
      </c>
      <c r="F38" s="136">
        <v>3527</v>
      </c>
      <c r="G38" s="136">
        <f t="shared" si="2"/>
        <v>987560</v>
      </c>
      <c r="H38" s="160">
        <v>21</v>
      </c>
      <c r="I38" s="161" t="s">
        <v>60</v>
      </c>
      <c r="J38" s="162">
        <v>5</v>
      </c>
      <c r="K38" s="163">
        <f t="shared" si="3"/>
        <v>71960</v>
      </c>
      <c r="L38" s="164"/>
      <c r="M38" s="165"/>
      <c r="N38" s="165"/>
      <c r="O38" s="165"/>
      <c r="P38" s="166">
        <v>42</v>
      </c>
      <c r="Q38" s="161" t="s">
        <v>60</v>
      </c>
      <c r="R38" s="162">
        <v>3</v>
      </c>
      <c r="S38" s="163">
        <f t="shared" si="0"/>
        <v>141960</v>
      </c>
      <c r="T38" s="163"/>
      <c r="U38" s="163"/>
      <c r="V38" s="163"/>
      <c r="W38" s="167"/>
      <c r="X38" s="168">
        <v>104</v>
      </c>
      <c r="Y38" s="169">
        <v>2772</v>
      </c>
      <c r="Z38" s="136">
        <f t="shared" si="4"/>
        <v>288288</v>
      </c>
      <c r="AA38" s="169">
        <v>3040</v>
      </c>
      <c r="AB38" s="136">
        <f t="shared" si="5"/>
        <v>316160</v>
      </c>
      <c r="AC38" s="160">
        <v>12</v>
      </c>
      <c r="AD38" s="161" t="s">
        <v>60</v>
      </c>
      <c r="AE38" s="162">
        <v>9</v>
      </c>
      <c r="AF38" s="163">
        <f t="shared" si="6"/>
        <v>15912</v>
      </c>
      <c r="AG38" s="164"/>
      <c r="AH38" s="165"/>
      <c r="AI38" s="165"/>
      <c r="AJ38" s="165"/>
      <c r="AK38" s="166">
        <v>35</v>
      </c>
      <c r="AL38" s="161" t="s">
        <v>60</v>
      </c>
      <c r="AM38" s="170">
        <v>10</v>
      </c>
      <c r="AN38" s="163">
        <f t="shared" si="7"/>
        <v>44720</v>
      </c>
      <c r="AO38" s="163"/>
      <c r="AP38" s="163"/>
      <c r="AQ38" s="163"/>
      <c r="AR38" s="163"/>
      <c r="AS38" s="168">
        <v>131</v>
      </c>
      <c r="AT38" s="169">
        <v>3673</v>
      </c>
      <c r="AU38" s="136">
        <f t="shared" si="8"/>
        <v>481163</v>
      </c>
      <c r="AV38" s="169">
        <v>3987</v>
      </c>
      <c r="AW38" s="44">
        <f t="shared" si="9"/>
        <v>522297</v>
      </c>
      <c r="AX38" s="71">
        <v>29</v>
      </c>
      <c r="AY38" s="47" t="s">
        <v>60</v>
      </c>
      <c r="AZ38" s="72">
        <v>0</v>
      </c>
      <c r="BA38" s="73">
        <f t="shared" si="10"/>
        <v>45588</v>
      </c>
      <c r="BB38" s="74"/>
      <c r="BC38" s="75"/>
      <c r="BD38" s="75"/>
      <c r="BE38" s="75"/>
      <c r="BF38" s="46">
        <v>48</v>
      </c>
      <c r="BG38" s="47" t="s">
        <v>60</v>
      </c>
      <c r="BH38" s="47">
        <v>1</v>
      </c>
      <c r="BI38" s="73">
        <f t="shared" si="11"/>
        <v>75587</v>
      </c>
      <c r="BJ38" s="73"/>
      <c r="BK38" s="73"/>
      <c r="BL38" s="67"/>
    </row>
    <row r="39" spans="1:64" ht="19.5" customHeight="1">
      <c r="A39" s="127" t="s">
        <v>29</v>
      </c>
      <c r="B39" s="18"/>
      <c r="C39" s="159">
        <v>216</v>
      </c>
      <c r="D39" s="136">
        <v>3213</v>
      </c>
      <c r="E39" s="136">
        <f t="shared" si="1"/>
        <v>694008</v>
      </c>
      <c r="F39" s="136">
        <v>3709</v>
      </c>
      <c r="G39" s="136">
        <f t="shared" si="2"/>
        <v>801144</v>
      </c>
      <c r="H39" s="160">
        <v>20</v>
      </c>
      <c r="I39" s="161" t="s">
        <v>60</v>
      </c>
      <c r="J39" s="162">
        <v>1</v>
      </c>
      <c r="K39" s="163">
        <f t="shared" si="3"/>
        <v>52056</v>
      </c>
      <c r="L39" s="164"/>
      <c r="M39" s="165"/>
      <c r="N39" s="165"/>
      <c r="O39" s="165"/>
      <c r="P39" s="166">
        <v>41</v>
      </c>
      <c r="Q39" s="161" t="s">
        <v>60</v>
      </c>
      <c r="R39" s="162">
        <v>2</v>
      </c>
      <c r="S39" s="163">
        <f t="shared" si="0"/>
        <v>106704</v>
      </c>
      <c r="T39" s="163"/>
      <c r="U39" s="163"/>
      <c r="V39" s="163"/>
      <c r="W39" s="167"/>
      <c r="X39" s="168">
        <v>95</v>
      </c>
      <c r="Y39" s="169">
        <v>3028</v>
      </c>
      <c r="Z39" s="136">
        <f t="shared" si="4"/>
        <v>287660</v>
      </c>
      <c r="AA39" s="169">
        <v>3492</v>
      </c>
      <c r="AB39" s="136">
        <f t="shared" si="5"/>
        <v>331740</v>
      </c>
      <c r="AC39" s="160">
        <v>14</v>
      </c>
      <c r="AD39" s="161" t="s">
        <v>60</v>
      </c>
      <c r="AE39" s="162">
        <v>7</v>
      </c>
      <c r="AF39" s="163">
        <f t="shared" si="6"/>
        <v>16625</v>
      </c>
      <c r="AG39" s="164"/>
      <c r="AH39" s="165"/>
      <c r="AI39" s="165"/>
      <c r="AJ39" s="165"/>
      <c r="AK39" s="166">
        <v>37</v>
      </c>
      <c r="AL39" s="161" t="s">
        <v>60</v>
      </c>
      <c r="AM39" s="170">
        <v>9</v>
      </c>
      <c r="AN39" s="163">
        <f t="shared" si="7"/>
        <v>43035</v>
      </c>
      <c r="AO39" s="163"/>
      <c r="AP39" s="163"/>
      <c r="AQ39" s="163"/>
      <c r="AR39" s="163"/>
      <c r="AS39" s="168">
        <v>78</v>
      </c>
      <c r="AT39" s="169">
        <v>3486</v>
      </c>
      <c r="AU39" s="136">
        <f t="shared" si="8"/>
        <v>271908</v>
      </c>
      <c r="AV39" s="169">
        <v>4018</v>
      </c>
      <c r="AW39" s="44">
        <f t="shared" si="9"/>
        <v>313404</v>
      </c>
      <c r="AX39" s="71">
        <v>26</v>
      </c>
      <c r="AY39" s="47" t="s">
        <v>60</v>
      </c>
      <c r="AZ39" s="72">
        <v>4</v>
      </c>
      <c r="BA39" s="73">
        <f t="shared" si="10"/>
        <v>24648</v>
      </c>
      <c r="BB39" s="74"/>
      <c r="BC39" s="75"/>
      <c r="BD39" s="75"/>
      <c r="BE39" s="75"/>
      <c r="BF39" s="46">
        <v>45</v>
      </c>
      <c r="BG39" s="47" t="s">
        <v>60</v>
      </c>
      <c r="BH39" s="47">
        <v>4</v>
      </c>
      <c r="BI39" s="73">
        <f t="shared" si="11"/>
        <v>42432</v>
      </c>
      <c r="BJ39" s="73"/>
      <c r="BK39" s="73"/>
      <c r="BL39" s="67"/>
    </row>
    <row r="40" spans="1:64" ht="19.5" customHeight="1">
      <c r="A40" s="128" t="s">
        <v>30</v>
      </c>
      <c r="B40" s="20"/>
      <c r="C40" s="171">
        <v>279</v>
      </c>
      <c r="D40" s="172">
        <v>3442</v>
      </c>
      <c r="E40" s="172">
        <f t="shared" si="1"/>
        <v>960318</v>
      </c>
      <c r="F40" s="172">
        <v>3944.8566308243726</v>
      </c>
      <c r="G40" s="172">
        <f t="shared" si="2"/>
        <v>1100615</v>
      </c>
      <c r="H40" s="173">
        <v>22</v>
      </c>
      <c r="I40" s="174" t="s">
        <v>60</v>
      </c>
      <c r="J40" s="175">
        <v>10</v>
      </c>
      <c r="K40" s="176">
        <f t="shared" si="3"/>
        <v>76446</v>
      </c>
      <c r="L40" s="177"/>
      <c r="M40" s="178"/>
      <c r="N40" s="178"/>
      <c r="O40" s="178"/>
      <c r="P40" s="179">
        <v>43</v>
      </c>
      <c r="Q40" s="174" t="s">
        <v>60</v>
      </c>
      <c r="R40" s="175">
        <v>6</v>
      </c>
      <c r="S40" s="176">
        <f t="shared" si="0"/>
        <v>145638</v>
      </c>
      <c r="T40" s="176"/>
      <c r="U40" s="176"/>
      <c r="V40" s="176"/>
      <c r="W40" s="180"/>
      <c r="X40" s="181">
        <v>91</v>
      </c>
      <c r="Y40" s="182">
        <v>3180</v>
      </c>
      <c r="Z40" s="172">
        <f t="shared" si="4"/>
        <v>289380</v>
      </c>
      <c r="AA40" s="182">
        <v>3691</v>
      </c>
      <c r="AB40" s="172">
        <f t="shared" si="5"/>
        <v>335881</v>
      </c>
      <c r="AC40" s="173">
        <v>16</v>
      </c>
      <c r="AD40" s="174" t="s">
        <v>60</v>
      </c>
      <c r="AE40" s="175">
        <v>4</v>
      </c>
      <c r="AF40" s="176">
        <f t="shared" si="6"/>
        <v>17836</v>
      </c>
      <c r="AG40" s="177"/>
      <c r="AH40" s="178"/>
      <c r="AI40" s="178"/>
      <c r="AJ40" s="178"/>
      <c r="AK40" s="179">
        <v>39</v>
      </c>
      <c r="AL40" s="174" t="s">
        <v>60</v>
      </c>
      <c r="AM40" s="183">
        <v>3</v>
      </c>
      <c r="AN40" s="176">
        <f t="shared" si="7"/>
        <v>42861</v>
      </c>
      <c r="AO40" s="176"/>
      <c r="AP40" s="176"/>
      <c r="AQ40" s="176"/>
      <c r="AR40" s="176"/>
      <c r="AS40" s="181">
        <v>138</v>
      </c>
      <c r="AT40" s="182">
        <v>3703</v>
      </c>
      <c r="AU40" s="172">
        <f t="shared" si="8"/>
        <v>511014</v>
      </c>
      <c r="AV40" s="182">
        <v>4243</v>
      </c>
      <c r="AW40" s="76">
        <f t="shared" si="9"/>
        <v>585534</v>
      </c>
      <c r="AX40" s="77">
        <v>28</v>
      </c>
      <c r="AY40" s="78" t="s">
        <v>60</v>
      </c>
      <c r="AZ40" s="79">
        <v>1</v>
      </c>
      <c r="BA40" s="80">
        <f t="shared" si="10"/>
        <v>46506</v>
      </c>
      <c r="BB40" s="81"/>
      <c r="BC40" s="82"/>
      <c r="BD40" s="82"/>
      <c r="BE40" s="82"/>
      <c r="BF40" s="83">
        <v>47</v>
      </c>
      <c r="BG40" s="78" t="s">
        <v>60</v>
      </c>
      <c r="BH40" s="78">
        <v>0</v>
      </c>
      <c r="BI40" s="73">
        <f t="shared" si="11"/>
        <v>77832</v>
      </c>
      <c r="BJ40" s="73"/>
      <c r="BK40" s="73"/>
      <c r="BL40" s="67"/>
    </row>
    <row r="41" spans="1:64" ht="19.5" customHeight="1">
      <c r="A41" s="129" t="s">
        <v>32</v>
      </c>
      <c r="B41" s="21"/>
      <c r="C41" s="184">
        <v>180</v>
      </c>
      <c r="D41" s="135">
        <v>3479</v>
      </c>
      <c r="E41" s="135">
        <f t="shared" si="1"/>
        <v>626220</v>
      </c>
      <c r="F41" s="135">
        <v>3939</v>
      </c>
      <c r="G41" s="135">
        <f t="shared" si="2"/>
        <v>709020</v>
      </c>
      <c r="H41" s="185">
        <v>24</v>
      </c>
      <c r="I41" s="186" t="s">
        <v>60</v>
      </c>
      <c r="J41" s="187">
        <v>1</v>
      </c>
      <c r="K41" s="188">
        <f t="shared" si="3"/>
        <v>52020</v>
      </c>
      <c r="L41" s="189"/>
      <c r="M41" s="190"/>
      <c r="N41" s="190"/>
      <c r="O41" s="190"/>
      <c r="P41" s="191">
        <v>44</v>
      </c>
      <c r="Q41" s="186" t="s">
        <v>60</v>
      </c>
      <c r="R41" s="187">
        <v>5</v>
      </c>
      <c r="S41" s="188">
        <f t="shared" si="0"/>
        <v>95940</v>
      </c>
      <c r="T41" s="188"/>
      <c r="U41" s="188"/>
      <c r="V41" s="188"/>
      <c r="W41" s="192"/>
      <c r="X41" s="155">
        <v>62</v>
      </c>
      <c r="Y41" s="193">
        <v>3146</v>
      </c>
      <c r="Z41" s="135">
        <f t="shared" si="4"/>
        <v>195052</v>
      </c>
      <c r="AA41" s="193">
        <v>3674</v>
      </c>
      <c r="AB41" s="135">
        <f t="shared" si="5"/>
        <v>227788</v>
      </c>
      <c r="AC41" s="185">
        <v>16</v>
      </c>
      <c r="AD41" s="186" t="s">
        <v>60</v>
      </c>
      <c r="AE41" s="187">
        <v>9</v>
      </c>
      <c r="AF41" s="188">
        <f t="shared" si="6"/>
        <v>12462</v>
      </c>
      <c r="AG41" s="189"/>
      <c r="AH41" s="190"/>
      <c r="AI41" s="190"/>
      <c r="AJ41" s="190"/>
      <c r="AK41" s="191">
        <v>39</v>
      </c>
      <c r="AL41" s="186" t="s">
        <v>60</v>
      </c>
      <c r="AM41" s="194">
        <v>7</v>
      </c>
      <c r="AN41" s="188">
        <f t="shared" si="7"/>
        <v>29450</v>
      </c>
      <c r="AO41" s="188"/>
      <c r="AP41" s="188"/>
      <c r="AQ41" s="188"/>
      <c r="AR41" s="188"/>
      <c r="AS41" s="155">
        <v>98</v>
      </c>
      <c r="AT41" s="193">
        <v>3731</v>
      </c>
      <c r="AU41" s="135">
        <f t="shared" si="8"/>
        <v>365638</v>
      </c>
      <c r="AV41" s="193">
        <v>4169</v>
      </c>
      <c r="AW41" s="34">
        <f t="shared" si="9"/>
        <v>408562</v>
      </c>
      <c r="AX41" s="84">
        <v>29</v>
      </c>
      <c r="AY41" s="37" t="s">
        <v>60</v>
      </c>
      <c r="AZ41" s="85">
        <v>3</v>
      </c>
      <c r="BA41" s="86">
        <f t="shared" si="10"/>
        <v>34398</v>
      </c>
      <c r="BB41" s="87"/>
      <c r="BC41" s="88"/>
      <c r="BD41" s="88"/>
      <c r="BE41" s="88"/>
      <c r="BF41" s="36">
        <v>48</v>
      </c>
      <c r="BG41" s="37" t="s">
        <v>60</v>
      </c>
      <c r="BH41" s="37">
        <v>0</v>
      </c>
      <c r="BI41" s="73">
        <f t="shared" si="11"/>
        <v>56448</v>
      </c>
      <c r="BJ41" s="73"/>
      <c r="BK41" s="73"/>
      <c r="BL41" s="67"/>
    </row>
    <row r="42" spans="1:64" ht="19.5" customHeight="1">
      <c r="A42" s="130" t="s">
        <v>33</v>
      </c>
      <c r="B42" s="22"/>
      <c r="C42" s="159">
        <v>127</v>
      </c>
      <c r="D42" s="136">
        <v>3350</v>
      </c>
      <c r="E42" s="136">
        <f t="shared" si="1"/>
        <v>425450</v>
      </c>
      <c r="F42" s="136">
        <v>3794.5984251968503</v>
      </c>
      <c r="G42" s="136">
        <f t="shared" si="2"/>
        <v>481914</v>
      </c>
      <c r="H42" s="160">
        <v>22</v>
      </c>
      <c r="I42" s="161" t="s">
        <v>60</v>
      </c>
      <c r="J42" s="162">
        <v>11</v>
      </c>
      <c r="K42" s="163">
        <f t="shared" si="3"/>
        <v>34925</v>
      </c>
      <c r="L42" s="164"/>
      <c r="M42" s="165"/>
      <c r="N42" s="165"/>
      <c r="O42" s="165"/>
      <c r="P42" s="166">
        <v>42</v>
      </c>
      <c r="Q42" s="161" t="s">
        <v>60</v>
      </c>
      <c r="R42" s="162">
        <v>8</v>
      </c>
      <c r="S42" s="163">
        <f t="shared" si="0"/>
        <v>65024</v>
      </c>
      <c r="T42" s="163"/>
      <c r="U42" s="163"/>
      <c r="V42" s="163"/>
      <c r="W42" s="167"/>
      <c r="X42" s="168">
        <v>60</v>
      </c>
      <c r="Y42" s="169">
        <v>2965</v>
      </c>
      <c r="Z42" s="136">
        <f t="shared" si="4"/>
        <v>177900</v>
      </c>
      <c r="AA42" s="169">
        <v>3436</v>
      </c>
      <c r="AB42" s="136">
        <f t="shared" si="5"/>
        <v>206160</v>
      </c>
      <c r="AC42" s="160">
        <v>13</v>
      </c>
      <c r="AD42" s="161" t="s">
        <v>60</v>
      </c>
      <c r="AE42" s="162">
        <v>10</v>
      </c>
      <c r="AF42" s="163">
        <f t="shared" si="6"/>
        <v>9960</v>
      </c>
      <c r="AG42" s="164"/>
      <c r="AH42" s="165"/>
      <c r="AI42" s="165"/>
      <c r="AJ42" s="165"/>
      <c r="AK42" s="166">
        <v>36</v>
      </c>
      <c r="AL42" s="161" t="s">
        <v>60</v>
      </c>
      <c r="AM42" s="170">
        <v>7</v>
      </c>
      <c r="AN42" s="163">
        <f t="shared" si="7"/>
        <v>26340</v>
      </c>
      <c r="AO42" s="163"/>
      <c r="AP42" s="163"/>
      <c r="AQ42" s="163"/>
      <c r="AR42" s="163"/>
      <c r="AS42" s="168">
        <v>55</v>
      </c>
      <c r="AT42" s="169">
        <v>3807</v>
      </c>
      <c r="AU42" s="136">
        <f t="shared" si="8"/>
        <v>209385</v>
      </c>
      <c r="AV42" s="169">
        <v>4275</v>
      </c>
      <c r="AW42" s="44">
        <f t="shared" si="9"/>
        <v>235125</v>
      </c>
      <c r="AX42" s="71">
        <v>31</v>
      </c>
      <c r="AY42" s="47" t="s">
        <v>60</v>
      </c>
      <c r="AZ42" s="72">
        <v>0</v>
      </c>
      <c r="BA42" s="73">
        <f t="shared" si="10"/>
        <v>20460</v>
      </c>
      <c r="BB42" s="74"/>
      <c r="BC42" s="75"/>
      <c r="BD42" s="75"/>
      <c r="BE42" s="75"/>
      <c r="BF42" s="46">
        <v>49</v>
      </c>
      <c r="BG42" s="47" t="s">
        <v>60</v>
      </c>
      <c r="BH42" s="47">
        <v>8</v>
      </c>
      <c r="BI42" s="73">
        <f t="shared" si="11"/>
        <v>32780</v>
      </c>
      <c r="BJ42" s="73"/>
      <c r="BK42" s="73"/>
      <c r="BL42" s="67"/>
    </row>
    <row r="43" spans="1:64" ht="19.5" customHeight="1">
      <c r="A43" s="131" t="s">
        <v>34</v>
      </c>
      <c r="B43" s="23"/>
      <c r="C43" s="171">
        <v>159</v>
      </c>
      <c r="D43" s="172">
        <v>3289</v>
      </c>
      <c r="E43" s="172">
        <f t="shared" si="1"/>
        <v>522951</v>
      </c>
      <c r="F43" s="172">
        <v>3653.6918238993712</v>
      </c>
      <c r="G43" s="172">
        <f t="shared" si="2"/>
        <v>580937</v>
      </c>
      <c r="H43" s="173">
        <v>22</v>
      </c>
      <c r="I43" s="174" t="s">
        <v>60</v>
      </c>
      <c r="J43" s="175">
        <v>9</v>
      </c>
      <c r="K43" s="176">
        <f t="shared" si="3"/>
        <v>43407</v>
      </c>
      <c r="L43" s="177"/>
      <c r="M43" s="178"/>
      <c r="N43" s="178"/>
      <c r="O43" s="178"/>
      <c r="P43" s="179">
        <v>43</v>
      </c>
      <c r="Q43" s="174" t="s">
        <v>60</v>
      </c>
      <c r="R43" s="175">
        <v>2</v>
      </c>
      <c r="S43" s="176">
        <f t="shared" si="0"/>
        <v>82362</v>
      </c>
      <c r="T43" s="176"/>
      <c r="U43" s="176"/>
      <c r="V43" s="176"/>
      <c r="W43" s="180"/>
      <c r="X43" s="181">
        <v>50</v>
      </c>
      <c r="Y43" s="182">
        <v>2788</v>
      </c>
      <c r="Z43" s="172">
        <f t="shared" si="4"/>
        <v>139400</v>
      </c>
      <c r="AA43" s="182">
        <v>3122</v>
      </c>
      <c r="AB43" s="172">
        <f t="shared" si="5"/>
        <v>156100</v>
      </c>
      <c r="AC43" s="173">
        <v>13</v>
      </c>
      <c r="AD43" s="174" t="s">
        <v>60</v>
      </c>
      <c r="AE43" s="175">
        <v>3</v>
      </c>
      <c r="AF43" s="176">
        <f t="shared" si="6"/>
        <v>7950</v>
      </c>
      <c r="AG43" s="177"/>
      <c r="AH43" s="178"/>
      <c r="AI43" s="178"/>
      <c r="AJ43" s="178"/>
      <c r="AK43" s="179">
        <v>36</v>
      </c>
      <c r="AL43" s="174" t="s">
        <v>60</v>
      </c>
      <c r="AM43" s="183">
        <v>5</v>
      </c>
      <c r="AN43" s="176">
        <f t="shared" si="7"/>
        <v>21850</v>
      </c>
      <c r="AO43" s="176"/>
      <c r="AP43" s="176"/>
      <c r="AQ43" s="176"/>
      <c r="AR43" s="176"/>
      <c r="AS43" s="181">
        <v>90</v>
      </c>
      <c r="AT43" s="182">
        <v>3563</v>
      </c>
      <c r="AU43" s="172">
        <f t="shared" si="8"/>
        <v>320670</v>
      </c>
      <c r="AV43" s="182">
        <v>3947</v>
      </c>
      <c r="AW43" s="76">
        <f t="shared" si="9"/>
        <v>355230</v>
      </c>
      <c r="AX43" s="77">
        <v>27</v>
      </c>
      <c r="AY43" s="78" t="s">
        <v>60</v>
      </c>
      <c r="AZ43" s="79">
        <v>11</v>
      </c>
      <c r="BA43" s="80">
        <f t="shared" si="10"/>
        <v>30150</v>
      </c>
      <c r="BB43" s="81"/>
      <c r="BC43" s="82"/>
      <c r="BD43" s="82"/>
      <c r="BE43" s="82"/>
      <c r="BF43" s="83">
        <v>46</v>
      </c>
      <c r="BG43" s="78" t="s">
        <v>60</v>
      </c>
      <c r="BH43" s="78">
        <v>9</v>
      </c>
      <c r="BI43" s="73">
        <f t="shared" si="11"/>
        <v>50490</v>
      </c>
      <c r="BJ43" s="73"/>
      <c r="BK43" s="73"/>
      <c r="BL43" s="67"/>
    </row>
    <row r="44" spans="1:64" ht="19.5" customHeight="1">
      <c r="A44" s="132" t="s">
        <v>35</v>
      </c>
      <c r="B44" s="24"/>
      <c r="C44" s="195">
        <v>240</v>
      </c>
      <c r="D44" s="138">
        <v>3232</v>
      </c>
      <c r="E44" s="138">
        <f t="shared" si="1"/>
        <v>775680</v>
      </c>
      <c r="F44" s="138">
        <v>4087</v>
      </c>
      <c r="G44" s="138">
        <f t="shared" si="2"/>
        <v>980880</v>
      </c>
      <c r="H44" s="196">
        <v>19</v>
      </c>
      <c r="I44" s="197" t="s">
        <v>60</v>
      </c>
      <c r="J44" s="198">
        <v>3</v>
      </c>
      <c r="K44" s="199">
        <f t="shared" si="3"/>
        <v>55440</v>
      </c>
      <c r="L44" s="200"/>
      <c r="M44" s="201"/>
      <c r="N44" s="201"/>
      <c r="O44" s="201"/>
      <c r="P44" s="202">
        <v>41</v>
      </c>
      <c r="Q44" s="197" t="s">
        <v>60</v>
      </c>
      <c r="R44" s="198">
        <v>4</v>
      </c>
      <c r="S44" s="199">
        <f t="shared" si="0"/>
        <v>119040</v>
      </c>
      <c r="T44" s="199"/>
      <c r="U44" s="199"/>
      <c r="V44" s="199"/>
      <c r="W44" s="203"/>
      <c r="X44" s="204">
        <v>153</v>
      </c>
      <c r="Y44" s="144">
        <v>2950</v>
      </c>
      <c r="Z44" s="138">
        <f t="shared" si="4"/>
        <v>451350</v>
      </c>
      <c r="AA44" s="144">
        <v>3810</v>
      </c>
      <c r="AB44" s="138">
        <f t="shared" si="5"/>
        <v>582930</v>
      </c>
      <c r="AC44" s="196">
        <v>14</v>
      </c>
      <c r="AD44" s="197" t="s">
        <v>60</v>
      </c>
      <c r="AE44" s="198">
        <v>3</v>
      </c>
      <c r="AF44" s="199">
        <f t="shared" si="6"/>
        <v>26163</v>
      </c>
      <c r="AG44" s="200"/>
      <c r="AH44" s="201"/>
      <c r="AI44" s="201"/>
      <c r="AJ44" s="201"/>
      <c r="AK44" s="202">
        <v>37</v>
      </c>
      <c r="AL44" s="197" t="s">
        <v>60</v>
      </c>
      <c r="AM44" s="205">
        <v>3</v>
      </c>
      <c r="AN44" s="199">
        <f t="shared" si="7"/>
        <v>68391</v>
      </c>
      <c r="AO44" s="199"/>
      <c r="AP44" s="199"/>
      <c r="AQ44" s="199"/>
      <c r="AR44" s="199"/>
      <c r="AS44" s="204">
        <v>55</v>
      </c>
      <c r="AT44" s="144">
        <v>3769</v>
      </c>
      <c r="AU44" s="138">
        <f t="shared" si="8"/>
        <v>207295</v>
      </c>
      <c r="AV44" s="144">
        <v>4690</v>
      </c>
      <c r="AW44" s="89">
        <f t="shared" si="9"/>
        <v>257950</v>
      </c>
      <c r="AX44" s="90">
        <v>29</v>
      </c>
      <c r="AY44" s="91" t="s">
        <v>60</v>
      </c>
      <c r="AZ44" s="92">
        <v>10</v>
      </c>
      <c r="BA44" s="93">
        <f t="shared" si="10"/>
        <v>19690</v>
      </c>
      <c r="BB44" s="94"/>
      <c r="BC44" s="95"/>
      <c r="BD44" s="95"/>
      <c r="BE44" s="95"/>
      <c r="BF44" s="96">
        <v>48</v>
      </c>
      <c r="BG44" s="91" t="s">
        <v>60</v>
      </c>
      <c r="BH44" s="91">
        <v>9</v>
      </c>
      <c r="BI44" s="73">
        <f t="shared" si="11"/>
        <v>32175</v>
      </c>
      <c r="BJ44" s="73"/>
      <c r="BK44" s="73"/>
      <c r="BL44" s="67"/>
    </row>
    <row r="45" spans="1:64" ht="19.5" customHeight="1">
      <c r="A45" s="132" t="s">
        <v>36</v>
      </c>
      <c r="B45" s="24"/>
      <c r="C45" s="195">
        <v>145</v>
      </c>
      <c r="D45" s="138">
        <v>3606</v>
      </c>
      <c r="E45" s="138">
        <f t="shared" si="1"/>
        <v>522870</v>
      </c>
      <c r="F45" s="138">
        <v>4026</v>
      </c>
      <c r="G45" s="138">
        <f t="shared" si="2"/>
        <v>583770</v>
      </c>
      <c r="H45" s="196">
        <v>27</v>
      </c>
      <c r="I45" s="197" t="s">
        <v>60</v>
      </c>
      <c r="J45" s="198">
        <v>8</v>
      </c>
      <c r="K45" s="199">
        <f t="shared" si="3"/>
        <v>48140</v>
      </c>
      <c r="L45" s="200"/>
      <c r="M45" s="201"/>
      <c r="N45" s="201"/>
      <c r="O45" s="201"/>
      <c r="P45" s="202">
        <v>47</v>
      </c>
      <c r="Q45" s="197" t="s">
        <v>60</v>
      </c>
      <c r="R45" s="198">
        <v>2</v>
      </c>
      <c r="S45" s="199">
        <f t="shared" si="0"/>
        <v>82070</v>
      </c>
      <c r="T45" s="199"/>
      <c r="U45" s="199"/>
      <c r="V45" s="199"/>
      <c r="W45" s="203"/>
      <c r="X45" s="204">
        <v>20</v>
      </c>
      <c r="Y45" s="144">
        <v>3186</v>
      </c>
      <c r="Z45" s="138">
        <f t="shared" si="4"/>
        <v>63720</v>
      </c>
      <c r="AA45" s="144">
        <v>3585</v>
      </c>
      <c r="AB45" s="138">
        <f t="shared" si="5"/>
        <v>71700</v>
      </c>
      <c r="AC45" s="196">
        <v>17</v>
      </c>
      <c r="AD45" s="197" t="s">
        <v>60</v>
      </c>
      <c r="AE45" s="198">
        <v>10</v>
      </c>
      <c r="AF45" s="199">
        <f t="shared" si="6"/>
        <v>4280</v>
      </c>
      <c r="AG45" s="200"/>
      <c r="AH45" s="201"/>
      <c r="AI45" s="201"/>
      <c r="AJ45" s="201"/>
      <c r="AK45" s="202">
        <v>41</v>
      </c>
      <c r="AL45" s="197" t="s">
        <v>60</v>
      </c>
      <c r="AM45" s="205">
        <v>4</v>
      </c>
      <c r="AN45" s="199">
        <f t="shared" si="7"/>
        <v>9920</v>
      </c>
      <c r="AO45" s="199"/>
      <c r="AP45" s="199"/>
      <c r="AQ45" s="199"/>
      <c r="AR45" s="199"/>
      <c r="AS45" s="204">
        <v>113</v>
      </c>
      <c r="AT45" s="144">
        <v>3708</v>
      </c>
      <c r="AU45" s="138">
        <f t="shared" si="8"/>
        <v>419004</v>
      </c>
      <c r="AV45" s="144">
        <v>4150</v>
      </c>
      <c r="AW45" s="89">
        <f t="shared" si="9"/>
        <v>468950</v>
      </c>
      <c r="AX45" s="90">
        <v>29</v>
      </c>
      <c r="AY45" s="91" t="s">
        <v>60</v>
      </c>
      <c r="AZ45" s="92">
        <v>8</v>
      </c>
      <c r="BA45" s="93">
        <f t="shared" si="10"/>
        <v>40228</v>
      </c>
      <c r="BB45" s="94"/>
      <c r="BC45" s="95"/>
      <c r="BD45" s="95"/>
      <c r="BE45" s="95"/>
      <c r="BF45" s="96">
        <v>48</v>
      </c>
      <c r="BG45" s="91" t="s">
        <v>60</v>
      </c>
      <c r="BH45" s="91">
        <v>5</v>
      </c>
      <c r="BI45" s="73">
        <f t="shared" si="11"/>
        <v>65653</v>
      </c>
      <c r="BJ45" s="73"/>
      <c r="BK45" s="73"/>
      <c r="BL45" s="67"/>
    </row>
    <row r="46" spans="1:64" ht="19.5" customHeight="1">
      <c r="A46" s="133" t="s">
        <v>37</v>
      </c>
      <c r="B46" s="25"/>
      <c r="C46" s="206">
        <v>89</v>
      </c>
      <c r="D46" s="207">
        <v>3515</v>
      </c>
      <c r="E46" s="207">
        <f t="shared" si="1"/>
        <v>312835</v>
      </c>
      <c r="F46" s="207">
        <v>3881</v>
      </c>
      <c r="G46" s="207">
        <f t="shared" si="2"/>
        <v>345409</v>
      </c>
      <c r="H46" s="208">
        <v>24</v>
      </c>
      <c r="I46" s="209" t="s">
        <v>60</v>
      </c>
      <c r="J46" s="210">
        <v>3</v>
      </c>
      <c r="K46" s="211">
        <f t="shared" si="3"/>
        <v>25899</v>
      </c>
      <c r="L46" s="212"/>
      <c r="M46" s="213"/>
      <c r="N46" s="213"/>
      <c r="O46" s="213"/>
      <c r="P46" s="214">
        <v>44</v>
      </c>
      <c r="Q46" s="209" t="s">
        <v>60</v>
      </c>
      <c r="R46" s="210">
        <v>3</v>
      </c>
      <c r="S46" s="211">
        <f t="shared" si="0"/>
        <v>47259</v>
      </c>
      <c r="T46" s="211"/>
      <c r="U46" s="211"/>
      <c r="V46" s="211"/>
      <c r="W46" s="215"/>
      <c r="X46" s="216">
        <v>26</v>
      </c>
      <c r="Y46" s="217">
        <v>3390</v>
      </c>
      <c r="Z46" s="207">
        <f t="shared" si="4"/>
        <v>88140</v>
      </c>
      <c r="AA46" s="217">
        <v>3769</v>
      </c>
      <c r="AB46" s="207">
        <f t="shared" si="5"/>
        <v>97994</v>
      </c>
      <c r="AC46" s="208">
        <v>19</v>
      </c>
      <c r="AD46" s="209" t="s">
        <v>60</v>
      </c>
      <c r="AE46" s="210">
        <v>3</v>
      </c>
      <c r="AF46" s="211">
        <f t="shared" si="6"/>
        <v>6006</v>
      </c>
      <c r="AG46" s="212"/>
      <c r="AH46" s="213"/>
      <c r="AI46" s="213"/>
      <c r="AJ46" s="213"/>
      <c r="AK46" s="214">
        <v>42</v>
      </c>
      <c r="AL46" s="209" t="s">
        <v>60</v>
      </c>
      <c r="AM46" s="218">
        <v>3</v>
      </c>
      <c r="AN46" s="211">
        <f t="shared" si="7"/>
        <v>13182</v>
      </c>
      <c r="AO46" s="211"/>
      <c r="AP46" s="211"/>
      <c r="AQ46" s="211"/>
      <c r="AR46" s="211"/>
      <c r="AS46" s="216">
        <v>55</v>
      </c>
      <c r="AT46" s="217">
        <v>3686</v>
      </c>
      <c r="AU46" s="207">
        <f t="shared" si="8"/>
        <v>202730</v>
      </c>
      <c r="AV46" s="217">
        <v>4081</v>
      </c>
      <c r="AW46" s="97">
        <f t="shared" si="9"/>
        <v>224455</v>
      </c>
      <c r="AX46" s="98">
        <v>28</v>
      </c>
      <c r="AY46" s="99" t="s">
        <v>60</v>
      </c>
      <c r="AZ46" s="100">
        <v>1</v>
      </c>
      <c r="BA46" s="101">
        <f t="shared" si="10"/>
        <v>18535</v>
      </c>
      <c r="BB46" s="102"/>
      <c r="BC46" s="103"/>
      <c r="BD46" s="103"/>
      <c r="BE46" s="103"/>
      <c r="BF46" s="104">
        <v>46</v>
      </c>
      <c r="BG46" s="99" t="s">
        <v>60</v>
      </c>
      <c r="BH46" s="99">
        <v>8</v>
      </c>
      <c r="BI46" s="73">
        <f t="shared" si="11"/>
        <v>30800</v>
      </c>
      <c r="BJ46" s="73"/>
      <c r="BK46" s="73"/>
      <c r="BL46" s="67"/>
    </row>
    <row r="47" spans="1:64" ht="19.5" customHeight="1">
      <c r="A47" s="130" t="s">
        <v>38</v>
      </c>
      <c r="B47" s="22"/>
      <c r="C47" s="159">
        <v>186</v>
      </c>
      <c r="D47" s="136">
        <v>3281</v>
      </c>
      <c r="E47" s="136">
        <f t="shared" si="1"/>
        <v>610266</v>
      </c>
      <c r="F47" s="136">
        <v>3764.989247311828</v>
      </c>
      <c r="G47" s="136">
        <f t="shared" si="2"/>
        <v>700288</v>
      </c>
      <c r="H47" s="160">
        <v>19</v>
      </c>
      <c r="I47" s="161" t="s">
        <v>60</v>
      </c>
      <c r="J47" s="162">
        <v>6</v>
      </c>
      <c r="K47" s="163">
        <f t="shared" si="3"/>
        <v>43524</v>
      </c>
      <c r="L47" s="164"/>
      <c r="M47" s="165"/>
      <c r="N47" s="165"/>
      <c r="O47" s="165"/>
      <c r="P47" s="166">
        <v>41</v>
      </c>
      <c r="Q47" s="161" t="s">
        <v>60</v>
      </c>
      <c r="R47" s="162">
        <v>1</v>
      </c>
      <c r="S47" s="163">
        <f t="shared" si="0"/>
        <v>91698</v>
      </c>
      <c r="T47" s="163"/>
      <c r="U47" s="163"/>
      <c r="V47" s="163"/>
      <c r="W47" s="167"/>
      <c r="X47" s="168">
        <v>115</v>
      </c>
      <c r="Y47" s="169">
        <v>3127</v>
      </c>
      <c r="Z47" s="136">
        <f t="shared" si="4"/>
        <v>359605</v>
      </c>
      <c r="AA47" s="169">
        <v>3613</v>
      </c>
      <c r="AB47" s="136">
        <f t="shared" si="5"/>
        <v>415495</v>
      </c>
      <c r="AC47" s="160">
        <v>15</v>
      </c>
      <c r="AD47" s="161" t="s">
        <v>60</v>
      </c>
      <c r="AE47" s="162">
        <v>10</v>
      </c>
      <c r="AF47" s="163">
        <f t="shared" si="6"/>
        <v>21850</v>
      </c>
      <c r="AG47" s="164"/>
      <c r="AH47" s="165"/>
      <c r="AI47" s="165"/>
      <c r="AJ47" s="165"/>
      <c r="AK47" s="166">
        <v>38</v>
      </c>
      <c r="AL47" s="161" t="s">
        <v>60</v>
      </c>
      <c r="AM47" s="170">
        <v>9</v>
      </c>
      <c r="AN47" s="163">
        <f t="shared" si="7"/>
        <v>53475</v>
      </c>
      <c r="AO47" s="163"/>
      <c r="AP47" s="163"/>
      <c r="AQ47" s="163"/>
      <c r="AR47" s="163"/>
      <c r="AS47" s="168">
        <v>44</v>
      </c>
      <c r="AT47" s="169">
        <v>3630</v>
      </c>
      <c r="AU47" s="136">
        <f t="shared" si="8"/>
        <v>159720</v>
      </c>
      <c r="AV47" s="169">
        <v>4084</v>
      </c>
      <c r="AW47" s="44">
        <f t="shared" si="9"/>
        <v>179696</v>
      </c>
      <c r="AX47" s="71">
        <v>27</v>
      </c>
      <c r="AY47" s="47" t="s">
        <v>60</v>
      </c>
      <c r="AZ47" s="72">
        <v>3</v>
      </c>
      <c r="BA47" s="73">
        <f t="shared" si="10"/>
        <v>14388</v>
      </c>
      <c r="BB47" s="74"/>
      <c r="BC47" s="75"/>
      <c r="BD47" s="75"/>
      <c r="BE47" s="75"/>
      <c r="BF47" s="46">
        <v>46</v>
      </c>
      <c r="BG47" s="47" t="s">
        <v>60</v>
      </c>
      <c r="BH47" s="47">
        <v>2</v>
      </c>
      <c r="BI47" s="73">
        <f t="shared" si="11"/>
        <v>24376</v>
      </c>
      <c r="BJ47" s="73"/>
      <c r="BK47" s="73"/>
      <c r="BL47" s="67"/>
    </row>
    <row r="48" spans="1:64" ht="19.5" customHeight="1">
      <c r="A48" s="131" t="s">
        <v>39</v>
      </c>
      <c r="B48" s="23"/>
      <c r="C48" s="171">
        <v>88</v>
      </c>
      <c r="D48" s="172">
        <v>3114</v>
      </c>
      <c r="E48" s="172">
        <f t="shared" si="1"/>
        <v>274032</v>
      </c>
      <c r="F48" s="172">
        <v>3455</v>
      </c>
      <c r="G48" s="172">
        <f t="shared" si="2"/>
        <v>304040</v>
      </c>
      <c r="H48" s="173">
        <v>22</v>
      </c>
      <c r="I48" s="174" t="s">
        <v>60</v>
      </c>
      <c r="J48" s="175">
        <v>3</v>
      </c>
      <c r="K48" s="176">
        <f t="shared" si="3"/>
        <v>23496</v>
      </c>
      <c r="L48" s="177"/>
      <c r="M48" s="178"/>
      <c r="N48" s="178"/>
      <c r="O48" s="178"/>
      <c r="P48" s="179">
        <v>42</v>
      </c>
      <c r="Q48" s="174" t="s">
        <v>60</v>
      </c>
      <c r="R48" s="175">
        <v>10</v>
      </c>
      <c r="S48" s="176">
        <f t="shared" si="0"/>
        <v>45232</v>
      </c>
      <c r="T48" s="176"/>
      <c r="U48" s="176"/>
      <c r="V48" s="176"/>
      <c r="W48" s="180"/>
      <c r="X48" s="181">
        <v>18</v>
      </c>
      <c r="Y48" s="182">
        <v>2884</v>
      </c>
      <c r="Z48" s="172">
        <f t="shared" si="4"/>
        <v>51912</v>
      </c>
      <c r="AA48" s="182">
        <v>3300</v>
      </c>
      <c r="AB48" s="172">
        <f t="shared" si="5"/>
        <v>59400</v>
      </c>
      <c r="AC48" s="173">
        <v>14</v>
      </c>
      <c r="AD48" s="174" t="s">
        <v>60</v>
      </c>
      <c r="AE48" s="175">
        <v>11</v>
      </c>
      <c r="AF48" s="176">
        <f t="shared" si="6"/>
        <v>3222</v>
      </c>
      <c r="AG48" s="177"/>
      <c r="AH48" s="178"/>
      <c r="AI48" s="178"/>
      <c r="AJ48" s="178"/>
      <c r="AK48" s="179">
        <v>37</v>
      </c>
      <c r="AL48" s="174" t="s">
        <v>60</v>
      </c>
      <c r="AM48" s="183">
        <v>8</v>
      </c>
      <c r="AN48" s="176">
        <f t="shared" si="7"/>
        <v>8136</v>
      </c>
      <c r="AO48" s="176"/>
      <c r="AP48" s="176"/>
      <c r="AQ48" s="176"/>
      <c r="AR48" s="176"/>
      <c r="AS48" s="181">
        <v>46</v>
      </c>
      <c r="AT48" s="182">
        <v>3352</v>
      </c>
      <c r="AU48" s="172">
        <f t="shared" si="8"/>
        <v>154192</v>
      </c>
      <c r="AV48" s="182">
        <v>3670</v>
      </c>
      <c r="AW48" s="76">
        <f t="shared" si="9"/>
        <v>168820</v>
      </c>
      <c r="AX48" s="77">
        <v>27</v>
      </c>
      <c r="AY48" s="78" t="s">
        <v>60</v>
      </c>
      <c r="AZ48" s="79">
        <v>4</v>
      </c>
      <c r="BA48" s="80">
        <f t="shared" si="10"/>
        <v>15088</v>
      </c>
      <c r="BB48" s="81"/>
      <c r="BC48" s="82"/>
      <c r="BD48" s="82"/>
      <c r="BE48" s="82"/>
      <c r="BF48" s="83">
        <v>46</v>
      </c>
      <c r="BG48" s="78" t="s">
        <v>60</v>
      </c>
      <c r="BH48" s="78">
        <v>9</v>
      </c>
      <c r="BI48" s="73">
        <f t="shared" si="11"/>
        <v>25806</v>
      </c>
      <c r="BJ48" s="73"/>
      <c r="BK48" s="73"/>
      <c r="BL48" s="67"/>
    </row>
    <row r="49" spans="1:64" ht="19.5" customHeight="1">
      <c r="A49" s="132" t="s">
        <v>40</v>
      </c>
      <c r="B49" s="24"/>
      <c r="C49" s="195">
        <v>155</v>
      </c>
      <c r="D49" s="138">
        <v>3173</v>
      </c>
      <c r="E49" s="138">
        <f t="shared" si="1"/>
        <v>491815</v>
      </c>
      <c r="F49" s="138">
        <v>3452.7806451612905</v>
      </c>
      <c r="G49" s="138">
        <f t="shared" si="2"/>
        <v>535181</v>
      </c>
      <c r="H49" s="196">
        <v>22</v>
      </c>
      <c r="I49" s="197" t="s">
        <v>60</v>
      </c>
      <c r="J49" s="198">
        <v>1</v>
      </c>
      <c r="K49" s="199">
        <f t="shared" si="3"/>
        <v>41075</v>
      </c>
      <c r="L49" s="200"/>
      <c r="M49" s="201"/>
      <c r="N49" s="201"/>
      <c r="O49" s="201"/>
      <c r="P49" s="202">
        <v>43</v>
      </c>
      <c r="Q49" s="197" t="s">
        <v>60</v>
      </c>
      <c r="R49" s="198">
        <v>2</v>
      </c>
      <c r="S49" s="199">
        <f t="shared" si="0"/>
        <v>80290</v>
      </c>
      <c r="T49" s="199"/>
      <c r="U49" s="199"/>
      <c r="V49" s="199"/>
      <c r="W49" s="203"/>
      <c r="X49" s="204">
        <v>72</v>
      </c>
      <c r="Y49" s="144">
        <v>2801</v>
      </c>
      <c r="Z49" s="138">
        <f t="shared" si="4"/>
        <v>201672</v>
      </c>
      <c r="AA49" s="144">
        <v>3050</v>
      </c>
      <c r="AB49" s="138">
        <f t="shared" si="5"/>
        <v>219600</v>
      </c>
      <c r="AC49" s="196">
        <v>14</v>
      </c>
      <c r="AD49" s="197" t="s">
        <v>60</v>
      </c>
      <c r="AE49" s="198">
        <v>5</v>
      </c>
      <c r="AF49" s="199">
        <f t="shared" si="6"/>
        <v>12456</v>
      </c>
      <c r="AG49" s="200"/>
      <c r="AH49" s="201"/>
      <c r="AI49" s="201"/>
      <c r="AJ49" s="201"/>
      <c r="AK49" s="202">
        <v>37</v>
      </c>
      <c r="AL49" s="197" t="s">
        <v>60</v>
      </c>
      <c r="AM49" s="205">
        <v>8</v>
      </c>
      <c r="AN49" s="199">
        <f t="shared" si="7"/>
        <v>32544</v>
      </c>
      <c r="AO49" s="199"/>
      <c r="AP49" s="199"/>
      <c r="AQ49" s="199"/>
      <c r="AR49" s="199"/>
      <c r="AS49" s="204">
        <v>71</v>
      </c>
      <c r="AT49" s="144">
        <v>3657</v>
      </c>
      <c r="AU49" s="138">
        <f t="shared" si="8"/>
        <v>259647</v>
      </c>
      <c r="AV49" s="144">
        <v>3997</v>
      </c>
      <c r="AW49" s="89">
        <f t="shared" si="9"/>
        <v>283787</v>
      </c>
      <c r="AX49" s="90">
        <v>30</v>
      </c>
      <c r="AY49" s="91" t="s">
        <v>60</v>
      </c>
      <c r="AZ49" s="92">
        <v>11</v>
      </c>
      <c r="BA49" s="93">
        <f t="shared" si="10"/>
        <v>26341</v>
      </c>
      <c r="BB49" s="94"/>
      <c r="BC49" s="95"/>
      <c r="BD49" s="95"/>
      <c r="BE49" s="95"/>
      <c r="BF49" s="96">
        <v>49</v>
      </c>
      <c r="BG49" s="91" t="s">
        <v>60</v>
      </c>
      <c r="BH49" s="91">
        <v>11</v>
      </c>
      <c r="BI49" s="73">
        <f t="shared" si="11"/>
        <v>42529</v>
      </c>
      <c r="BJ49" s="73"/>
      <c r="BK49" s="73"/>
      <c r="BL49" s="67"/>
    </row>
    <row r="50" spans="1:64" ht="19.5" customHeight="1">
      <c r="A50" s="133" t="s">
        <v>41</v>
      </c>
      <c r="B50" s="25"/>
      <c r="C50" s="206">
        <v>76</v>
      </c>
      <c r="D50" s="207">
        <v>2991</v>
      </c>
      <c r="E50" s="207">
        <f t="shared" si="1"/>
        <v>227316</v>
      </c>
      <c r="F50" s="207">
        <v>3374.1710526315787</v>
      </c>
      <c r="G50" s="207">
        <f t="shared" si="2"/>
        <v>256436.99999999997</v>
      </c>
      <c r="H50" s="208">
        <v>18</v>
      </c>
      <c r="I50" s="209" t="s">
        <v>60</v>
      </c>
      <c r="J50" s="210">
        <v>10</v>
      </c>
      <c r="K50" s="211">
        <f t="shared" si="3"/>
        <v>17176</v>
      </c>
      <c r="L50" s="212"/>
      <c r="M50" s="213"/>
      <c r="N50" s="213"/>
      <c r="O50" s="213"/>
      <c r="P50" s="214">
        <v>40</v>
      </c>
      <c r="Q50" s="209" t="s">
        <v>60</v>
      </c>
      <c r="R50" s="210">
        <v>7</v>
      </c>
      <c r="S50" s="211">
        <f t="shared" si="0"/>
        <v>37012</v>
      </c>
      <c r="T50" s="211"/>
      <c r="U50" s="211"/>
      <c r="V50" s="211"/>
      <c r="W50" s="215"/>
      <c r="X50" s="216">
        <v>30</v>
      </c>
      <c r="Y50" s="217">
        <v>2865</v>
      </c>
      <c r="Z50" s="207">
        <f t="shared" si="4"/>
        <v>85950</v>
      </c>
      <c r="AA50" s="217">
        <v>3325</v>
      </c>
      <c r="AB50" s="207">
        <f t="shared" si="5"/>
        <v>99750</v>
      </c>
      <c r="AC50" s="208">
        <v>14</v>
      </c>
      <c r="AD50" s="209" t="s">
        <v>60</v>
      </c>
      <c r="AE50" s="210">
        <v>5</v>
      </c>
      <c r="AF50" s="211">
        <f t="shared" si="6"/>
        <v>5190</v>
      </c>
      <c r="AG50" s="212"/>
      <c r="AH50" s="213"/>
      <c r="AI50" s="213"/>
      <c r="AJ50" s="213"/>
      <c r="AK50" s="214">
        <v>38</v>
      </c>
      <c r="AL50" s="209" t="s">
        <v>60</v>
      </c>
      <c r="AM50" s="218">
        <v>0</v>
      </c>
      <c r="AN50" s="211">
        <f t="shared" si="7"/>
        <v>13680</v>
      </c>
      <c r="AO50" s="211"/>
      <c r="AP50" s="211"/>
      <c r="AQ50" s="211"/>
      <c r="AR50" s="211"/>
      <c r="AS50" s="216">
        <v>28</v>
      </c>
      <c r="AT50" s="217">
        <v>3192</v>
      </c>
      <c r="AU50" s="207">
        <f t="shared" si="8"/>
        <v>89376</v>
      </c>
      <c r="AV50" s="217">
        <v>3561</v>
      </c>
      <c r="AW50" s="97">
        <f t="shared" si="9"/>
        <v>99708</v>
      </c>
      <c r="AX50" s="98">
        <v>23</v>
      </c>
      <c r="AY50" s="99" t="s">
        <v>60</v>
      </c>
      <c r="AZ50" s="100">
        <v>9</v>
      </c>
      <c r="BA50" s="101">
        <f t="shared" si="10"/>
        <v>7980</v>
      </c>
      <c r="BB50" s="102"/>
      <c r="BC50" s="103"/>
      <c r="BD50" s="103"/>
      <c r="BE50" s="103"/>
      <c r="BF50" s="104">
        <v>42</v>
      </c>
      <c r="BG50" s="99" t="s">
        <v>60</v>
      </c>
      <c r="BH50" s="99">
        <v>10</v>
      </c>
      <c r="BI50" s="73">
        <f t="shared" si="11"/>
        <v>14392</v>
      </c>
      <c r="BJ50" s="73"/>
      <c r="BK50" s="73"/>
      <c r="BL50" s="67"/>
    </row>
    <row r="51" spans="1:64" ht="19.5" customHeight="1">
      <c r="A51" s="131" t="s">
        <v>42</v>
      </c>
      <c r="B51" s="23"/>
      <c r="C51" s="171">
        <v>165</v>
      </c>
      <c r="D51" s="172">
        <v>3521</v>
      </c>
      <c r="E51" s="172">
        <f t="shared" si="1"/>
        <v>580965</v>
      </c>
      <c r="F51" s="172">
        <v>3768.7393939393937</v>
      </c>
      <c r="G51" s="172">
        <f t="shared" si="2"/>
        <v>621842</v>
      </c>
      <c r="H51" s="173">
        <v>26</v>
      </c>
      <c r="I51" s="174" t="s">
        <v>60</v>
      </c>
      <c r="J51" s="175">
        <v>11</v>
      </c>
      <c r="K51" s="176">
        <f t="shared" si="3"/>
        <v>53295</v>
      </c>
      <c r="L51" s="177"/>
      <c r="M51" s="178"/>
      <c r="N51" s="178"/>
      <c r="O51" s="178"/>
      <c r="P51" s="179">
        <v>47</v>
      </c>
      <c r="Q51" s="174" t="s">
        <v>60</v>
      </c>
      <c r="R51" s="175">
        <v>0</v>
      </c>
      <c r="S51" s="176">
        <f t="shared" si="0"/>
        <v>93060</v>
      </c>
      <c r="T51" s="176"/>
      <c r="U51" s="176"/>
      <c r="V51" s="176"/>
      <c r="W51" s="180"/>
      <c r="X51" s="181">
        <v>41</v>
      </c>
      <c r="Y51" s="182">
        <v>3060</v>
      </c>
      <c r="Z51" s="172">
        <f t="shared" si="4"/>
        <v>125460</v>
      </c>
      <c r="AA51" s="182">
        <v>3325</v>
      </c>
      <c r="AB51" s="172">
        <f t="shared" si="5"/>
        <v>136325</v>
      </c>
      <c r="AC51" s="173">
        <v>17</v>
      </c>
      <c r="AD51" s="174" t="s">
        <v>60</v>
      </c>
      <c r="AE51" s="175">
        <v>5</v>
      </c>
      <c r="AF51" s="176">
        <f t="shared" si="6"/>
        <v>8569</v>
      </c>
      <c r="AG51" s="177"/>
      <c r="AH51" s="178"/>
      <c r="AI51" s="178"/>
      <c r="AJ51" s="178"/>
      <c r="AK51" s="179">
        <v>40</v>
      </c>
      <c r="AL51" s="174" t="s">
        <v>60</v>
      </c>
      <c r="AM51" s="183">
        <v>1</v>
      </c>
      <c r="AN51" s="176">
        <f t="shared" si="7"/>
        <v>19721</v>
      </c>
      <c r="AO51" s="176"/>
      <c r="AP51" s="176"/>
      <c r="AQ51" s="176"/>
      <c r="AR51" s="176"/>
      <c r="AS51" s="181">
        <v>98</v>
      </c>
      <c r="AT51" s="182">
        <v>3791</v>
      </c>
      <c r="AU51" s="172">
        <f t="shared" si="8"/>
        <v>371518</v>
      </c>
      <c r="AV51" s="182">
        <v>4060</v>
      </c>
      <c r="AW51" s="76">
        <f t="shared" si="9"/>
        <v>397880</v>
      </c>
      <c r="AX51" s="77">
        <v>31</v>
      </c>
      <c r="AY51" s="78" t="s">
        <v>60</v>
      </c>
      <c r="AZ51" s="79">
        <v>10</v>
      </c>
      <c r="BA51" s="80">
        <f t="shared" si="10"/>
        <v>37436</v>
      </c>
      <c r="BB51" s="81"/>
      <c r="BC51" s="82"/>
      <c r="BD51" s="82"/>
      <c r="BE51" s="82"/>
      <c r="BF51" s="83">
        <v>50</v>
      </c>
      <c r="BG51" s="78" t="s">
        <v>60</v>
      </c>
      <c r="BH51" s="78">
        <v>10</v>
      </c>
      <c r="BI51" s="73">
        <f t="shared" si="11"/>
        <v>59780</v>
      </c>
      <c r="BJ51" s="73"/>
      <c r="BK51" s="73"/>
      <c r="BL51" s="67"/>
    </row>
    <row r="52" spans="1:64" ht="19.5" customHeight="1">
      <c r="A52" s="132" t="s">
        <v>43</v>
      </c>
      <c r="B52" s="24"/>
      <c r="C52" s="195">
        <v>105</v>
      </c>
      <c r="D52" s="138">
        <v>3389</v>
      </c>
      <c r="E52" s="138">
        <f t="shared" si="1"/>
        <v>355845</v>
      </c>
      <c r="F52" s="138">
        <v>3831</v>
      </c>
      <c r="G52" s="138">
        <f t="shared" si="2"/>
        <v>402255</v>
      </c>
      <c r="H52" s="196">
        <v>24</v>
      </c>
      <c r="I52" s="197" t="s">
        <v>60</v>
      </c>
      <c r="J52" s="198">
        <v>9</v>
      </c>
      <c r="K52" s="199">
        <f t="shared" si="3"/>
        <v>31185</v>
      </c>
      <c r="L52" s="200"/>
      <c r="M52" s="201"/>
      <c r="N52" s="201"/>
      <c r="O52" s="201"/>
      <c r="P52" s="202">
        <v>45</v>
      </c>
      <c r="Q52" s="197" t="s">
        <v>60</v>
      </c>
      <c r="R52" s="198">
        <v>5</v>
      </c>
      <c r="S52" s="199">
        <f t="shared" si="0"/>
        <v>57225</v>
      </c>
      <c r="T52" s="199"/>
      <c r="U52" s="199"/>
      <c r="V52" s="199"/>
      <c r="W52" s="203"/>
      <c r="X52" s="204">
        <v>43</v>
      </c>
      <c r="Y52" s="144">
        <v>3395</v>
      </c>
      <c r="Z52" s="138">
        <f t="shared" si="4"/>
        <v>145985</v>
      </c>
      <c r="AA52" s="144">
        <v>3911</v>
      </c>
      <c r="AB52" s="138">
        <f t="shared" si="5"/>
        <v>168173</v>
      </c>
      <c r="AC52" s="196">
        <v>22</v>
      </c>
      <c r="AD52" s="197" t="s">
        <v>60</v>
      </c>
      <c r="AE52" s="198">
        <v>8</v>
      </c>
      <c r="AF52" s="199">
        <f t="shared" si="6"/>
        <v>11696</v>
      </c>
      <c r="AG52" s="200"/>
      <c r="AH52" s="201"/>
      <c r="AI52" s="201"/>
      <c r="AJ52" s="201"/>
      <c r="AK52" s="202">
        <v>45</v>
      </c>
      <c r="AL52" s="197" t="s">
        <v>60</v>
      </c>
      <c r="AM52" s="205">
        <v>5</v>
      </c>
      <c r="AN52" s="199">
        <f t="shared" si="7"/>
        <v>23435</v>
      </c>
      <c r="AO52" s="199"/>
      <c r="AP52" s="199"/>
      <c r="AQ52" s="199"/>
      <c r="AR52" s="199"/>
      <c r="AS52" s="204">
        <v>46</v>
      </c>
      <c r="AT52" s="144">
        <v>3388</v>
      </c>
      <c r="AU52" s="138">
        <f t="shared" si="8"/>
        <v>155848</v>
      </c>
      <c r="AV52" s="144">
        <v>3833</v>
      </c>
      <c r="AW52" s="89">
        <f t="shared" si="9"/>
        <v>176318</v>
      </c>
      <c r="AX52" s="90">
        <v>27</v>
      </c>
      <c r="AY52" s="91" t="s">
        <v>60</v>
      </c>
      <c r="AZ52" s="92">
        <v>3</v>
      </c>
      <c r="BA52" s="93">
        <f t="shared" si="10"/>
        <v>15042</v>
      </c>
      <c r="BB52" s="94"/>
      <c r="BC52" s="95"/>
      <c r="BD52" s="95"/>
      <c r="BE52" s="95"/>
      <c r="BF52" s="96">
        <v>46</v>
      </c>
      <c r="BG52" s="91" t="s">
        <v>60</v>
      </c>
      <c r="BH52" s="91">
        <v>0</v>
      </c>
      <c r="BI52" s="116">
        <f t="shared" si="11"/>
        <v>25392</v>
      </c>
      <c r="BJ52" s="116"/>
      <c r="BK52" s="116"/>
      <c r="BL52" s="67"/>
    </row>
    <row r="53" spans="1:64" ht="19.5" customHeight="1">
      <c r="A53" s="29" t="s">
        <v>63</v>
      </c>
      <c r="B53" s="26"/>
      <c r="C53" s="31"/>
      <c r="D53" s="31"/>
      <c r="E53" s="31"/>
      <c r="F53" s="139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2"/>
      <c r="W53" s="32"/>
      <c r="X53" s="32"/>
      <c r="Y53" s="32"/>
      <c r="Z53" s="32"/>
      <c r="AA53" s="145"/>
      <c r="AB53" s="32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2"/>
      <c r="AP53" s="32"/>
      <c r="AQ53" s="32"/>
      <c r="AR53" s="32"/>
      <c r="AS53" s="32"/>
      <c r="AT53" s="32"/>
      <c r="AU53" s="32"/>
      <c r="AV53" s="145"/>
      <c r="AW53" s="32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J53" s="117"/>
      <c r="BK53" s="117"/>
      <c r="BL53" s="117"/>
    </row>
    <row r="54" spans="1:64" ht="19.5" customHeight="1">
      <c r="A54" s="10" t="s">
        <v>58</v>
      </c>
      <c r="B54" s="26"/>
      <c r="C54" s="31"/>
      <c r="D54" s="31"/>
      <c r="E54" s="31"/>
      <c r="F54" s="139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2"/>
      <c r="W54" s="32"/>
      <c r="X54" s="32"/>
      <c r="Y54" s="32"/>
      <c r="Z54" s="32"/>
      <c r="AA54" s="145"/>
      <c r="AB54" s="32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2"/>
      <c r="AP54" s="32"/>
      <c r="AQ54" s="32"/>
      <c r="AR54" s="32"/>
      <c r="AS54" s="32"/>
      <c r="AT54" s="32"/>
      <c r="AU54" s="32"/>
      <c r="AV54" s="145"/>
      <c r="AW54" s="32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J54" s="117"/>
      <c r="BK54" s="117"/>
      <c r="BL54" s="117"/>
    </row>
    <row r="55" spans="1:64" ht="19.5" customHeight="1">
      <c r="A55" s="10" t="s">
        <v>59</v>
      </c>
      <c r="B55" s="26"/>
      <c r="C55" s="31"/>
      <c r="D55" s="31"/>
      <c r="E55" s="31"/>
      <c r="F55" s="139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2"/>
      <c r="V55" s="32"/>
      <c r="W55" s="32"/>
      <c r="X55" s="32"/>
      <c r="Y55" s="32"/>
      <c r="Z55" s="32"/>
      <c r="AA55" s="145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2"/>
      <c r="AP55" s="32"/>
      <c r="AQ55" s="32"/>
      <c r="AR55" s="32"/>
      <c r="AS55" s="32"/>
      <c r="AT55" s="32"/>
      <c r="AU55" s="32"/>
      <c r="AV55" s="145"/>
      <c r="AW55" s="32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J55" s="117"/>
      <c r="BK55" s="117"/>
      <c r="BL55" s="117"/>
    </row>
  </sheetData>
  <mergeCells count="18">
    <mergeCell ref="X3:AP3"/>
    <mergeCell ref="AC4:AE5"/>
    <mergeCell ref="AS3:BH3"/>
    <mergeCell ref="AT4:AT5"/>
    <mergeCell ref="AV4:AV5"/>
    <mergeCell ref="AX4:AZ5"/>
    <mergeCell ref="AS4:AS5"/>
    <mergeCell ref="BF4:BH5"/>
    <mergeCell ref="X4:X5"/>
    <mergeCell ref="AK4:AM5"/>
    <mergeCell ref="P4:R5"/>
    <mergeCell ref="C3:U3"/>
    <mergeCell ref="C4:C5"/>
    <mergeCell ref="H4:J5"/>
    <mergeCell ref="D4:D5"/>
    <mergeCell ref="F4:F5"/>
    <mergeCell ref="Y4:Y5"/>
    <mergeCell ref="AA4:AA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2" r:id="rId2"/>
  <ignoredErrors>
    <ignoredError sqref="C7:C8 AS7:AS8" formulaRange="1"/>
    <ignoredError sqref="F6 F7:F8 D6:D8 Y6:Y8 X6 AA6:AA8 AT6:AV8" formula="1"/>
    <ignoredError sqref="X7:X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2008-10-27T05:56:38Z</cp:lastPrinted>
  <dcterms:created xsi:type="dcterms:W3CDTF">2007-08-01T08:07:45Z</dcterms:created>
  <dcterms:modified xsi:type="dcterms:W3CDTF">2013-02-19T06:44:35Z</dcterms:modified>
  <cp:category/>
  <cp:version/>
  <cp:contentType/>
  <cp:contentStatus/>
</cp:coreProperties>
</file>