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7650" windowHeight="8130" tabRatio="746" activeTab="0"/>
  </bookViews>
  <sheets>
    <sheet name="０１表（第１表）" sheetId="1" r:id="rId1"/>
    <sheet name="２０表（第2表）" sheetId="2" r:id="rId2"/>
    <sheet name="２１表(第3表)" sheetId="3" r:id="rId3"/>
    <sheet name="２２表(第4表)" sheetId="4" r:id="rId4"/>
    <sheet name="財務分析（第5表）" sheetId="5" r:id="rId5"/>
    <sheet name="経営分析（第6表）" sheetId="6" r:id="rId6"/>
    <sheet name="２３表(第7表)" sheetId="7" r:id="rId7"/>
    <sheet name="２４表(第8表)" sheetId="8" r:id="rId8"/>
    <sheet name="２５表(第9表)" sheetId="9" r:id="rId9"/>
    <sheet name="４０表（第10表）" sheetId="10" r:id="rId10"/>
  </sheets>
  <definedNames>
    <definedName name="_xlnm.Print_Area" localSheetId="0">'０１表（第１表）'!$B$1:$AX$58</definedName>
    <definedName name="_xlnm.Print_Area" localSheetId="1">'２０表（第2表）'!$B$1:$AX$53</definedName>
    <definedName name="_xlnm.Print_Area" localSheetId="2">'２１表(第3表)'!$B$1:$EF$35</definedName>
    <definedName name="_xlnm.Print_Area" localSheetId="3">'２２表(第4表)'!$B$1:$AX$61</definedName>
    <definedName name="_xlnm.Print_Area" localSheetId="6">'２３表(第7表)'!$B$1:$AX$72</definedName>
    <definedName name="_xlnm.Print_Area" localSheetId="7">'２４表(第8表)'!$B$1:$AN$58</definedName>
    <definedName name="_xlnm.Print_Area" localSheetId="8">'２５表(第9表)'!$B$1:$AX$67</definedName>
    <definedName name="_xlnm.Print_Area" localSheetId="9">'４０表（第10表）'!$B$1:$AX$97</definedName>
    <definedName name="_xlnm.Print_Area" localSheetId="5">'経営分析（第6表）'!$B$1:$AX$31</definedName>
    <definedName name="_xlnm.Print_Area" localSheetId="4">'財務分析（第5表）'!$A$1:$AG$61</definedName>
    <definedName name="_xlnm.Print_Titles" localSheetId="0">'０１表（第１表）'!$B:$F,'０１表（第１表）'!$1:$5</definedName>
    <definedName name="_xlnm.Print_Titles" localSheetId="1">'２０表（第2表）'!$B:$F,'２０表（第2表）'!$1:$3</definedName>
    <definedName name="_xlnm.Print_Titles" localSheetId="2">'２１表(第3表)'!$B:$D,'２１表(第3表)'!$1:$5</definedName>
    <definedName name="_xlnm.Print_Titles" localSheetId="3">'２２表(第4表)'!$B:$F,'２２表(第4表)'!$1:$3</definedName>
    <definedName name="_xlnm.Print_Titles" localSheetId="6">'２３表(第7表)'!$B:$F,'２３表(第7表)'!$1:$3</definedName>
    <definedName name="_xlnm.Print_Titles" localSheetId="7">'２４表(第8表)'!$1:$1</definedName>
    <definedName name="_xlnm.Print_Titles" localSheetId="8">'２５表(第9表)'!$B:$F,'２５表(第9表)'!$1:$1</definedName>
    <definedName name="_xlnm.Print_Titles" localSheetId="9">'４０表（第10表）'!$B:$F,'４０表（第10表）'!$1:$3</definedName>
    <definedName name="_xlnm.Print_Titles" localSheetId="5">'経営分析（第6表）'!$B:$F,'経営分析（第6表）'!$1:$3</definedName>
    <definedName name="_xlnm.Print_Titles" localSheetId="4">'財務分析（第5表）'!$1:$1</definedName>
  </definedNames>
  <calcPr fullCalcOnLoad="1"/>
</workbook>
</file>

<file path=xl/comments6.xml><?xml version="1.0" encoding="utf-8"?>
<comments xmlns="http://schemas.openxmlformats.org/spreadsheetml/2006/main">
  <authors>
    <author>茨城県</author>
  </authors>
  <commentList>
    <comment ref="B18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少数点第三位　四捨悟入</t>
        </r>
      </text>
    </comment>
  </commentList>
</comments>
</file>

<file path=xl/sharedStrings.xml><?xml version="1.0" encoding="utf-8"?>
<sst xmlns="http://schemas.openxmlformats.org/spreadsheetml/2006/main" count="2290" uniqueCount="780">
  <si>
    <t>082015</t>
  </si>
  <si>
    <t>082023</t>
  </si>
  <si>
    <t>082031</t>
  </si>
  <si>
    <t>082040</t>
  </si>
  <si>
    <t>082074</t>
  </si>
  <si>
    <t>082104</t>
  </si>
  <si>
    <t>082112</t>
  </si>
  <si>
    <t>082121</t>
  </si>
  <si>
    <t>082147</t>
  </si>
  <si>
    <t>082155</t>
  </si>
  <si>
    <t>082163</t>
  </si>
  <si>
    <t>082210</t>
  </si>
  <si>
    <t>082228</t>
  </si>
  <si>
    <t>（％）</t>
  </si>
  <si>
    <t>　　　給水人口　（人）</t>
  </si>
  <si>
    <t>有収水量（千ｍ3／人）</t>
  </si>
  <si>
    <t>収益勘定</t>
  </si>
  <si>
    <t>繰入金</t>
  </si>
  <si>
    <t>082058</t>
  </si>
  <si>
    <t>石岡市</t>
  </si>
  <si>
    <t>常総市</t>
  </si>
  <si>
    <t>つくば市</t>
  </si>
  <si>
    <t>082201</t>
  </si>
  <si>
    <t>082236</t>
  </si>
  <si>
    <t>潮来市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</si>
  <si>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</si>
  <si>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</si>
  <si>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</si>
  <si>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</si>
  <si>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</si>
  <si>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</si>
  <si>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</si>
  <si>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</si>
  <si>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</si>
  <si>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</si>
  <si>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</si>
  <si>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</si>
  <si>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</si>
  <si>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</si>
  <si>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</si>
  <si>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</si>
  <si>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</si>
  <si>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</si>
  <si>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</si>
  <si>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</si>
  <si>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</si>
  <si>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</si>
  <si>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</si>
  <si>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</si>
  <si>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</si>
  <si>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088412</t>
  </si>
  <si>
    <t>088421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</si>
  <si>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</si>
  <si>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</si>
  <si>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</si>
  <si>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</si>
  <si>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</si>
  <si>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</si>
  <si>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</si>
  <si>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</si>
  <si>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</si>
  <si>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</si>
  <si>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</si>
  <si>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</si>
  <si>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</si>
  <si>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</si>
  <si>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</si>
  <si>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</si>
  <si>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</si>
  <si>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</si>
  <si>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</si>
  <si>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</si>
  <si>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</si>
  <si>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</si>
  <si>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</si>
  <si>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</si>
  <si>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</si>
  <si>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茨城県南水道企業団</t>
  </si>
  <si>
    <t>湖北水道企業団</t>
  </si>
  <si>
    <t>財政融資</t>
  </si>
  <si>
    <t>郵便貯金</t>
  </si>
  <si>
    <t>（７）政府保証付外債</t>
  </si>
  <si>
    <t>（８）交付公債</t>
  </si>
  <si>
    <t>（９）その他</t>
  </si>
  <si>
    <t>（１）配水能力（ｍ3／日）</t>
  </si>
  <si>
    <t>（４）普及率　　ア　（Ｃ）／（Ａ）×１００　（％）</t>
  </si>
  <si>
    <t>守谷市</t>
  </si>
  <si>
    <t>常陸大宮市</t>
  </si>
  <si>
    <t>那珂市</t>
  </si>
  <si>
    <t>筑西市</t>
  </si>
  <si>
    <t>坂東市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</si>
  <si>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</si>
  <si>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</si>
  <si>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</si>
  <si>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</si>
  <si>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</si>
  <si>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</si>
  <si>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</si>
  <si>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</si>
  <si>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口径別・その他</t>
  </si>
  <si>
    <t>用途別・口径別</t>
  </si>
  <si>
    <t>非設置</t>
  </si>
  <si>
    <t>用途別</t>
  </si>
  <si>
    <t>稲敷市</t>
  </si>
  <si>
    <t>口径別</t>
  </si>
  <si>
    <t>　　 浄水関係職員</t>
  </si>
  <si>
    <t>　　 配水関係職員</t>
  </si>
  <si>
    <t>　　 検針職員</t>
  </si>
  <si>
    <t>　　 集金職員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</si>
  <si>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</si>
  <si>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</si>
  <si>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</si>
  <si>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</si>
  <si>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</si>
  <si>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</si>
  <si>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</si>
  <si>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</si>
  <si>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</si>
  <si>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県南水道企業団</t>
  </si>
  <si>
    <t>湖北水道企業団</t>
  </si>
  <si>
    <t>第９表　職員及び給与に関する調</t>
  </si>
  <si>
    <t>１.事務職員</t>
  </si>
  <si>
    <t>時間外勤務手当</t>
  </si>
  <si>
    <t>特殊勤務手当</t>
  </si>
  <si>
    <t>期末勤勉手当</t>
  </si>
  <si>
    <t>その他</t>
  </si>
  <si>
    <t>２．技術職員</t>
  </si>
  <si>
    <t>４．その他の職員</t>
  </si>
  <si>
    <t>５．計</t>
  </si>
  <si>
    <t>給料</t>
  </si>
  <si>
    <t>扶養手当</t>
  </si>
  <si>
    <t>３．集金・検針員</t>
  </si>
  <si>
    <t>年間延職員数（人）</t>
  </si>
  <si>
    <t>年度末職員数（人）</t>
  </si>
  <si>
    <t>延年齢（歳）</t>
  </si>
  <si>
    <t>延経験年数（年）</t>
  </si>
  <si>
    <t>７．他会計繰入金合計</t>
  </si>
  <si>
    <t>12．収益的支出に充てた他会計借入金</t>
  </si>
  <si>
    <t>11．収益的支出に充てた企業債</t>
  </si>
  <si>
    <t>13．他会計繰入金合計</t>
  </si>
  <si>
    <t>基準額</t>
  </si>
  <si>
    <t>実繰入額</t>
  </si>
  <si>
    <t>第１０表　繰入金に関する調</t>
  </si>
  <si>
    <t>（単位：千円）</t>
  </si>
  <si>
    <t>基準額</t>
  </si>
  <si>
    <t>実繰入額</t>
  </si>
  <si>
    <t>（１）営業収益</t>
  </si>
  <si>
    <t>（２）営業外収益</t>
  </si>
  <si>
    <t>ア他会計補助金</t>
  </si>
  <si>
    <t>（３）特別利益</t>
  </si>
  <si>
    <t>２．資本勘定繰入金</t>
  </si>
  <si>
    <t>営業収益</t>
  </si>
  <si>
    <t>営業外収益</t>
  </si>
  <si>
    <t>特別利益</t>
  </si>
  <si>
    <t>資本勘定繰入金</t>
  </si>
  <si>
    <t>他会計出資金</t>
  </si>
  <si>
    <t>他会計補助金</t>
  </si>
  <si>
    <t>繰出基準等に基づくもの</t>
  </si>
  <si>
    <t>１．損益勘定繰入金</t>
  </si>
  <si>
    <t>ア他会計負担金</t>
  </si>
  <si>
    <t>（ア）消火栓維持管理費</t>
  </si>
  <si>
    <t>（オ）高料金対策</t>
  </si>
  <si>
    <t>（１）他会計出資金・補助金</t>
  </si>
  <si>
    <t>（２）他会計負担金</t>
  </si>
  <si>
    <t>ア消火栓設置費</t>
  </si>
  <si>
    <t>イ公共水道施設設置費</t>
  </si>
  <si>
    <t>ウその他</t>
  </si>
  <si>
    <t>３．繰入金計</t>
  </si>
  <si>
    <t>４．実繰入額が基準額を超える部分及び「その他」実繰入額</t>
  </si>
  <si>
    <t>他会計負担金</t>
  </si>
  <si>
    <t>他会計繰入金</t>
  </si>
  <si>
    <t>合計</t>
  </si>
  <si>
    <t>その他</t>
  </si>
  <si>
    <t>７．基準外繰入金合計　　（ａ）＋（ｂ）＋（ｃ）</t>
  </si>
  <si>
    <t>水　　道　　事　　業</t>
  </si>
  <si>
    <t>第１表　　施設及び業務概況に関する調</t>
  </si>
  <si>
    <t>団　　体　　名</t>
  </si>
  <si>
    <t>水戸市</t>
  </si>
  <si>
    <t>日立市</t>
  </si>
  <si>
    <t>土浦市</t>
  </si>
  <si>
    <t>古河市</t>
  </si>
  <si>
    <t>結城市</t>
  </si>
  <si>
    <t>下妻市</t>
  </si>
  <si>
    <t>常陸太田市</t>
  </si>
  <si>
    <t>高萩市</t>
  </si>
  <si>
    <t>北茨城市</t>
  </si>
  <si>
    <t>笠間市</t>
  </si>
  <si>
    <t>ひたちなか市</t>
  </si>
  <si>
    <t>鹿嶋市</t>
  </si>
  <si>
    <t>境町</t>
  </si>
  <si>
    <t>利根町</t>
  </si>
  <si>
    <t>県　　　計</t>
  </si>
  <si>
    <t>１．事業開始年月日</t>
  </si>
  <si>
    <t>（１）事業創設認可年月日</t>
  </si>
  <si>
    <t>（２）供用開始年月日</t>
  </si>
  <si>
    <t>２．法適用年月日</t>
  </si>
  <si>
    <t>３．管理者設置状況</t>
  </si>
  <si>
    <t>設　置</t>
  </si>
  <si>
    <t>４・施設概況</t>
  </si>
  <si>
    <t>（１）行政区域内現在人口  （人）　（Ａ）</t>
  </si>
  <si>
    <t>（２）計画給水人口（人）　　　　　　（Ｂ）</t>
  </si>
  <si>
    <t>（３）現在給水人口（人）　　　　　　（Ｃ）</t>
  </si>
  <si>
    <t>　　　　　　　　　イ　（Ｃ）／（Ｂ）×１００　（％）</t>
  </si>
  <si>
    <t>（５）水源</t>
  </si>
  <si>
    <t>ア．種類（１表流水、２ダム、３伏流水、４地下水、５受水、６その他）</t>
  </si>
  <si>
    <t>イ．取水能力（ｍ3／日）</t>
  </si>
  <si>
    <t xml:space="preserve">  団　　体　　名    </t>
  </si>
  <si>
    <t xml:space="preserve">   項　　　目</t>
  </si>
  <si>
    <t>（６）水利権（ｍ3／日）</t>
  </si>
  <si>
    <t>（７）導水管延長（千ｍ）</t>
  </si>
  <si>
    <t>（８）送水管延長（千ｍ）</t>
  </si>
  <si>
    <t>（９）配水管延長（千ｍ）</t>
  </si>
  <si>
    <t>（１０）浄水場設置数</t>
  </si>
  <si>
    <t>（１１）配水池設置数</t>
  </si>
  <si>
    <t>５．業務概況</t>
  </si>
  <si>
    <t>（２）一日最大配水量（ｍ3／日）　　（Ｄ）</t>
  </si>
  <si>
    <t>（３）年間総配水量（千m3）　　　　　（Ｅ）</t>
  </si>
  <si>
    <t>（６）年間総有収水量（千m3）　　　 （Ｆ）</t>
  </si>
  <si>
    <t>（８）有収率　（Ｆ）／（Ｅ）×１００　　（％）</t>
  </si>
  <si>
    <t>６．料金</t>
  </si>
  <si>
    <t>（１）料金体系</t>
  </si>
  <si>
    <t>その他</t>
  </si>
  <si>
    <t>（２）料金（家庭用）</t>
  </si>
  <si>
    <t>（４）現行料金実施年月日</t>
  </si>
  <si>
    <t xml:space="preserve">団体名    </t>
  </si>
  <si>
    <t xml:space="preserve">    項  目</t>
  </si>
  <si>
    <t xml:space="preserve">  項　　目</t>
  </si>
  <si>
    <t>県　　  計</t>
  </si>
  <si>
    <t>１．資本的収入</t>
  </si>
  <si>
    <t>３．差　　　引</t>
  </si>
  <si>
    <t>（ア）基本水量（m3）</t>
  </si>
  <si>
    <t>（イ）基本料金（円）</t>
  </si>
  <si>
    <t>（ウ）超過料金（円／m3）</t>
  </si>
  <si>
    <t>　　10m3／月料金　口径13mm</t>
  </si>
  <si>
    <t>　　10m3／月料金　口径20mm</t>
  </si>
  <si>
    <t>　　20m3／月料金　口径13mm</t>
  </si>
  <si>
    <t>　　20m3／月料金　口径20mm</t>
  </si>
  <si>
    <t>（３）料金改定年数</t>
  </si>
  <si>
    <t>（ア）家庭用10ｍ3／月</t>
  </si>
  <si>
    <t>（イ）全体</t>
  </si>
  <si>
    <t>７・職員数                                     （人）</t>
  </si>
  <si>
    <t>（１）損益勘定所属職員</t>
  </si>
  <si>
    <t>うち原水関係職員</t>
  </si>
  <si>
    <t>（２）資本勘定所属職員</t>
  </si>
  <si>
    <t>計</t>
  </si>
  <si>
    <t>項　目</t>
  </si>
  <si>
    <t>団体名</t>
  </si>
  <si>
    <t>第２表　損益計算書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</si>
  <si>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</si>
  <si>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</si>
  <si>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</si>
  <si>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</si>
  <si>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</si>
  <si>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</si>
  <si>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</si>
  <si>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</si>
  <si>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</si>
  <si>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</si>
  <si>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</si>
  <si>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</si>
  <si>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</si>
  <si>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１２．有収水量１万ｍ3／日あたり職員数　　　（人）</t>
  </si>
  <si>
    <t>９．前年度繰越利益剰余金（又は繰越欠損金）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</si>
  <si>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</si>
  <si>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</si>
  <si>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</si>
  <si>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</si>
  <si>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</si>
  <si>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</si>
  <si>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</si>
  <si>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</si>
  <si>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</si>
  <si>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</si>
  <si>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</si>
  <si>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</si>
  <si>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</si>
  <si>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</si>
  <si>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</si>
  <si>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</si>
  <si>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</si>
  <si>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</si>
  <si>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</si>
  <si>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</si>
  <si>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</si>
  <si>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</si>
  <si>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</si>
  <si>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</si>
  <si>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</si>
  <si>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（３）他会計借入金</t>
  </si>
  <si>
    <t>082210</t>
  </si>
  <si>
    <t>082228</t>
  </si>
  <si>
    <t>082236</t>
  </si>
  <si>
    <t>県　　計</t>
  </si>
  <si>
    <t>項　　　目</t>
  </si>
  <si>
    <t>　</t>
  </si>
  <si>
    <t>１．総収益　（Ｂ）＋（Ｃ）＋（Ｇ）　　（Ａ）</t>
  </si>
  <si>
    <t>（１）営業収益　　　　　　　　 　（Ｂ）</t>
  </si>
  <si>
    <t>ア　給水収益</t>
  </si>
  <si>
    <t>イ　受託工事収益</t>
  </si>
  <si>
    <t>ウ　その他営業収益</t>
  </si>
  <si>
    <t>（ア）他会計負担金</t>
  </si>
  <si>
    <t>（イ）その他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</si>
  <si>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</si>
  <si>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</si>
  <si>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</si>
  <si>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</si>
  <si>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</si>
  <si>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カ　雑収益</t>
  </si>
  <si>
    <t>２．総費用　（Ｅ）＋（Ｆ）＋（Ｈ）　　（Ｄ）</t>
  </si>
  <si>
    <t>（１）営業費用　　　　　　　　　（Ｅ）</t>
  </si>
  <si>
    <t>イ　配水及び給水費</t>
  </si>
  <si>
    <t>ウ　受託工事費</t>
  </si>
  <si>
    <t>エ　業務費</t>
  </si>
  <si>
    <t>オ　総係費</t>
  </si>
  <si>
    <t>カ　減価償却費</t>
  </si>
  <si>
    <t>キ　資産減耗費</t>
  </si>
  <si>
    <t>ク　その他営業費用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</si>
  <si>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</si>
  <si>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</si>
  <si>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</si>
  <si>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</si>
  <si>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</si>
  <si>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</si>
  <si>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</si>
  <si>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</si>
  <si>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</si>
  <si>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</si>
  <si>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</si>
  <si>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</si>
  <si>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</si>
  <si>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</si>
  <si>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10．当年度未処分利益剰余金（又は未処理欠損金）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</si>
  <si>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</si>
  <si>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</si>
  <si>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</si>
  <si>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</si>
  <si>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第３表　費用構成表</t>
  </si>
  <si>
    <t>（千円）</t>
  </si>
  <si>
    <t>費用内訳</t>
  </si>
  <si>
    <t>費用構成比</t>
  </si>
  <si>
    <t>給水原価</t>
  </si>
  <si>
    <t>（％）</t>
  </si>
  <si>
    <t>1ｍ3当り（円）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</si>
  <si>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</si>
  <si>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</si>
  <si>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</si>
  <si>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</si>
  <si>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</si>
  <si>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</si>
  <si>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</si>
  <si>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</si>
  <si>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（２）企業債利息</t>
  </si>
  <si>
    <t>３．減価償却費</t>
  </si>
  <si>
    <t>４．動力費</t>
  </si>
  <si>
    <t>５．光熱水費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</si>
  <si>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</si>
  <si>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</si>
  <si>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</si>
  <si>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</si>
  <si>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</si>
  <si>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</si>
  <si>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うち資本費相当額</t>
  </si>
  <si>
    <t>第４表　貸借対照表</t>
  </si>
  <si>
    <t>１．固定資産</t>
  </si>
  <si>
    <t>（１）有形固定資産</t>
  </si>
  <si>
    <t>ア土地</t>
  </si>
  <si>
    <t>イ償却資産</t>
  </si>
  <si>
    <t>エ建設仮勘定</t>
  </si>
  <si>
    <t>オその他</t>
  </si>
  <si>
    <t>（２）無形固定資産</t>
  </si>
  <si>
    <t>（３）投資</t>
  </si>
  <si>
    <t>２．流動資産</t>
  </si>
  <si>
    <t>（１）現金及び預金</t>
  </si>
  <si>
    <t>（２）未収金</t>
  </si>
  <si>
    <t>（３）貯蔵品</t>
  </si>
  <si>
    <t>（４）短期有価証券</t>
  </si>
  <si>
    <t>３．繰延勘定</t>
  </si>
  <si>
    <t>４．資産合計</t>
  </si>
  <si>
    <t>５．固定負債</t>
  </si>
  <si>
    <t>（１）企業債</t>
  </si>
  <si>
    <t>（２）再建債</t>
  </si>
  <si>
    <t>（３）他会計借入金</t>
  </si>
  <si>
    <t>（４）引当金</t>
  </si>
  <si>
    <t>（５）その他</t>
  </si>
  <si>
    <t>６．流動負債</t>
  </si>
  <si>
    <t>（１）一時借入金</t>
  </si>
  <si>
    <t>（２）未払金及び未払費用</t>
  </si>
  <si>
    <t>７．負債合計</t>
  </si>
  <si>
    <t>８．資本金</t>
  </si>
  <si>
    <t>（１）自己資本金</t>
  </si>
  <si>
    <t>ア固有資本金（引継資本金）</t>
  </si>
  <si>
    <t>イ再評価組入資本金</t>
  </si>
  <si>
    <t>ウ繰入資本金</t>
  </si>
  <si>
    <t>エ組入資本金（造成資本金）</t>
  </si>
  <si>
    <t>（２）借入資本金</t>
  </si>
  <si>
    <t>ア企業債</t>
  </si>
  <si>
    <t>イ他会計借入金</t>
  </si>
  <si>
    <t>９．剰余金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</si>
  <si>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</si>
  <si>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</si>
  <si>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</si>
  <si>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</si>
  <si>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</si>
  <si>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</si>
  <si>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</si>
  <si>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</si>
  <si>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</si>
  <si>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</si>
  <si>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</si>
  <si>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うち</t>
  </si>
  <si>
    <t>当年度純利益</t>
  </si>
  <si>
    <t>１０．資本合計</t>
  </si>
  <si>
    <t>１１．負債･資本合計</t>
  </si>
  <si>
    <t>１２．不良債務</t>
  </si>
  <si>
    <t>１３．実質資金不足額</t>
  </si>
  <si>
    <t>再</t>
  </si>
  <si>
    <t>経常利益</t>
  </si>
  <si>
    <t>掲</t>
  </si>
  <si>
    <t>有形固定資産</t>
  </si>
  <si>
    <t>流動負債</t>
  </si>
  <si>
    <t>第７表　資本的収支に関する調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</si>
  <si>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</si>
  <si>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</si>
  <si>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</si>
  <si>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</si>
  <si>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</si>
  <si>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</si>
  <si>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</si>
  <si>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</si>
  <si>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</si>
  <si>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</si>
  <si>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</si>
  <si>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</si>
  <si>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</si>
  <si>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（１２）うち翌年度に繰越される支出の財源充当額（Ｂ）</t>
  </si>
  <si>
    <t>（１４）純計　　　（Ａ）―（Ｂ＋Ｃ）　　　　　　（Ｄ）</t>
  </si>
  <si>
    <t>２．資本的支出</t>
  </si>
  <si>
    <t>（１）建設改良費</t>
  </si>
  <si>
    <t>うち</t>
  </si>
  <si>
    <t>職員給与費</t>
  </si>
  <si>
    <t>建設利息</t>
  </si>
  <si>
    <t>補助対象事業費</t>
  </si>
  <si>
    <t>上記に対する財源としての企業債</t>
  </si>
  <si>
    <t>単独事業費</t>
  </si>
  <si>
    <t>うち</t>
  </si>
  <si>
    <t>企業債　</t>
  </si>
  <si>
    <t>国庫補助金</t>
  </si>
  <si>
    <t>都道府県補助金</t>
  </si>
  <si>
    <t>工事負担金</t>
  </si>
  <si>
    <t>他会計繰入金</t>
  </si>
  <si>
    <t>（２）企業債償還金</t>
  </si>
  <si>
    <t>うち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</si>
  <si>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</si>
  <si>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</si>
  <si>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</si>
  <si>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</si>
  <si>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</si>
  <si>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（Ｄ）―（Ｅ）</t>
  </si>
  <si>
    <t>（１）差額</t>
  </si>
  <si>
    <t>　　　　　　　　　　　　　 （Ｆ）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</si>
  <si>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</si>
  <si>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</si>
  <si>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</si>
  <si>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</si>
  <si>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</si>
  <si>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</si>
  <si>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</si>
  <si>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</si>
  <si>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</si>
  <si>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項　　目</t>
  </si>
  <si>
    <t>第８表　企業債に関する調</t>
  </si>
  <si>
    <t>資金別内訳</t>
  </si>
  <si>
    <t>（１）政府資金</t>
  </si>
  <si>
    <t>簡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</si>
  <si>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</si>
  <si>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</si>
  <si>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</si>
  <si>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</si>
  <si>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</si>
  <si>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</si>
  <si>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</si>
  <si>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</si>
  <si>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</si>
  <si>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</si>
  <si>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</si>
  <si>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</si>
  <si>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</si>
  <si>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</si>
  <si>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</si>
  <si>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</si>
  <si>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</si>
  <si>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</si>
  <si>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</si>
  <si>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</si>
  <si>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</si>
  <si>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基本給（千円）</t>
  </si>
  <si>
    <t>手当（千円）</t>
  </si>
  <si>
    <t>計（千円）</t>
  </si>
  <si>
    <t>基本給の内訳（千円）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</si>
  <si>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</si>
  <si>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</si>
  <si>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</si>
  <si>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</si>
  <si>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</si>
  <si>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</si>
  <si>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</si>
  <si>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</si>
  <si>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</si>
  <si>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</si>
  <si>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</si>
  <si>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</si>
  <si>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</si>
  <si>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</si>
  <si>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</si>
  <si>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</si>
  <si>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（ａ）</t>
  </si>
  <si>
    <t>（ｂ）</t>
  </si>
  <si>
    <t>（ｃ）</t>
  </si>
  <si>
    <t>団　体　名</t>
  </si>
  <si>
    <t>（イ）公共施設における
　　　無償給水に要する経費</t>
  </si>
  <si>
    <t>（ア）水源開発対策
　　（建設仮勘定支払利息分）</t>
  </si>
  <si>
    <t>（イ）広域化対策
　　（建設仮勘定支払利息分）</t>
  </si>
  <si>
    <t>（カ）統合水道
　　（支払利息分）</t>
  </si>
  <si>
    <t>　　（当年度支出分）</t>
  </si>
  <si>
    <t>　　（建設仮勘定元金分）</t>
  </si>
  <si>
    <t>エ水道水源施設</t>
  </si>
  <si>
    <t>　　（建設仮勘定支払利息分）</t>
  </si>
  <si>
    <t>ウ水道水源施設</t>
  </si>
  <si>
    <t>イ水道広域化施設</t>
  </si>
  <si>
    <t>ア水道水源開発</t>
  </si>
  <si>
    <t>オ水道広域化施設</t>
  </si>
  <si>
    <t>　　（建設仮勘定元金分）</t>
  </si>
  <si>
    <t>カ水道広域化施設</t>
  </si>
  <si>
    <t>　　（建設仮勘定支払利息分）</t>
  </si>
  <si>
    <t>　　（建設仮勘定以外元金償還分）</t>
  </si>
  <si>
    <t>　償還に要する経費（元金分）</t>
  </si>
  <si>
    <t>５．収益勘定他
    会計借入金</t>
  </si>
  <si>
    <t>第５表　　財務分析に関する調</t>
  </si>
  <si>
    <t>（％）</t>
  </si>
  <si>
    <t>１．自己資本構成比率</t>
  </si>
  <si>
    <t>自己資本金＋剰余金　</t>
  </si>
  <si>
    <t>（％）</t>
  </si>
  <si>
    <t>負債・資本合計</t>
  </si>
  <si>
    <t>２．固定資産対長期資本比率</t>
  </si>
  <si>
    <t>（％）</t>
  </si>
  <si>
    <t>固定負債＋資本金＋剰余金</t>
  </si>
  <si>
    <t>３．流動比率</t>
  </si>
  <si>
    <t>流動資産</t>
  </si>
  <si>
    <t>（％）</t>
  </si>
  <si>
    <t>４．総収支比率</t>
  </si>
  <si>
    <t>総収益</t>
  </si>
  <si>
    <t>（％）</t>
  </si>
  <si>
    <t>総費用</t>
  </si>
  <si>
    <t>５．経常収支比率</t>
  </si>
  <si>
    <t>営業収益＋営業外収益</t>
  </si>
  <si>
    <t>（％）</t>
  </si>
  <si>
    <t>営業費用＋営業外費用</t>
  </si>
  <si>
    <t>７．企業債償還元金対減価償却費比率</t>
  </si>
  <si>
    <t>建設改良のための企業債償還元金</t>
  </si>
  <si>
    <t>（％）</t>
  </si>
  <si>
    <t>当年度減価償却費</t>
  </si>
  <si>
    <t>８．給水収益に対する比率</t>
  </si>
  <si>
    <t>（１）企業債償還元金</t>
  </si>
  <si>
    <t>企業債償還元金</t>
  </si>
  <si>
    <t>給水収益</t>
  </si>
  <si>
    <t>企業債利息</t>
  </si>
  <si>
    <t>（３）減価償却費</t>
  </si>
  <si>
    <t>減価償却費</t>
  </si>
  <si>
    <t>（％）</t>
  </si>
  <si>
    <t>（４）職員給与費</t>
  </si>
  <si>
    <t>（％）</t>
  </si>
  <si>
    <t>　団　　体　　名</t>
  </si>
  <si>
    <t>区　　　分</t>
  </si>
  <si>
    <t>第６表　経営分析に関する調</t>
  </si>
  <si>
    <t>団　　　体　　　名</t>
  </si>
  <si>
    <t>区　　　　　　　分</t>
  </si>
  <si>
    <t>　１．施設利用率</t>
  </si>
  <si>
    <t>一日平均配水量</t>
  </si>
  <si>
    <t>（％）</t>
  </si>
  <si>
    <t>一日配水能力</t>
  </si>
  <si>
    <t>×１００</t>
  </si>
  <si>
    <t>　２．負荷率</t>
  </si>
  <si>
    <t>一日最大配水量</t>
  </si>
  <si>
    <t>　３．最大稼働率</t>
  </si>
  <si>
    <t>　４．配水管使用効率</t>
  </si>
  <si>
    <t>年間総配水量</t>
  </si>
  <si>
    <t>（ｍ3／ｍ）</t>
  </si>
  <si>
    <t>導送配水管延長</t>
  </si>
  <si>
    <t>　５．固定資産使用効率</t>
  </si>
  <si>
    <t>（ｍ3／円）</t>
  </si>
  <si>
    <t>　６．供給単価</t>
  </si>
  <si>
    <t xml:space="preserve"> 給　水　収　益</t>
  </si>
  <si>
    <t>（円／ｍ3）</t>
  </si>
  <si>
    <t>年間総有収水量</t>
  </si>
  <si>
    <t>　７．給水原価</t>
  </si>
  <si>
    <t>　８．資本費単価</t>
  </si>
  <si>
    <t>減価償却費+企業債利息＋受水資本費相当額</t>
  </si>
  <si>
    <t>　９．職員一人当たり</t>
  </si>
  <si>
    <t>　 現在給水人口</t>
  </si>
  <si>
    <t>損益勘定所属職員</t>
  </si>
  <si>
    <t>１０．職員一人当たり</t>
  </si>
  <si>
    <t xml:space="preserve"> 年間総有収水量</t>
  </si>
  <si>
    <t>１１．職員一人当たり</t>
  </si>
  <si>
    <t>営　　業　　収　　益</t>
  </si>
  <si>
    <t>内訳</t>
  </si>
  <si>
    <t>原水関係職員</t>
  </si>
  <si>
    <t>浄水関係職員</t>
  </si>
  <si>
    <t>配水関係職員</t>
  </si>
  <si>
    <t>検針・集金職員</t>
  </si>
  <si>
    <t>６．営業収支比率</t>
  </si>
  <si>
    <t>営業収益－受託工事収益</t>
  </si>
  <si>
    <t>営業費用－受託工事費用</t>
  </si>
  <si>
    <t>×１００</t>
  </si>
  <si>
    <t>９．累積欠損金比率</t>
  </si>
  <si>
    <t>（％）</t>
  </si>
  <si>
    <t>１０．不良債務比率</t>
  </si>
  <si>
    <t>　　　不良債務　　　</t>
  </si>
  <si>
    <t>　年間総有収水量</t>
  </si>
  <si>
    <t>　　年間総有収水量</t>
  </si>
  <si>
    <t>（１３）前年度同意等債で今年度収入分　　（Ｃ）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</si>
  <si>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</si>
  <si>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</si>
  <si>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</si>
  <si>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</si>
  <si>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</si>
  <si>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</si>
  <si>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</si>
  <si>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</si>
  <si>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</si>
  <si>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</si>
  <si>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</si>
  <si>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キ未普及地域解消</t>
  </si>
  <si>
    <t>４．経常損失（△）</t>
  </si>
  <si>
    <t>８．純損失（△）</t>
  </si>
  <si>
    <t>ウ減価消却累計額（△）</t>
  </si>
  <si>
    <t>カ当年度未処理欠損金（△）</t>
  </si>
  <si>
    <t>当年度純損失（△）</t>
  </si>
  <si>
    <t>経常損失（△）</t>
  </si>
  <si>
    <t>（２）不足額（△）</t>
  </si>
  <si>
    <t>2年</t>
  </si>
  <si>
    <t>2年3月</t>
  </si>
  <si>
    <t>9年</t>
  </si>
  <si>
    <t>5年</t>
  </si>
  <si>
    <t>6年</t>
  </si>
  <si>
    <t>7年3月</t>
  </si>
  <si>
    <t>8年</t>
  </si>
  <si>
    <t>8年10月</t>
  </si>
  <si>
    <t>5年7月</t>
  </si>
  <si>
    <t>3年</t>
  </si>
  <si>
    <t>7年11月</t>
  </si>
  <si>
    <t>8年6月</t>
  </si>
  <si>
    <t>4年</t>
  </si>
  <si>
    <t>7年7月</t>
  </si>
  <si>
    <t>11年2月</t>
  </si>
  <si>
    <t>7年</t>
  </si>
  <si>
    <t>11年7月</t>
  </si>
  <si>
    <t>10年</t>
  </si>
  <si>
    <t>11年1月</t>
  </si>
  <si>
    <t>1年9月</t>
  </si>
  <si>
    <t>1年</t>
  </si>
  <si>
    <t>６．当年度同意等債で未借入又は未発行の額</t>
  </si>
  <si>
    <t>経常費用―（受託工事費＋附帯事業費＋材料及び不用品売却原価）</t>
  </si>
  <si>
    <t>×１００</t>
  </si>
  <si>
    <t>（％）</t>
  </si>
  <si>
    <t>×１００</t>
  </si>
  <si>
    <t>×１００</t>
  </si>
  <si>
    <t>×１００</t>
  </si>
  <si>
    <t>×１００</t>
  </si>
  <si>
    <t>（％）</t>
  </si>
  <si>
    <t>×１００</t>
  </si>
  <si>
    <t>８．企業債償還に対して
　　繰入れたもの</t>
  </si>
  <si>
    <t>９．企業債利息に対して
    繰入れたもの</t>
  </si>
  <si>
    <t>10．企業債元利償還金
　　 に対して繰入れたもの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</si>
  <si>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</si>
  <si>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</si>
  <si>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</si>
  <si>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</si>
  <si>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</si>
  <si>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</si>
  <si>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</si>
  <si>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</si>
  <si>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</si>
  <si>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</si>
  <si>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</si>
  <si>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</si>
  <si>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</si>
  <si>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</si>
  <si>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</si>
  <si>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</si>
  <si>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</si>
  <si>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</si>
  <si>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</si>
  <si>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</si>
  <si>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</si>
  <si>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</si>
  <si>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</si>
  <si>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</si>
  <si>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</si>
  <si>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088412</t>
  </si>
  <si>
    <t>088421</t>
  </si>
  <si>
    <t>1.2.4</t>
  </si>
  <si>
    <t>4.5</t>
  </si>
  <si>
    <t>1.4.5</t>
  </si>
  <si>
    <t>2</t>
  </si>
  <si>
    <t>1.2</t>
  </si>
  <si>
    <t>1.5</t>
  </si>
  <si>
    <t>5</t>
  </si>
  <si>
    <t>4.5.6</t>
  </si>
  <si>
    <t>1.4</t>
  </si>
  <si>
    <t>（５）一人一日最大配水量（Ｄ）／（Ｃ）     　（㍑）</t>
  </si>
  <si>
    <t>{（Ｂ＋Ｃ）-（Ｅ＋Ｆ）}</t>
  </si>
  <si>
    <t>（Ａ）－（Ｄ）</t>
  </si>
  <si>
    <t>茨城県南水道企業団</t>
  </si>
  <si>
    <t>湖北水道企業団</t>
  </si>
  <si>
    <t>4.5</t>
  </si>
  <si>
    <t>4年11月</t>
  </si>
  <si>
    <t>（１）企業債利息</t>
  </si>
  <si>
    <t>（２）一時借入金利息</t>
  </si>
  <si>
    <t>（３）他会計借入金等利息</t>
  </si>
  <si>
    <t>（２）地方公共団体金融機構</t>
  </si>
  <si>
    <t>ク安全対策（災害対策）</t>
  </si>
  <si>
    <t>ケ安全対策（保安対策）</t>
  </si>
  <si>
    <t>コ安全対策（水質安全対策）</t>
  </si>
  <si>
    <t>サ水道水源開発</t>
  </si>
  <si>
    <t>シ水道広域化施設</t>
  </si>
  <si>
    <t>ス統合水道（元金償還分）</t>
  </si>
  <si>
    <t>（４）一日平均配水量　（Ｅ）／365日        （ｍ3）</t>
  </si>
  <si>
    <t>（７）一人一日平均有収水量　（Ｆ）／365日／（Ｃ）  　（㍑）</t>
  </si>
  <si>
    <t>7年11月</t>
  </si>
  <si>
    <t>１２．負担金</t>
  </si>
  <si>
    <t>１３．受水費</t>
  </si>
  <si>
    <t>１４．その他</t>
  </si>
  <si>
    <t>１５．費用合計</t>
  </si>
  <si>
    <t>１６．広報活動費</t>
  </si>
  <si>
    <t>１７．受託工事費</t>
  </si>
  <si>
    <t>１８．附帯事業費</t>
  </si>
  <si>
    <t>１９．材料及び不用品売却原価</t>
  </si>
  <si>
    <t>２０．経常費用</t>
  </si>
  <si>
    <t>　　　　　　　固定資産　　　　　　　</t>
  </si>
  <si>
    <t>　　　流動資産　　　</t>
  </si>
  <si>
    <t>　　　　総収益　　　　</t>
  </si>
  <si>
    <t>　営業収益＋営業外収益　</t>
  </si>
  <si>
    <t>　　　　　累積欠損金　　　　　</t>
  </si>
  <si>
    <t>　　　　　固定資産　　　　　</t>
  </si>
  <si>
    <t>　　流動資産　　</t>
  </si>
  <si>
    <t>　　総収益　　</t>
  </si>
  <si>
    <t>　　　　　不良債務　　　　　</t>
  </si>
  <si>
    <t>　　　　　　固定資産　　　　　　</t>
  </si>
  <si>
    <t>　　　　　累積欠損金　　　　</t>
  </si>
  <si>
    <t>　　　　　　不良債務　　　　　　</t>
  </si>
  <si>
    <t>　　　営業収益　 （千円）</t>
  </si>
  <si>
    <t>地域手当</t>
  </si>
  <si>
    <r>
      <t>６．</t>
    </r>
    <r>
      <rPr>
        <sz val="7"/>
        <rFont val="ＭＳ Ｐゴシック"/>
        <family val="3"/>
      </rPr>
      <t>資本勘定
　　他会計借入金</t>
    </r>
  </si>
  <si>
    <t>地方公共団体金融機構資金</t>
  </si>
  <si>
    <t>機構資金に係る繰上償還金分</t>
  </si>
  <si>
    <t>（ウ）水源開発対策
（建設仮勘定以外支払利息分）</t>
  </si>
  <si>
    <t>（エ）水道広域化対策
（建設仮勘定以外支払利息分）</t>
  </si>
  <si>
    <t>（キ）統合水道（後）
　　（支払利息分）</t>
  </si>
  <si>
    <t>　要する経費</t>
  </si>
  <si>
    <t>4.5</t>
  </si>
  <si>
    <t>1.4.5</t>
  </si>
  <si>
    <t>1.2.4</t>
  </si>
  <si>
    <t>1.2.4.5</t>
  </si>
  <si>
    <t>（５）当年度実質料金改定率（％）</t>
  </si>
  <si>
    <t>ア　原水及び浄水費（受水費を含む）</t>
  </si>
  <si>
    <t>４．補填財源</t>
  </si>
  <si>
    <t>５．補填財源不足額（△）　　　　（Ｆ）―（Ｇ）</t>
  </si>
  <si>
    <t>（ウ）その他</t>
  </si>
  <si>
    <t>（ク）基礎年金拠出金
　　　公的負担経費</t>
  </si>
  <si>
    <t>（コ）臨時財政特例債等の償還
　　に要する経費（支払利息分）</t>
  </si>
  <si>
    <t>ア他会計繰入金</t>
  </si>
  <si>
    <t>セ児童手当及び子ども手当に</t>
  </si>
  <si>
    <t>ソ臨時財政特例債等の</t>
  </si>
  <si>
    <t>タその他</t>
  </si>
  <si>
    <t>（サ）その他</t>
  </si>
  <si>
    <t>13年</t>
  </si>
  <si>
    <t>6年2月</t>
  </si>
  <si>
    <t>5年8月</t>
  </si>
  <si>
    <t>地方債現在高</t>
  </si>
  <si>
    <t>（ケ）児童手当及び子ども手当に要する経費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</si>
</sst>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#,##0.00_ ;[Red]\-#,##0.00\ "/>
    <numFmt numFmtId="182" formatCode="0.000"/>
    <numFmt numFmtId="183" formatCode="[&lt;=999]000;000\-00"/>
    <numFmt numFmtId="184" formatCode="0_ "/>
    <numFmt numFmtId="185" formatCode="0.0_ "/>
    <numFmt numFmtId="186" formatCode="0.00_ "/>
    <numFmt numFmtId="187" formatCode="0_);[Red]\(0\)"/>
    <numFmt numFmtId="188" formatCode="0.0_);[Red]\(0.0\)"/>
    <numFmt numFmtId="189" formatCode="0.00_);[Red]\(0.00\)"/>
    <numFmt numFmtId="190" formatCode="0_ ;[Red]\-0\ "/>
    <numFmt numFmtId="191" formatCode="#,##0.00_);[Red]\(#,##0.00\)"/>
    <numFmt numFmtId="192" formatCode="#,##0_ "/>
    <numFmt numFmtId="193" formatCode="#,##0_);[Red]\(#,##0\)"/>
    <numFmt numFmtId="194" formatCode="#,##0;&quot;▲ &quot;#,##0"/>
    <numFmt numFmtId="195" formatCode="#,##0.00_ "/>
    <numFmt numFmtId="196" formatCode="#,##0.0_);[Red]\(#,##0.0\)"/>
    <numFmt numFmtId="197" formatCode="0.00000_ "/>
    <numFmt numFmtId="198" formatCode="0.0000_ "/>
    <numFmt numFmtId="199" formatCode="0.000_ "/>
    <numFmt numFmtId="200" formatCode="0.0000000_ "/>
    <numFmt numFmtId="201" formatCode="0.000000_ "/>
    <numFmt numFmtId="202" formatCode="0.00000000_ "/>
    <numFmt numFmtId="203" formatCode="[$-411]ggge&quot;年&quot;m&quot;月&quot;d&quot;日&quot;;@"/>
    <numFmt numFmtId="204" formatCode="#,##0;&quot;△ &quot;#,##0"/>
    <numFmt numFmtId="205" formatCode="[&lt;=999]000;[&lt;=9999]000\-00;000\-0000"/>
    <numFmt numFmtId="206" formatCode="#,##0_ ;[Red]\-#,##0\ "/>
    <numFmt numFmtId="207" formatCode="#,##0.0_ ;[Red]\-#,##0.0\ "/>
    <numFmt numFmtId="208" formatCode="0.0;&quot;△ &quot;0.0"/>
    <numFmt numFmtId="209" formatCode="#,##0.0;&quot;△ &quot;#,##0.0"/>
    <numFmt numFmtId="210" formatCode="#,##0.0_ "/>
    <numFmt numFmtId="211" formatCode="#,##0.0;[White]\-#,##0.0"/>
    <numFmt numFmtId="212" formatCode="#,##0.0"/>
    <numFmt numFmtId="213" formatCode="0.0_ ;[Red]\-0.0\ "/>
    <numFmt numFmtId="214" formatCode="m&quot;月&quot;d&quot;日&quot;;@"/>
    <numFmt numFmtId="215" formatCode="0;&quot;△ &quot;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u val="single"/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u val="single"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17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1705">
    <xf numFmtId="0" fontId="0" fillId="0" borderId="0" xfId="0" applyAlignment="1">
      <alignment/>
    </xf>
    <xf numFmtId="0" fontId="0" fillId="24" borderId="0" xfId="0" applyFill="1" applyAlignment="1">
      <alignment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2" fillId="0" borderId="0" xfId="49" applyFont="1" applyAlignment="1">
      <alignment vertical="center"/>
    </xf>
    <xf numFmtId="38" fontId="2" fillId="0" borderId="14" xfId="49" applyFont="1" applyBorder="1" applyAlignment="1">
      <alignment vertical="center"/>
    </xf>
    <xf numFmtId="0" fontId="2" fillId="0" borderId="11" xfId="49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0" fontId="2" fillId="0" borderId="0" xfId="49" applyNumberFormat="1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Fill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38" fontId="3" fillId="0" borderId="0" xfId="49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38" fontId="3" fillId="0" borderId="0" xfId="0" applyNumberFormat="1" applyFont="1" applyFill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38" fontId="3" fillId="0" borderId="0" xfId="49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11" xfId="49" applyFont="1" applyBorder="1" applyAlignment="1">
      <alignment horizontal="left" vertical="center"/>
    </xf>
    <xf numFmtId="38" fontId="3" fillId="0" borderId="18" xfId="49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3" fillId="0" borderId="20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7" fontId="3" fillId="0" borderId="0" xfId="49" applyNumberFormat="1" applyFont="1" applyAlignment="1">
      <alignment vertical="center"/>
    </xf>
    <xf numFmtId="177" fontId="3" fillId="0" borderId="0" xfId="49" applyNumberFormat="1" applyFont="1" applyAlignment="1">
      <alignment horizontal="center" vertical="center"/>
    </xf>
    <xf numFmtId="177" fontId="3" fillId="0" borderId="0" xfId="49" applyNumberFormat="1" applyFont="1" applyAlignment="1">
      <alignment/>
    </xf>
    <xf numFmtId="177" fontId="3" fillId="0" borderId="14" xfId="49" applyNumberFormat="1" applyFont="1" applyBorder="1" applyAlignment="1">
      <alignment vertical="center"/>
    </xf>
    <xf numFmtId="177" fontId="3" fillId="0" borderId="0" xfId="49" applyNumberFormat="1" applyFont="1" applyBorder="1" applyAlignment="1">
      <alignment vertical="center"/>
    </xf>
    <xf numFmtId="177" fontId="3" fillId="24" borderId="0" xfId="49" applyNumberFormat="1" applyFont="1" applyFill="1" applyAlignment="1">
      <alignment/>
    </xf>
    <xf numFmtId="177" fontId="7" fillId="0" borderId="0" xfId="49" applyNumberFormat="1" applyFont="1" applyAlignment="1">
      <alignment vertical="center"/>
    </xf>
    <xf numFmtId="177" fontId="3" fillId="0" borderId="0" xfId="49" applyNumberFormat="1" applyFont="1" applyAlignment="1">
      <alignment vertical="center" shrinkToFit="1"/>
    </xf>
    <xf numFmtId="177" fontId="3" fillId="0" borderId="18" xfId="49" applyNumberFormat="1" applyFont="1" applyBorder="1" applyAlignment="1">
      <alignment horizontal="center" vertical="center" shrinkToFit="1"/>
    </xf>
    <xf numFmtId="177" fontId="6" fillId="0" borderId="0" xfId="49" applyNumberFormat="1" applyFont="1" applyBorder="1" applyAlignment="1">
      <alignment horizontal="center" vertical="center" shrinkToFit="1"/>
    </xf>
    <xf numFmtId="177" fontId="6" fillId="0" borderId="14" xfId="49" applyNumberFormat="1" applyFont="1" applyBorder="1" applyAlignment="1">
      <alignment horizontal="center" vertical="center" shrinkToFit="1"/>
    </xf>
    <xf numFmtId="177" fontId="6" fillId="0" borderId="14" xfId="49" applyNumberFormat="1" applyFont="1" applyBorder="1" applyAlignment="1">
      <alignment horizontal="left" vertical="center" shrinkToFit="1"/>
    </xf>
    <xf numFmtId="177" fontId="3" fillId="25" borderId="14" xfId="49" applyNumberFormat="1" applyFont="1" applyFill="1" applyBorder="1" applyAlignment="1">
      <alignment horizontal="center" vertical="center" shrinkToFit="1"/>
    </xf>
    <xf numFmtId="177" fontId="4" fillId="0" borderId="0" xfId="49" applyNumberFormat="1" applyFont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193" fontId="3" fillId="0" borderId="0" xfId="49" applyNumberFormat="1" applyFont="1" applyBorder="1" applyAlignment="1">
      <alignment vertical="center"/>
    </xf>
    <xf numFmtId="38" fontId="0" fillId="0" borderId="0" xfId="49" applyFont="1" applyFill="1" applyAlignment="1" quotePrefix="1">
      <alignment horizontal="right" vertical="center"/>
    </xf>
    <xf numFmtId="40" fontId="0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12" fillId="0" borderId="0" xfId="0" applyFont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193" fontId="3" fillId="0" borderId="16" xfId="49" applyNumberFormat="1" applyFont="1" applyFill="1" applyBorder="1" applyAlignment="1">
      <alignment vertical="center"/>
    </xf>
    <xf numFmtId="193" fontId="3" fillId="0" borderId="14" xfId="49" applyNumberFormat="1" applyFont="1" applyFill="1" applyBorder="1" applyAlignment="1">
      <alignment vertical="center"/>
    </xf>
    <xf numFmtId="193" fontId="3" fillId="0" borderId="28" xfId="49" applyNumberFormat="1" applyFont="1" applyFill="1" applyBorder="1" applyAlignment="1">
      <alignment vertical="center"/>
    </xf>
    <xf numFmtId="193" fontId="3" fillId="0" borderId="13" xfId="49" applyNumberFormat="1" applyFont="1" applyFill="1" applyBorder="1" applyAlignment="1">
      <alignment vertical="center"/>
    </xf>
    <xf numFmtId="193" fontId="3" fillId="0" borderId="15" xfId="49" applyNumberFormat="1" applyFont="1" applyFill="1" applyBorder="1" applyAlignment="1">
      <alignment vertical="center"/>
    </xf>
    <xf numFmtId="193" fontId="3" fillId="0" borderId="11" xfId="49" applyNumberFormat="1" applyFont="1" applyFill="1" applyBorder="1" applyAlignment="1">
      <alignment vertical="center"/>
    </xf>
    <xf numFmtId="193" fontId="3" fillId="0" borderId="30" xfId="49" applyNumberFormat="1" applyFont="1" applyFill="1" applyBorder="1" applyAlignment="1">
      <alignment vertical="center"/>
    </xf>
    <xf numFmtId="193" fontId="3" fillId="0" borderId="22" xfId="49" applyNumberFormat="1" applyFont="1" applyFill="1" applyBorder="1" applyAlignment="1">
      <alignment vertical="center"/>
    </xf>
    <xf numFmtId="193" fontId="3" fillId="0" borderId="23" xfId="49" applyNumberFormat="1" applyFont="1" applyFill="1" applyBorder="1" applyAlignment="1">
      <alignment vertical="center"/>
    </xf>
    <xf numFmtId="49" fontId="2" fillId="0" borderId="25" xfId="49" applyNumberFormat="1" applyFont="1" applyBorder="1" applyAlignment="1">
      <alignment horizontal="right" vertical="center"/>
    </xf>
    <xf numFmtId="49" fontId="2" fillId="0" borderId="26" xfId="49" applyNumberFormat="1" applyFont="1" applyBorder="1" applyAlignment="1">
      <alignment horizontal="right" vertical="center"/>
    </xf>
    <xf numFmtId="49" fontId="4" fillId="0" borderId="31" xfId="49" applyNumberFormat="1" applyFont="1" applyBorder="1" applyAlignment="1">
      <alignment horizontal="center" vertical="center"/>
    </xf>
    <xf numFmtId="49" fontId="4" fillId="0" borderId="31" xfId="49" applyNumberFormat="1" applyFont="1" applyFill="1" applyBorder="1" applyAlignment="1">
      <alignment horizontal="center" vertical="center"/>
    </xf>
    <xf numFmtId="49" fontId="2" fillId="0" borderId="31" xfId="49" applyNumberFormat="1" applyFont="1" applyBorder="1" applyAlignment="1">
      <alignment horizontal="center" vertical="center"/>
    </xf>
    <xf numFmtId="0" fontId="2" fillId="0" borderId="28" xfId="49" applyNumberFormat="1" applyFont="1" applyBorder="1" applyAlignment="1">
      <alignment vertical="center"/>
    </xf>
    <xf numFmtId="38" fontId="2" fillId="0" borderId="28" xfId="49" applyFont="1" applyBorder="1" applyAlignment="1">
      <alignment vertical="center"/>
    </xf>
    <xf numFmtId="196" fontId="2" fillId="0" borderId="28" xfId="49" applyNumberFormat="1" applyFont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191" fontId="2" fillId="0" borderId="28" xfId="49" applyNumberFormat="1" applyFont="1" applyFill="1" applyBorder="1" applyAlignment="1">
      <alignment vertical="center"/>
    </xf>
    <xf numFmtId="189" fontId="2" fillId="0" borderId="28" xfId="49" applyNumberFormat="1" applyFont="1" applyFill="1" applyBorder="1" applyAlignment="1">
      <alignment vertical="center"/>
    </xf>
    <xf numFmtId="0" fontId="2" fillId="0" borderId="28" xfId="49" applyNumberFormat="1" applyFont="1" applyFill="1" applyBorder="1" applyAlignment="1">
      <alignment vertical="center"/>
    </xf>
    <xf numFmtId="191" fontId="2" fillId="0" borderId="28" xfId="49" applyNumberFormat="1" applyFont="1" applyBorder="1" applyAlignment="1">
      <alignment vertical="center"/>
    </xf>
    <xf numFmtId="40" fontId="2" fillId="0" borderId="28" xfId="49" applyNumberFormat="1" applyFont="1" applyBorder="1" applyAlignment="1">
      <alignment vertical="center"/>
    </xf>
    <xf numFmtId="57" fontId="2" fillId="0" borderId="28" xfId="49" applyNumberFormat="1" applyFont="1" applyBorder="1" applyAlignment="1">
      <alignment vertical="center"/>
    </xf>
    <xf numFmtId="38" fontId="2" fillId="0" borderId="30" xfId="49" applyFont="1" applyBorder="1" applyAlignment="1">
      <alignment vertical="center"/>
    </xf>
    <xf numFmtId="38" fontId="2" fillId="0" borderId="32" xfId="49" applyFont="1" applyBorder="1" applyAlignment="1">
      <alignment vertical="center"/>
    </xf>
    <xf numFmtId="49" fontId="2" fillId="0" borderId="33" xfId="49" applyNumberFormat="1" applyFont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38" fontId="4" fillId="0" borderId="34" xfId="49" applyFont="1" applyBorder="1" applyAlignment="1">
      <alignment horizontal="center" vertical="center"/>
    </xf>
    <xf numFmtId="38" fontId="4" fillId="0" borderId="34" xfId="49" applyFont="1" applyFill="1" applyBorder="1" applyAlignment="1">
      <alignment horizontal="center" vertical="center"/>
    </xf>
    <xf numFmtId="38" fontId="2" fillId="0" borderId="34" xfId="49" applyFont="1" applyBorder="1" applyAlignment="1">
      <alignment horizontal="center" vertical="center" shrinkToFit="1"/>
    </xf>
    <xf numFmtId="38" fontId="2" fillId="0" borderId="22" xfId="49" applyFont="1" applyBorder="1" applyAlignment="1">
      <alignment horizontal="center" vertical="center" shrinkToFit="1"/>
    </xf>
    <xf numFmtId="49" fontId="4" fillId="0" borderId="35" xfId="49" applyNumberFormat="1" applyFont="1" applyBorder="1" applyAlignment="1">
      <alignment horizontal="center" vertical="center"/>
    </xf>
    <xf numFmtId="38" fontId="4" fillId="0" borderId="36" xfId="49" applyFont="1" applyBorder="1" applyAlignment="1">
      <alignment horizontal="center" vertical="center"/>
    </xf>
    <xf numFmtId="49" fontId="2" fillId="0" borderId="37" xfId="49" applyNumberFormat="1" applyFont="1" applyBorder="1" applyAlignment="1">
      <alignment horizontal="right" vertical="center"/>
    </xf>
    <xf numFmtId="38" fontId="2" fillId="0" borderId="38" xfId="49" applyFont="1" applyBorder="1" applyAlignment="1">
      <alignment horizontal="center" vertical="center"/>
    </xf>
    <xf numFmtId="38" fontId="2" fillId="0" borderId="39" xfId="49" applyFont="1" applyBorder="1" applyAlignment="1">
      <alignment horizontal="center" vertical="center"/>
    </xf>
    <xf numFmtId="0" fontId="2" fillId="0" borderId="39" xfId="49" applyNumberFormat="1" applyFont="1" applyBorder="1" applyAlignment="1">
      <alignment vertical="center"/>
    </xf>
    <xf numFmtId="38" fontId="2" fillId="0" borderId="39" xfId="49" applyFont="1" applyBorder="1" applyAlignment="1">
      <alignment vertical="center"/>
    </xf>
    <xf numFmtId="188" fontId="2" fillId="0" borderId="30" xfId="49" applyNumberFormat="1" applyFont="1" applyBorder="1" applyAlignment="1">
      <alignment vertical="center"/>
    </xf>
    <xf numFmtId="193" fontId="3" fillId="0" borderId="28" xfId="49" applyNumberFormat="1" applyFont="1" applyBorder="1" applyAlignment="1">
      <alignment vertical="center"/>
    </xf>
    <xf numFmtId="193" fontId="3" fillId="0" borderId="40" xfId="49" applyNumberFormat="1" applyFont="1" applyFill="1" applyBorder="1" applyAlignment="1">
      <alignment vertical="center"/>
    </xf>
    <xf numFmtId="193" fontId="3" fillId="0" borderId="41" xfId="49" applyNumberFormat="1" applyFont="1" applyFill="1" applyBorder="1" applyAlignment="1">
      <alignment vertical="center"/>
    </xf>
    <xf numFmtId="193" fontId="3" fillId="0" borderId="36" xfId="49" applyNumberFormat="1" applyFont="1" applyFill="1" applyBorder="1" applyAlignment="1">
      <alignment horizontal="center" vertical="center"/>
    </xf>
    <xf numFmtId="193" fontId="3" fillId="0" borderId="34" xfId="0" applyNumberFormat="1" applyFont="1" applyFill="1" applyBorder="1" applyAlignment="1">
      <alignment horizontal="center" vertical="center"/>
    </xf>
    <xf numFmtId="193" fontId="3" fillId="0" borderId="34" xfId="0" applyNumberFormat="1" applyFont="1" applyFill="1" applyBorder="1" applyAlignment="1">
      <alignment horizontal="center" vertical="center" shrinkToFit="1"/>
    </xf>
    <xf numFmtId="193" fontId="3" fillId="0" borderId="22" xfId="0" applyNumberFormat="1" applyFont="1" applyFill="1" applyBorder="1" applyAlignment="1">
      <alignment horizontal="center" vertical="center" shrinkToFit="1"/>
    </xf>
    <xf numFmtId="38" fontId="3" fillId="0" borderId="28" xfId="49" applyFont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38" fontId="3" fillId="0" borderId="42" xfId="49" applyFont="1" applyFill="1" applyBorder="1" applyAlignment="1">
      <alignment vertical="center"/>
    </xf>
    <xf numFmtId="193" fontId="4" fillId="0" borderId="43" xfId="49" applyNumberFormat="1" applyFont="1" applyBorder="1" applyAlignment="1">
      <alignment horizontal="center" vertical="center" shrinkToFit="1"/>
    </xf>
    <xf numFmtId="193" fontId="4" fillId="0" borderId="44" xfId="49" applyNumberFormat="1" applyFont="1" applyBorder="1" applyAlignment="1">
      <alignment horizontal="center" vertical="center" shrinkToFit="1"/>
    </xf>
    <xf numFmtId="38" fontId="4" fillId="0" borderId="37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49" fontId="4" fillId="0" borderId="35" xfId="49" applyNumberFormat="1" applyFont="1" applyFill="1" applyBorder="1" applyAlignment="1">
      <alignment horizontal="center" vertical="center"/>
    </xf>
    <xf numFmtId="38" fontId="4" fillId="0" borderId="48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6" xfId="49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horizontal="center" vertical="center"/>
    </xf>
    <xf numFmtId="49" fontId="4" fillId="0" borderId="35" xfId="49" applyNumberFormat="1" applyFont="1" applyFill="1" applyBorder="1" applyAlignment="1">
      <alignment horizontal="center" vertical="center" shrinkToFit="1"/>
    </xf>
    <xf numFmtId="190" fontId="4" fillId="0" borderId="31" xfId="0" applyNumberFormat="1" applyFont="1" applyFill="1" applyBorder="1" applyAlignment="1">
      <alignment horizontal="center" vertical="center" shrinkToFit="1"/>
    </xf>
    <xf numFmtId="38" fontId="4" fillId="0" borderId="36" xfId="49" applyFont="1" applyFill="1" applyBorder="1" applyAlignment="1">
      <alignment horizontal="center" vertical="center" shrinkToFit="1"/>
    </xf>
    <xf numFmtId="190" fontId="4" fillId="0" borderId="34" xfId="0" applyNumberFormat="1" applyFont="1" applyFill="1" applyBorder="1" applyAlignment="1">
      <alignment horizontal="center" vertical="center" shrinkToFit="1"/>
    </xf>
    <xf numFmtId="190" fontId="4" fillId="0" borderId="33" xfId="0" applyNumberFormat="1" applyFont="1" applyFill="1" applyBorder="1" applyAlignment="1">
      <alignment horizontal="center" vertical="center" shrinkToFit="1"/>
    </xf>
    <xf numFmtId="190" fontId="4" fillId="0" borderId="22" xfId="0" applyNumberFormat="1" applyFont="1" applyFill="1" applyBorder="1" applyAlignment="1">
      <alignment horizontal="center" vertical="center" shrinkToFit="1"/>
    </xf>
    <xf numFmtId="38" fontId="4" fillId="0" borderId="50" xfId="49" applyFont="1" applyFill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49" fontId="3" fillId="0" borderId="25" xfId="49" applyNumberFormat="1" applyFont="1" applyFill="1" applyBorder="1" applyAlignment="1">
      <alignment horizontal="left" vertical="center"/>
    </xf>
    <xf numFmtId="49" fontId="3" fillId="0" borderId="26" xfId="49" applyNumberFormat="1" applyFont="1" applyFill="1" applyBorder="1" applyAlignment="1">
      <alignment horizontal="left" vertical="center"/>
    </xf>
    <xf numFmtId="49" fontId="3" fillId="0" borderId="35" xfId="49" applyNumberFormat="1" applyFont="1" applyFill="1" applyBorder="1" applyAlignment="1">
      <alignment horizontal="center" vertical="center"/>
    </xf>
    <xf numFmtId="49" fontId="3" fillId="0" borderId="37" xfId="49" applyNumberFormat="1" applyFon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38" fontId="3" fillId="0" borderId="56" xfId="49" applyFont="1" applyFill="1" applyBorder="1" applyAlignment="1">
      <alignment vertical="center"/>
    </xf>
    <xf numFmtId="38" fontId="3" fillId="0" borderId="57" xfId="49" applyFont="1" applyFill="1" applyBorder="1" applyAlignment="1">
      <alignment vertical="center"/>
    </xf>
    <xf numFmtId="49" fontId="3" fillId="0" borderId="30" xfId="49" applyNumberFormat="1" applyFont="1" applyFill="1" applyBorder="1" applyAlignment="1">
      <alignment horizontal="left" vertical="center"/>
    </xf>
    <xf numFmtId="49" fontId="3" fillId="0" borderId="32" xfId="49" applyNumberFormat="1" applyFont="1" applyFill="1" applyBorder="1" applyAlignment="1">
      <alignment horizontal="left" vertical="center"/>
    </xf>
    <xf numFmtId="49" fontId="3" fillId="0" borderId="32" xfId="0" applyNumberFormat="1" applyFont="1" applyBorder="1" applyAlignment="1">
      <alignment horizontal="left" vertical="center"/>
    </xf>
    <xf numFmtId="38" fontId="3" fillId="0" borderId="36" xfId="49" applyFont="1" applyFill="1" applyBorder="1" applyAlignment="1">
      <alignment horizontal="center" vertical="center"/>
    </xf>
    <xf numFmtId="38" fontId="3" fillId="0" borderId="38" xfId="49" applyFont="1" applyFill="1" applyBorder="1" applyAlignment="1">
      <alignment horizontal="center" vertical="center"/>
    </xf>
    <xf numFmtId="38" fontId="3" fillId="0" borderId="58" xfId="49" applyFont="1" applyFill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38" fontId="3" fillId="0" borderId="59" xfId="49" applyFont="1" applyFill="1" applyBorder="1" applyAlignment="1">
      <alignment vertical="center"/>
    </xf>
    <xf numFmtId="49" fontId="3" fillId="0" borderId="37" xfId="49" applyNumberFormat="1" applyFont="1" applyFill="1" applyBorder="1" applyAlignment="1">
      <alignment horizontal="right" vertical="center"/>
    </xf>
    <xf numFmtId="49" fontId="3" fillId="0" borderId="38" xfId="49" applyNumberFormat="1" applyFont="1" applyFill="1" applyBorder="1" applyAlignment="1">
      <alignment horizontal="left" vertical="center"/>
    </xf>
    <xf numFmtId="49" fontId="3" fillId="0" borderId="39" xfId="0" applyNumberFormat="1" applyFont="1" applyFill="1" applyBorder="1" applyAlignment="1">
      <alignment horizontal="left" vertical="center"/>
    </xf>
    <xf numFmtId="49" fontId="3" fillId="0" borderId="41" xfId="0" applyNumberFormat="1" applyFont="1" applyFill="1" applyBorder="1" applyAlignment="1">
      <alignment horizontal="left" vertical="center"/>
    </xf>
    <xf numFmtId="49" fontId="3" fillId="0" borderId="40" xfId="0" applyNumberFormat="1" applyFont="1" applyFill="1" applyBorder="1" applyAlignment="1">
      <alignment horizontal="left" vertical="center"/>
    </xf>
    <xf numFmtId="49" fontId="3" fillId="0" borderId="49" xfId="0" applyNumberFormat="1" applyFont="1" applyFill="1" applyBorder="1" applyAlignment="1">
      <alignment horizontal="left" vertical="center"/>
    </xf>
    <xf numFmtId="179" fontId="0" fillId="0" borderId="0" xfId="49" applyNumberFormat="1" applyFont="1" applyAlignment="1">
      <alignment vertical="center"/>
    </xf>
    <xf numFmtId="38" fontId="3" fillId="0" borderId="12" xfId="49" applyFont="1" applyBorder="1" applyAlignment="1">
      <alignment horizontal="left" vertical="center"/>
    </xf>
    <xf numFmtId="38" fontId="3" fillId="0" borderId="0" xfId="49" applyFont="1" applyBorder="1" applyAlignment="1">
      <alignment horizontal="left" vertical="center"/>
    </xf>
    <xf numFmtId="190" fontId="3" fillId="0" borderId="31" xfId="0" applyNumberFormat="1" applyFont="1" applyFill="1" applyBorder="1" applyAlignment="1">
      <alignment horizontal="center" vertical="center"/>
    </xf>
    <xf numFmtId="190" fontId="3" fillId="0" borderId="60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59" xfId="0" applyNumberFormat="1" applyFont="1" applyFill="1" applyBorder="1" applyAlignment="1">
      <alignment horizontal="left" vertical="center"/>
    </xf>
    <xf numFmtId="49" fontId="3" fillId="0" borderId="61" xfId="0" applyNumberFormat="1" applyFont="1" applyFill="1" applyBorder="1" applyAlignment="1">
      <alignment horizontal="left" vertical="center"/>
    </xf>
    <xf numFmtId="38" fontId="3" fillId="0" borderId="62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49" fontId="3" fillId="0" borderId="64" xfId="0" applyNumberFormat="1" applyFont="1" applyFill="1" applyBorder="1" applyAlignment="1">
      <alignment horizontal="left" vertical="center"/>
    </xf>
    <xf numFmtId="38" fontId="3" fillId="0" borderId="65" xfId="49" applyFont="1" applyFill="1" applyBorder="1" applyAlignment="1">
      <alignment vertical="center"/>
    </xf>
    <xf numFmtId="38" fontId="3" fillId="0" borderId="66" xfId="49" applyFont="1" applyFill="1" applyBorder="1" applyAlignment="1">
      <alignment vertical="center"/>
    </xf>
    <xf numFmtId="49" fontId="3" fillId="0" borderId="67" xfId="0" applyNumberFormat="1" applyFont="1" applyFill="1" applyBorder="1" applyAlignment="1">
      <alignment horizontal="left" vertical="center"/>
    </xf>
    <xf numFmtId="38" fontId="3" fillId="0" borderId="68" xfId="49" applyFont="1" applyFill="1" applyBorder="1" applyAlignment="1">
      <alignment vertical="center"/>
    </xf>
    <xf numFmtId="38" fontId="3" fillId="0" borderId="69" xfId="49" applyFont="1" applyFill="1" applyBorder="1" applyAlignment="1">
      <alignment vertical="center"/>
    </xf>
    <xf numFmtId="49" fontId="3" fillId="0" borderId="70" xfId="0" applyNumberFormat="1" applyFont="1" applyFill="1" applyBorder="1" applyAlignment="1">
      <alignment horizontal="left" vertical="center"/>
    </xf>
    <xf numFmtId="38" fontId="3" fillId="0" borderId="71" xfId="49" applyFont="1" applyFill="1" applyBorder="1" applyAlignment="1">
      <alignment vertical="center"/>
    </xf>
    <xf numFmtId="49" fontId="3" fillId="0" borderId="72" xfId="0" applyNumberFormat="1" applyFont="1" applyFill="1" applyBorder="1" applyAlignment="1">
      <alignment horizontal="left" vertical="center"/>
    </xf>
    <xf numFmtId="38" fontId="3" fillId="0" borderId="73" xfId="49" applyFont="1" applyFill="1" applyBorder="1" applyAlignment="1">
      <alignment vertical="center"/>
    </xf>
    <xf numFmtId="49" fontId="3" fillId="0" borderId="74" xfId="0" applyNumberFormat="1" applyFont="1" applyFill="1" applyBorder="1" applyAlignment="1">
      <alignment horizontal="left" vertical="center"/>
    </xf>
    <xf numFmtId="38" fontId="3" fillId="0" borderId="75" xfId="49" applyFont="1" applyFill="1" applyBorder="1" applyAlignment="1">
      <alignment vertical="center"/>
    </xf>
    <xf numFmtId="38" fontId="3" fillId="0" borderId="47" xfId="49" applyFont="1" applyFill="1" applyBorder="1" applyAlignment="1">
      <alignment vertical="center"/>
    </xf>
    <xf numFmtId="38" fontId="3" fillId="0" borderId="54" xfId="0" applyNumberFormat="1" applyFont="1" applyFill="1" applyBorder="1" applyAlignment="1">
      <alignment vertical="center"/>
    </xf>
    <xf numFmtId="38" fontId="3" fillId="0" borderId="76" xfId="49" applyFont="1" applyFill="1" applyBorder="1" applyAlignment="1">
      <alignment vertical="center"/>
    </xf>
    <xf numFmtId="38" fontId="3" fillId="0" borderId="77" xfId="0" applyNumberFormat="1" applyFont="1" applyFill="1" applyBorder="1" applyAlignment="1">
      <alignment vertical="center"/>
    </xf>
    <xf numFmtId="38" fontId="3" fillId="0" borderId="78" xfId="49" applyFont="1" applyFill="1" applyBorder="1" applyAlignment="1">
      <alignment vertical="center"/>
    </xf>
    <xf numFmtId="38" fontId="3" fillId="0" borderId="79" xfId="0" applyNumberFormat="1" applyFont="1" applyFill="1" applyBorder="1" applyAlignment="1">
      <alignment vertical="center"/>
    </xf>
    <xf numFmtId="38" fontId="3" fillId="0" borderId="80" xfId="49" applyFont="1" applyFill="1" applyBorder="1" applyAlignment="1">
      <alignment vertical="center"/>
    </xf>
    <xf numFmtId="38" fontId="3" fillId="0" borderId="81" xfId="0" applyNumberFormat="1" applyFont="1" applyFill="1" applyBorder="1" applyAlignment="1">
      <alignment vertical="center"/>
    </xf>
    <xf numFmtId="49" fontId="3" fillId="0" borderId="82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38" fontId="4" fillId="0" borderId="65" xfId="49" applyFont="1" applyFill="1" applyBorder="1" applyAlignment="1">
      <alignment vertical="center"/>
    </xf>
    <xf numFmtId="38" fontId="4" fillId="0" borderId="68" xfId="49" applyFont="1" applyFill="1" applyBorder="1" applyAlignment="1">
      <alignment vertical="center"/>
    </xf>
    <xf numFmtId="0" fontId="2" fillId="0" borderId="83" xfId="49" applyNumberFormat="1" applyFont="1" applyFill="1" applyBorder="1" applyAlignment="1">
      <alignment vertical="center"/>
    </xf>
    <xf numFmtId="0" fontId="2" fillId="0" borderId="84" xfId="49" applyNumberFormat="1" applyFont="1" applyFill="1" applyBorder="1" applyAlignment="1">
      <alignment vertical="center"/>
    </xf>
    <xf numFmtId="188" fontId="2" fillId="0" borderId="85" xfId="49" applyNumberFormat="1" applyFont="1" applyBorder="1" applyAlignment="1">
      <alignment vertical="center"/>
    </xf>
    <xf numFmtId="188" fontId="2" fillId="0" borderId="86" xfId="49" applyNumberFormat="1" applyFont="1" applyBorder="1" applyAlignment="1">
      <alignment vertical="center"/>
    </xf>
    <xf numFmtId="38" fontId="2" fillId="0" borderId="83" xfId="49" applyFont="1" applyFill="1" applyBorder="1" applyAlignment="1">
      <alignment vertical="center"/>
    </xf>
    <xf numFmtId="38" fontId="2" fillId="0" borderId="84" xfId="49" applyFont="1" applyFill="1" applyBorder="1" applyAlignment="1">
      <alignment vertical="center"/>
    </xf>
    <xf numFmtId="191" fontId="2" fillId="0" borderId="83" xfId="49" applyNumberFormat="1" applyFont="1" applyFill="1" applyBorder="1" applyAlignment="1">
      <alignment vertical="center"/>
    </xf>
    <xf numFmtId="191" fontId="2" fillId="0" borderId="84" xfId="49" applyNumberFormat="1" applyFont="1" applyFill="1" applyBorder="1" applyAlignment="1">
      <alignment vertical="center"/>
    </xf>
    <xf numFmtId="189" fontId="2" fillId="0" borderId="83" xfId="49" applyNumberFormat="1" applyFont="1" applyFill="1" applyBorder="1" applyAlignment="1">
      <alignment vertical="center"/>
    </xf>
    <xf numFmtId="189" fontId="2" fillId="0" borderId="84" xfId="49" applyNumberFormat="1" applyFont="1" applyFill="1" applyBorder="1" applyAlignment="1">
      <alignment vertical="center"/>
    </xf>
    <xf numFmtId="196" fontId="2" fillId="0" borderId="87" xfId="49" applyNumberFormat="1" applyFont="1" applyBorder="1" applyAlignment="1">
      <alignment vertical="center"/>
    </xf>
    <xf numFmtId="196" fontId="2" fillId="0" borderId="88" xfId="49" applyNumberFormat="1" applyFont="1" applyBorder="1" applyAlignment="1">
      <alignment vertical="center"/>
    </xf>
    <xf numFmtId="38" fontId="2" fillId="0" borderId="89" xfId="49" applyFont="1" applyBorder="1" applyAlignment="1">
      <alignment vertical="center"/>
    </xf>
    <xf numFmtId="38" fontId="2" fillId="0" borderId="87" xfId="49" applyFont="1" applyBorder="1" applyAlignment="1">
      <alignment vertical="center"/>
    </xf>
    <xf numFmtId="38" fontId="2" fillId="0" borderId="88" xfId="49" applyFont="1" applyBorder="1" applyAlignment="1">
      <alignment vertical="center"/>
    </xf>
    <xf numFmtId="38" fontId="2" fillId="0" borderId="72" xfId="49" applyFont="1" applyFill="1" applyBorder="1" applyAlignment="1">
      <alignment vertical="center"/>
    </xf>
    <xf numFmtId="38" fontId="12" fillId="0" borderId="0" xfId="49" applyFont="1" applyAlignment="1">
      <alignment vertical="center"/>
    </xf>
    <xf numFmtId="193" fontId="3" fillId="0" borderId="90" xfId="49" applyNumberFormat="1" applyFont="1" applyFill="1" applyBorder="1" applyAlignment="1">
      <alignment vertical="center"/>
    </xf>
    <xf numFmtId="193" fontId="3" fillId="0" borderId="85" xfId="49" applyNumberFormat="1" applyFont="1" applyFill="1" applyBorder="1" applyAlignment="1">
      <alignment vertical="center"/>
    </xf>
    <xf numFmtId="193" fontId="3" fillId="0" borderId="86" xfId="49" applyNumberFormat="1" applyFont="1" applyFill="1" applyBorder="1" applyAlignment="1">
      <alignment vertical="center"/>
    </xf>
    <xf numFmtId="193" fontId="3" fillId="0" borderId="0" xfId="49" applyNumberFormat="1" applyFont="1" applyFill="1" applyBorder="1" applyAlignment="1">
      <alignment vertical="center"/>
    </xf>
    <xf numFmtId="193" fontId="3" fillId="0" borderId="39" xfId="49" applyNumberFormat="1" applyFont="1" applyFill="1" applyBorder="1" applyAlignment="1">
      <alignment vertical="center"/>
    </xf>
    <xf numFmtId="193" fontId="3" fillId="0" borderId="91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49" fontId="12" fillId="0" borderId="0" xfId="0" applyNumberFormat="1" applyFont="1" applyAlignment="1">
      <alignment horizontal="left" vertical="center"/>
    </xf>
    <xf numFmtId="177" fontId="12" fillId="0" borderId="0" xfId="49" applyNumberFormat="1" applyFont="1" applyAlignment="1">
      <alignment vertical="center"/>
    </xf>
    <xf numFmtId="38" fontId="4" fillId="0" borderId="72" xfId="49" applyFont="1" applyFill="1" applyBorder="1" applyAlignment="1">
      <alignment vertical="center"/>
    </xf>
    <xf numFmtId="38" fontId="4" fillId="0" borderId="78" xfId="49" applyFont="1" applyFill="1" applyBorder="1" applyAlignment="1">
      <alignment vertical="center"/>
    </xf>
    <xf numFmtId="38" fontId="4" fillId="0" borderId="74" xfId="49" applyFont="1" applyFill="1" applyBorder="1" applyAlignment="1">
      <alignment vertical="center"/>
    </xf>
    <xf numFmtId="38" fontId="4" fillId="0" borderId="80" xfId="49" applyFont="1" applyFill="1" applyBorder="1" applyAlignment="1">
      <alignment vertical="center"/>
    </xf>
    <xf numFmtId="38" fontId="4" fillId="0" borderId="92" xfId="49" applyFont="1" applyFill="1" applyBorder="1" applyAlignment="1">
      <alignment vertical="center"/>
    </xf>
    <xf numFmtId="38" fontId="4" fillId="0" borderId="93" xfId="49" applyFont="1" applyFill="1" applyBorder="1" applyAlignment="1">
      <alignment vertical="center"/>
    </xf>
    <xf numFmtId="38" fontId="4" fillId="0" borderId="84" xfId="49" applyFont="1" applyFill="1" applyBorder="1" applyAlignment="1">
      <alignment vertical="center"/>
    </xf>
    <xf numFmtId="38" fontId="4" fillId="0" borderId="94" xfId="49" applyFont="1" applyFill="1" applyBorder="1" applyAlignment="1">
      <alignment vertical="center"/>
    </xf>
    <xf numFmtId="38" fontId="4" fillId="0" borderId="95" xfId="49" applyFont="1" applyFill="1" applyBorder="1" applyAlignment="1">
      <alignment vertical="center"/>
    </xf>
    <xf numFmtId="38" fontId="4" fillId="0" borderId="83" xfId="49" applyFont="1" applyFill="1" applyBorder="1" applyAlignment="1">
      <alignment vertical="center"/>
    </xf>
    <xf numFmtId="38" fontId="4" fillId="0" borderId="96" xfId="49" applyFont="1" applyFill="1" applyBorder="1" applyAlignment="1">
      <alignment vertical="center"/>
    </xf>
    <xf numFmtId="38" fontId="4" fillId="0" borderId="76" xfId="49" applyFont="1" applyFill="1" applyBorder="1" applyAlignment="1">
      <alignment vertical="center"/>
    </xf>
    <xf numFmtId="38" fontId="4" fillId="0" borderId="97" xfId="49" applyFont="1" applyFill="1" applyBorder="1" applyAlignment="1">
      <alignment vertical="center"/>
    </xf>
    <xf numFmtId="38" fontId="4" fillId="0" borderId="98" xfId="49" applyFont="1" applyFill="1" applyBorder="1" applyAlignment="1">
      <alignment vertical="center"/>
    </xf>
    <xf numFmtId="38" fontId="4" fillId="0" borderId="99" xfId="49" applyFont="1" applyFill="1" applyBorder="1" applyAlignment="1">
      <alignment vertical="center"/>
    </xf>
    <xf numFmtId="38" fontId="4" fillId="0" borderId="100" xfId="49" applyFont="1" applyFill="1" applyBorder="1" applyAlignment="1">
      <alignment vertical="center"/>
    </xf>
    <xf numFmtId="38" fontId="4" fillId="0" borderId="101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177" fontId="3" fillId="0" borderId="18" xfId="49" applyNumberFormat="1" applyFont="1" applyBorder="1" applyAlignment="1">
      <alignment horizontal="right" vertical="center"/>
    </xf>
    <xf numFmtId="177" fontId="3" fillId="25" borderId="14" xfId="49" applyNumberFormat="1" applyFont="1" applyFill="1" applyBorder="1" applyAlignment="1">
      <alignment vertical="center"/>
    </xf>
    <xf numFmtId="177" fontId="6" fillId="0" borderId="102" xfId="49" applyNumberFormat="1" applyFont="1" applyBorder="1" applyAlignment="1">
      <alignment horizontal="center" vertical="center" shrinkToFit="1"/>
    </xf>
    <xf numFmtId="177" fontId="3" fillId="0" borderId="92" xfId="49" applyNumberFormat="1" applyFont="1" applyBorder="1" applyAlignment="1">
      <alignment horizontal="center" vertical="center" shrinkToFit="1"/>
    </xf>
    <xf numFmtId="177" fontId="6" fillId="0" borderId="102" xfId="49" applyNumberFormat="1" applyFont="1" applyBorder="1" applyAlignment="1">
      <alignment horizontal="left" vertical="center" shrinkToFit="1"/>
    </xf>
    <xf numFmtId="177" fontId="3" fillId="25" borderId="102" xfId="49" applyNumberFormat="1" applyFont="1" applyFill="1" applyBorder="1" applyAlignment="1">
      <alignment horizontal="center" vertical="center" shrinkToFit="1"/>
    </xf>
    <xf numFmtId="177" fontId="6" fillId="0" borderId="89" xfId="49" applyNumberFormat="1" applyFont="1" applyBorder="1" applyAlignment="1">
      <alignment horizontal="center" vertical="center" shrinkToFit="1"/>
    </xf>
    <xf numFmtId="177" fontId="6" fillId="0" borderId="87" xfId="49" applyNumberFormat="1" applyFont="1" applyBorder="1" applyAlignment="1">
      <alignment horizontal="center" vertical="center" shrinkToFit="1"/>
    </xf>
    <xf numFmtId="177" fontId="3" fillId="0" borderId="103" xfId="49" applyNumberFormat="1" applyFont="1" applyBorder="1" applyAlignment="1">
      <alignment vertical="center"/>
    </xf>
    <xf numFmtId="177" fontId="3" fillId="0" borderId="104" xfId="49" applyNumberFormat="1" applyFont="1" applyBorder="1" applyAlignment="1">
      <alignment horizontal="right" vertical="center"/>
    </xf>
    <xf numFmtId="177" fontId="3" fillId="0" borderId="105" xfId="49" applyNumberFormat="1" applyFont="1" applyBorder="1" applyAlignment="1">
      <alignment horizontal="center" vertical="center" shrinkToFit="1"/>
    </xf>
    <xf numFmtId="177" fontId="3" fillId="0" borderId="0" xfId="49" applyNumberFormat="1" applyFont="1" applyBorder="1" applyAlignment="1">
      <alignment horizontal="center" vertical="center" shrinkToFit="1"/>
    </xf>
    <xf numFmtId="177" fontId="3" fillId="0" borderId="104" xfId="49" applyNumberFormat="1" applyFont="1" applyBorder="1" applyAlignment="1">
      <alignment vertical="center"/>
    </xf>
    <xf numFmtId="177" fontId="6" fillId="0" borderId="105" xfId="49" applyNumberFormat="1" applyFont="1" applyBorder="1" applyAlignment="1">
      <alignment horizontal="center" vertical="center" shrinkToFit="1"/>
    </xf>
    <xf numFmtId="177" fontId="3" fillId="0" borderId="106" xfId="49" applyNumberFormat="1" applyFont="1" applyBorder="1" applyAlignment="1">
      <alignment horizontal="right" vertical="center"/>
    </xf>
    <xf numFmtId="177" fontId="3" fillId="0" borderId="107" xfId="49" applyNumberFormat="1" applyFont="1" applyBorder="1" applyAlignment="1">
      <alignment horizontal="center" vertical="center" shrinkToFit="1"/>
    </xf>
    <xf numFmtId="177" fontId="3" fillId="0" borderId="108" xfId="49" applyNumberFormat="1" applyFont="1" applyBorder="1" applyAlignment="1">
      <alignment horizontal="center" vertical="center" shrinkToFit="1"/>
    </xf>
    <xf numFmtId="177" fontId="3" fillId="0" borderId="25" xfId="49" applyNumberFormat="1" applyFont="1" applyBorder="1" applyAlignment="1">
      <alignment vertical="center"/>
    </xf>
    <xf numFmtId="177" fontId="3" fillId="0" borderId="26" xfId="49" applyNumberFormat="1" applyFont="1" applyBorder="1" applyAlignment="1">
      <alignment horizontal="right" vertical="center"/>
    </xf>
    <xf numFmtId="177" fontId="3" fillId="0" borderId="26" xfId="49" applyNumberFormat="1" applyFont="1" applyBorder="1" applyAlignment="1">
      <alignment horizontal="right" vertical="center" shrinkToFit="1"/>
    </xf>
    <xf numFmtId="177" fontId="4" fillId="0" borderId="37" xfId="49" applyNumberFormat="1" applyFont="1" applyBorder="1" applyAlignment="1">
      <alignment horizontal="right" vertical="center"/>
    </xf>
    <xf numFmtId="177" fontId="3" fillId="0" borderId="29" xfId="49" applyNumberFormat="1" applyFont="1" applyBorder="1" applyAlignment="1">
      <alignment vertical="center"/>
    </xf>
    <xf numFmtId="177" fontId="4" fillId="0" borderId="48" xfId="49" applyNumberFormat="1" applyFont="1" applyBorder="1" applyAlignment="1">
      <alignment horizontal="center" vertical="center"/>
    </xf>
    <xf numFmtId="177" fontId="3" fillId="0" borderId="28" xfId="49" applyNumberFormat="1" applyFont="1" applyBorder="1" applyAlignment="1">
      <alignment vertical="center"/>
    </xf>
    <xf numFmtId="177" fontId="3" fillId="0" borderId="45" xfId="49" applyNumberFormat="1" applyFont="1" applyBorder="1" applyAlignment="1">
      <alignment vertical="center"/>
    </xf>
    <xf numFmtId="177" fontId="4" fillId="0" borderId="41" xfId="49" applyNumberFormat="1" applyFont="1" applyBorder="1" applyAlignment="1">
      <alignment horizontal="center" vertical="center"/>
    </xf>
    <xf numFmtId="177" fontId="3" fillId="25" borderId="45" xfId="49" applyNumberFormat="1" applyFont="1" applyFill="1" applyBorder="1" applyAlignment="1">
      <alignment vertical="center"/>
    </xf>
    <xf numFmtId="177" fontId="4" fillId="25" borderId="41" xfId="49" applyNumberFormat="1" applyFont="1" applyFill="1" applyBorder="1" applyAlignment="1">
      <alignment horizontal="center" vertical="center"/>
    </xf>
    <xf numFmtId="177" fontId="4" fillId="0" borderId="88" xfId="49" applyNumberFormat="1" applyFont="1" applyBorder="1" applyAlignment="1">
      <alignment horizontal="center" vertical="center"/>
    </xf>
    <xf numFmtId="177" fontId="4" fillId="0" borderId="39" xfId="49" applyNumberFormat="1" applyFont="1" applyBorder="1" applyAlignment="1">
      <alignment horizontal="center" vertical="center"/>
    </xf>
    <xf numFmtId="177" fontId="4" fillId="0" borderId="109" xfId="49" applyNumberFormat="1" applyFont="1" applyBorder="1" applyAlignment="1">
      <alignment horizontal="center" vertical="center"/>
    </xf>
    <xf numFmtId="177" fontId="3" fillId="0" borderId="30" xfId="49" applyNumberFormat="1" applyFont="1" applyBorder="1" applyAlignment="1">
      <alignment vertical="center"/>
    </xf>
    <xf numFmtId="177" fontId="3" fillId="0" borderId="32" xfId="49" applyNumberFormat="1" applyFont="1" applyBorder="1" applyAlignment="1">
      <alignment horizontal="center" vertical="center" shrinkToFit="1"/>
    </xf>
    <xf numFmtId="177" fontId="4" fillId="0" borderId="38" xfId="49" applyNumberFormat="1" applyFont="1" applyBorder="1" applyAlignment="1">
      <alignment horizontal="center" vertical="center"/>
    </xf>
    <xf numFmtId="49" fontId="3" fillId="0" borderId="110" xfId="49" applyNumberFormat="1" applyFont="1" applyFill="1" applyBorder="1" applyAlignment="1">
      <alignment horizontal="center" vertical="center" shrinkToFit="1"/>
    </xf>
    <xf numFmtId="49" fontId="3" fillId="0" borderId="35" xfId="49" applyNumberFormat="1" applyFont="1" applyFill="1" applyBorder="1" applyAlignment="1">
      <alignment horizontal="center" vertical="center" shrinkToFit="1"/>
    </xf>
    <xf numFmtId="49" fontId="3" fillId="0" borderId="37" xfId="49" applyNumberFormat="1" applyFont="1" applyFill="1" applyBorder="1" applyAlignment="1">
      <alignment horizontal="center" vertical="center" shrinkToFit="1"/>
    </xf>
    <xf numFmtId="177" fontId="3" fillId="0" borderId="48" xfId="49" applyNumberFormat="1" applyFont="1" applyBorder="1" applyAlignment="1">
      <alignment vertical="center"/>
    </xf>
    <xf numFmtId="177" fontId="3" fillId="0" borderId="32" xfId="49" applyNumberFormat="1" applyFont="1" applyBorder="1" applyAlignment="1">
      <alignment vertical="center"/>
    </xf>
    <xf numFmtId="190" fontId="3" fillId="0" borderId="31" xfId="0" applyNumberFormat="1" applyFont="1" applyFill="1" applyBorder="1" applyAlignment="1">
      <alignment horizontal="center" vertical="center" shrinkToFit="1"/>
    </xf>
    <xf numFmtId="190" fontId="3" fillId="0" borderId="60" xfId="0" applyNumberFormat="1" applyFont="1" applyFill="1" applyBorder="1" applyAlignment="1">
      <alignment horizontal="center" vertical="center" shrinkToFit="1"/>
    </xf>
    <xf numFmtId="177" fontId="3" fillId="0" borderId="111" xfId="49" applyNumberFormat="1" applyFont="1" applyBorder="1" applyAlignment="1">
      <alignment vertical="center"/>
    </xf>
    <xf numFmtId="177" fontId="3" fillId="0" borderId="112" xfId="49" applyNumberFormat="1" applyFont="1" applyBorder="1" applyAlignment="1">
      <alignment horizontal="right" vertical="center"/>
    </xf>
    <xf numFmtId="177" fontId="3" fillId="25" borderId="111" xfId="49" applyNumberFormat="1" applyFont="1" applyFill="1" applyBorder="1" applyAlignment="1">
      <alignment vertical="center"/>
    </xf>
    <xf numFmtId="49" fontId="3" fillId="0" borderId="0" xfId="49" applyNumberFormat="1" applyFont="1" applyFill="1" applyBorder="1" applyAlignment="1">
      <alignment horizontal="center" vertical="center" shrinkToFit="1"/>
    </xf>
    <xf numFmtId="38" fontId="3" fillId="0" borderId="0" xfId="49" applyFont="1" applyFill="1" applyBorder="1" applyAlignment="1">
      <alignment horizontal="center" vertical="center" shrinkToFit="1"/>
    </xf>
    <xf numFmtId="190" fontId="3" fillId="0" borderId="0" xfId="0" applyNumberFormat="1" applyFont="1" applyFill="1" applyBorder="1" applyAlignment="1">
      <alignment horizontal="center" vertical="center" shrinkToFit="1"/>
    </xf>
    <xf numFmtId="190" fontId="3" fillId="0" borderId="33" xfId="0" applyNumberFormat="1" applyFont="1" applyFill="1" applyBorder="1" applyAlignment="1">
      <alignment horizontal="center" vertical="center" shrinkToFit="1"/>
    </xf>
    <xf numFmtId="177" fontId="3" fillId="0" borderId="0" xfId="49" applyNumberFormat="1" applyFont="1" applyBorder="1" applyAlignment="1">
      <alignment horizontal="center" vertical="center"/>
    </xf>
    <xf numFmtId="49" fontId="3" fillId="0" borderId="60" xfId="49" applyNumberFormat="1" applyFont="1" applyFill="1" applyBorder="1" applyAlignment="1">
      <alignment horizontal="center" vertical="center" shrinkToFit="1"/>
    </xf>
    <xf numFmtId="177" fontId="3" fillId="0" borderId="113" xfId="49" applyNumberFormat="1" applyFont="1" applyBorder="1" applyAlignment="1">
      <alignment vertical="center"/>
    </xf>
    <xf numFmtId="190" fontId="3" fillId="0" borderId="34" xfId="0" applyNumberFormat="1" applyFont="1" applyFill="1" applyBorder="1" applyAlignment="1">
      <alignment horizontal="center" vertical="center" shrinkToFit="1"/>
    </xf>
    <xf numFmtId="190" fontId="3" fillId="0" borderId="22" xfId="0" applyNumberFormat="1" applyFont="1" applyFill="1" applyBorder="1" applyAlignment="1">
      <alignment horizontal="center" vertical="center" shrinkToFit="1"/>
    </xf>
    <xf numFmtId="190" fontId="3" fillId="0" borderId="114" xfId="0" applyNumberFormat="1" applyFont="1" applyFill="1" applyBorder="1" applyAlignment="1">
      <alignment horizontal="center" vertical="center" shrinkToFit="1"/>
    </xf>
    <xf numFmtId="177" fontId="4" fillId="0" borderId="39" xfId="49" applyNumberFormat="1" applyFont="1" applyBorder="1" applyAlignment="1">
      <alignment vertical="center"/>
    </xf>
    <xf numFmtId="38" fontId="3" fillId="0" borderId="44" xfId="49" applyFont="1" applyFill="1" applyBorder="1" applyAlignment="1">
      <alignment horizontal="center" vertical="center" shrinkToFit="1"/>
    </xf>
    <xf numFmtId="38" fontId="3" fillId="0" borderId="36" xfId="49" applyFont="1" applyFill="1" applyBorder="1" applyAlignment="1">
      <alignment horizontal="center" vertical="center" shrinkToFit="1"/>
    </xf>
    <xf numFmtId="38" fontId="3" fillId="0" borderId="114" xfId="49" applyFont="1" applyFill="1" applyBorder="1" applyAlignment="1">
      <alignment horizontal="center" vertical="center" shrinkToFit="1"/>
    </xf>
    <xf numFmtId="49" fontId="3" fillId="0" borderId="25" xfId="49" applyNumberFormat="1" applyFont="1" applyBorder="1" applyAlignment="1">
      <alignment horizontal="right" vertical="center"/>
    </xf>
    <xf numFmtId="49" fontId="3" fillId="0" borderId="26" xfId="49" applyNumberFormat="1" applyFont="1" applyBorder="1" applyAlignment="1">
      <alignment horizontal="left" vertical="center"/>
    </xf>
    <xf numFmtId="49" fontId="3" fillId="0" borderId="37" xfId="49" applyNumberFormat="1" applyFont="1" applyBorder="1" applyAlignment="1">
      <alignment horizontal="right" vertical="center"/>
    </xf>
    <xf numFmtId="38" fontId="3" fillId="0" borderId="29" xfId="49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177" fontId="3" fillId="0" borderId="29" xfId="49" applyNumberFormat="1" applyFont="1" applyBorder="1" applyAlignment="1">
      <alignment horizontal="right" vertical="center"/>
    </xf>
    <xf numFmtId="0" fontId="3" fillId="0" borderId="45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29" xfId="0" applyFont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186" fontId="3" fillId="0" borderId="28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2" xfId="49" applyFont="1" applyBorder="1" applyAlignment="1">
      <alignment horizontal="center" vertical="center"/>
    </xf>
    <xf numFmtId="38" fontId="3" fillId="0" borderId="38" xfId="49" applyFont="1" applyBorder="1" applyAlignment="1">
      <alignment horizontal="center" vertical="center"/>
    </xf>
    <xf numFmtId="0" fontId="6" fillId="0" borderId="11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77" fontId="3" fillId="0" borderId="92" xfId="49" applyNumberFormat="1" applyFont="1" applyBorder="1" applyAlignment="1">
      <alignment vertical="center"/>
    </xf>
    <xf numFmtId="0" fontId="6" fillId="0" borderId="102" xfId="0" applyFont="1" applyBorder="1" applyAlignment="1">
      <alignment vertical="center"/>
    </xf>
    <xf numFmtId="177" fontId="6" fillId="0" borderId="102" xfId="49" applyNumberFormat="1" applyFont="1" applyBorder="1" applyAlignment="1">
      <alignment vertical="center"/>
    </xf>
    <xf numFmtId="0" fontId="3" fillId="0" borderId="92" xfId="0" applyFont="1" applyBorder="1" applyAlignment="1">
      <alignment vertical="center"/>
    </xf>
    <xf numFmtId="0" fontId="6" fillId="0" borderId="105" xfId="0" applyFont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3" fillId="0" borderId="116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38" fontId="4" fillId="0" borderId="117" xfId="49" applyFont="1" applyFill="1" applyBorder="1" applyAlignment="1">
      <alignment vertical="center"/>
    </xf>
    <xf numFmtId="38" fontId="4" fillId="0" borderId="118" xfId="49" applyFont="1" applyFill="1" applyBorder="1" applyAlignment="1">
      <alignment vertical="center"/>
    </xf>
    <xf numFmtId="38" fontId="4" fillId="0" borderId="119" xfId="49" applyFont="1" applyFill="1" applyBorder="1" applyAlignment="1">
      <alignment vertical="center"/>
    </xf>
    <xf numFmtId="38" fontId="4" fillId="0" borderId="81" xfId="49" applyFont="1" applyFill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77" xfId="49" applyFont="1" applyFill="1" applyBorder="1" applyAlignment="1">
      <alignment vertical="center"/>
    </xf>
    <xf numFmtId="38" fontId="4" fillId="0" borderId="120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121" xfId="49" applyFont="1" applyFill="1" applyBorder="1" applyAlignment="1">
      <alignment vertical="center"/>
    </xf>
    <xf numFmtId="38" fontId="4" fillId="0" borderId="79" xfId="49" applyFont="1" applyFill="1" applyBorder="1" applyAlignment="1">
      <alignment vertical="center"/>
    </xf>
    <xf numFmtId="38" fontId="4" fillId="0" borderId="89" xfId="49" applyFont="1" applyFill="1" applyBorder="1" applyAlignment="1">
      <alignment vertical="center"/>
    </xf>
    <xf numFmtId="38" fontId="4" fillId="0" borderId="87" xfId="49" applyFont="1" applyFill="1" applyBorder="1" applyAlignment="1">
      <alignment vertical="center"/>
    </xf>
    <xf numFmtId="38" fontId="4" fillId="0" borderId="88" xfId="49" applyFont="1" applyFill="1" applyBorder="1" applyAlignment="1">
      <alignment vertical="center"/>
    </xf>
    <xf numFmtId="38" fontId="4" fillId="0" borderId="122" xfId="49" applyFont="1" applyFill="1" applyBorder="1" applyAlignment="1">
      <alignment vertical="center"/>
    </xf>
    <xf numFmtId="38" fontId="4" fillId="0" borderId="123" xfId="49" applyFont="1" applyFill="1" applyBorder="1" applyAlignment="1">
      <alignment vertical="center"/>
    </xf>
    <xf numFmtId="38" fontId="4" fillId="0" borderId="124" xfId="49" applyFont="1" applyFill="1" applyBorder="1" applyAlignment="1">
      <alignment vertical="center"/>
    </xf>
    <xf numFmtId="38" fontId="4" fillId="0" borderId="106" xfId="49" applyFont="1" applyFill="1" applyBorder="1" applyAlignment="1">
      <alignment vertical="center"/>
    </xf>
    <xf numFmtId="38" fontId="4" fillId="0" borderId="125" xfId="49" applyFont="1" applyFill="1" applyBorder="1" applyAlignment="1">
      <alignment vertical="center"/>
    </xf>
    <xf numFmtId="38" fontId="4" fillId="0" borderId="126" xfId="49" applyFont="1" applyFill="1" applyBorder="1" applyAlignment="1">
      <alignment vertical="center"/>
    </xf>
    <xf numFmtId="38" fontId="4" fillId="0" borderId="127" xfId="49" applyFont="1" applyFill="1" applyBorder="1" applyAlignment="1">
      <alignment vertical="center"/>
    </xf>
    <xf numFmtId="38" fontId="4" fillId="0" borderId="72" xfId="49" applyFont="1" applyFill="1" applyBorder="1" applyAlignment="1">
      <alignment vertical="center" shrinkToFit="1"/>
    </xf>
    <xf numFmtId="38" fontId="4" fillId="0" borderId="39" xfId="49" applyFont="1" applyFill="1" applyBorder="1" applyAlignment="1">
      <alignment vertical="center" shrinkToFit="1"/>
    </xf>
    <xf numFmtId="38" fontId="4" fillId="0" borderId="128" xfId="49" applyFont="1" applyFill="1" applyBorder="1" applyAlignment="1">
      <alignment vertical="center"/>
    </xf>
    <xf numFmtId="38" fontId="4" fillId="0" borderId="129" xfId="49" applyFont="1" applyFill="1" applyBorder="1" applyAlignment="1">
      <alignment vertical="center"/>
    </xf>
    <xf numFmtId="38" fontId="4" fillId="0" borderId="130" xfId="49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0" fontId="4" fillId="0" borderId="78" xfId="0" applyFont="1" applyFill="1" applyBorder="1" applyAlignment="1">
      <alignment vertical="center"/>
    </xf>
    <xf numFmtId="0" fontId="4" fillId="0" borderId="123" xfId="0" applyFont="1" applyFill="1" applyBorder="1" applyAlignment="1">
      <alignment vertical="center"/>
    </xf>
    <xf numFmtId="0" fontId="4" fillId="0" borderId="127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109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0" fontId="4" fillId="0" borderId="95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131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190" fontId="4" fillId="0" borderId="31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190" fontId="4" fillId="0" borderId="34" xfId="0" applyNumberFormat="1" applyFont="1" applyFill="1" applyBorder="1" applyAlignment="1">
      <alignment horizontal="center" vertical="center"/>
    </xf>
    <xf numFmtId="190" fontId="4" fillId="0" borderId="33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4" fillId="0" borderId="132" xfId="0" applyFont="1" applyFill="1" applyBorder="1" applyAlignment="1">
      <alignment vertical="center"/>
    </xf>
    <xf numFmtId="3" fontId="4" fillId="0" borderId="77" xfId="0" applyNumberFormat="1" applyFont="1" applyBorder="1" applyAlignment="1">
      <alignment vertical="center"/>
    </xf>
    <xf numFmtId="3" fontId="4" fillId="0" borderId="81" xfId="0" applyNumberFormat="1" applyFont="1" applyBorder="1" applyAlignment="1">
      <alignment vertical="center"/>
    </xf>
    <xf numFmtId="3" fontId="4" fillId="0" borderId="79" xfId="0" applyNumberFormat="1" applyFont="1" applyBorder="1" applyAlignment="1">
      <alignment vertical="center"/>
    </xf>
    <xf numFmtId="3" fontId="4" fillId="0" borderId="133" xfId="0" applyNumberFormat="1" applyFont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0" fontId="4" fillId="0" borderId="37" xfId="0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38" fontId="3" fillId="0" borderId="12" xfId="49" applyFont="1" applyFill="1" applyBorder="1" applyAlignment="1">
      <alignment vertical="center"/>
    </xf>
    <xf numFmtId="38" fontId="3" fillId="0" borderId="55" xfId="0" applyNumberFormat="1" applyFont="1" applyFill="1" applyBorder="1" applyAlignment="1">
      <alignment vertical="center"/>
    </xf>
    <xf numFmtId="38" fontId="4" fillId="0" borderId="38" xfId="49" applyFont="1" applyFill="1" applyBorder="1" applyAlignment="1">
      <alignment horizontal="center" vertical="center" shrinkToFit="1"/>
    </xf>
    <xf numFmtId="38" fontId="3" fillId="0" borderId="134" xfId="49" applyFont="1" applyBorder="1" applyAlignment="1">
      <alignment vertical="center"/>
    </xf>
    <xf numFmtId="38" fontId="2" fillId="0" borderId="91" xfId="49" applyFont="1" applyFill="1" applyBorder="1" applyAlignment="1">
      <alignment vertical="center"/>
    </xf>
    <xf numFmtId="38" fontId="4" fillId="0" borderId="135" xfId="49" applyFont="1" applyFill="1" applyBorder="1" applyAlignment="1">
      <alignment vertical="center"/>
    </xf>
    <xf numFmtId="38" fontId="3" fillId="0" borderId="136" xfId="49" applyFont="1" applyFill="1" applyBorder="1" applyAlignment="1">
      <alignment vertical="center"/>
    </xf>
    <xf numFmtId="38" fontId="3" fillId="0" borderId="137" xfId="49" applyFont="1" applyFill="1" applyBorder="1" applyAlignment="1">
      <alignment vertical="center"/>
    </xf>
    <xf numFmtId="38" fontId="3" fillId="0" borderId="138" xfId="0" applyNumberFormat="1" applyFont="1" applyFill="1" applyBorder="1" applyAlignment="1">
      <alignment vertical="center"/>
    </xf>
    <xf numFmtId="38" fontId="3" fillId="0" borderId="14" xfId="49" applyFont="1" applyFill="1" applyBorder="1" applyAlignment="1">
      <alignment horizontal="left" vertical="center"/>
    </xf>
    <xf numFmtId="38" fontId="3" fillId="0" borderId="89" xfId="49" applyFont="1" applyBorder="1" applyAlignment="1">
      <alignment vertical="center"/>
    </xf>
    <xf numFmtId="38" fontId="3" fillId="0" borderId="139" xfId="49" applyFont="1" applyFill="1" applyBorder="1" applyAlignment="1">
      <alignment vertical="center"/>
    </xf>
    <xf numFmtId="38" fontId="3" fillId="0" borderId="92" xfId="49" applyFont="1" applyBorder="1" applyAlignment="1">
      <alignment vertical="center"/>
    </xf>
    <xf numFmtId="38" fontId="3" fillId="0" borderId="112" xfId="49" applyFont="1" applyFill="1" applyBorder="1" applyAlignment="1">
      <alignment vertical="center"/>
    </xf>
    <xf numFmtId="38" fontId="3" fillId="0" borderId="105" xfId="49" applyFont="1" applyBorder="1" applyAlignment="1">
      <alignment vertical="center"/>
    </xf>
    <xf numFmtId="38" fontId="3" fillId="0" borderId="113" xfId="49" applyFont="1" applyFill="1" applyBorder="1" applyAlignment="1">
      <alignment vertical="center"/>
    </xf>
    <xf numFmtId="38" fontId="3" fillId="0" borderId="107" xfId="49" applyFont="1" applyBorder="1" applyAlignment="1">
      <alignment vertical="center"/>
    </xf>
    <xf numFmtId="38" fontId="3" fillId="0" borderId="140" xfId="49" applyFont="1" applyFill="1" applyBorder="1" applyAlignment="1">
      <alignment vertical="center"/>
    </xf>
    <xf numFmtId="38" fontId="3" fillId="0" borderId="52" xfId="0" applyNumberFormat="1" applyFont="1" applyFill="1" applyBorder="1" applyAlignment="1">
      <alignment vertical="center"/>
    </xf>
    <xf numFmtId="38" fontId="4" fillId="0" borderId="141" xfId="49" applyFont="1" applyFill="1" applyBorder="1" applyAlignment="1">
      <alignment vertical="center"/>
    </xf>
    <xf numFmtId="38" fontId="3" fillId="0" borderId="129" xfId="49" applyFont="1" applyFill="1" applyBorder="1" applyAlignment="1">
      <alignment vertical="center"/>
    </xf>
    <xf numFmtId="38" fontId="3" fillId="0" borderId="127" xfId="49" applyFont="1" applyFill="1" applyBorder="1" applyAlignment="1">
      <alignment vertical="center"/>
    </xf>
    <xf numFmtId="38" fontId="3" fillId="0" borderId="130" xfId="0" applyNumberFormat="1" applyFont="1" applyFill="1" applyBorder="1" applyAlignment="1">
      <alignment vertical="center"/>
    </xf>
    <xf numFmtId="38" fontId="3" fillId="0" borderId="15" xfId="0" applyNumberFormat="1" applyFont="1" applyFill="1" applyBorder="1" applyAlignment="1">
      <alignment vertical="center"/>
    </xf>
    <xf numFmtId="38" fontId="3" fillId="0" borderId="78" xfId="0" applyNumberFormat="1" applyFont="1" applyFill="1" applyBorder="1" applyAlignment="1">
      <alignment vertical="center"/>
    </xf>
    <xf numFmtId="38" fontId="3" fillId="0" borderId="80" xfId="0" applyNumberFormat="1" applyFont="1" applyFill="1" applyBorder="1" applyAlignment="1">
      <alignment vertical="center"/>
    </xf>
    <xf numFmtId="38" fontId="3" fillId="0" borderId="142" xfId="49" applyFont="1" applyFill="1" applyBorder="1" applyAlignment="1">
      <alignment vertical="center"/>
    </xf>
    <xf numFmtId="38" fontId="3" fillId="0" borderId="143" xfId="49" applyFont="1" applyFill="1" applyBorder="1" applyAlignment="1">
      <alignment vertical="center"/>
    </xf>
    <xf numFmtId="38" fontId="4" fillId="0" borderId="70" xfId="49" applyFont="1" applyFill="1" applyBorder="1" applyAlignment="1">
      <alignment vertical="center" shrinkToFit="1"/>
    </xf>
    <xf numFmtId="38" fontId="3" fillId="0" borderId="127" xfId="49" applyFont="1" applyBorder="1" applyAlignment="1">
      <alignment vertical="center"/>
    </xf>
    <xf numFmtId="38" fontId="3" fillId="0" borderId="108" xfId="49" applyFont="1" applyBorder="1" applyAlignment="1">
      <alignment vertical="center"/>
    </xf>
    <xf numFmtId="38" fontId="3" fillId="0" borderId="108" xfId="49" applyFont="1" applyFill="1" applyBorder="1" applyAlignment="1">
      <alignment vertical="center"/>
    </xf>
    <xf numFmtId="38" fontId="2" fillId="0" borderId="102" xfId="49" applyFont="1" applyFill="1" applyBorder="1" applyAlignment="1">
      <alignment vertical="center"/>
    </xf>
    <xf numFmtId="38" fontId="2" fillId="0" borderId="92" xfId="49" applyFont="1" applyFill="1" applyBorder="1" applyAlignment="1">
      <alignment vertical="center"/>
    </xf>
    <xf numFmtId="38" fontId="2" fillId="0" borderId="94" xfId="49" applyFont="1" applyFill="1" applyBorder="1" applyAlignment="1">
      <alignment vertical="center"/>
    </xf>
    <xf numFmtId="38" fontId="2" fillId="0" borderId="144" xfId="49" applyFont="1" applyFill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4" fillId="0" borderId="145" xfId="49" applyFont="1" applyFill="1" applyBorder="1" applyAlignment="1">
      <alignment vertical="center"/>
    </xf>
    <xf numFmtId="38" fontId="3" fillId="0" borderId="146" xfId="0" applyNumberFormat="1" applyFont="1" applyFill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47" xfId="0" applyNumberFormat="1" applyFont="1" applyFill="1" applyBorder="1" applyAlignment="1">
      <alignment vertical="center"/>
    </xf>
    <xf numFmtId="190" fontId="3" fillId="0" borderId="35" xfId="0" applyNumberFormat="1" applyFont="1" applyFill="1" applyBorder="1" applyAlignment="1">
      <alignment horizontal="center" vertical="center" shrinkToFit="1"/>
    </xf>
    <xf numFmtId="190" fontId="3" fillId="0" borderId="36" xfId="0" applyNumberFormat="1" applyFont="1" applyFill="1" applyBorder="1" applyAlignment="1">
      <alignment horizontal="center" vertical="center" shrinkToFit="1"/>
    </xf>
    <xf numFmtId="38" fontId="3" fillId="0" borderId="147" xfId="49" applyFont="1" applyFill="1" applyBorder="1" applyAlignment="1">
      <alignment vertical="center"/>
    </xf>
    <xf numFmtId="49" fontId="4" fillId="0" borderId="0" xfId="49" applyNumberFormat="1" applyFont="1" applyFill="1" applyAlignment="1">
      <alignment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/>
    </xf>
    <xf numFmtId="49" fontId="3" fillId="0" borderId="26" xfId="49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44" xfId="0" applyNumberFormat="1" applyFont="1" applyFill="1" applyBorder="1" applyAlignment="1">
      <alignment horizontal="left" vertical="center"/>
    </xf>
    <xf numFmtId="49" fontId="3" fillId="0" borderId="93" xfId="0" applyNumberFormat="1" applyFont="1" applyFill="1" applyBorder="1" applyAlignment="1">
      <alignment horizontal="left" vertical="center"/>
    </xf>
    <xf numFmtId="49" fontId="3" fillId="0" borderId="94" xfId="0" applyNumberFormat="1" applyFont="1" applyFill="1" applyBorder="1" applyAlignment="1">
      <alignment horizontal="left" vertical="center"/>
    </xf>
    <xf numFmtId="38" fontId="3" fillId="0" borderId="37" xfId="49" applyFont="1" applyFill="1" applyBorder="1" applyAlignment="1">
      <alignment vertical="center"/>
    </xf>
    <xf numFmtId="38" fontId="3" fillId="0" borderId="4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4" fillId="0" borderId="101" xfId="49" applyFont="1" applyBorder="1" applyAlignment="1">
      <alignment vertical="center"/>
    </xf>
    <xf numFmtId="38" fontId="4" fillId="0" borderId="62" xfId="49" applyFont="1" applyBorder="1" applyAlignment="1">
      <alignment vertical="center"/>
    </xf>
    <xf numFmtId="38" fontId="4" fillId="0" borderId="76" xfId="49" applyFont="1" applyBorder="1" applyAlignment="1">
      <alignment vertical="center"/>
    </xf>
    <xf numFmtId="38" fontId="4" fillId="0" borderId="99" xfId="49" applyFont="1" applyBorder="1" applyAlignment="1">
      <alignment vertical="center"/>
    </xf>
    <xf numFmtId="38" fontId="4" fillId="0" borderId="65" xfId="49" applyFont="1" applyBorder="1" applyAlignment="1">
      <alignment vertical="center"/>
    </xf>
    <xf numFmtId="38" fontId="4" fillId="0" borderId="78" xfId="49" applyFont="1" applyBorder="1" applyAlignment="1">
      <alignment vertical="center"/>
    </xf>
    <xf numFmtId="38" fontId="4" fillId="0" borderId="100" xfId="49" applyFont="1" applyBorder="1" applyAlignment="1">
      <alignment vertical="center"/>
    </xf>
    <xf numFmtId="38" fontId="4" fillId="0" borderId="68" xfId="49" applyFont="1" applyBorder="1" applyAlignment="1">
      <alignment vertical="center"/>
    </xf>
    <xf numFmtId="38" fontId="4" fillId="0" borderId="80" xfId="49" applyFont="1" applyBorder="1" applyAlignment="1">
      <alignment vertical="center"/>
    </xf>
    <xf numFmtId="38" fontId="3" fillId="0" borderId="101" xfId="49" applyFont="1" applyBorder="1" applyAlignment="1">
      <alignment/>
    </xf>
    <xf numFmtId="38" fontId="3" fillId="0" borderId="62" xfId="49" applyFont="1" applyBorder="1" applyAlignment="1">
      <alignment/>
    </xf>
    <xf numFmtId="38" fontId="3" fillId="0" borderId="76" xfId="49" applyFont="1" applyBorder="1" applyAlignment="1">
      <alignment/>
    </xf>
    <xf numFmtId="38" fontId="3" fillId="0" borderId="148" xfId="49" applyFont="1" applyBorder="1" applyAlignment="1">
      <alignment/>
    </xf>
    <xf numFmtId="38" fontId="3" fillId="0" borderId="149" xfId="49" applyFont="1" applyBorder="1" applyAlignment="1">
      <alignment/>
    </xf>
    <xf numFmtId="38" fontId="3" fillId="0" borderId="150" xfId="49" applyFont="1" applyBorder="1" applyAlignment="1">
      <alignment/>
    </xf>
    <xf numFmtId="177" fontId="3" fillId="0" borderId="0" xfId="49" applyNumberFormat="1" applyFont="1" applyFill="1" applyBorder="1" applyAlignment="1">
      <alignment vertical="center"/>
    </xf>
    <xf numFmtId="49" fontId="4" fillId="0" borderId="110" xfId="49" applyNumberFormat="1" applyFont="1" applyFill="1" applyBorder="1" applyAlignment="1">
      <alignment horizontal="center" vertical="center" shrinkToFit="1"/>
    </xf>
    <xf numFmtId="38" fontId="4" fillId="0" borderId="44" xfId="49" applyFont="1" applyFill="1" applyBorder="1" applyAlignment="1">
      <alignment horizontal="center" vertical="center" shrinkToFit="1"/>
    </xf>
    <xf numFmtId="38" fontId="4" fillId="0" borderId="43" xfId="49" applyFont="1" applyFill="1" applyBorder="1" applyAlignment="1">
      <alignment vertical="center"/>
    </xf>
    <xf numFmtId="38" fontId="4" fillId="0" borderId="151" xfId="49" applyFont="1" applyFill="1" applyBorder="1" applyAlignment="1">
      <alignment vertical="center"/>
    </xf>
    <xf numFmtId="38" fontId="4" fillId="0" borderId="152" xfId="49" applyFont="1" applyFill="1" applyBorder="1" applyAlignment="1">
      <alignment vertical="center"/>
    </xf>
    <xf numFmtId="38" fontId="4" fillId="0" borderId="153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154" xfId="49" applyFont="1" applyFill="1" applyBorder="1" applyAlignment="1">
      <alignment vertical="center"/>
    </xf>
    <xf numFmtId="38" fontId="4" fillId="0" borderId="155" xfId="49" applyFont="1" applyFill="1" applyBorder="1" applyAlignment="1">
      <alignment vertical="center"/>
    </xf>
    <xf numFmtId="49" fontId="3" fillId="0" borderId="36" xfId="49" applyNumberFormat="1" applyFont="1" applyFill="1" applyBorder="1" applyAlignment="1">
      <alignment horizontal="left" vertical="center"/>
    </xf>
    <xf numFmtId="190" fontId="3" fillId="0" borderId="34" xfId="0" applyNumberFormat="1" applyFont="1" applyFill="1" applyBorder="1" applyAlignment="1">
      <alignment horizontal="center" vertical="center"/>
    </xf>
    <xf numFmtId="38" fontId="3" fillId="0" borderId="48" xfId="0" applyNumberFormat="1" applyFont="1" applyFill="1" applyBorder="1" applyAlignment="1">
      <alignment vertical="center"/>
    </xf>
    <xf numFmtId="190" fontId="3" fillId="0" borderId="114" xfId="0" applyNumberFormat="1" applyFont="1" applyFill="1" applyBorder="1" applyAlignment="1">
      <alignment horizontal="center" vertical="center"/>
    </xf>
    <xf numFmtId="38" fontId="4" fillId="0" borderId="128" xfId="49" applyFont="1" applyBorder="1" applyAlignment="1">
      <alignment vertical="center"/>
    </xf>
    <xf numFmtId="38" fontId="4" fillId="0" borderId="129" xfId="49" applyFont="1" applyBorder="1" applyAlignment="1">
      <alignment vertical="center"/>
    </xf>
    <xf numFmtId="38" fontId="4" fillId="0" borderId="127" xfId="49" applyFont="1" applyBorder="1" applyAlignment="1">
      <alignment vertical="center"/>
    </xf>
    <xf numFmtId="3" fontId="4" fillId="0" borderId="130" xfId="0" applyNumberFormat="1" applyFont="1" applyBorder="1" applyAlignment="1">
      <alignment vertical="center"/>
    </xf>
    <xf numFmtId="49" fontId="4" fillId="0" borderId="110" xfId="49" applyNumberFormat="1" applyFont="1" applyFill="1" applyBorder="1" applyAlignment="1">
      <alignment horizontal="center" vertical="center"/>
    </xf>
    <xf numFmtId="38" fontId="4" fillId="0" borderId="44" xfId="49" applyFont="1" applyFill="1" applyBorder="1" applyAlignment="1">
      <alignment horizontal="center" vertical="center"/>
    </xf>
    <xf numFmtId="188" fontId="3" fillId="0" borderId="149" xfId="49" applyNumberFormat="1" applyFont="1" applyBorder="1" applyAlignment="1">
      <alignment vertical="center"/>
    </xf>
    <xf numFmtId="188" fontId="3" fillId="0" borderId="149" xfId="49" applyNumberFormat="1" applyFont="1" applyFill="1" applyBorder="1" applyAlignment="1">
      <alignment vertical="center"/>
    </xf>
    <xf numFmtId="196" fontId="3" fillId="0" borderId="65" xfId="49" applyNumberFormat="1" applyFont="1" applyBorder="1" applyAlignment="1">
      <alignment vertical="center"/>
    </xf>
    <xf numFmtId="196" fontId="3" fillId="0" borderId="65" xfId="49" applyNumberFormat="1" applyFont="1" applyFill="1" applyBorder="1" applyAlignment="1">
      <alignment vertical="center"/>
    </xf>
    <xf numFmtId="38" fontId="14" fillId="0" borderId="0" xfId="49" applyFont="1" applyAlignment="1">
      <alignment vertical="center"/>
    </xf>
    <xf numFmtId="0" fontId="15" fillId="0" borderId="0" xfId="0" applyFont="1" applyFill="1" applyAlignment="1">
      <alignment vertical="center"/>
    </xf>
    <xf numFmtId="191" fontId="3" fillId="0" borderId="65" xfId="49" applyNumberFormat="1" applyFont="1" applyFill="1" applyBorder="1" applyAlignment="1">
      <alignment vertical="center"/>
    </xf>
    <xf numFmtId="193" fontId="0" fillId="0" borderId="151" xfId="0" applyNumberFormat="1" applyFont="1" applyBorder="1" applyAlignment="1">
      <alignment vertical="center"/>
    </xf>
    <xf numFmtId="193" fontId="12" fillId="0" borderId="32" xfId="49" applyNumberFormat="1" applyFont="1" applyBorder="1" applyAlignment="1">
      <alignment vertical="center"/>
    </xf>
    <xf numFmtId="193" fontId="7" fillId="0" borderId="0" xfId="49" applyNumberFormat="1" applyFont="1" applyBorder="1" applyAlignment="1">
      <alignment vertical="center"/>
    </xf>
    <xf numFmtId="193" fontId="7" fillId="0" borderId="25" xfId="49" applyNumberFormat="1" applyFont="1" applyBorder="1" applyAlignment="1">
      <alignment vertical="center"/>
    </xf>
    <xf numFmtId="193" fontId="7" fillId="0" borderId="26" xfId="49" applyNumberFormat="1" applyFont="1" applyBorder="1" applyAlignment="1">
      <alignment vertical="center"/>
    </xf>
    <xf numFmtId="193" fontId="4" fillId="0" borderId="0" xfId="49" applyNumberFormat="1" applyFont="1" applyAlignment="1">
      <alignment horizontal="center" vertical="center" shrinkToFit="1"/>
    </xf>
    <xf numFmtId="193" fontId="4" fillId="0" borderId="0" xfId="49" applyNumberFormat="1" applyFont="1" applyBorder="1" applyAlignment="1">
      <alignment horizontal="center" vertical="center" shrinkToFit="1"/>
    </xf>
    <xf numFmtId="193" fontId="4" fillId="0" borderId="30" xfId="49" applyNumberFormat="1" applyFont="1" applyBorder="1" applyAlignment="1">
      <alignment horizontal="center" vertical="center" shrinkToFit="1"/>
    </xf>
    <xf numFmtId="193" fontId="4" fillId="0" borderId="32" xfId="49" applyNumberFormat="1" applyFont="1" applyBorder="1" applyAlignment="1">
      <alignment horizontal="center" vertical="center" shrinkToFit="1"/>
    </xf>
    <xf numFmtId="193" fontId="3" fillId="0" borderId="46" xfId="49" applyNumberFormat="1" applyFont="1" applyFill="1" applyBorder="1" applyAlignment="1">
      <alignment vertical="center"/>
    </xf>
    <xf numFmtId="193" fontId="3" fillId="0" borderId="45" xfId="49" applyNumberFormat="1" applyFont="1" applyFill="1" applyBorder="1" applyAlignment="1">
      <alignment vertical="center"/>
    </xf>
    <xf numFmtId="193" fontId="3" fillId="0" borderId="35" xfId="49" applyNumberFormat="1" applyFont="1" applyFill="1" applyBorder="1" applyAlignment="1">
      <alignment horizontal="center" vertical="center"/>
    </xf>
    <xf numFmtId="193" fontId="3" fillId="0" borderId="31" xfId="0" applyNumberFormat="1" applyFont="1" applyFill="1" applyBorder="1" applyAlignment="1">
      <alignment horizontal="center" vertical="center"/>
    </xf>
    <xf numFmtId="193" fontId="3" fillId="0" borderId="33" xfId="0" applyNumberFormat="1" applyFont="1" applyFill="1" applyBorder="1" applyAlignment="1">
      <alignment horizontal="center" vertical="center"/>
    </xf>
    <xf numFmtId="0" fontId="2" fillId="0" borderId="156" xfId="49" applyNumberFormat="1" applyFont="1" applyBorder="1" applyAlignment="1">
      <alignment vertical="center"/>
    </xf>
    <xf numFmtId="0" fontId="2" fillId="0" borderId="157" xfId="49" applyNumberFormat="1" applyFont="1" applyBorder="1" applyAlignment="1">
      <alignment vertical="center"/>
    </xf>
    <xf numFmtId="196" fontId="2" fillId="0" borderId="93" xfId="49" applyNumberFormat="1" applyFont="1" applyBorder="1" applyAlignment="1">
      <alignment vertical="center"/>
    </xf>
    <xf numFmtId="196" fontId="2" fillId="0" borderId="83" xfId="49" applyNumberFormat="1" applyFont="1" applyBorder="1" applyAlignment="1">
      <alignment vertical="center"/>
    </xf>
    <xf numFmtId="196" fontId="2" fillId="0" borderId="84" xfId="49" applyNumberFormat="1" applyFont="1" applyBorder="1" applyAlignment="1">
      <alignment vertical="center"/>
    </xf>
    <xf numFmtId="196" fontId="2" fillId="0" borderId="89" xfId="49" applyNumberFormat="1" applyFont="1" applyBorder="1" applyAlignment="1">
      <alignment vertical="center"/>
    </xf>
    <xf numFmtId="38" fontId="2" fillId="0" borderId="93" xfId="49" applyFont="1" applyFill="1" applyBorder="1" applyAlignment="1">
      <alignment vertical="center"/>
    </xf>
    <xf numFmtId="191" fontId="2" fillId="0" borderId="93" xfId="49" applyNumberFormat="1" applyFont="1" applyFill="1" applyBorder="1" applyAlignment="1">
      <alignment vertical="center"/>
    </xf>
    <xf numFmtId="189" fontId="2" fillId="0" borderId="93" xfId="49" applyNumberFormat="1" applyFont="1" applyFill="1" applyBorder="1" applyAlignment="1">
      <alignment vertical="center"/>
    </xf>
    <xf numFmtId="0" fontId="2" fillId="0" borderId="93" xfId="49" applyNumberFormat="1" applyFont="1" applyFill="1" applyBorder="1" applyAlignment="1">
      <alignment vertical="center"/>
    </xf>
    <xf numFmtId="188" fontId="2" fillId="0" borderId="90" xfId="49" applyNumberFormat="1" applyFont="1" applyBorder="1" applyAlignment="1">
      <alignment vertical="center"/>
    </xf>
    <xf numFmtId="0" fontId="2" fillId="0" borderId="98" xfId="49" applyNumberFormat="1" applyFont="1" applyBorder="1" applyAlignment="1">
      <alignment vertical="center"/>
    </xf>
    <xf numFmtId="49" fontId="2" fillId="0" borderId="48" xfId="49" applyNumberFormat="1" applyFont="1" applyFill="1" applyBorder="1" applyAlignment="1">
      <alignment horizontal="right" vertical="center"/>
    </xf>
    <xf numFmtId="196" fontId="3" fillId="0" borderId="66" xfId="49" applyNumberFormat="1" applyFont="1" applyFill="1" applyBorder="1" applyAlignment="1">
      <alignment vertical="center"/>
    </xf>
    <xf numFmtId="196" fontId="3" fillId="0" borderId="66" xfId="49" applyNumberFormat="1" applyFont="1" applyBorder="1" applyAlignment="1">
      <alignment vertical="center"/>
    </xf>
    <xf numFmtId="191" fontId="3" fillId="0" borderId="66" xfId="49" applyNumberFormat="1" applyFont="1" applyFill="1" applyBorder="1" applyAlignment="1">
      <alignment vertical="center"/>
    </xf>
    <xf numFmtId="188" fontId="3" fillId="0" borderId="158" xfId="49" applyNumberFormat="1" applyFont="1" applyBorder="1" applyAlignment="1">
      <alignment vertical="center"/>
    </xf>
    <xf numFmtId="193" fontId="4" fillId="0" borderId="159" xfId="49" applyNumberFormat="1" applyFont="1" applyBorder="1" applyAlignment="1">
      <alignment horizontal="center" vertical="center" shrinkToFit="1"/>
    </xf>
    <xf numFmtId="193" fontId="4" fillId="0" borderId="160" xfId="49" applyNumberFormat="1" applyFont="1" applyBorder="1" applyAlignment="1">
      <alignment horizontal="center" vertical="center" shrinkToFit="1"/>
    </xf>
    <xf numFmtId="193" fontId="4" fillId="0" borderId="34" xfId="49" applyNumberFormat="1" applyFont="1" applyBorder="1" applyAlignment="1">
      <alignment horizontal="center" vertical="center" shrinkToFit="1"/>
    </xf>
    <xf numFmtId="193" fontId="4" fillId="0" borderId="114" xfId="49" applyNumberFormat="1" applyFont="1" applyBorder="1" applyAlignment="1">
      <alignment horizontal="center" vertical="center" shrinkToFit="1"/>
    </xf>
    <xf numFmtId="193" fontId="4" fillId="0" borderId="21" xfId="49" applyNumberFormat="1" applyFont="1" applyBorder="1" applyAlignment="1">
      <alignment horizontal="center" vertical="center" shrinkToFit="1"/>
    </xf>
    <xf numFmtId="193" fontId="4" fillId="0" borderId="161" xfId="49" applyNumberFormat="1" applyFont="1" applyBorder="1" applyAlignment="1">
      <alignment horizontal="center" vertical="center" shrinkToFit="1"/>
    </xf>
    <xf numFmtId="196" fontId="4" fillId="0" borderId="34" xfId="49" applyNumberFormat="1" applyFont="1" applyBorder="1" applyAlignment="1">
      <alignment horizontal="center" vertical="center" shrinkToFit="1"/>
    </xf>
    <xf numFmtId="209" fontId="3" fillId="0" borderId="99" xfId="0" applyNumberFormat="1" applyFont="1" applyFill="1" applyBorder="1" applyAlignment="1">
      <alignment/>
    </xf>
    <xf numFmtId="209" fontId="3" fillId="0" borderId="65" xfId="0" applyNumberFormat="1" applyFont="1" applyFill="1" applyBorder="1" applyAlignment="1">
      <alignment/>
    </xf>
    <xf numFmtId="209" fontId="3" fillId="0" borderId="44" xfId="0" applyNumberFormat="1" applyFont="1" applyFill="1" applyBorder="1" applyAlignment="1">
      <alignment/>
    </xf>
    <xf numFmtId="209" fontId="3" fillId="0" borderId="34" xfId="0" applyNumberFormat="1" applyFont="1" applyFill="1" applyBorder="1" applyAlignment="1">
      <alignment/>
    </xf>
    <xf numFmtId="209" fontId="3" fillId="0" borderId="86" xfId="0" applyNumberFormat="1" applyFont="1" applyFill="1" applyBorder="1" applyAlignment="1">
      <alignment/>
    </xf>
    <xf numFmtId="204" fontId="12" fillId="0" borderId="0" xfId="49" applyNumberFormat="1" applyFont="1" applyFill="1" applyAlignment="1">
      <alignment vertical="center"/>
    </xf>
    <xf numFmtId="204" fontId="9" fillId="0" borderId="0" xfId="49" applyNumberFormat="1" applyFont="1" applyFill="1" applyAlignment="1">
      <alignment vertical="center"/>
    </xf>
    <xf numFmtId="204" fontId="4" fillId="0" borderId="0" xfId="49" applyNumberFormat="1" applyFont="1" applyFill="1" applyAlignment="1">
      <alignment vertical="center"/>
    </xf>
    <xf numFmtId="204" fontId="4" fillId="0" borderId="0" xfId="49" applyNumberFormat="1" applyFont="1" applyFill="1" applyAlignment="1">
      <alignment horizontal="center" vertical="center"/>
    </xf>
    <xf numFmtId="204" fontId="4" fillId="0" borderId="25" xfId="49" applyNumberFormat="1" applyFont="1" applyFill="1" applyBorder="1" applyAlignment="1">
      <alignment vertical="center"/>
    </xf>
    <xf numFmtId="204" fontId="4" fillId="0" borderId="26" xfId="49" applyNumberFormat="1" applyFont="1" applyFill="1" applyBorder="1" applyAlignment="1">
      <alignment vertical="center"/>
    </xf>
    <xf numFmtId="204" fontId="4" fillId="0" borderId="37" xfId="49" applyNumberFormat="1" applyFont="1" applyFill="1" applyBorder="1" applyAlignment="1">
      <alignment horizontal="right" vertical="center"/>
    </xf>
    <xf numFmtId="204" fontId="4" fillId="0" borderId="35" xfId="49" applyNumberFormat="1" applyFont="1" applyFill="1" applyBorder="1" applyAlignment="1">
      <alignment horizontal="center" vertical="center"/>
    </xf>
    <xf numFmtId="204" fontId="4" fillId="0" borderId="31" xfId="49" applyNumberFormat="1" applyFont="1" applyFill="1" applyBorder="1" applyAlignment="1">
      <alignment horizontal="center" vertical="center"/>
    </xf>
    <xf numFmtId="204" fontId="4" fillId="0" borderId="33" xfId="49" applyNumberFormat="1" applyFont="1" applyFill="1" applyBorder="1" applyAlignment="1">
      <alignment horizontal="center" vertical="center"/>
    </xf>
    <xf numFmtId="204" fontId="4" fillId="0" borderId="30" xfId="49" applyNumberFormat="1" applyFont="1" applyFill="1" applyBorder="1" applyAlignment="1">
      <alignment vertical="center"/>
    </xf>
    <xf numFmtId="204" fontId="4" fillId="0" borderId="32" xfId="49" applyNumberFormat="1" applyFont="1" applyFill="1" applyBorder="1" applyAlignment="1">
      <alignment vertical="center"/>
    </xf>
    <xf numFmtId="204" fontId="4" fillId="0" borderId="38" xfId="49" applyNumberFormat="1" applyFont="1" applyFill="1" applyBorder="1" applyAlignment="1">
      <alignment vertical="center"/>
    </xf>
    <xf numFmtId="204" fontId="4" fillId="0" borderId="34" xfId="49" applyNumberFormat="1" applyFont="1" applyFill="1" applyBorder="1" applyAlignment="1">
      <alignment horizontal="center" vertical="center"/>
    </xf>
    <xf numFmtId="204" fontId="4" fillId="0" borderId="34" xfId="49" applyNumberFormat="1" applyFont="1" applyFill="1" applyBorder="1" applyAlignment="1">
      <alignment horizontal="center" vertical="center" shrinkToFit="1"/>
    </xf>
    <xf numFmtId="204" fontId="4" fillId="0" borderId="22" xfId="49" applyNumberFormat="1" applyFont="1" applyFill="1" applyBorder="1" applyAlignment="1">
      <alignment horizontal="center" vertical="center" shrinkToFit="1"/>
    </xf>
    <xf numFmtId="204" fontId="4" fillId="0" borderId="28" xfId="49" applyNumberFormat="1" applyFont="1" applyFill="1" applyBorder="1" applyAlignment="1">
      <alignment vertical="center"/>
    </xf>
    <xf numFmtId="204" fontId="4" fillId="0" borderId="0" xfId="49" applyNumberFormat="1" applyFont="1" applyFill="1" applyBorder="1" applyAlignment="1">
      <alignment vertical="center"/>
    </xf>
    <xf numFmtId="204" fontId="4" fillId="0" borderId="39" xfId="49" applyNumberFormat="1" applyFont="1" applyFill="1" applyBorder="1" applyAlignment="1">
      <alignment vertical="center"/>
    </xf>
    <xf numFmtId="204" fontId="4" fillId="0" borderId="15" xfId="49" applyNumberFormat="1" applyFont="1" applyFill="1" applyBorder="1" applyAlignment="1">
      <alignment vertical="center"/>
    </xf>
    <xf numFmtId="204" fontId="4" fillId="0" borderId="14" xfId="49" applyNumberFormat="1" applyFont="1" applyFill="1" applyBorder="1" applyAlignment="1">
      <alignment vertical="center"/>
    </xf>
    <xf numFmtId="204" fontId="4" fillId="0" borderId="41" xfId="49" applyNumberFormat="1" applyFont="1" applyFill="1" applyBorder="1" applyAlignment="1">
      <alignment vertical="center"/>
    </xf>
    <xf numFmtId="204" fontId="4" fillId="0" borderId="93" xfId="49" applyNumberFormat="1" applyFont="1" applyFill="1" applyBorder="1" applyAlignment="1">
      <alignment vertical="center"/>
    </xf>
    <xf numFmtId="204" fontId="4" fillId="0" borderId="84" xfId="49" applyNumberFormat="1" applyFont="1" applyFill="1" applyBorder="1" applyAlignment="1">
      <alignment vertical="center"/>
    </xf>
    <xf numFmtId="204" fontId="4" fillId="0" borderId="99" xfId="49" applyNumberFormat="1" applyFont="1" applyFill="1" applyBorder="1" applyAlignment="1">
      <alignment vertical="center"/>
    </xf>
    <xf numFmtId="204" fontId="4" fillId="0" borderId="65" xfId="49" applyNumberFormat="1" applyFont="1" applyFill="1" applyBorder="1" applyAlignment="1">
      <alignment vertical="center"/>
    </xf>
    <xf numFmtId="204" fontId="4" fillId="0" borderId="78" xfId="49" applyNumberFormat="1" applyFont="1" applyFill="1" applyBorder="1" applyAlignment="1">
      <alignment vertical="center"/>
    </xf>
    <xf numFmtId="204" fontId="4" fillId="0" borderId="83" xfId="49" applyNumberFormat="1" applyFont="1" applyFill="1" applyBorder="1" applyAlignment="1">
      <alignment vertical="center"/>
    </xf>
    <xf numFmtId="204" fontId="4" fillId="0" borderId="29" xfId="49" applyNumberFormat="1" applyFont="1" applyFill="1" applyBorder="1" applyAlignment="1">
      <alignment vertical="center"/>
    </xf>
    <xf numFmtId="204" fontId="4" fillId="0" borderId="12" xfId="49" applyNumberFormat="1" applyFont="1" applyFill="1" applyBorder="1" applyAlignment="1">
      <alignment vertical="center"/>
    </xf>
    <xf numFmtId="204" fontId="4" fillId="0" borderId="18" xfId="49" applyNumberFormat="1" applyFont="1" applyFill="1" applyBorder="1" applyAlignment="1">
      <alignment vertical="center"/>
    </xf>
    <xf numFmtId="204" fontId="4" fillId="0" borderId="48" xfId="49" applyNumberFormat="1" applyFont="1" applyFill="1" applyBorder="1" applyAlignment="1">
      <alignment vertical="center"/>
    </xf>
    <xf numFmtId="204" fontId="4" fillId="0" borderId="45" xfId="49" applyNumberFormat="1" applyFont="1" applyFill="1" applyBorder="1" applyAlignment="1">
      <alignment vertical="center"/>
    </xf>
    <xf numFmtId="204" fontId="4" fillId="0" borderId="76" xfId="49" applyNumberFormat="1" applyFont="1" applyFill="1" applyBorder="1" applyAlignment="1">
      <alignment vertical="center"/>
    </xf>
    <xf numFmtId="204" fontId="4" fillId="0" borderId="97" xfId="49" applyNumberFormat="1" applyFont="1" applyFill="1" applyBorder="1" applyAlignment="1">
      <alignment vertical="center"/>
    </xf>
    <xf numFmtId="204" fontId="4" fillId="0" borderId="98" xfId="49" applyNumberFormat="1" applyFont="1" applyFill="1" applyBorder="1" applyAlignment="1">
      <alignment vertical="center"/>
    </xf>
    <xf numFmtId="204" fontId="4" fillId="0" borderId="80" xfId="49" applyNumberFormat="1" applyFont="1" applyFill="1" applyBorder="1" applyAlignment="1">
      <alignment vertical="center"/>
    </xf>
    <xf numFmtId="204" fontId="4" fillId="0" borderId="96" xfId="49" applyNumberFormat="1" applyFont="1" applyFill="1" applyBorder="1" applyAlignment="1">
      <alignment vertical="center"/>
    </xf>
    <xf numFmtId="204" fontId="4" fillId="0" borderId="95" xfId="49" applyNumberFormat="1" applyFont="1" applyFill="1" applyBorder="1" applyAlignment="1">
      <alignment vertical="center"/>
    </xf>
    <xf numFmtId="204" fontId="4" fillId="0" borderId="46" xfId="49" applyNumberFormat="1" applyFont="1" applyFill="1" applyBorder="1" applyAlignment="1">
      <alignment vertical="center"/>
    </xf>
    <xf numFmtId="204" fontId="4" fillId="0" borderId="16" xfId="49" applyNumberFormat="1" applyFont="1" applyFill="1" applyBorder="1" applyAlignment="1">
      <alignment vertical="center"/>
    </xf>
    <xf numFmtId="204" fontId="4" fillId="0" borderId="40" xfId="49" applyNumberFormat="1" applyFont="1" applyFill="1" applyBorder="1" applyAlignment="1">
      <alignment vertical="center"/>
    </xf>
    <xf numFmtId="204" fontId="4" fillId="0" borderId="91" xfId="49" applyNumberFormat="1" applyFont="1" applyFill="1" applyBorder="1" applyAlignment="1">
      <alignment vertical="center"/>
    </xf>
    <xf numFmtId="204" fontId="4" fillId="0" borderId="23" xfId="49" applyNumberFormat="1" applyFont="1" applyFill="1" applyBorder="1" applyAlignment="1">
      <alignment vertical="center"/>
    </xf>
    <xf numFmtId="204" fontId="4" fillId="0" borderId="49" xfId="49" applyNumberFormat="1" applyFont="1" applyFill="1" applyBorder="1" applyAlignment="1">
      <alignment vertical="center"/>
    </xf>
    <xf numFmtId="204" fontId="4" fillId="0" borderId="94" xfId="49" applyNumberFormat="1" applyFont="1" applyFill="1" applyBorder="1" applyAlignment="1">
      <alignment vertical="center"/>
    </xf>
    <xf numFmtId="204" fontId="4" fillId="0" borderId="105" xfId="49" applyNumberFormat="1" applyFont="1" applyFill="1" applyBorder="1" applyAlignment="1">
      <alignment vertical="center"/>
    </xf>
    <xf numFmtId="204" fontId="4" fillId="0" borderId="72" xfId="49" applyNumberFormat="1" applyFont="1" applyFill="1" applyBorder="1" applyAlignment="1">
      <alignment vertical="center"/>
    </xf>
    <xf numFmtId="204" fontId="4" fillId="0" borderId="92" xfId="49" applyNumberFormat="1" applyFont="1" applyFill="1" applyBorder="1" applyAlignment="1">
      <alignment vertical="center"/>
    </xf>
    <xf numFmtId="204" fontId="4" fillId="0" borderId="74" xfId="49" applyNumberFormat="1" applyFont="1" applyFill="1" applyBorder="1" applyAlignment="1">
      <alignment vertical="center"/>
    </xf>
    <xf numFmtId="204" fontId="4" fillId="0" borderId="10" xfId="49" applyNumberFormat="1" applyFont="1" applyFill="1" applyBorder="1" applyAlignment="1">
      <alignment vertical="center"/>
    </xf>
    <xf numFmtId="204" fontId="4" fillId="0" borderId="13" xfId="49" applyNumberFormat="1" applyFont="1" applyFill="1" applyBorder="1" applyAlignment="1">
      <alignment vertical="center"/>
    </xf>
    <xf numFmtId="204" fontId="4" fillId="0" borderId="24" xfId="49" applyNumberFormat="1" applyFont="1" applyFill="1" applyBorder="1" applyAlignment="1">
      <alignment vertical="center"/>
    </xf>
    <xf numFmtId="204" fontId="4" fillId="0" borderId="47" xfId="49" applyNumberFormat="1" applyFont="1" applyFill="1" applyBorder="1" applyAlignment="1">
      <alignment vertical="center"/>
    </xf>
    <xf numFmtId="204" fontId="4" fillId="0" borderId="28" xfId="49" applyNumberFormat="1" applyFont="1" applyFill="1" applyBorder="1" applyAlignment="1">
      <alignment horizontal="center" vertical="center"/>
    </xf>
    <xf numFmtId="204" fontId="4" fillId="0" borderId="162" xfId="49" applyNumberFormat="1" applyFont="1" applyFill="1" applyBorder="1" applyAlignment="1">
      <alignment vertical="center"/>
    </xf>
    <xf numFmtId="204" fontId="4" fillId="0" borderId="156" xfId="49" applyNumberFormat="1" applyFont="1" applyFill="1" applyBorder="1" applyAlignment="1">
      <alignment vertical="center"/>
    </xf>
    <xf numFmtId="204" fontId="4" fillId="0" borderId="157" xfId="49" applyNumberFormat="1" applyFont="1" applyFill="1" applyBorder="1" applyAlignment="1">
      <alignment vertical="center"/>
    </xf>
    <xf numFmtId="204" fontId="4" fillId="0" borderId="30" xfId="49" applyNumberFormat="1" applyFont="1" applyFill="1" applyBorder="1" applyAlignment="1">
      <alignment horizontal="center" vertical="center"/>
    </xf>
    <xf numFmtId="204" fontId="4" fillId="0" borderId="90" xfId="49" applyNumberFormat="1" applyFont="1" applyFill="1" applyBorder="1" applyAlignment="1">
      <alignment vertical="center"/>
    </xf>
    <xf numFmtId="204" fontId="4" fillId="0" borderId="85" xfId="49" applyNumberFormat="1" applyFont="1" applyFill="1" applyBorder="1" applyAlignment="1">
      <alignment vertical="center"/>
    </xf>
    <xf numFmtId="204" fontId="4" fillId="0" borderId="86" xfId="49" applyNumberFormat="1" applyFont="1" applyFill="1" applyBorder="1" applyAlignment="1">
      <alignment vertical="center"/>
    </xf>
    <xf numFmtId="207" fontId="2" fillId="0" borderId="0" xfId="49" applyNumberFormat="1" applyFont="1" applyAlignment="1">
      <alignment vertical="center"/>
    </xf>
    <xf numFmtId="181" fontId="3" fillId="0" borderId="84" xfId="49" applyNumberFormat="1" applyFont="1" applyFill="1" applyBorder="1" applyAlignment="1">
      <alignment vertical="center"/>
    </xf>
    <xf numFmtId="196" fontId="3" fillId="0" borderId="84" xfId="49" applyNumberFormat="1" applyFont="1" applyFill="1" applyBorder="1" applyAlignment="1">
      <alignment vertical="center"/>
    </xf>
    <xf numFmtId="188" fontId="3" fillId="0" borderId="86" xfId="49" applyNumberFormat="1" applyFont="1" applyBorder="1" applyAlignment="1">
      <alignment vertical="center"/>
    </xf>
    <xf numFmtId="196" fontId="3" fillId="0" borderId="79" xfId="49" applyNumberFormat="1" applyFont="1" applyBorder="1" applyAlignment="1">
      <alignment vertical="center"/>
    </xf>
    <xf numFmtId="196" fontId="3" fillId="0" borderId="124" xfId="49" applyNumberFormat="1" applyFont="1" applyBorder="1" applyAlignment="1">
      <alignment vertical="center"/>
    </xf>
    <xf numFmtId="206" fontId="3" fillId="0" borderId="84" xfId="49" applyNumberFormat="1" applyFont="1" applyFill="1" applyBorder="1" applyAlignment="1">
      <alignment vertical="center"/>
    </xf>
    <xf numFmtId="209" fontId="3" fillId="0" borderId="84" xfId="0" applyNumberFormat="1" applyFont="1" applyFill="1" applyBorder="1" applyAlignment="1">
      <alignment/>
    </xf>
    <xf numFmtId="196" fontId="3" fillId="0" borderId="73" xfId="49" applyNumberFormat="1" applyFont="1" applyBorder="1" applyAlignment="1">
      <alignment vertical="center"/>
    </xf>
    <xf numFmtId="196" fontId="3" fillId="0" borderId="83" xfId="49" applyNumberFormat="1" applyFont="1" applyBorder="1" applyAlignment="1">
      <alignment vertical="center"/>
    </xf>
    <xf numFmtId="196" fontId="3" fillId="0" borderId="163" xfId="49" applyNumberFormat="1" applyFont="1" applyBorder="1" applyAlignment="1">
      <alignment vertical="center"/>
    </xf>
    <xf numFmtId="196" fontId="3" fillId="0" borderId="122" xfId="49" applyNumberFormat="1" applyFont="1" applyBorder="1" applyAlignment="1">
      <alignment vertical="center"/>
    </xf>
    <xf numFmtId="196" fontId="3" fillId="0" borderId="122" xfId="49" applyNumberFormat="1" applyFont="1" applyFill="1" applyBorder="1" applyAlignment="1">
      <alignment vertical="center"/>
    </xf>
    <xf numFmtId="196" fontId="3" fillId="0" borderId="123" xfId="49" applyNumberFormat="1" applyFont="1" applyBorder="1" applyAlignment="1">
      <alignment vertical="center"/>
    </xf>
    <xf numFmtId="196" fontId="0" fillId="0" borderId="65" xfId="49" applyNumberFormat="1" applyFont="1" applyFill="1" applyBorder="1" applyAlignment="1">
      <alignment vertical="center"/>
    </xf>
    <xf numFmtId="193" fontId="0" fillId="0" borderId="53" xfId="49" applyNumberFormat="1" applyFont="1" applyFill="1" applyBorder="1" applyAlignment="1">
      <alignment vertical="center"/>
    </xf>
    <xf numFmtId="193" fontId="0" fillId="0" borderId="164" xfId="49" applyNumberFormat="1" applyFont="1" applyFill="1" applyBorder="1" applyAlignment="1">
      <alignment vertical="center"/>
    </xf>
    <xf numFmtId="193" fontId="0" fillId="0" borderId="79" xfId="49" applyNumberFormat="1" applyFont="1" applyFill="1" applyBorder="1" applyAlignment="1">
      <alignment vertical="center"/>
    </xf>
    <xf numFmtId="193" fontId="0" fillId="0" borderId="81" xfId="49" applyNumberFormat="1" applyFont="1" applyFill="1" applyBorder="1" applyAlignment="1">
      <alignment vertical="center"/>
    </xf>
    <xf numFmtId="193" fontId="0" fillId="0" borderId="52" xfId="49" applyNumberFormat="1" applyFont="1" applyFill="1" applyBorder="1" applyAlignment="1">
      <alignment vertical="center"/>
    </xf>
    <xf numFmtId="193" fontId="0" fillId="0" borderId="133" xfId="49" applyNumberFormat="1" applyFont="1" applyFill="1" applyBorder="1" applyAlignment="1">
      <alignment vertical="center"/>
    </xf>
    <xf numFmtId="193" fontId="0" fillId="0" borderId="130" xfId="49" applyNumberFormat="1" applyFont="1" applyFill="1" applyBorder="1" applyAlignment="1">
      <alignment vertical="center"/>
    </xf>
    <xf numFmtId="193" fontId="0" fillId="0" borderId="54" xfId="49" applyNumberFormat="1" applyFont="1" applyFill="1" applyBorder="1" applyAlignment="1">
      <alignment vertical="center"/>
    </xf>
    <xf numFmtId="193" fontId="0" fillId="0" borderId="55" xfId="49" applyNumberFormat="1" applyFont="1" applyFill="1" applyBorder="1" applyAlignment="1">
      <alignment vertical="center"/>
    </xf>
    <xf numFmtId="204" fontId="0" fillId="0" borderId="55" xfId="49" applyNumberFormat="1" applyFont="1" applyFill="1" applyBorder="1" applyAlignment="1">
      <alignment vertical="center"/>
    </xf>
    <xf numFmtId="193" fontId="0" fillId="0" borderId="0" xfId="49" applyNumberFormat="1" applyFont="1" applyBorder="1" applyAlignment="1">
      <alignment vertical="center"/>
    </xf>
    <xf numFmtId="193" fontId="0" fillId="0" borderId="0" xfId="49" applyNumberFormat="1" applyFont="1" applyAlignment="1">
      <alignment vertical="center"/>
    </xf>
    <xf numFmtId="193" fontId="0" fillId="0" borderId="99" xfId="0" applyNumberFormat="1" applyFont="1" applyBorder="1" applyAlignment="1">
      <alignment/>
    </xf>
    <xf numFmtId="191" fontId="0" fillId="0" borderId="66" xfId="49" applyNumberFormat="1" applyFont="1" applyFill="1" applyBorder="1" applyAlignment="1">
      <alignment vertical="center"/>
    </xf>
    <xf numFmtId="193" fontId="0" fillId="0" borderId="100" xfId="0" applyNumberFormat="1" applyFont="1" applyBorder="1" applyAlignment="1">
      <alignment/>
    </xf>
    <xf numFmtId="196" fontId="0" fillId="0" borderId="68" xfId="49" applyNumberFormat="1" applyFont="1" applyFill="1" applyBorder="1" applyAlignment="1">
      <alignment vertical="center"/>
    </xf>
    <xf numFmtId="191" fontId="0" fillId="0" borderId="69" xfId="49" applyNumberFormat="1" applyFont="1" applyFill="1" applyBorder="1" applyAlignment="1">
      <alignment vertical="center"/>
    </xf>
    <xf numFmtId="193" fontId="0" fillId="0" borderId="101" xfId="0" applyNumberFormat="1" applyFont="1" applyBorder="1" applyAlignment="1">
      <alignment/>
    </xf>
    <xf numFmtId="196" fontId="0" fillId="0" borderId="62" xfId="49" applyNumberFormat="1" applyFont="1" applyFill="1" applyBorder="1" applyAlignment="1">
      <alignment vertical="center"/>
    </xf>
    <xf numFmtId="191" fontId="0" fillId="0" borderId="63" xfId="49" applyNumberFormat="1" applyFont="1" applyFill="1" applyBorder="1" applyAlignment="1">
      <alignment vertical="center"/>
    </xf>
    <xf numFmtId="193" fontId="0" fillId="0" borderId="151" xfId="0" applyNumberFormat="1" applyFont="1" applyBorder="1" applyAlignment="1">
      <alignment/>
    </xf>
    <xf numFmtId="196" fontId="0" fillId="0" borderId="10" xfId="49" applyNumberFormat="1" applyFont="1" applyFill="1" applyBorder="1" applyAlignment="1">
      <alignment vertical="center"/>
    </xf>
    <xf numFmtId="191" fontId="0" fillId="0" borderId="42" xfId="49" applyNumberFormat="1" applyFont="1" applyFill="1" applyBorder="1" applyAlignment="1">
      <alignment vertical="center"/>
    </xf>
    <xf numFmtId="204" fontId="0" fillId="0" borderId="77" xfId="49" applyNumberFormat="1" applyFont="1" applyFill="1" applyBorder="1" applyAlignment="1">
      <alignment vertical="center"/>
    </xf>
    <xf numFmtId="204" fontId="0" fillId="0" borderId="79" xfId="49" applyNumberFormat="1" applyFont="1" applyFill="1" applyBorder="1" applyAlignment="1">
      <alignment vertical="center"/>
    </xf>
    <xf numFmtId="204" fontId="0" fillId="0" borderId="124" xfId="49" applyNumberFormat="1" applyFont="1" applyFill="1" applyBorder="1" applyAlignment="1">
      <alignment vertical="center"/>
    </xf>
    <xf numFmtId="204" fontId="0" fillId="0" borderId="51" xfId="49" applyNumberFormat="1" applyFont="1" applyFill="1" applyBorder="1" applyAlignment="1">
      <alignment vertical="center"/>
    </xf>
    <xf numFmtId="204" fontId="0" fillId="0" borderId="130" xfId="49" applyNumberFormat="1" applyFont="1" applyFill="1" applyBorder="1" applyAlignment="1">
      <alignment vertical="center"/>
    </xf>
    <xf numFmtId="204" fontId="0" fillId="0" borderId="121" xfId="49" applyNumberFormat="1" applyFont="1" applyFill="1" applyBorder="1" applyAlignment="1">
      <alignment vertical="center"/>
    </xf>
    <xf numFmtId="204" fontId="0" fillId="0" borderId="81" xfId="49" applyNumberFormat="1" applyFont="1" applyFill="1" applyBorder="1" applyAlignment="1">
      <alignment vertical="center"/>
    </xf>
    <xf numFmtId="204" fontId="0" fillId="0" borderId="54" xfId="49" applyNumberFormat="1" applyFont="1" applyFill="1" applyBorder="1" applyAlignment="1">
      <alignment vertical="center"/>
    </xf>
    <xf numFmtId="204" fontId="0" fillId="0" borderId="164" xfId="49" applyNumberFormat="1" applyFont="1" applyFill="1" applyBorder="1" applyAlignment="1">
      <alignment vertical="center"/>
    </xf>
    <xf numFmtId="204" fontId="0" fillId="0" borderId="138" xfId="49" applyNumberFormat="1" applyFont="1" applyFill="1" applyBorder="1" applyAlignment="1">
      <alignment vertical="center"/>
    </xf>
    <xf numFmtId="204" fontId="0" fillId="0" borderId="133" xfId="49" applyNumberFormat="1" applyFont="1" applyFill="1" applyBorder="1" applyAlignment="1">
      <alignment vertical="center"/>
    </xf>
    <xf numFmtId="177" fontId="19" fillId="0" borderId="102" xfId="49" applyNumberFormat="1" applyFont="1" applyBorder="1" applyAlignment="1">
      <alignment horizontal="center" vertical="center" shrinkToFit="1"/>
    </xf>
    <xf numFmtId="177" fontId="4" fillId="0" borderId="14" xfId="49" applyNumberFormat="1" applyFont="1" applyBorder="1" applyAlignment="1">
      <alignment horizontal="center" vertical="center"/>
    </xf>
    <xf numFmtId="177" fontId="2" fillId="0" borderId="92" xfId="49" applyNumberFormat="1" applyFont="1" applyBorder="1" applyAlignment="1">
      <alignment horizontal="center" vertical="center" shrinkToFit="1"/>
    </xf>
    <xf numFmtId="177" fontId="4" fillId="0" borderId="18" xfId="49" applyNumberFormat="1" applyFont="1" applyBorder="1" applyAlignment="1">
      <alignment horizontal="center" vertical="center"/>
    </xf>
    <xf numFmtId="181" fontId="8" fillId="0" borderId="0" xfId="49" applyNumberFormat="1" applyFont="1" applyAlignment="1">
      <alignment vertical="center"/>
    </xf>
    <xf numFmtId="177" fontId="0" fillId="0" borderId="134" xfId="49" applyNumberFormat="1" applyFont="1" applyBorder="1" applyAlignment="1">
      <alignment vertical="center"/>
    </xf>
    <xf numFmtId="177" fontId="0" fillId="0" borderId="82" xfId="49" applyNumberFormat="1" applyFont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159" xfId="49" applyNumberFormat="1" applyFont="1" applyBorder="1" applyAlignment="1">
      <alignment vertical="center"/>
    </xf>
    <xf numFmtId="177" fontId="0" fillId="0" borderId="160" xfId="49" applyNumberFormat="1" applyFont="1" applyBorder="1" applyAlignment="1">
      <alignment vertical="center"/>
    </xf>
    <xf numFmtId="177" fontId="0" fillId="0" borderId="58" xfId="49" applyNumberFormat="1" applyFont="1" applyBorder="1" applyAlignment="1">
      <alignment vertical="center"/>
    </xf>
    <xf numFmtId="177" fontId="0" fillId="0" borderId="18" xfId="49" applyNumberFormat="1" applyFont="1" applyBorder="1" applyAlignment="1">
      <alignment vertical="center"/>
    </xf>
    <xf numFmtId="177" fontId="0" fillId="0" borderId="20" xfId="49" applyNumberFormat="1" applyFont="1" applyBorder="1" applyAlignment="1">
      <alignment vertical="center"/>
    </xf>
    <xf numFmtId="177" fontId="0" fillId="0" borderId="57" xfId="49" applyNumberFormat="1" applyFont="1" applyBorder="1" applyAlignment="1">
      <alignment vertical="center"/>
    </xf>
    <xf numFmtId="177" fontId="0" fillId="0" borderId="154" xfId="49" applyNumberFormat="1" applyFont="1" applyBorder="1" applyAlignment="1">
      <alignment vertical="center"/>
    </xf>
    <xf numFmtId="177" fontId="0" fillId="0" borderId="163" xfId="49" applyNumberFormat="1" applyFont="1" applyBorder="1" applyAlignment="1">
      <alignment vertical="center"/>
    </xf>
    <xf numFmtId="177" fontId="0" fillId="0" borderId="87" xfId="49" applyNumberFormat="1" applyFont="1" applyBorder="1" applyAlignment="1">
      <alignment vertical="center"/>
    </xf>
    <xf numFmtId="177" fontId="0" fillId="0" borderId="122" xfId="49" applyNumberFormat="1" applyFont="1" applyBorder="1" applyAlignment="1">
      <alignment vertical="center"/>
    </xf>
    <xf numFmtId="177" fontId="0" fillId="0" borderId="165" xfId="49" applyNumberFormat="1" applyFont="1" applyBorder="1" applyAlignment="1">
      <alignment vertical="center"/>
    </xf>
    <xf numFmtId="177" fontId="0" fillId="0" borderId="147" xfId="49" applyNumberFormat="1" applyFont="1" applyBorder="1" applyAlignment="1">
      <alignment vertical="center"/>
    </xf>
    <xf numFmtId="177" fontId="0" fillId="0" borderId="108" xfId="49" applyNumberFormat="1" applyFont="1" applyBorder="1" applyAlignment="1">
      <alignment vertical="center"/>
    </xf>
    <xf numFmtId="177" fontId="0" fillId="0" borderId="129" xfId="49" applyNumberFormat="1" applyFont="1" applyBorder="1" applyAlignment="1">
      <alignment vertical="center"/>
    </xf>
    <xf numFmtId="177" fontId="0" fillId="0" borderId="164" xfId="49" applyNumberFormat="1" applyFont="1" applyBorder="1" applyAlignment="1">
      <alignment vertical="center"/>
    </xf>
    <xf numFmtId="177" fontId="0" fillId="0" borderId="55" xfId="49" applyNumberFormat="1" applyFont="1" applyBorder="1" applyAlignment="1">
      <alignment vertical="center"/>
    </xf>
    <xf numFmtId="177" fontId="0" fillId="0" borderId="124" xfId="49" applyNumberFormat="1" applyFont="1" applyBorder="1" applyAlignment="1">
      <alignment vertical="center"/>
    </xf>
    <xf numFmtId="177" fontId="0" fillId="0" borderId="130" xfId="49" applyNumberFormat="1" applyFont="1" applyBorder="1" applyAlignment="1">
      <alignment vertical="center"/>
    </xf>
    <xf numFmtId="177" fontId="0" fillId="0" borderId="11" xfId="49" applyNumberFormat="1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4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178" fontId="0" fillId="0" borderId="58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55" xfId="0" applyNumberFormat="1" applyFont="1" applyBorder="1" applyAlignment="1">
      <alignment vertical="center"/>
    </xf>
    <xf numFmtId="40" fontId="0" fillId="0" borderId="58" xfId="49" applyNumberFormat="1" applyFont="1" applyBorder="1" applyAlignment="1">
      <alignment vertical="center"/>
    </xf>
    <xf numFmtId="40" fontId="0" fillId="0" borderId="18" xfId="49" applyNumberFormat="1" applyFont="1" applyBorder="1" applyAlignment="1">
      <alignment vertical="center"/>
    </xf>
    <xf numFmtId="40" fontId="0" fillId="0" borderId="55" xfId="49" applyNumberFormat="1" applyFont="1" applyBorder="1" applyAlignment="1">
      <alignment vertical="center"/>
    </xf>
    <xf numFmtId="2" fontId="0" fillId="0" borderId="58" xfId="0" applyNumberFormat="1" applyFont="1" applyFill="1" applyBorder="1" applyAlignment="1">
      <alignment vertical="center"/>
    </xf>
    <xf numFmtId="2" fontId="0" fillId="0" borderId="18" xfId="0" applyNumberFormat="1" applyFont="1" applyFill="1" applyBorder="1" applyAlignment="1">
      <alignment vertical="center"/>
    </xf>
    <xf numFmtId="2" fontId="0" fillId="0" borderId="55" xfId="0" applyNumberFormat="1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4" xfId="0" applyFont="1" applyFill="1" applyBorder="1" applyAlignment="1">
      <alignment vertical="center"/>
    </xf>
    <xf numFmtId="189" fontId="0" fillId="0" borderId="58" xfId="0" applyNumberFormat="1" applyFont="1" applyFill="1" applyBorder="1" applyAlignment="1">
      <alignment vertical="center"/>
    </xf>
    <xf numFmtId="189" fontId="0" fillId="0" borderId="18" xfId="0" applyNumberFormat="1" applyFont="1" applyFill="1" applyBorder="1" applyAlignment="1">
      <alignment vertical="center"/>
    </xf>
    <xf numFmtId="189" fontId="0" fillId="0" borderId="55" xfId="0" applyNumberFormat="1" applyFont="1" applyFill="1" applyBorder="1" applyAlignment="1">
      <alignment vertical="center"/>
    </xf>
    <xf numFmtId="40" fontId="0" fillId="0" borderId="99" xfId="49" applyNumberFormat="1" applyFont="1" applyBorder="1" applyAlignment="1">
      <alignment vertical="center"/>
    </xf>
    <xf numFmtId="40" fontId="0" fillId="0" borderId="65" xfId="49" applyNumberFormat="1" applyFont="1" applyBorder="1" applyAlignment="1">
      <alignment vertical="center"/>
    </xf>
    <xf numFmtId="40" fontId="0" fillId="0" borderId="66" xfId="49" applyNumberFormat="1" applyFont="1" applyBorder="1" applyAlignment="1">
      <alignment vertical="center"/>
    </xf>
    <xf numFmtId="40" fontId="0" fillId="0" borderId="79" xfId="49" applyNumberFormat="1" applyFont="1" applyBorder="1" applyAlignment="1">
      <alignment vertical="center"/>
    </xf>
    <xf numFmtId="40" fontId="0" fillId="0" borderId="134" xfId="49" applyNumberFormat="1" applyFont="1" applyBorder="1" applyAlignment="1">
      <alignment vertical="center"/>
    </xf>
    <xf numFmtId="40" fontId="0" fillId="0" borderId="159" xfId="49" applyNumberFormat="1" applyFont="1" applyBorder="1" applyAlignment="1">
      <alignment vertical="center"/>
    </xf>
    <xf numFmtId="40" fontId="0" fillId="0" borderId="160" xfId="49" applyNumberFormat="1" applyFont="1" applyBorder="1" applyAlignment="1">
      <alignment vertical="center"/>
    </xf>
    <xf numFmtId="40" fontId="0" fillId="0" borderId="164" xfId="49" applyNumberFormat="1" applyFont="1" applyBorder="1" applyAlignment="1">
      <alignment vertical="center"/>
    </xf>
    <xf numFmtId="40" fontId="0" fillId="0" borderId="44" xfId="49" applyNumberFormat="1" applyFont="1" applyBorder="1" applyAlignment="1">
      <alignment vertical="center"/>
    </xf>
    <xf numFmtId="40" fontId="0" fillId="0" borderId="34" xfId="49" applyNumberFormat="1" applyFont="1" applyBorder="1" applyAlignment="1">
      <alignment vertical="center"/>
    </xf>
    <xf numFmtId="40" fontId="0" fillId="0" borderId="114" xfId="49" applyNumberFormat="1" applyFont="1" applyBorder="1" applyAlignment="1">
      <alignment vertical="center"/>
    </xf>
    <xf numFmtId="40" fontId="0" fillId="0" borderId="121" xfId="49" applyNumberFormat="1" applyFont="1" applyBorder="1" applyAlignment="1">
      <alignment vertical="center"/>
    </xf>
    <xf numFmtId="38" fontId="4" fillId="0" borderId="148" xfId="49" applyFont="1" applyBorder="1" applyAlignment="1">
      <alignment vertical="center"/>
    </xf>
    <xf numFmtId="38" fontId="4" fillId="0" borderId="149" xfId="49" applyFont="1" applyBorder="1" applyAlignment="1">
      <alignment vertical="center"/>
    </xf>
    <xf numFmtId="38" fontId="4" fillId="0" borderId="150" xfId="49" applyFont="1" applyBorder="1" applyAlignment="1">
      <alignment vertical="center"/>
    </xf>
    <xf numFmtId="38" fontId="4" fillId="23" borderId="159" xfId="49" applyFont="1" applyFill="1" applyBorder="1" applyAlignment="1">
      <alignment horizontal="center" vertical="center"/>
    </xf>
    <xf numFmtId="38" fontId="2" fillId="23" borderId="159" xfId="49" applyFont="1" applyFill="1" applyBorder="1" applyAlignment="1">
      <alignment horizontal="center" vertical="center"/>
    </xf>
    <xf numFmtId="38" fontId="2" fillId="23" borderId="11" xfId="49" applyFont="1" applyFill="1" applyBorder="1" applyAlignment="1">
      <alignment horizontal="center" vertical="center"/>
    </xf>
    <xf numFmtId="179" fontId="0" fillId="23" borderId="164" xfId="49" applyNumberFormat="1" applyFont="1" applyFill="1" applyBorder="1" applyAlignment="1">
      <alignment horizontal="center" vertical="center"/>
    </xf>
    <xf numFmtId="38" fontId="4" fillId="23" borderId="82" xfId="49" applyFont="1" applyFill="1" applyBorder="1" applyAlignment="1">
      <alignment horizontal="center" vertical="center"/>
    </xf>
    <xf numFmtId="179" fontId="3" fillId="23" borderId="138" xfId="49" applyNumberFormat="1" applyFont="1" applyFill="1" applyBorder="1" applyAlignment="1">
      <alignment vertical="center"/>
    </xf>
    <xf numFmtId="57" fontId="4" fillId="23" borderId="166" xfId="49" applyNumberFormat="1" applyFont="1" applyFill="1" applyBorder="1" applyAlignment="1">
      <alignment horizontal="center" vertical="center"/>
    </xf>
    <xf numFmtId="57" fontId="4" fillId="23" borderId="137" xfId="49" applyNumberFormat="1" applyFont="1" applyFill="1" applyBorder="1" applyAlignment="1">
      <alignment horizontal="center" vertical="center"/>
    </xf>
    <xf numFmtId="57" fontId="2" fillId="23" borderId="137" xfId="49" applyNumberFormat="1" applyFont="1" applyFill="1" applyBorder="1" applyAlignment="1">
      <alignment horizontal="center" vertical="center"/>
    </xf>
    <xf numFmtId="57" fontId="2" fillId="23" borderId="167" xfId="49" applyNumberFormat="1" applyFont="1" applyFill="1" applyBorder="1" applyAlignment="1">
      <alignment horizontal="center" vertical="center"/>
    </xf>
    <xf numFmtId="177" fontId="4" fillId="23" borderId="163" xfId="49" applyNumberFormat="1" applyFont="1" applyFill="1" applyBorder="1" applyAlignment="1">
      <alignment vertical="center"/>
    </xf>
    <xf numFmtId="177" fontId="4" fillId="23" borderId="122" xfId="49" applyNumberFormat="1" applyFont="1" applyFill="1" applyBorder="1" applyAlignment="1">
      <alignment vertical="center"/>
    </xf>
    <xf numFmtId="177" fontId="2" fillId="23" borderId="122" xfId="49" applyNumberFormat="1" applyFont="1" applyFill="1" applyBorder="1" applyAlignment="1">
      <alignment vertical="center"/>
    </xf>
    <xf numFmtId="177" fontId="2" fillId="23" borderId="123" xfId="49" applyNumberFormat="1" applyFont="1" applyFill="1" applyBorder="1" applyAlignment="1">
      <alignment vertical="center"/>
    </xf>
    <xf numFmtId="177" fontId="3" fillId="23" borderId="124" xfId="49" applyNumberFormat="1" applyFont="1" applyFill="1" applyBorder="1" applyAlignment="1">
      <alignment vertical="center"/>
    </xf>
    <xf numFmtId="38" fontId="3" fillId="23" borderId="62" xfId="49" applyFont="1" applyFill="1" applyBorder="1" applyAlignment="1">
      <alignment vertical="center"/>
    </xf>
    <xf numFmtId="38" fontId="3" fillId="23" borderId="63" xfId="49" applyFont="1" applyFill="1" applyBorder="1" applyAlignment="1">
      <alignment vertical="center"/>
    </xf>
    <xf numFmtId="40" fontId="3" fillId="23" borderId="98" xfId="49" applyNumberFormat="1" applyFont="1" applyFill="1" applyBorder="1" applyAlignment="1">
      <alignment vertical="center"/>
    </xf>
    <xf numFmtId="40" fontId="3" fillId="23" borderId="58" xfId="49" applyNumberFormat="1" applyFont="1" applyFill="1" applyBorder="1" applyAlignment="1">
      <alignment vertical="center"/>
    </xf>
    <xf numFmtId="40" fontId="3" fillId="23" borderId="20" xfId="49" applyNumberFormat="1" applyFont="1" applyFill="1" applyBorder="1" applyAlignment="1">
      <alignment vertical="center"/>
    </xf>
    <xf numFmtId="40" fontId="3" fillId="23" borderId="18" xfId="49" applyNumberFormat="1" applyFont="1" applyFill="1" applyBorder="1" applyAlignment="1">
      <alignment vertical="center"/>
    </xf>
    <xf numFmtId="40" fontId="3" fillId="23" borderId="55" xfId="49" applyNumberFormat="1" applyFont="1" applyFill="1" applyBorder="1" applyAlignment="1">
      <alignment vertical="center"/>
    </xf>
    <xf numFmtId="40" fontId="3" fillId="23" borderId="77" xfId="49" applyNumberFormat="1" applyFont="1" applyFill="1" applyBorder="1" applyAlignment="1">
      <alignment vertical="center"/>
    </xf>
    <xf numFmtId="40" fontId="4" fillId="23" borderId="62" xfId="49" applyNumberFormat="1" applyFont="1" applyFill="1" applyBorder="1" applyAlignment="1">
      <alignment vertical="center"/>
    </xf>
    <xf numFmtId="40" fontId="2" fillId="23" borderId="62" xfId="49" applyNumberFormat="1" applyFont="1" applyFill="1" applyBorder="1" applyAlignment="1">
      <alignment vertical="center"/>
    </xf>
    <xf numFmtId="40" fontId="2" fillId="23" borderId="63" xfId="49" applyNumberFormat="1" applyFont="1" applyFill="1" applyBorder="1" applyAlignment="1">
      <alignment vertical="center"/>
    </xf>
    <xf numFmtId="57" fontId="3" fillId="23" borderId="17" xfId="49" applyNumberFormat="1" applyFont="1" applyFill="1" applyBorder="1" applyAlignment="1">
      <alignment horizontal="center" vertical="center"/>
    </xf>
    <xf numFmtId="57" fontId="3" fillId="23" borderId="21" xfId="49" applyNumberFormat="1" applyFont="1" applyFill="1" applyBorder="1" applyAlignment="1">
      <alignment horizontal="center" vertical="center"/>
    </xf>
    <xf numFmtId="57" fontId="3" fillId="23" borderId="62" xfId="49" applyNumberFormat="1" applyFont="1" applyFill="1" applyBorder="1" applyAlignment="1">
      <alignment horizontal="center" vertical="center"/>
    </xf>
    <xf numFmtId="57" fontId="3" fillId="23" borderId="63" xfId="49" applyNumberFormat="1" applyFont="1" applyFill="1" applyBorder="1" applyAlignment="1">
      <alignment horizontal="center" vertical="center"/>
    </xf>
    <xf numFmtId="179" fontId="3" fillId="23" borderId="52" xfId="49" applyNumberFormat="1" applyFont="1" applyFill="1" applyBorder="1" applyAlignment="1">
      <alignment vertical="center"/>
    </xf>
    <xf numFmtId="38" fontId="3" fillId="23" borderId="58" xfId="49" applyFont="1" applyFill="1" applyBorder="1" applyAlignment="1">
      <alignment vertical="center"/>
    </xf>
    <xf numFmtId="177" fontId="3" fillId="23" borderId="20" xfId="49" applyNumberFormat="1" applyFont="1" applyFill="1" applyBorder="1" applyAlignment="1">
      <alignment vertical="center"/>
    </xf>
    <xf numFmtId="177" fontId="3" fillId="23" borderId="27" xfId="49" applyNumberFormat="1" applyFont="1" applyFill="1" applyBorder="1" applyAlignment="1">
      <alignment vertical="center"/>
    </xf>
    <xf numFmtId="177" fontId="3" fillId="23" borderId="57" xfId="49" applyNumberFormat="1" applyFont="1" applyFill="1" applyBorder="1" applyAlignment="1">
      <alignment vertical="center"/>
    </xf>
    <xf numFmtId="40" fontId="3" fillId="23" borderId="48" xfId="49" applyNumberFormat="1" applyFont="1" applyFill="1" applyBorder="1" applyAlignment="1">
      <alignment vertical="center"/>
    </xf>
    <xf numFmtId="193" fontId="0" fillId="23" borderId="166" xfId="49" applyNumberFormat="1" applyFont="1" applyFill="1" applyBorder="1" applyAlignment="1">
      <alignment vertical="center"/>
    </xf>
    <xf numFmtId="193" fontId="0" fillId="23" borderId="137" xfId="49" applyNumberFormat="1" applyFont="1" applyFill="1" applyBorder="1" applyAlignment="1">
      <alignment horizontal="right" vertical="center"/>
    </xf>
    <xf numFmtId="191" fontId="0" fillId="23" borderId="167" xfId="49" applyNumberFormat="1" applyFont="1" applyFill="1" applyBorder="1" applyAlignment="1">
      <alignment vertical="center"/>
    </xf>
    <xf numFmtId="196" fontId="0" fillId="23" borderId="137" xfId="49" applyNumberFormat="1" applyFont="1" applyFill="1" applyBorder="1" applyAlignment="1">
      <alignment horizontal="right" vertical="center"/>
    </xf>
    <xf numFmtId="193" fontId="0" fillId="23" borderId="167" xfId="49" applyNumberFormat="1" applyFont="1" applyFill="1" applyBorder="1" applyAlignment="1">
      <alignment vertical="center"/>
    </xf>
    <xf numFmtId="193" fontId="0" fillId="23" borderId="166" xfId="49" applyNumberFormat="1" applyFont="1" applyFill="1" applyBorder="1" applyAlignment="1">
      <alignment horizontal="center" vertical="center"/>
    </xf>
    <xf numFmtId="196" fontId="0" fillId="23" borderId="10" xfId="49" applyNumberFormat="1" applyFont="1" applyFill="1" applyBorder="1" applyAlignment="1">
      <alignment vertical="center"/>
    </xf>
    <xf numFmtId="191" fontId="0" fillId="23" borderId="42" xfId="49" applyNumberFormat="1" applyFont="1" applyFill="1" applyBorder="1" applyAlignment="1">
      <alignment vertical="center"/>
    </xf>
    <xf numFmtId="196" fontId="0" fillId="23" borderId="24" xfId="49" applyNumberFormat="1" applyFont="1" applyFill="1" applyBorder="1" applyAlignment="1">
      <alignment vertical="center"/>
    </xf>
    <xf numFmtId="191" fontId="0" fillId="23" borderId="56" xfId="49" applyNumberFormat="1" applyFont="1" applyFill="1" applyBorder="1" applyAlignment="1">
      <alignment vertical="center"/>
    </xf>
    <xf numFmtId="177" fontId="0" fillId="23" borderId="134" xfId="49" applyNumberFormat="1" applyFont="1" applyFill="1" applyBorder="1" applyAlignment="1">
      <alignment vertical="center"/>
    </xf>
    <xf numFmtId="177" fontId="0" fillId="23" borderId="82" xfId="49" applyNumberFormat="1" applyFont="1" applyFill="1" applyBorder="1" applyAlignment="1">
      <alignment vertical="center"/>
    </xf>
    <xf numFmtId="177" fontId="0" fillId="23" borderId="0" xfId="49" applyNumberFormat="1" applyFont="1" applyFill="1" applyBorder="1" applyAlignment="1">
      <alignment vertical="center"/>
    </xf>
    <xf numFmtId="177" fontId="0" fillId="23" borderId="159" xfId="49" applyNumberFormat="1" applyFont="1" applyFill="1" applyBorder="1" applyAlignment="1">
      <alignment vertical="center"/>
    </xf>
    <xf numFmtId="177" fontId="0" fillId="23" borderId="160" xfId="49" applyNumberFormat="1" applyFont="1" applyFill="1" applyBorder="1" applyAlignment="1">
      <alignment vertical="center"/>
    </xf>
    <xf numFmtId="0" fontId="0" fillId="23" borderId="82" xfId="0" applyFont="1" applyFill="1" applyBorder="1" applyAlignment="1">
      <alignment vertical="center"/>
    </xf>
    <xf numFmtId="0" fontId="0" fillId="23" borderId="0" xfId="0" applyFont="1" applyFill="1" applyBorder="1" applyAlignment="1">
      <alignment vertical="center"/>
    </xf>
    <xf numFmtId="0" fontId="0" fillId="23" borderId="164" xfId="0" applyFont="1" applyFill="1" applyBorder="1" applyAlignment="1">
      <alignment vertical="center"/>
    </xf>
    <xf numFmtId="38" fontId="4" fillId="23" borderId="134" xfId="49" applyFont="1" applyFill="1" applyBorder="1" applyAlignment="1">
      <alignment vertical="center"/>
    </xf>
    <xf numFmtId="38" fontId="4" fillId="23" borderId="159" xfId="49" applyFont="1" applyFill="1" applyBorder="1" applyAlignment="1">
      <alignment vertical="center"/>
    </xf>
    <xf numFmtId="38" fontId="4" fillId="23" borderId="11" xfId="49" applyFont="1" applyFill="1" applyBorder="1" applyAlignment="1">
      <alignment vertical="center"/>
    </xf>
    <xf numFmtId="38" fontId="4" fillId="23" borderId="164" xfId="49" applyFont="1" applyFill="1" applyBorder="1" applyAlignment="1">
      <alignment vertical="center"/>
    </xf>
    <xf numFmtId="38" fontId="4" fillId="0" borderId="65" xfId="49" applyNumberFormat="1" applyFont="1" applyFill="1" applyBorder="1" applyAlignment="1">
      <alignment vertical="center"/>
    </xf>
    <xf numFmtId="38" fontId="4" fillId="23" borderId="153" xfId="49" applyFont="1" applyFill="1" applyBorder="1" applyAlignment="1">
      <alignment vertical="center"/>
    </xf>
    <xf numFmtId="38" fontId="4" fillId="23" borderId="20" xfId="49" applyFont="1" applyFill="1" applyBorder="1" applyAlignment="1">
      <alignment vertical="center"/>
    </xf>
    <xf numFmtId="38" fontId="4" fillId="23" borderId="12" xfId="49" applyFont="1" applyFill="1" applyBorder="1" applyAlignment="1">
      <alignment vertical="center"/>
    </xf>
    <xf numFmtId="38" fontId="4" fillId="23" borderId="55" xfId="49" applyFont="1" applyFill="1" applyBorder="1" applyAlignment="1">
      <alignment vertical="center"/>
    </xf>
    <xf numFmtId="38" fontId="4" fillId="23" borderId="55" xfId="49" applyFont="1" applyFill="1" applyBorder="1" applyAlignment="1">
      <alignment horizontal="center" vertical="center"/>
    </xf>
    <xf numFmtId="38" fontId="3" fillId="23" borderId="10" xfId="49" applyFont="1" applyFill="1" applyBorder="1" applyAlignment="1">
      <alignment vertical="center"/>
    </xf>
    <xf numFmtId="38" fontId="3" fillId="23" borderId="42" xfId="49" applyFont="1" applyFill="1" applyBorder="1" applyAlignment="1">
      <alignment vertical="center"/>
    </xf>
    <xf numFmtId="38" fontId="3" fillId="23" borderId="20" xfId="49" applyFont="1" applyFill="1" applyBorder="1" applyAlignment="1">
      <alignment vertical="center"/>
    </xf>
    <xf numFmtId="38" fontId="3" fillId="23" borderId="57" xfId="49" applyFont="1" applyFill="1" applyBorder="1" applyAlignment="1">
      <alignment vertical="center"/>
    </xf>
    <xf numFmtId="38" fontId="3" fillId="23" borderId="19" xfId="49" applyFont="1" applyFill="1" applyBorder="1" applyAlignment="1">
      <alignment vertical="center"/>
    </xf>
    <xf numFmtId="38" fontId="3" fillId="0" borderId="41" xfId="0" applyNumberFormat="1" applyFont="1" applyFill="1" applyBorder="1" applyAlignment="1">
      <alignment vertical="center"/>
    </xf>
    <xf numFmtId="0" fontId="4" fillId="23" borderId="153" xfId="0" applyFont="1" applyFill="1" applyBorder="1" applyAlignment="1">
      <alignment vertical="center"/>
    </xf>
    <xf numFmtId="0" fontId="4" fillId="23" borderId="20" xfId="0" applyFont="1" applyFill="1" applyBorder="1" applyAlignment="1">
      <alignment vertical="center"/>
    </xf>
    <xf numFmtId="0" fontId="4" fillId="23" borderId="12" xfId="0" applyFont="1" applyFill="1" applyBorder="1" applyAlignment="1">
      <alignment vertical="center"/>
    </xf>
    <xf numFmtId="0" fontId="4" fillId="23" borderId="55" xfId="0" applyFont="1" applyFill="1" applyBorder="1" applyAlignment="1">
      <alignment vertical="center"/>
    </xf>
    <xf numFmtId="38" fontId="4" fillId="23" borderId="151" xfId="49" applyFont="1" applyFill="1" applyBorder="1" applyAlignment="1">
      <alignment vertical="center"/>
    </xf>
    <xf numFmtId="38" fontId="4" fillId="23" borderId="10" xfId="49" applyFont="1" applyFill="1" applyBorder="1" applyAlignment="1">
      <alignment vertical="center"/>
    </xf>
    <xf numFmtId="38" fontId="4" fillId="23" borderId="13" xfId="49" applyFont="1" applyFill="1" applyBorder="1" applyAlignment="1">
      <alignment vertical="center"/>
    </xf>
    <xf numFmtId="3" fontId="4" fillId="23" borderId="51" xfId="0" applyNumberFormat="1" applyFont="1" applyFill="1" applyBorder="1" applyAlignment="1">
      <alignment vertical="center"/>
    </xf>
    <xf numFmtId="38" fontId="4" fillId="23" borderId="155" xfId="49" applyFont="1" applyFill="1" applyBorder="1" applyAlignment="1">
      <alignment vertical="center"/>
    </xf>
    <xf numFmtId="38" fontId="4" fillId="23" borderId="27" xfId="49" applyFont="1" applyFill="1" applyBorder="1" applyAlignment="1">
      <alignment vertical="center"/>
    </xf>
    <xf numFmtId="38" fontId="4" fillId="23" borderId="50" xfId="49" applyFont="1" applyFill="1" applyBorder="1" applyAlignment="1">
      <alignment vertical="center"/>
    </xf>
    <xf numFmtId="3" fontId="4" fillId="23" borderId="53" xfId="0" applyNumberFormat="1" applyFont="1" applyFill="1" applyBorder="1" applyAlignment="1">
      <alignment vertical="center"/>
    </xf>
    <xf numFmtId="38" fontId="4" fillId="23" borderId="43" xfId="49" applyFont="1" applyFill="1" applyBorder="1" applyAlignment="1">
      <alignment vertical="center"/>
    </xf>
    <xf numFmtId="38" fontId="4" fillId="23" borderId="21" xfId="49" applyFont="1" applyFill="1" applyBorder="1" applyAlignment="1">
      <alignment vertical="center"/>
    </xf>
    <xf numFmtId="38" fontId="4" fillId="23" borderId="15" xfId="49" applyFont="1" applyFill="1" applyBorder="1" applyAlignment="1">
      <alignment vertical="center"/>
    </xf>
    <xf numFmtId="3" fontId="4" fillId="23" borderId="52" xfId="0" applyNumberFormat="1" applyFont="1" applyFill="1" applyBorder="1" applyAlignment="1">
      <alignment vertical="center"/>
    </xf>
    <xf numFmtId="38" fontId="3" fillId="23" borderId="168" xfId="49" applyFont="1" applyFill="1" applyBorder="1" applyAlignment="1">
      <alignment vertical="center"/>
    </xf>
    <xf numFmtId="38" fontId="3" fillId="23" borderId="27" xfId="49" applyFont="1" applyFill="1" applyBorder="1" applyAlignment="1">
      <alignment vertical="center"/>
    </xf>
    <xf numFmtId="38" fontId="3" fillId="23" borderId="50" xfId="49" applyFont="1" applyFill="1" applyBorder="1" applyAlignment="1">
      <alignment vertical="center"/>
    </xf>
    <xf numFmtId="38" fontId="3" fillId="23" borderId="53" xfId="0" applyNumberFormat="1" applyFont="1" applyFill="1" applyBorder="1" applyAlignment="1">
      <alignment vertical="center"/>
    </xf>
    <xf numFmtId="38" fontId="3" fillId="23" borderId="13" xfId="49" applyFont="1" applyFill="1" applyBorder="1" applyAlignment="1">
      <alignment vertical="center"/>
    </xf>
    <xf numFmtId="38" fontId="3" fillId="23" borderId="51" xfId="0" applyNumberFormat="1" applyFont="1" applyFill="1" applyBorder="1" applyAlignment="1">
      <alignment vertical="center"/>
    </xf>
    <xf numFmtId="38" fontId="3" fillId="23" borderId="17" xfId="49" applyFont="1" applyFill="1" applyBorder="1" applyAlignment="1">
      <alignment vertical="center"/>
    </xf>
    <xf numFmtId="38" fontId="3" fillId="23" borderId="21" xfId="49" applyFont="1" applyFill="1" applyBorder="1" applyAlignment="1">
      <alignment vertical="center"/>
    </xf>
    <xf numFmtId="38" fontId="3" fillId="23" borderId="15" xfId="49" applyFont="1" applyFill="1" applyBorder="1" applyAlignment="1">
      <alignment vertical="center"/>
    </xf>
    <xf numFmtId="38" fontId="3" fillId="23" borderId="52" xfId="0" applyNumberFormat="1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Fill="1" applyAlignment="1">
      <alignment vertical="center"/>
    </xf>
    <xf numFmtId="207" fontId="0" fillId="0" borderId="0" xfId="49" applyNumberFormat="1" applyFont="1" applyAlignment="1">
      <alignment vertical="center"/>
    </xf>
    <xf numFmtId="207" fontId="0" fillId="0" borderId="0" xfId="49" applyNumberFormat="1" applyFont="1" applyFill="1" applyAlignment="1">
      <alignment vertical="center"/>
    </xf>
    <xf numFmtId="49" fontId="0" fillId="0" borderId="0" xfId="49" applyNumberFormat="1" applyFont="1" applyAlignment="1">
      <alignment horizontal="right" vertical="center"/>
    </xf>
    <xf numFmtId="40" fontId="0" fillId="0" borderId="0" xfId="49" applyNumberFormat="1" applyFont="1" applyAlignment="1">
      <alignment vertical="center"/>
    </xf>
    <xf numFmtId="57" fontId="0" fillId="0" borderId="0" xfId="49" applyNumberFormat="1" applyFont="1" applyAlignment="1">
      <alignment vertical="center"/>
    </xf>
    <xf numFmtId="196" fontId="0" fillId="0" borderId="0" xfId="49" applyNumberFormat="1" applyFont="1" applyAlignment="1">
      <alignment vertical="center"/>
    </xf>
    <xf numFmtId="191" fontId="0" fillId="0" borderId="0" xfId="49" applyNumberFormat="1" applyFont="1" applyFill="1" applyAlignment="1">
      <alignment vertical="center"/>
    </xf>
    <xf numFmtId="189" fontId="0" fillId="0" borderId="0" xfId="49" applyNumberFormat="1" applyFont="1" applyFill="1" applyAlignment="1">
      <alignment vertical="center"/>
    </xf>
    <xf numFmtId="0" fontId="0" fillId="0" borderId="0" xfId="49" applyNumberFormat="1" applyFont="1" applyFill="1" applyAlignment="1">
      <alignment vertical="center"/>
    </xf>
    <xf numFmtId="191" fontId="0" fillId="0" borderId="0" xfId="49" applyNumberFormat="1" applyFont="1" applyAlignment="1">
      <alignment vertical="center"/>
    </xf>
    <xf numFmtId="188" fontId="0" fillId="0" borderId="0" xfId="49" applyNumberFormat="1" applyFont="1" applyAlignment="1">
      <alignment vertical="center"/>
    </xf>
    <xf numFmtId="177" fontId="0" fillId="0" borderId="0" xfId="49" applyNumberFormat="1" applyFont="1" applyAlignment="1">
      <alignment vertical="center"/>
    </xf>
    <xf numFmtId="0" fontId="0" fillId="0" borderId="0" xfId="49" applyNumberFormat="1" applyFont="1" applyFill="1" applyAlignment="1">
      <alignment horizontal="right" vertical="center"/>
    </xf>
    <xf numFmtId="38" fontId="0" fillId="0" borderId="0" xfId="49" applyFont="1" applyBorder="1" applyAlignment="1">
      <alignment vertical="center"/>
    </xf>
    <xf numFmtId="193" fontId="0" fillId="0" borderId="0" xfId="49" applyNumberFormat="1" applyFont="1" applyFill="1" applyBorder="1" applyAlignment="1">
      <alignment vertical="center"/>
    </xf>
    <xf numFmtId="193" fontId="0" fillId="0" borderId="0" xfId="49" applyNumberFormat="1" applyFont="1" applyFill="1" applyAlignment="1">
      <alignment vertical="center"/>
    </xf>
    <xf numFmtId="193" fontId="0" fillId="0" borderId="0" xfId="49" applyNumberFormat="1" applyFont="1" applyAlignment="1">
      <alignment horizontal="center" vertical="center"/>
    </xf>
    <xf numFmtId="193" fontId="0" fillId="0" borderId="0" xfId="49" applyNumberFormat="1" applyFont="1" applyFill="1" applyAlignment="1">
      <alignment horizontal="center" vertical="center"/>
    </xf>
    <xf numFmtId="193" fontId="0" fillId="0" borderId="0" xfId="49" applyNumberFormat="1" applyFont="1" applyBorder="1" applyAlignment="1">
      <alignment horizontal="center" vertical="center"/>
    </xf>
    <xf numFmtId="193" fontId="0" fillId="0" borderId="28" xfId="49" applyNumberFormat="1" applyFont="1" applyBorder="1" applyAlignment="1">
      <alignment vertical="center"/>
    </xf>
    <xf numFmtId="177" fontId="3" fillId="23" borderId="58" xfId="49" applyNumberFormat="1" applyFont="1" applyFill="1" applyBorder="1" applyAlignment="1">
      <alignment vertical="center"/>
    </xf>
    <xf numFmtId="177" fontId="3" fillId="23" borderId="18" xfId="49" applyNumberFormat="1" applyFont="1" applyFill="1" applyBorder="1" applyAlignment="1">
      <alignment vertical="center"/>
    </xf>
    <xf numFmtId="57" fontId="4" fillId="23" borderId="169" xfId="49" applyNumberFormat="1" applyFont="1" applyFill="1" applyBorder="1" applyAlignment="1">
      <alignment horizontal="center" vertical="center"/>
    </xf>
    <xf numFmtId="196" fontId="3" fillId="0" borderId="78" xfId="49" applyNumberFormat="1" applyFont="1" applyBorder="1" applyAlignment="1">
      <alignment vertical="center"/>
    </xf>
    <xf numFmtId="57" fontId="4" fillId="23" borderId="136" xfId="49" applyNumberFormat="1" applyFont="1" applyFill="1" applyBorder="1" applyAlignment="1">
      <alignment horizontal="center" vertical="center"/>
    </xf>
    <xf numFmtId="196" fontId="3" fillId="0" borderId="73" xfId="49" applyNumberFormat="1" applyFont="1" applyFill="1" applyBorder="1" applyAlignment="1">
      <alignment vertical="center"/>
    </xf>
    <xf numFmtId="38" fontId="3" fillId="23" borderId="71" xfId="49" applyFont="1" applyFill="1" applyBorder="1" applyAlignment="1">
      <alignment vertical="center"/>
    </xf>
    <xf numFmtId="191" fontId="3" fillId="0" borderId="73" xfId="49" applyNumberFormat="1" applyFont="1" applyFill="1" applyBorder="1" applyAlignment="1">
      <alignment vertical="center"/>
    </xf>
    <xf numFmtId="188" fontId="3" fillId="0" borderId="170" xfId="49" applyNumberFormat="1" applyFont="1" applyBorder="1" applyAlignment="1">
      <alignment vertical="center"/>
    </xf>
    <xf numFmtId="40" fontId="4" fillId="23" borderId="71" xfId="49" applyNumberFormat="1" applyFont="1" applyFill="1" applyBorder="1" applyAlignment="1">
      <alignment vertical="center"/>
    </xf>
    <xf numFmtId="38" fontId="3" fillId="23" borderId="76" xfId="49" applyFont="1" applyFill="1" applyBorder="1" applyAlignment="1">
      <alignment vertical="center"/>
    </xf>
    <xf numFmtId="196" fontId="3" fillId="0" borderId="78" xfId="49" applyNumberFormat="1" applyFont="1" applyFill="1" applyBorder="1" applyAlignment="1">
      <alignment vertical="center"/>
    </xf>
    <xf numFmtId="188" fontId="3" fillId="0" borderId="150" xfId="49" applyNumberFormat="1" applyFont="1" applyBorder="1" applyAlignment="1">
      <alignment vertical="center"/>
    </xf>
    <xf numFmtId="40" fontId="3" fillId="23" borderId="12" xfId="49" applyNumberFormat="1" applyFont="1" applyFill="1" applyBorder="1" applyAlignment="1">
      <alignment vertical="center"/>
    </xf>
    <xf numFmtId="40" fontId="4" fillId="23" borderId="76" xfId="49" applyNumberFormat="1" applyFont="1" applyFill="1" applyBorder="1" applyAlignment="1">
      <alignment vertical="center"/>
    </xf>
    <xf numFmtId="57" fontId="4" fillId="23" borderId="156" xfId="49" applyNumberFormat="1" applyFont="1" applyFill="1" applyBorder="1" applyAlignment="1">
      <alignment horizontal="center" vertical="center"/>
    </xf>
    <xf numFmtId="196" fontId="3" fillId="0" borderId="87" xfId="49" applyNumberFormat="1" applyFont="1" applyBorder="1" applyAlignment="1">
      <alignment vertical="center"/>
    </xf>
    <xf numFmtId="177" fontId="4" fillId="23" borderId="87" xfId="49" applyNumberFormat="1" applyFont="1" applyFill="1" applyBorder="1" applyAlignment="1">
      <alignment vertical="center"/>
    </xf>
    <xf numFmtId="38" fontId="3" fillId="23" borderId="171" xfId="49" applyFont="1" applyFill="1" applyBorder="1" applyAlignment="1">
      <alignment vertical="center"/>
    </xf>
    <xf numFmtId="196" fontId="3" fillId="0" borderId="172" xfId="49" applyNumberFormat="1" applyFont="1" applyFill="1" applyBorder="1" applyAlignment="1">
      <alignment vertical="center"/>
    </xf>
    <xf numFmtId="191" fontId="3" fillId="0" borderId="172" xfId="49" applyNumberFormat="1" applyFont="1" applyFill="1" applyBorder="1" applyAlignment="1">
      <alignment vertical="center"/>
    </xf>
    <xf numFmtId="188" fontId="3" fillId="0" borderId="173" xfId="49" applyNumberFormat="1" applyFont="1" applyBorder="1" applyAlignment="1">
      <alignment vertical="center"/>
    </xf>
    <xf numFmtId="38" fontId="4" fillId="23" borderId="31" xfId="49" applyFont="1" applyFill="1" applyBorder="1" applyAlignment="1">
      <alignment horizontal="center" vertical="center"/>
    </xf>
    <xf numFmtId="38" fontId="3" fillId="23" borderId="97" xfId="49" applyFont="1" applyFill="1" applyBorder="1" applyAlignment="1">
      <alignment vertical="center"/>
    </xf>
    <xf numFmtId="196" fontId="3" fillId="0" borderId="83" xfId="49" applyNumberFormat="1" applyFont="1" applyFill="1" applyBorder="1" applyAlignment="1">
      <alignment vertical="center"/>
    </xf>
    <xf numFmtId="57" fontId="3" fillId="23" borderId="15" xfId="49" applyNumberFormat="1" applyFont="1" applyFill="1" applyBorder="1" applyAlignment="1">
      <alignment horizontal="center" vertical="center"/>
    </xf>
    <xf numFmtId="177" fontId="3" fillId="23" borderId="12" xfId="49" applyNumberFormat="1" applyFont="1" applyFill="1" applyBorder="1" applyAlignment="1">
      <alignment vertical="center"/>
    </xf>
    <xf numFmtId="57" fontId="3" fillId="23" borderId="71" xfId="49" applyNumberFormat="1" applyFont="1" applyFill="1" applyBorder="1" applyAlignment="1">
      <alignment horizontal="center" vertical="center"/>
    </xf>
    <xf numFmtId="177" fontId="3" fillId="23" borderId="168" xfId="49" applyNumberFormat="1" applyFont="1" applyFill="1" applyBorder="1" applyAlignment="1">
      <alignment vertical="center"/>
    </xf>
    <xf numFmtId="177" fontId="4" fillId="23" borderId="123" xfId="49" applyNumberFormat="1" applyFont="1" applyFill="1" applyBorder="1" applyAlignment="1">
      <alignment vertical="center"/>
    </xf>
    <xf numFmtId="188" fontId="3" fillId="0" borderId="85" xfId="49" applyNumberFormat="1" applyFont="1" applyBorder="1" applyAlignment="1">
      <alignment vertical="center"/>
    </xf>
    <xf numFmtId="40" fontId="4" fillId="23" borderId="97" xfId="49" applyNumberFormat="1" applyFont="1" applyFill="1" applyBorder="1" applyAlignment="1">
      <alignment vertical="center"/>
    </xf>
    <xf numFmtId="38" fontId="4" fillId="23" borderId="11" xfId="49" applyFont="1" applyFill="1" applyBorder="1" applyAlignment="1">
      <alignment horizontal="center" vertical="center"/>
    </xf>
    <xf numFmtId="57" fontId="3" fillId="23" borderId="76" xfId="49" applyNumberFormat="1" applyFont="1" applyFill="1" applyBorder="1" applyAlignment="1">
      <alignment horizontal="center" vertical="center"/>
    </xf>
    <xf numFmtId="49" fontId="4" fillId="0" borderId="33" xfId="49" applyNumberFormat="1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23" borderId="0" xfId="49" applyFont="1" applyFill="1" applyBorder="1" applyAlignment="1">
      <alignment horizontal="center" vertical="center"/>
    </xf>
    <xf numFmtId="57" fontId="3" fillId="23" borderId="97" xfId="49" applyNumberFormat="1" applyFont="1" applyFill="1" applyBorder="1" applyAlignment="1">
      <alignment horizontal="center" vertical="center"/>
    </xf>
    <xf numFmtId="49" fontId="2" fillId="0" borderId="35" xfId="49" applyNumberFormat="1" applyFont="1" applyBorder="1" applyAlignment="1">
      <alignment horizontal="center" vertical="center"/>
    </xf>
    <xf numFmtId="38" fontId="2" fillId="23" borderId="82" xfId="49" applyFont="1" applyFill="1" applyBorder="1" applyAlignment="1">
      <alignment horizontal="center" vertical="center"/>
    </xf>
    <xf numFmtId="40" fontId="2" fillId="23" borderId="71" xfId="49" applyNumberFormat="1" applyFont="1" applyFill="1" applyBorder="1" applyAlignment="1">
      <alignment vertical="center"/>
    </xf>
    <xf numFmtId="57" fontId="2" fillId="23" borderId="169" xfId="49" applyNumberFormat="1" applyFont="1" applyFill="1" applyBorder="1" applyAlignment="1">
      <alignment horizontal="center" vertical="center"/>
    </xf>
    <xf numFmtId="40" fontId="2" fillId="23" borderId="76" xfId="49" applyNumberFormat="1" applyFont="1" applyFill="1" applyBorder="1" applyAlignment="1">
      <alignment vertical="center"/>
    </xf>
    <xf numFmtId="38" fontId="2" fillId="23" borderId="31" xfId="49" applyFont="1" applyFill="1" applyBorder="1" applyAlignment="1">
      <alignment horizontal="center" vertical="center"/>
    </xf>
    <xf numFmtId="57" fontId="2" fillId="23" borderId="156" xfId="49" applyNumberFormat="1" applyFont="1" applyFill="1" applyBorder="1" applyAlignment="1">
      <alignment horizontal="center" vertical="center"/>
    </xf>
    <xf numFmtId="177" fontId="2" fillId="23" borderId="87" xfId="49" applyNumberFormat="1" applyFont="1" applyFill="1" applyBorder="1" applyAlignment="1">
      <alignment vertical="center"/>
    </xf>
    <xf numFmtId="196" fontId="3" fillId="0" borderId="165" xfId="49" applyNumberFormat="1" applyFont="1" applyBorder="1" applyAlignment="1">
      <alignment vertical="center"/>
    </xf>
    <xf numFmtId="177" fontId="2" fillId="23" borderId="165" xfId="49" applyNumberFormat="1" applyFont="1" applyFill="1" applyBorder="1" applyAlignment="1">
      <alignment vertical="center"/>
    </xf>
    <xf numFmtId="191" fontId="3" fillId="0" borderId="84" xfId="49" applyNumberFormat="1" applyFont="1" applyFill="1" applyBorder="1" applyAlignment="1">
      <alignment vertical="center"/>
    </xf>
    <xf numFmtId="193" fontId="0" fillId="21" borderId="0" xfId="49" applyNumberFormat="1" applyFont="1" applyFill="1" applyAlignment="1">
      <alignment vertical="center"/>
    </xf>
    <xf numFmtId="193" fontId="0" fillId="0" borderId="124" xfId="49" applyNumberFormat="1" applyFont="1" applyFill="1" applyBorder="1" applyAlignment="1">
      <alignment vertical="center"/>
    </xf>
    <xf numFmtId="196" fontId="0" fillId="0" borderId="65" xfId="49" applyNumberFormat="1" applyFont="1" applyFill="1" applyBorder="1" applyAlignment="1">
      <alignment/>
    </xf>
    <xf numFmtId="191" fontId="0" fillId="0" borderId="66" xfId="49" applyNumberFormat="1" applyFont="1" applyFill="1" applyBorder="1" applyAlignment="1">
      <alignment/>
    </xf>
    <xf numFmtId="193" fontId="0" fillId="0" borderId="0" xfId="49" applyNumberFormat="1" applyFont="1" applyFill="1" applyAlignment="1">
      <alignment/>
    </xf>
    <xf numFmtId="193" fontId="0" fillId="0" borderId="99" xfId="0" applyNumberFormat="1" applyFont="1" applyBorder="1" applyAlignment="1">
      <alignment/>
    </xf>
    <xf numFmtId="193" fontId="0" fillId="0" borderId="172" xfId="0" applyNumberFormat="1" applyFont="1" applyFill="1" applyBorder="1" applyAlignment="1">
      <alignment/>
    </xf>
    <xf numFmtId="193" fontId="0" fillId="0" borderId="172" xfId="0" applyNumberFormat="1" applyFont="1" applyBorder="1" applyAlignment="1">
      <alignment/>
    </xf>
    <xf numFmtId="193" fontId="4" fillId="0" borderId="15" xfId="49" applyNumberFormat="1" applyFont="1" applyBorder="1" applyAlignment="1">
      <alignment horizontal="center" vertical="center" shrinkToFit="1"/>
    </xf>
    <xf numFmtId="193" fontId="4" fillId="0" borderId="22" xfId="49" applyNumberFormat="1" applyFont="1" applyBorder="1" applyAlignment="1">
      <alignment horizontal="center" vertical="center" shrinkToFit="1"/>
    </xf>
    <xf numFmtId="191" fontId="0" fillId="23" borderId="169" xfId="49" applyNumberFormat="1" applyFont="1" applyFill="1" applyBorder="1" applyAlignment="1">
      <alignment vertical="center"/>
    </xf>
    <xf numFmtId="191" fontId="0" fillId="0" borderId="78" xfId="49" applyNumberFormat="1" applyFont="1" applyFill="1" applyBorder="1" applyAlignment="1">
      <alignment/>
    </xf>
    <xf numFmtId="191" fontId="0" fillId="0" borderId="76" xfId="49" applyNumberFormat="1" applyFont="1" applyFill="1" applyBorder="1" applyAlignment="1">
      <alignment vertical="center"/>
    </xf>
    <xf numFmtId="191" fontId="0" fillId="0" borderId="78" xfId="49" applyNumberFormat="1" applyFont="1" applyFill="1" applyBorder="1" applyAlignment="1">
      <alignment vertical="center"/>
    </xf>
    <xf numFmtId="191" fontId="0" fillId="0" borderId="80" xfId="49" applyNumberFormat="1" applyFont="1" applyFill="1" applyBorder="1" applyAlignment="1">
      <alignment vertical="center"/>
    </xf>
    <xf numFmtId="191" fontId="0" fillId="0" borderId="13" xfId="49" applyNumberFormat="1" applyFont="1" applyFill="1" applyBorder="1" applyAlignment="1">
      <alignment vertical="center"/>
    </xf>
    <xf numFmtId="191" fontId="0" fillId="23" borderId="13" xfId="49" applyNumberFormat="1" applyFont="1" applyFill="1" applyBorder="1" applyAlignment="1">
      <alignment vertical="center"/>
    </xf>
    <xf numFmtId="191" fontId="0" fillId="23" borderId="47" xfId="49" applyNumberFormat="1" applyFont="1" applyFill="1" applyBorder="1" applyAlignment="1">
      <alignment vertical="center"/>
    </xf>
    <xf numFmtId="196" fontId="0" fillId="0" borderId="20" xfId="49" applyNumberFormat="1" applyFont="1" applyFill="1" applyBorder="1" applyAlignment="1">
      <alignment vertical="center"/>
    </xf>
    <xf numFmtId="191" fontId="0" fillId="0" borderId="12" xfId="49" applyNumberFormat="1" applyFont="1" applyFill="1" applyBorder="1" applyAlignment="1">
      <alignment vertical="center"/>
    </xf>
    <xf numFmtId="191" fontId="0" fillId="0" borderId="57" xfId="49" applyNumberFormat="1" applyFont="1" applyFill="1" applyBorder="1" applyAlignment="1">
      <alignment vertical="center"/>
    </xf>
    <xf numFmtId="196" fontId="0" fillId="0" borderId="129" xfId="49" applyNumberFormat="1" applyFont="1" applyFill="1" applyBorder="1" applyAlignment="1">
      <alignment vertical="center"/>
    </xf>
    <xf numFmtId="191" fontId="0" fillId="0" borderId="127" xfId="49" applyNumberFormat="1" applyFont="1" applyFill="1" applyBorder="1" applyAlignment="1">
      <alignment vertical="center"/>
    </xf>
    <xf numFmtId="191" fontId="0" fillId="0" borderId="174" xfId="49" applyNumberFormat="1" applyFont="1" applyFill="1" applyBorder="1" applyAlignment="1">
      <alignment vertical="center"/>
    </xf>
    <xf numFmtId="193" fontId="4" fillId="0" borderId="45" xfId="49" applyNumberFormat="1" applyFont="1" applyBorder="1" applyAlignment="1">
      <alignment horizontal="center" vertical="center" shrinkToFit="1"/>
    </xf>
    <xf numFmtId="193" fontId="0" fillId="23" borderId="175" xfId="49" applyNumberFormat="1" applyFont="1" applyFill="1" applyBorder="1" applyAlignment="1">
      <alignment vertical="center"/>
    </xf>
    <xf numFmtId="193" fontId="0" fillId="0" borderId="176" xfId="0" applyNumberFormat="1" applyFont="1" applyBorder="1" applyAlignment="1">
      <alignment/>
    </xf>
    <xf numFmtId="193" fontId="0" fillId="0" borderId="46" xfId="0" applyNumberFormat="1" applyFont="1" applyBorder="1" applyAlignment="1">
      <alignment/>
    </xf>
    <xf numFmtId="193" fontId="0" fillId="0" borderId="26" xfId="49" applyNumberFormat="1" applyFont="1" applyBorder="1" applyAlignment="1">
      <alignment vertical="center"/>
    </xf>
    <xf numFmtId="193" fontId="3" fillId="0" borderId="0" xfId="49" applyNumberFormat="1" applyFont="1" applyBorder="1" applyAlignment="1">
      <alignment horizontal="right" vertical="center"/>
    </xf>
    <xf numFmtId="193" fontId="3" fillId="0" borderId="93" xfId="49" applyNumberFormat="1" applyFont="1" applyFill="1" applyBorder="1" applyAlignment="1">
      <alignment horizontal="left" vertical="center"/>
    </xf>
    <xf numFmtId="193" fontId="3" fillId="0" borderId="93" xfId="49" applyNumberFormat="1" applyFont="1" applyFill="1" applyBorder="1" applyAlignment="1">
      <alignment vertical="center"/>
    </xf>
    <xf numFmtId="193" fontId="3" fillId="0" borderId="94" xfId="49" applyNumberFormat="1" applyFont="1" applyFill="1" applyBorder="1" applyAlignment="1">
      <alignment vertical="center"/>
    </xf>
    <xf numFmtId="193" fontId="3" fillId="0" borderId="18" xfId="49" applyNumberFormat="1" applyFont="1" applyFill="1" applyBorder="1" applyAlignment="1">
      <alignment vertical="center"/>
    </xf>
    <xf numFmtId="193" fontId="4" fillId="0" borderId="17" xfId="49" applyNumberFormat="1" applyFont="1" applyBorder="1" applyAlignment="1">
      <alignment horizontal="center" vertical="center" shrinkToFit="1"/>
    </xf>
    <xf numFmtId="193" fontId="4" fillId="0" borderId="36" xfId="49" applyNumberFormat="1" applyFont="1" applyBorder="1" applyAlignment="1">
      <alignment horizontal="center" vertical="center" shrinkToFit="1"/>
    </xf>
    <xf numFmtId="193" fontId="0" fillId="23" borderId="136" xfId="49" applyNumberFormat="1" applyFont="1" applyFill="1" applyBorder="1" applyAlignment="1">
      <alignment vertical="center"/>
    </xf>
    <xf numFmtId="193" fontId="0" fillId="0" borderId="73" xfId="0" applyNumberFormat="1" applyFont="1" applyBorder="1" applyAlignment="1">
      <alignment/>
    </xf>
    <xf numFmtId="193" fontId="0" fillId="0" borderId="73" xfId="0" applyNumberFormat="1" applyFont="1" applyBorder="1" applyAlignment="1">
      <alignment/>
    </xf>
    <xf numFmtId="193" fontId="0" fillId="0" borderId="75" xfId="0" applyNumberFormat="1" applyFont="1" applyBorder="1" applyAlignment="1">
      <alignment/>
    </xf>
    <xf numFmtId="193" fontId="0" fillId="0" borderId="19" xfId="0" applyNumberFormat="1" applyFont="1" applyBorder="1" applyAlignment="1">
      <alignment/>
    </xf>
    <xf numFmtId="193" fontId="0" fillId="0" borderId="71" xfId="0" applyNumberFormat="1" applyFont="1" applyBorder="1" applyAlignment="1">
      <alignment/>
    </xf>
    <xf numFmtId="196" fontId="0" fillId="0" borderId="122" xfId="49" applyNumberFormat="1" applyFont="1" applyFill="1" applyBorder="1" applyAlignment="1">
      <alignment/>
    </xf>
    <xf numFmtId="196" fontId="0" fillId="0" borderId="129" xfId="49" applyNumberFormat="1" applyFont="1" applyFill="1" applyBorder="1" applyAlignment="1">
      <alignment/>
    </xf>
    <xf numFmtId="193" fontId="0" fillId="0" borderId="19" xfId="0" applyNumberFormat="1" applyFont="1" applyBorder="1" applyAlignment="1">
      <alignment vertical="center"/>
    </xf>
    <xf numFmtId="196" fontId="0" fillId="0" borderId="159" xfId="49" applyNumberFormat="1" applyFont="1" applyFill="1" applyBorder="1" applyAlignment="1">
      <alignment vertical="center"/>
    </xf>
    <xf numFmtId="191" fontId="0" fillId="0" borderId="160" xfId="49" applyNumberFormat="1" applyFont="1" applyFill="1" applyBorder="1" applyAlignment="1">
      <alignment vertical="center"/>
    </xf>
    <xf numFmtId="196" fontId="0" fillId="0" borderId="19" xfId="49" applyNumberFormat="1" applyFont="1" applyFill="1" applyBorder="1" applyAlignment="1">
      <alignment vertical="center"/>
    </xf>
    <xf numFmtId="191" fontId="0" fillId="0" borderId="11" xfId="49" applyNumberFormat="1" applyFont="1" applyFill="1" applyBorder="1" applyAlignment="1">
      <alignment vertical="center"/>
    </xf>
    <xf numFmtId="193" fontId="3" fillId="0" borderId="89" xfId="49" applyNumberFormat="1" applyFont="1" applyFill="1" applyBorder="1" applyAlignment="1">
      <alignment horizontal="left" vertical="center"/>
    </xf>
    <xf numFmtId="191" fontId="0" fillId="0" borderId="123" xfId="49" applyNumberFormat="1" applyFont="1" applyFill="1" applyBorder="1" applyAlignment="1">
      <alignment/>
    </xf>
    <xf numFmtId="191" fontId="0" fillId="0" borderId="165" xfId="49" applyNumberFormat="1" applyFont="1" applyFill="1" applyBorder="1" applyAlignment="1">
      <alignment/>
    </xf>
    <xf numFmtId="193" fontId="3" fillId="0" borderId="107" xfId="49" applyNumberFormat="1" applyFont="1" applyFill="1" applyBorder="1" applyAlignment="1">
      <alignment vertical="center"/>
    </xf>
    <xf numFmtId="193" fontId="3" fillId="0" borderId="97" xfId="49" applyNumberFormat="1" applyFont="1" applyFill="1" applyBorder="1" applyAlignment="1">
      <alignment vertical="center"/>
    </xf>
    <xf numFmtId="193" fontId="0" fillId="0" borderId="134" xfId="0" applyNumberFormat="1" applyFont="1" applyBorder="1" applyAlignment="1">
      <alignment/>
    </xf>
    <xf numFmtId="196" fontId="0" fillId="0" borderId="122" xfId="49" applyNumberFormat="1" applyFont="1" applyFill="1" applyBorder="1" applyAlignment="1">
      <alignment vertical="center"/>
    </xf>
    <xf numFmtId="191" fontId="0" fillId="0" borderId="123" xfId="49" applyNumberFormat="1" applyFont="1" applyFill="1" applyBorder="1" applyAlignment="1">
      <alignment vertical="center"/>
    </xf>
    <xf numFmtId="191" fontId="0" fillId="0" borderId="165" xfId="49" applyNumberFormat="1" applyFont="1" applyFill="1" applyBorder="1" applyAlignment="1">
      <alignment vertical="center"/>
    </xf>
    <xf numFmtId="204" fontId="4" fillId="0" borderId="44" xfId="49" applyNumberFormat="1" applyFont="1" applyFill="1" applyBorder="1" applyAlignment="1">
      <alignment horizontal="center" vertical="center"/>
    </xf>
    <xf numFmtId="204" fontId="4" fillId="0" borderId="132" xfId="49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8" fontId="4" fillId="0" borderId="177" xfId="49" applyFont="1" applyFill="1" applyBorder="1" applyAlignment="1">
      <alignment vertical="center"/>
    </xf>
    <xf numFmtId="177" fontId="0" fillId="0" borderId="29" xfId="49" applyNumberFormat="1" applyFont="1" applyBorder="1" applyAlignment="1">
      <alignment vertical="center"/>
    </xf>
    <xf numFmtId="177" fontId="0" fillId="0" borderId="55" xfId="49" applyNumberFormat="1" applyFont="1" applyFill="1" applyBorder="1" applyAlignment="1">
      <alignment vertical="center"/>
    </xf>
    <xf numFmtId="177" fontId="3" fillId="0" borderId="43" xfId="49" applyNumberFormat="1" applyFont="1" applyBorder="1" applyAlignment="1">
      <alignment vertical="center"/>
    </xf>
    <xf numFmtId="177" fontId="0" fillId="0" borderId="52" xfId="49" applyNumberFormat="1" applyFont="1" applyBorder="1" applyAlignment="1">
      <alignment vertical="center"/>
    </xf>
    <xf numFmtId="177" fontId="0" fillId="0" borderId="60" xfId="49" applyNumberFormat="1" applyFont="1" applyBorder="1" applyAlignment="1">
      <alignment vertical="center"/>
    </xf>
    <xf numFmtId="177" fontId="0" fillId="0" borderId="178" xfId="49" applyNumberFormat="1" applyFont="1" applyBorder="1" applyAlignment="1">
      <alignment vertical="center"/>
    </xf>
    <xf numFmtId="177" fontId="0" fillId="0" borderId="127" xfId="49" applyNumberFormat="1" applyFont="1" applyBorder="1" applyAlignment="1">
      <alignment vertical="center"/>
    </xf>
    <xf numFmtId="177" fontId="0" fillId="0" borderId="28" xfId="49" applyNumberFormat="1" applyFont="1" applyBorder="1" applyAlignment="1">
      <alignment vertical="center"/>
    </xf>
    <xf numFmtId="177" fontId="6" fillId="0" borderId="89" xfId="49" applyNumberFormat="1" applyFont="1" applyFill="1" applyBorder="1" applyAlignment="1">
      <alignment horizontal="center" vertical="center" shrinkToFit="1"/>
    </xf>
    <xf numFmtId="177" fontId="3" fillId="0" borderId="107" xfId="49" applyNumberFormat="1" applyFont="1" applyFill="1" applyBorder="1" applyAlignment="1">
      <alignment horizontal="center" vertical="center" shrinkToFit="1"/>
    </xf>
    <xf numFmtId="177" fontId="6" fillId="0" borderId="87" xfId="49" applyNumberFormat="1" applyFont="1" applyFill="1" applyBorder="1" applyAlignment="1">
      <alignment horizontal="center" vertical="center" shrinkToFit="1"/>
    </xf>
    <xf numFmtId="177" fontId="3" fillId="0" borderId="108" xfId="49" applyNumberFormat="1" applyFont="1" applyFill="1" applyBorder="1" applyAlignment="1">
      <alignment horizontal="center" vertical="center" shrinkToFit="1"/>
    </xf>
    <xf numFmtId="177" fontId="6" fillId="0" borderId="0" xfId="49" applyNumberFormat="1" applyFont="1" applyFill="1" applyBorder="1" applyAlignment="1">
      <alignment horizontal="center" vertical="center" shrinkToFit="1"/>
    </xf>
    <xf numFmtId="177" fontId="3" fillId="0" borderId="18" xfId="49" applyNumberFormat="1" applyFont="1" applyFill="1" applyBorder="1" applyAlignment="1">
      <alignment horizontal="center" vertical="center" shrinkToFit="1"/>
    </xf>
    <xf numFmtId="177" fontId="3" fillId="0" borderId="28" xfId="49" applyNumberFormat="1" applyFont="1" applyFill="1" applyBorder="1" applyAlignment="1">
      <alignment vertical="center"/>
    </xf>
    <xf numFmtId="177" fontId="3" fillId="0" borderId="104" xfId="49" applyNumberFormat="1" applyFont="1" applyFill="1" applyBorder="1" applyAlignment="1">
      <alignment vertical="center"/>
    </xf>
    <xf numFmtId="177" fontId="6" fillId="0" borderId="105" xfId="49" applyNumberFormat="1" applyFont="1" applyFill="1" applyBorder="1" applyAlignment="1">
      <alignment horizontal="center" vertical="center" shrinkToFit="1"/>
    </xf>
    <xf numFmtId="177" fontId="4" fillId="0" borderId="39" xfId="49" applyNumberFormat="1" applyFont="1" applyFill="1" applyBorder="1" applyAlignment="1">
      <alignment horizontal="center" vertical="center"/>
    </xf>
    <xf numFmtId="177" fontId="0" fillId="0" borderId="134" xfId="49" applyNumberFormat="1" applyFont="1" applyFill="1" applyBorder="1" applyAlignment="1">
      <alignment vertical="center"/>
    </xf>
    <xf numFmtId="177" fontId="0" fillId="0" borderId="82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159" xfId="49" applyNumberFormat="1" applyFont="1" applyFill="1" applyBorder="1" applyAlignment="1">
      <alignment vertical="center"/>
    </xf>
    <xf numFmtId="177" fontId="0" fillId="0" borderId="160" xfId="49" applyNumberFormat="1" applyFont="1" applyFill="1" applyBorder="1" applyAlignment="1">
      <alignment vertical="center"/>
    </xf>
    <xf numFmtId="177" fontId="0" fillId="0" borderId="164" xfId="49" applyNumberFormat="1" applyFont="1" applyFill="1" applyBorder="1" applyAlignment="1">
      <alignment vertical="center"/>
    </xf>
    <xf numFmtId="177" fontId="3" fillId="0" borderId="0" xfId="49" applyNumberFormat="1" applyFont="1" applyFill="1" applyAlignment="1">
      <alignment vertical="center"/>
    </xf>
    <xf numFmtId="177" fontId="3" fillId="0" borderId="0" xfId="49" applyNumberFormat="1" applyFont="1" applyFill="1" applyAlignment="1">
      <alignment/>
    </xf>
    <xf numFmtId="177" fontId="3" fillId="0" borderId="29" xfId="49" applyNumberFormat="1" applyFont="1" applyFill="1" applyBorder="1" applyAlignment="1">
      <alignment vertical="center"/>
    </xf>
    <xf numFmtId="177" fontId="3" fillId="0" borderId="179" xfId="49" applyNumberFormat="1" applyFont="1" applyFill="1" applyBorder="1" applyAlignment="1">
      <alignment horizontal="right" vertical="center"/>
    </xf>
    <xf numFmtId="177" fontId="3" fillId="0" borderId="92" xfId="49" applyNumberFormat="1" applyFont="1" applyFill="1" applyBorder="1" applyAlignment="1">
      <alignment horizontal="center" vertical="center" shrinkToFit="1"/>
    </xf>
    <xf numFmtId="177" fontId="4" fillId="0" borderId="18" xfId="49" applyNumberFormat="1" applyFont="1" applyFill="1" applyBorder="1" applyAlignment="1">
      <alignment horizontal="center" vertical="center"/>
    </xf>
    <xf numFmtId="177" fontId="0" fillId="0" borderId="153" xfId="49" applyNumberFormat="1" applyFont="1" applyFill="1" applyBorder="1" applyAlignment="1">
      <alignment vertical="center"/>
    </xf>
    <xf numFmtId="177" fontId="0" fillId="0" borderId="20" xfId="49" applyNumberFormat="1" applyFont="1" applyFill="1" applyBorder="1" applyAlignment="1">
      <alignment vertical="center"/>
    </xf>
    <xf numFmtId="177" fontId="4" fillId="0" borderId="48" xfId="49" applyNumberFormat="1" applyFont="1" applyFill="1" applyBorder="1" applyAlignment="1">
      <alignment horizontal="center" vertical="center"/>
    </xf>
    <xf numFmtId="177" fontId="0" fillId="0" borderId="58" xfId="49" applyNumberFormat="1" applyFont="1" applyFill="1" applyBorder="1" applyAlignment="1">
      <alignment vertical="center"/>
    </xf>
    <xf numFmtId="177" fontId="0" fillId="0" borderId="29" xfId="49" applyNumberFormat="1" applyFont="1" applyFill="1" applyBorder="1" applyAlignment="1">
      <alignment vertical="center"/>
    </xf>
    <xf numFmtId="192" fontId="0" fillId="0" borderId="0" xfId="0" applyNumberFormat="1" applyFill="1" applyAlignment="1">
      <alignment/>
    </xf>
    <xf numFmtId="193" fontId="12" fillId="0" borderId="0" xfId="49" applyNumberFormat="1" applyFont="1" applyFill="1" applyBorder="1" applyAlignment="1">
      <alignment vertical="center"/>
    </xf>
    <xf numFmtId="193" fontId="5" fillId="0" borderId="0" xfId="49" applyNumberFormat="1" applyFont="1" applyFill="1" applyBorder="1" applyAlignment="1">
      <alignment vertical="center"/>
    </xf>
    <xf numFmtId="193" fontId="3" fillId="0" borderId="0" xfId="49" applyNumberFormat="1" applyFont="1" applyFill="1" applyAlignment="1">
      <alignment horizontal="center" vertical="center"/>
    </xf>
    <xf numFmtId="193" fontId="3" fillId="0" borderId="25" xfId="49" applyNumberFormat="1" applyFont="1" applyFill="1" applyBorder="1" applyAlignment="1">
      <alignment vertical="center"/>
    </xf>
    <xf numFmtId="193" fontId="3" fillId="0" borderId="26" xfId="49" applyNumberFormat="1" applyFont="1" applyFill="1" applyBorder="1" applyAlignment="1">
      <alignment vertical="center"/>
    </xf>
    <xf numFmtId="193" fontId="3" fillId="0" borderId="37" xfId="49" applyNumberFormat="1" applyFont="1" applyFill="1" applyBorder="1" applyAlignment="1">
      <alignment horizontal="center" vertical="center"/>
    </xf>
    <xf numFmtId="193" fontId="3" fillId="0" borderId="30" xfId="49" applyNumberFormat="1" applyFont="1" applyFill="1" applyBorder="1" applyAlignment="1">
      <alignment horizontal="center" vertical="center"/>
    </xf>
    <xf numFmtId="193" fontId="3" fillId="0" borderId="32" xfId="49" applyNumberFormat="1" applyFont="1" applyFill="1" applyBorder="1" applyAlignment="1">
      <alignment horizontal="center" vertical="center"/>
    </xf>
    <xf numFmtId="193" fontId="3" fillId="0" borderId="38" xfId="49" applyNumberFormat="1" applyFont="1" applyFill="1" applyBorder="1" applyAlignment="1">
      <alignment horizontal="center" vertical="center"/>
    </xf>
    <xf numFmtId="192" fontId="0" fillId="0" borderId="155" xfId="0" applyNumberFormat="1" applyFill="1" applyBorder="1" applyAlignment="1">
      <alignment/>
    </xf>
    <xf numFmtId="192" fontId="0" fillId="0" borderId="27" xfId="0" applyNumberFormat="1" applyFill="1" applyBorder="1" applyAlignment="1">
      <alignment/>
    </xf>
    <xf numFmtId="192" fontId="0" fillId="0" borderId="180" xfId="0" applyNumberFormat="1" applyFill="1" applyBorder="1" applyAlignment="1">
      <alignment/>
    </xf>
    <xf numFmtId="192" fontId="0" fillId="0" borderId="62" xfId="0" applyNumberFormat="1" applyFill="1" applyBorder="1" applyAlignment="1">
      <alignment/>
    </xf>
    <xf numFmtId="193" fontId="3" fillId="0" borderId="83" xfId="49" applyNumberFormat="1" applyFont="1" applyFill="1" applyBorder="1" applyAlignment="1">
      <alignment vertical="center"/>
    </xf>
    <xf numFmtId="193" fontId="3" fillId="0" borderId="84" xfId="49" applyNumberFormat="1" applyFont="1" applyFill="1" applyBorder="1" applyAlignment="1">
      <alignment vertical="center"/>
    </xf>
    <xf numFmtId="192" fontId="0" fillId="0" borderId="65" xfId="0" applyNumberFormat="1" applyFill="1" applyBorder="1" applyAlignment="1">
      <alignment/>
    </xf>
    <xf numFmtId="193" fontId="0" fillId="0" borderId="65" xfId="0" applyNumberFormat="1" applyFont="1" applyFill="1" applyBorder="1" applyAlignment="1">
      <alignment/>
    </xf>
    <xf numFmtId="193" fontId="3" fillId="0" borderId="105" xfId="49" applyNumberFormat="1" applyFont="1" applyFill="1" applyBorder="1" applyAlignment="1">
      <alignment vertical="center"/>
    </xf>
    <xf numFmtId="193" fontId="3" fillId="0" borderId="72" xfId="49" applyNumberFormat="1" applyFont="1" applyFill="1" applyBorder="1" applyAlignment="1">
      <alignment vertical="center"/>
    </xf>
    <xf numFmtId="193" fontId="3" fillId="0" borderId="12" xfId="49" applyNumberFormat="1" applyFont="1" applyFill="1" applyBorder="1" applyAlignment="1">
      <alignment vertical="center"/>
    </xf>
    <xf numFmtId="193" fontId="3" fillId="0" borderId="74" xfId="49" applyNumberFormat="1" applyFont="1" applyFill="1" applyBorder="1" applyAlignment="1">
      <alignment vertical="center"/>
    </xf>
    <xf numFmtId="192" fontId="0" fillId="0" borderId="149" xfId="0" applyNumberFormat="1" applyFill="1" applyBorder="1" applyAlignment="1">
      <alignment/>
    </xf>
    <xf numFmtId="193" fontId="3" fillId="0" borderId="96" xfId="49" applyNumberFormat="1" applyFont="1" applyFill="1" applyBorder="1" applyAlignment="1">
      <alignment vertical="center"/>
    </xf>
    <xf numFmtId="193" fontId="3" fillId="0" borderId="95" xfId="49" applyNumberFormat="1" applyFont="1" applyFill="1" applyBorder="1" applyAlignment="1">
      <alignment vertical="center"/>
    </xf>
    <xf numFmtId="193" fontId="0" fillId="0" borderId="122" xfId="0" applyNumberFormat="1" applyFont="1" applyFill="1" applyBorder="1" applyAlignment="1">
      <alignment/>
    </xf>
    <xf numFmtId="193" fontId="0" fillId="0" borderId="149" xfId="0" applyNumberFormat="1" applyFont="1" applyFill="1" applyBorder="1" applyAlignment="1">
      <alignment/>
    </xf>
    <xf numFmtId="193" fontId="3" fillId="0" borderId="181" xfId="49" applyNumberFormat="1" applyFont="1" applyFill="1" applyBorder="1" applyAlignment="1">
      <alignment vertical="center"/>
    </xf>
    <xf numFmtId="193" fontId="3" fillId="0" borderId="182" xfId="49" applyNumberFormat="1" applyFont="1" applyFill="1" applyBorder="1" applyAlignment="1">
      <alignment vertical="center"/>
    </xf>
    <xf numFmtId="193" fontId="3" fillId="0" borderId="168" xfId="49" applyNumberFormat="1" applyFont="1" applyFill="1" applyBorder="1" applyAlignment="1">
      <alignment vertical="center"/>
    </xf>
    <xf numFmtId="193" fontId="0" fillId="0" borderId="27" xfId="0" applyNumberFormat="1" applyFont="1" applyFill="1" applyBorder="1" applyAlignment="1">
      <alignment/>
    </xf>
    <xf numFmtId="193" fontId="3" fillId="0" borderId="32" xfId="49" applyNumberFormat="1" applyFont="1" applyFill="1" applyBorder="1" applyAlignment="1">
      <alignment vertical="center"/>
    </xf>
    <xf numFmtId="193" fontId="3" fillId="0" borderId="29" xfId="49" applyNumberFormat="1" applyFont="1" applyFill="1" applyBorder="1" applyAlignment="1">
      <alignment vertical="center"/>
    </xf>
    <xf numFmtId="193" fontId="0" fillId="0" borderId="62" xfId="0" applyNumberFormat="1" applyFont="1" applyFill="1" applyBorder="1" applyAlignment="1">
      <alignment/>
    </xf>
    <xf numFmtId="193" fontId="3" fillId="0" borderId="58" xfId="49" applyNumberFormat="1" applyFont="1" applyFill="1" applyBorder="1" applyAlignment="1">
      <alignment vertical="center"/>
    </xf>
    <xf numFmtId="204" fontId="0" fillId="0" borderId="27" xfId="0" applyNumberFormat="1" applyFont="1" applyFill="1" applyBorder="1" applyAlignment="1">
      <alignment/>
    </xf>
    <xf numFmtId="204" fontId="0" fillId="0" borderId="27" xfId="0" applyNumberFormat="1" applyFill="1" applyBorder="1" applyAlignment="1">
      <alignment/>
    </xf>
    <xf numFmtId="204" fontId="0" fillId="0" borderId="180" xfId="0" applyNumberFormat="1" applyFill="1" applyBorder="1" applyAlignment="1">
      <alignment/>
    </xf>
    <xf numFmtId="192" fontId="0" fillId="0" borderId="151" xfId="0" applyNumberFormat="1" applyFill="1" applyBorder="1" applyAlignment="1">
      <alignment/>
    </xf>
    <xf numFmtId="192" fontId="0" fillId="0" borderId="10" xfId="0" applyNumberFormat="1" applyFill="1" applyBorder="1" applyAlignment="1">
      <alignment/>
    </xf>
    <xf numFmtId="204" fontId="0" fillId="0" borderId="10" xfId="0" applyNumberFormat="1" applyFill="1" applyBorder="1" applyAlignment="1">
      <alignment/>
    </xf>
    <xf numFmtId="204" fontId="0" fillId="0" borderId="42" xfId="0" applyNumberFormat="1" applyFill="1" applyBorder="1" applyAlignment="1">
      <alignment/>
    </xf>
    <xf numFmtId="193" fontId="3" fillId="0" borderId="48" xfId="49" applyNumberFormat="1" applyFont="1" applyFill="1" applyBorder="1" applyAlignment="1">
      <alignment vertical="center"/>
    </xf>
    <xf numFmtId="193" fontId="0" fillId="0" borderId="10" xfId="0" applyNumberFormat="1" applyFont="1" applyFill="1" applyBorder="1" applyAlignment="1">
      <alignment/>
    </xf>
    <xf numFmtId="193" fontId="3" fillId="0" borderId="49" xfId="49" applyNumberFormat="1" applyFont="1" applyFill="1" applyBorder="1" applyAlignment="1">
      <alignment vertical="center"/>
    </xf>
    <xf numFmtId="192" fontId="0" fillId="0" borderId="42" xfId="0" applyNumberFormat="1" applyFill="1" applyBorder="1" applyAlignment="1">
      <alignment/>
    </xf>
    <xf numFmtId="193" fontId="0" fillId="0" borderId="101" xfId="0" applyNumberFormat="1" applyFont="1" applyFill="1" applyBorder="1" applyAlignment="1">
      <alignment/>
    </xf>
    <xf numFmtId="193" fontId="0" fillId="0" borderId="63" xfId="0" applyNumberFormat="1" applyFont="1" applyFill="1" applyBorder="1" applyAlignment="1">
      <alignment/>
    </xf>
    <xf numFmtId="193" fontId="0" fillId="0" borderId="165" xfId="0" applyNumberFormat="1" applyFont="1" applyFill="1" applyBorder="1" applyAlignment="1">
      <alignment/>
    </xf>
    <xf numFmtId="193" fontId="0" fillId="0" borderId="148" xfId="0" applyNumberFormat="1" applyFont="1" applyFill="1" applyBorder="1" applyAlignment="1">
      <alignment/>
    </xf>
    <xf numFmtId="193" fontId="0" fillId="0" borderId="158" xfId="0" applyNumberFormat="1" applyFont="1" applyFill="1" applyBorder="1" applyAlignment="1">
      <alignment/>
    </xf>
    <xf numFmtId="193" fontId="0" fillId="0" borderId="0" xfId="0" applyNumberFormat="1" applyFont="1" applyFill="1" applyBorder="1" applyAlignment="1">
      <alignment/>
    </xf>
    <xf numFmtId="192" fontId="0" fillId="0" borderId="0" xfId="0" applyNumberFormat="1" applyFill="1" applyBorder="1" applyAlignment="1">
      <alignment/>
    </xf>
    <xf numFmtId="193" fontId="0" fillId="0" borderId="51" xfId="49" applyNumberFormat="1" applyFont="1" applyFill="1" applyBorder="1" applyAlignment="1">
      <alignment vertical="center"/>
    </xf>
    <xf numFmtId="193" fontId="0" fillId="0" borderId="77" xfId="49" applyNumberFormat="1" applyFont="1" applyFill="1" applyBorder="1" applyAlignment="1">
      <alignment vertical="center"/>
    </xf>
    <xf numFmtId="177" fontId="0" fillId="0" borderId="15" xfId="49" applyNumberFormat="1" applyFont="1" applyBorder="1" applyAlignment="1">
      <alignment vertical="center"/>
    </xf>
    <xf numFmtId="177" fontId="0" fillId="0" borderId="12" xfId="49" applyNumberFormat="1" applyFont="1" applyBorder="1" applyAlignment="1">
      <alignment vertical="center"/>
    </xf>
    <xf numFmtId="177" fontId="0" fillId="23" borderId="11" xfId="49" applyNumberFormat="1" applyFont="1" applyFill="1" applyBorder="1" applyAlignment="1">
      <alignment vertical="center"/>
    </xf>
    <xf numFmtId="177" fontId="0" fillId="0" borderId="123" xfId="49" applyNumberFormat="1" applyFont="1" applyBorder="1" applyAlignment="1">
      <alignment vertical="center"/>
    </xf>
    <xf numFmtId="177" fontId="0" fillId="0" borderId="18" xfId="49" applyNumberFormat="1" applyFont="1" applyFill="1" applyBorder="1" applyAlignment="1">
      <alignment vertical="center"/>
    </xf>
    <xf numFmtId="177" fontId="0" fillId="23" borderId="164" xfId="49" applyNumberFormat="1" applyFont="1" applyFill="1" applyBorder="1" applyAlignment="1">
      <alignment vertical="center"/>
    </xf>
    <xf numFmtId="177" fontId="0" fillId="0" borderId="174" xfId="49" applyNumberFormat="1" applyFont="1" applyBorder="1" applyAlignment="1">
      <alignment vertical="center"/>
    </xf>
    <xf numFmtId="177" fontId="0" fillId="0" borderId="57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horizontal="center" vertical="center"/>
    </xf>
    <xf numFmtId="185" fontId="0" fillId="0" borderId="134" xfId="49" applyNumberFormat="1" applyFont="1" applyFill="1" applyBorder="1" applyAlignment="1">
      <alignment vertical="center"/>
    </xf>
    <xf numFmtId="185" fontId="0" fillId="0" borderId="159" xfId="49" applyNumberFormat="1" applyFont="1" applyFill="1" applyBorder="1" applyAlignment="1">
      <alignment vertical="center"/>
    </xf>
    <xf numFmtId="185" fontId="0" fillId="0" borderId="160" xfId="49" applyNumberFormat="1" applyFont="1" applyFill="1" applyBorder="1" applyAlignment="1">
      <alignment vertical="center"/>
    </xf>
    <xf numFmtId="185" fontId="3" fillId="0" borderId="0" xfId="49" applyNumberFormat="1" applyFont="1" applyFill="1" applyBorder="1" applyAlignment="1">
      <alignment vertical="center"/>
    </xf>
    <xf numFmtId="185" fontId="3" fillId="0" borderId="28" xfId="49" applyNumberFormat="1" applyFont="1" applyFill="1" applyBorder="1" applyAlignment="1">
      <alignment vertical="center"/>
    </xf>
    <xf numFmtId="185" fontId="6" fillId="0" borderId="105" xfId="49" applyNumberFormat="1" applyFont="1" applyFill="1" applyBorder="1" applyAlignment="1">
      <alignment horizontal="center" vertical="center" shrinkToFit="1"/>
    </xf>
    <xf numFmtId="185" fontId="4" fillId="0" borderId="39" xfId="49" applyNumberFormat="1" applyFont="1" applyFill="1" applyBorder="1" applyAlignment="1">
      <alignment horizontal="center" vertical="center"/>
    </xf>
    <xf numFmtId="185" fontId="0" fillId="0" borderId="82" xfId="49" applyNumberFormat="1" applyFont="1" applyFill="1" applyBorder="1" applyAlignment="1">
      <alignment vertical="center"/>
    </xf>
    <xf numFmtId="177" fontId="3" fillId="0" borderId="18" xfId="49" applyNumberFormat="1" applyFont="1" applyFill="1" applyBorder="1" applyAlignment="1">
      <alignment horizontal="right" vertical="center"/>
    </xf>
    <xf numFmtId="185" fontId="0" fillId="0" borderId="29" xfId="49" applyNumberFormat="1" applyFont="1" applyFill="1" applyBorder="1" applyAlignment="1">
      <alignment vertical="center"/>
    </xf>
    <xf numFmtId="185" fontId="0" fillId="0" borderId="20" xfId="49" applyNumberFormat="1" applyFont="1" applyFill="1" applyBorder="1" applyAlignment="1">
      <alignment vertical="center"/>
    </xf>
    <xf numFmtId="185" fontId="0" fillId="0" borderId="57" xfId="49" applyNumberFormat="1" applyFont="1" applyFill="1" applyBorder="1" applyAlignment="1">
      <alignment vertical="center"/>
    </xf>
    <xf numFmtId="185" fontId="3" fillId="0" borderId="29" xfId="49" applyNumberFormat="1" applyFont="1" applyFill="1" applyBorder="1" applyAlignment="1">
      <alignment vertical="center"/>
    </xf>
    <xf numFmtId="185" fontId="3" fillId="0" borderId="18" xfId="49" applyNumberFormat="1" applyFont="1" applyFill="1" applyBorder="1" applyAlignment="1">
      <alignment horizontal="right" vertical="center"/>
    </xf>
    <xf numFmtId="185" fontId="3" fillId="0" borderId="92" xfId="49" applyNumberFormat="1" applyFont="1" applyFill="1" applyBorder="1" applyAlignment="1">
      <alignment horizontal="center" vertical="center" shrinkToFit="1"/>
    </xf>
    <xf numFmtId="185" fontId="4" fillId="0" borderId="48" xfId="49" applyNumberFormat="1" applyFont="1" applyFill="1" applyBorder="1" applyAlignment="1">
      <alignment horizontal="center" vertical="center"/>
    </xf>
    <xf numFmtId="185" fontId="0" fillId="0" borderId="58" xfId="49" applyNumberFormat="1" applyFont="1" applyFill="1" applyBorder="1" applyAlignment="1">
      <alignment vertical="center"/>
    </xf>
    <xf numFmtId="212" fontId="0" fillId="0" borderId="43" xfId="49" applyNumberFormat="1" applyFont="1" applyFill="1" applyBorder="1" applyAlignment="1">
      <alignment vertical="center"/>
    </xf>
    <xf numFmtId="212" fontId="0" fillId="0" borderId="21" xfId="49" applyNumberFormat="1" applyFont="1" applyFill="1" applyBorder="1" applyAlignment="1">
      <alignment vertical="center"/>
    </xf>
    <xf numFmtId="212" fontId="0" fillId="0" borderId="161" xfId="49" applyNumberFormat="1" applyFont="1" applyFill="1" applyBorder="1" applyAlignment="1">
      <alignment vertical="center"/>
    </xf>
    <xf numFmtId="212" fontId="3" fillId="0" borderId="0" xfId="49" applyNumberFormat="1" applyFont="1" applyFill="1" applyBorder="1" applyAlignment="1">
      <alignment vertical="center"/>
    </xf>
    <xf numFmtId="212" fontId="3" fillId="0" borderId="28" xfId="49" applyNumberFormat="1" applyFont="1" applyFill="1" applyBorder="1" applyAlignment="1">
      <alignment vertical="center"/>
    </xf>
    <xf numFmtId="212" fontId="6" fillId="0" borderId="105" xfId="49" applyNumberFormat="1" applyFont="1" applyFill="1" applyBorder="1" applyAlignment="1">
      <alignment horizontal="center" vertical="center" shrinkToFit="1"/>
    </xf>
    <xf numFmtId="212" fontId="4" fillId="0" borderId="39" xfId="49" applyNumberFormat="1" applyFont="1" applyFill="1" applyBorder="1" applyAlignment="1">
      <alignment horizontal="center" vertical="center"/>
    </xf>
    <xf numFmtId="212" fontId="0" fillId="0" borderId="82" xfId="49" applyNumberFormat="1" applyFont="1" applyFill="1" applyBorder="1" applyAlignment="1">
      <alignment vertical="center"/>
    </xf>
    <xf numFmtId="212" fontId="0" fillId="0" borderId="159" xfId="49" applyNumberFormat="1" applyFont="1" applyFill="1" applyBorder="1" applyAlignment="1">
      <alignment vertical="center"/>
    </xf>
    <xf numFmtId="212" fontId="0" fillId="0" borderId="11" xfId="49" applyNumberFormat="1" applyFont="1" applyFill="1" applyBorder="1" applyAlignment="1">
      <alignment vertical="center"/>
    </xf>
    <xf numFmtId="212" fontId="0" fillId="0" borderId="52" xfId="49" applyNumberFormat="1" applyFont="1" applyFill="1" applyBorder="1" applyAlignment="1">
      <alignment vertical="center"/>
    </xf>
    <xf numFmtId="212" fontId="0" fillId="0" borderId="29" xfId="49" applyNumberFormat="1" applyFont="1" applyFill="1" applyBorder="1" applyAlignment="1">
      <alignment vertical="center"/>
    </xf>
    <xf numFmtId="212" fontId="0" fillId="0" borderId="20" xfId="49" applyNumberFormat="1" applyFont="1" applyFill="1" applyBorder="1" applyAlignment="1">
      <alignment vertical="center"/>
    </xf>
    <xf numFmtId="212" fontId="0" fillId="0" borderId="57" xfId="49" applyNumberFormat="1" applyFont="1" applyFill="1" applyBorder="1" applyAlignment="1">
      <alignment vertical="center"/>
    </xf>
    <xf numFmtId="212" fontId="3" fillId="0" borderId="29" xfId="49" applyNumberFormat="1" applyFont="1" applyFill="1" applyBorder="1" applyAlignment="1">
      <alignment vertical="center"/>
    </xf>
    <xf numFmtId="212" fontId="3" fillId="0" borderId="18" xfId="49" applyNumberFormat="1" applyFont="1" applyFill="1" applyBorder="1" applyAlignment="1">
      <alignment horizontal="right" vertical="center"/>
    </xf>
    <xf numFmtId="212" fontId="3" fillId="0" borderId="92" xfId="49" applyNumberFormat="1" applyFont="1" applyFill="1" applyBorder="1" applyAlignment="1">
      <alignment horizontal="center" vertical="center" shrinkToFit="1"/>
    </xf>
    <xf numFmtId="212" fontId="4" fillId="0" borderId="48" xfId="49" applyNumberFormat="1" applyFont="1" applyFill="1" applyBorder="1" applyAlignment="1">
      <alignment horizontal="center" vertical="center"/>
    </xf>
    <xf numFmtId="212" fontId="0" fillId="0" borderId="58" xfId="49" applyNumberFormat="1" applyFont="1" applyFill="1" applyBorder="1" applyAlignment="1">
      <alignment vertical="center"/>
    </xf>
    <xf numFmtId="212" fontId="0" fillId="0" borderId="18" xfId="49" applyNumberFormat="1" applyFont="1" applyFill="1" applyBorder="1" applyAlignment="1">
      <alignment vertical="center"/>
    </xf>
    <xf numFmtId="212" fontId="0" fillId="0" borderId="55" xfId="49" applyNumberFormat="1" applyFont="1" applyFill="1" applyBorder="1" applyAlignment="1">
      <alignment vertical="center"/>
    </xf>
    <xf numFmtId="177" fontId="3" fillId="0" borderId="30" xfId="49" applyNumberFormat="1" applyFont="1" applyFill="1" applyBorder="1" applyAlignment="1">
      <alignment vertical="center"/>
    </xf>
    <xf numFmtId="177" fontId="3" fillId="0" borderId="32" xfId="49" applyNumberFormat="1" applyFont="1" applyFill="1" applyBorder="1" applyAlignment="1">
      <alignment horizontal="right" vertical="center"/>
    </xf>
    <xf numFmtId="177" fontId="3" fillId="0" borderId="116" xfId="49" applyNumberFormat="1" applyFont="1" applyFill="1" applyBorder="1" applyAlignment="1">
      <alignment horizontal="center" vertical="center" shrinkToFit="1"/>
    </xf>
    <xf numFmtId="177" fontId="3" fillId="0" borderId="32" xfId="49" applyNumberFormat="1" applyFont="1" applyFill="1" applyBorder="1" applyAlignment="1">
      <alignment horizontal="center" vertical="center" shrinkToFit="1"/>
    </xf>
    <xf numFmtId="177" fontId="4" fillId="0" borderId="32" xfId="49" applyNumberFormat="1" applyFont="1" applyFill="1" applyBorder="1" applyAlignment="1">
      <alignment horizontal="center" vertical="center"/>
    </xf>
    <xf numFmtId="177" fontId="4" fillId="0" borderId="38" xfId="49" applyNumberFormat="1" applyFont="1" applyFill="1" applyBorder="1" applyAlignment="1">
      <alignment horizontal="center" vertical="center"/>
    </xf>
    <xf numFmtId="177" fontId="0" fillId="0" borderId="44" xfId="49" applyNumberFormat="1" applyFont="1" applyFill="1" applyBorder="1" applyAlignment="1">
      <alignment vertical="center"/>
    </xf>
    <xf numFmtId="177" fontId="0" fillId="0" borderId="34" xfId="49" applyNumberFormat="1" applyFont="1" applyFill="1" applyBorder="1" applyAlignment="1">
      <alignment vertical="center"/>
    </xf>
    <xf numFmtId="177" fontId="0" fillId="0" borderId="114" xfId="49" applyNumberFormat="1" applyFont="1" applyFill="1" applyBorder="1" applyAlignment="1">
      <alignment vertical="center"/>
    </xf>
    <xf numFmtId="177" fontId="0" fillId="0" borderId="11" xfId="49" applyNumberFormat="1" applyFont="1" applyFill="1" applyBorder="1" applyAlignment="1">
      <alignment vertical="center"/>
    </xf>
    <xf numFmtId="177" fontId="0" fillId="0" borderId="36" xfId="49" applyNumberFormat="1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177" fontId="0" fillId="0" borderId="121" xfId="49" applyNumberFormat="1" applyFont="1" applyFill="1" applyBorder="1" applyAlignment="1">
      <alignment vertical="center"/>
    </xf>
    <xf numFmtId="49" fontId="0" fillId="0" borderId="0" xfId="49" applyNumberFormat="1" applyFont="1" applyFill="1" applyAlignment="1">
      <alignment horizontal="right" vertical="center"/>
    </xf>
    <xf numFmtId="196" fontId="0" fillId="0" borderId="0" xfId="49" applyNumberFormat="1" applyFont="1" applyFill="1" applyAlignment="1">
      <alignment vertical="center"/>
    </xf>
    <xf numFmtId="188" fontId="0" fillId="0" borderId="0" xfId="49" applyNumberFormat="1" applyFont="1" applyFill="1" applyAlignment="1">
      <alignment vertical="center"/>
    </xf>
    <xf numFmtId="57" fontId="3" fillId="0" borderId="73" xfId="49" applyNumberFormat="1" applyFont="1" applyFill="1" applyBorder="1" applyAlignment="1">
      <alignment horizontal="center" vertical="center"/>
    </xf>
    <xf numFmtId="57" fontId="3" fillId="0" borderId="65" xfId="49" applyNumberFormat="1" applyFont="1" applyFill="1" applyBorder="1" applyAlignment="1">
      <alignment horizontal="center" vertical="center"/>
    </xf>
    <xf numFmtId="57" fontId="3" fillId="0" borderId="78" xfId="49" applyNumberFormat="1" applyFont="1" applyFill="1" applyBorder="1" applyAlignment="1">
      <alignment horizontal="center" vertical="center"/>
    </xf>
    <xf numFmtId="57" fontId="3" fillId="0" borderId="83" xfId="49" applyNumberFormat="1" applyFont="1" applyFill="1" applyBorder="1" applyAlignment="1">
      <alignment horizontal="center" vertical="center"/>
    </xf>
    <xf numFmtId="179" fontId="0" fillId="0" borderId="79" xfId="49" applyNumberFormat="1" applyFont="1" applyFill="1" applyBorder="1" applyAlignment="1">
      <alignment vertical="center"/>
    </xf>
    <xf numFmtId="57" fontId="0" fillId="0" borderId="0" xfId="49" applyNumberFormat="1" applyFont="1" applyFill="1" applyAlignment="1">
      <alignment vertical="center"/>
    </xf>
    <xf numFmtId="0" fontId="2" fillId="0" borderId="29" xfId="49" applyNumberFormat="1" applyFont="1" applyFill="1" applyBorder="1" applyAlignment="1">
      <alignment vertical="center"/>
    </xf>
    <xf numFmtId="0" fontId="2" fillId="0" borderId="94" xfId="49" applyNumberFormat="1" applyFont="1" applyFill="1" applyBorder="1" applyAlignment="1">
      <alignment vertical="center"/>
    </xf>
    <xf numFmtId="0" fontId="2" fillId="0" borderId="96" xfId="49" applyNumberFormat="1" applyFont="1" applyFill="1" applyBorder="1" applyAlignment="1">
      <alignment vertical="center"/>
    </xf>
    <xf numFmtId="0" fontId="2" fillId="0" borderId="95" xfId="49" applyNumberFormat="1" applyFont="1" applyFill="1" applyBorder="1" applyAlignment="1">
      <alignment vertical="center"/>
    </xf>
    <xf numFmtId="57" fontId="3" fillId="0" borderId="75" xfId="49" applyNumberFormat="1" applyFont="1" applyFill="1" applyBorder="1" applyAlignment="1">
      <alignment horizontal="center" vertical="center"/>
    </xf>
    <xf numFmtId="57" fontId="3" fillId="0" borderId="68" xfId="49" applyNumberFormat="1" applyFont="1" applyFill="1" applyBorder="1" applyAlignment="1">
      <alignment horizontal="center" vertical="center"/>
    </xf>
    <xf numFmtId="57" fontId="3" fillId="0" borderId="80" xfId="49" applyNumberFormat="1" applyFont="1" applyFill="1" applyBorder="1" applyAlignment="1">
      <alignment horizontal="center" vertical="center"/>
    </xf>
    <xf numFmtId="57" fontId="3" fillId="0" borderId="96" xfId="49" applyNumberFormat="1" applyFont="1" applyFill="1" applyBorder="1" applyAlignment="1">
      <alignment horizontal="center" vertical="center"/>
    </xf>
    <xf numFmtId="179" fontId="0" fillId="0" borderId="81" xfId="49" applyNumberFormat="1" applyFont="1" applyFill="1" applyBorder="1" applyAlignment="1">
      <alignment vertical="center"/>
    </xf>
    <xf numFmtId="0" fontId="2" fillId="0" borderId="46" xfId="49" applyNumberFormat="1" applyFont="1" applyFill="1" applyBorder="1" applyAlignment="1">
      <alignment vertical="center"/>
    </xf>
    <xf numFmtId="0" fontId="2" fillId="0" borderId="16" xfId="49" applyNumberFormat="1" applyFont="1" applyFill="1" applyBorder="1" applyAlignment="1">
      <alignment vertical="center"/>
    </xf>
    <xf numFmtId="0" fontId="2" fillId="0" borderId="40" xfId="49" applyNumberFormat="1" applyFont="1" applyFill="1" applyBorder="1" applyAlignment="1">
      <alignment vertical="center"/>
    </xf>
    <xf numFmtId="57" fontId="3" fillId="0" borderId="19" xfId="49" applyNumberFormat="1" applyFont="1" applyFill="1" applyBorder="1" applyAlignment="1">
      <alignment horizontal="center" vertical="center"/>
    </xf>
    <xf numFmtId="57" fontId="3" fillId="0" borderId="10" xfId="49" applyNumberFormat="1" applyFont="1" applyFill="1" applyBorder="1" applyAlignment="1">
      <alignment horizontal="center" vertical="center"/>
    </xf>
    <xf numFmtId="57" fontId="3" fillId="0" borderId="13" xfId="49" applyNumberFormat="1" applyFont="1" applyFill="1" applyBorder="1" applyAlignment="1">
      <alignment horizontal="center" vertical="center"/>
    </xf>
    <xf numFmtId="57" fontId="3" fillId="0" borderId="16" xfId="49" applyNumberFormat="1" applyFont="1" applyFill="1" applyBorder="1" applyAlignment="1">
      <alignment horizontal="center" vertical="center"/>
    </xf>
    <xf numFmtId="179" fontId="0" fillId="0" borderId="51" xfId="49" applyNumberFormat="1" applyFont="1" applyFill="1" applyBorder="1" applyAlignment="1">
      <alignment vertical="center"/>
    </xf>
    <xf numFmtId="0" fontId="2" fillId="0" borderId="91" xfId="49" applyNumberFormat="1" applyFont="1" applyFill="1" applyBorder="1" applyAlignment="1">
      <alignment vertical="center"/>
    </xf>
    <xf numFmtId="0" fontId="2" fillId="0" borderId="23" xfId="49" applyNumberFormat="1" applyFont="1" applyFill="1" applyBorder="1" applyAlignment="1">
      <alignment vertical="center"/>
    </xf>
    <xf numFmtId="0" fontId="2" fillId="0" borderId="49" xfId="49" applyNumberFormat="1" applyFont="1" applyFill="1" applyBorder="1" applyAlignment="1">
      <alignment vertical="center"/>
    </xf>
    <xf numFmtId="57" fontId="3" fillId="0" borderId="59" xfId="49" applyNumberFormat="1" applyFont="1" applyFill="1" applyBorder="1" applyAlignment="1">
      <alignment horizontal="center" vertical="center"/>
    </xf>
    <xf numFmtId="57" fontId="3" fillId="0" borderId="24" xfId="49" applyNumberFormat="1" applyFont="1" applyFill="1" applyBorder="1" applyAlignment="1">
      <alignment horizontal="center" vertical="center"/>
    </xf>
    <xf numFmtId="57" fontId="3" fillId="0" borderId="47" xfId="49" applyNumberFormat="1" applyFont="1" applyFill="1" applyBorder="1" applyAlignment="1">
      <alignment horizontal="center" vertical="center"/>
    </xf>
    <xf numFmtId="57" fontId="3" fillId="0" borderId="23" xfId="49" applyNumberFormat="1" applyFont="1" applyFill="1" applyBorder="1" applyAlignment="1">
      <alignment horizontal="center" vertical="center"/>
    </xf>
    <xf numFmtId="179" fontId="0" fillId="0" borderId="54" xfId="49" applyNumberFormat="1" applyFont="1" applyFill="1" applyBorder="1" applyAlignment="1">
      <alignment vertical="center"/>
    </xf>
    <xf numFmtId="192" fontId="3" fillId="0" borderId="172" xfId="0" applyNumberFormat="1" applyFont="1" applyFill="1" applyBorder="1" applyAlignment="1">
      <alignment/>
    </xf>
    <xf numFmtId="192" fontId="3" fillId="0" borderId="65" xfId="0" applyNumberFormat="1" applyFont="1" applyFill="1" applyBorder="1" applyAlignment="1">
      <alignment/>
    </xf>
    <xf numFmtId="192" fontId="3" fillId="0" borderId="93" xfId="0" applyNumberFormat="1" applyFont="1" applyFill="1" applyBorder="1" applyAlignment="1">
      <alignment/>
    </xf>
    <xf numFmtId="192" fontId="3" fillId="0" borderId="83" xfId="0" applyNumberFormat="1" applyFont="1" applyFill="1" applyBorder="1" applyAlignment="1">
      <alignment/>
    </xf>
    <xf numFmtId="192" fontId="3" fillId="0" borderId="183" xfId="0" applyNumberFormat="1" applyFont="1" applyFill="1" applyBorder="1" applyAlignment="1">
      <alignment/>
    </xf>
    <xf numFmtId="192" fontId="3" fillId="0" borderId="73" xfId="0" applyNumberFormat="1" applyFont="1" applyFill="1" applyBorder="1" applyAlignment="1">
      <alignment/>
    </xf>
    <xf numFmtId="192" fontId="3" fillId="0" borderId="66" xfId="0" applyNumberFormat="1" applyFont="1" applyFill="1" applyBorder="1" applyAlignment="1">
      <alignment/>
    </xf>
    <xf numFmtId="206" fontId="3" fillId="0" borderId="79" xfId="49" applyNumberFormat="1" applyFont="1" applyFill="1" applyBorder="1" applyAlignment="1">
      <alignment vertical="center"/>
    </xf>
    <xf numFmtId="193" fontId="3" fillId="0" borderId="83" xfId="0" applyNumberFormat="1" applyFont="1" applyFill="1" applyBorder="1" applyAlignment="1">
      <alignment/>
    </xf>
    <xf numFmtId="193" fontId="3" fillId="0" borderId="65" xfId="0" applyNumberFormat="1" applyFont="1" applyFill="1" applyBorder="1" applyAlignment="1">
      <alignment/>
    </xf>
    <xf numFmtId="193" fontId="3" fillId="0" borderId="78" xfId="0" applyNumberFormat="1" applyFont="1" applyFill="1" applyBorder="1" applyAlignment="1">
      <alignment/>
    </xf>
    <xf numFmtId="193" fontId="3" fillId="0" borderId="66" xfId="0" applyNumberFormat="1" applyFont="1" applyFill="1" applyBorder="1" applyAlignment="1">
      <alignment/>
    </xf>
    <xf numFmtId="38" fontId="2" fillId="0" borderId="89" xfId="49" applyFont="1" applyFill="1" applyBorder="1" applyAlignment="1">
      <alignment vertical="center"/>
    </xf>
    <xf numFmtId="38" fontId="2" fillId="0" borderId="87" xfId="49" applyFont="1" applyFill="1" applyBorder="1" applyAlignment="1">
      <alignment vertical="center"/>
    </xf>
    <xf numFmtId="38" fontId="2" fillId="0" borderId="88" xfId="49" applyFont="1" applyFill="1" applyBorder="1" applyAlignment="1">
      <alignment vertical="center"/>
    </xf>
    <xf numFmtId="206" fontId="3" fillId="0" borderId="124" xfId="49" applyNumberFormat="1" applyFont="1" applyFill="1" applyBorder="1" applyAlignment="1">
      <alignment vertical="center"/>
    </xf>
    <xf numFmtId="38" fontId="2" fillId="0" borderId="72" xfId="49" applyFont="1" applyFill="1" applyBorder="1" applyAlignment="1">
      <alignment vertical="center" shrinkToFit="1"/>
    </xf>
    <xf numFmtId="49" fontId="3" fillId="0" borderId="83" xfId="49" applyNumberFormat="1" applyFont="1" applyFill="1" applyBorder="1" applyAlignment="1">
      <alignment horizontal="center" vertical="center"/>
    </xf>
    <xf numFmtId="49" fontId="3" fillId="0" borderId="65" xfId="49" applyNumberFormat="1" applyFont="1" applyFill="1" applyBorder="1" applyAlignment="1">
      <alignment horizontal="center" vertical="center"/>
    </xf>
    <xf numFmtId="49" fontId="3" fillId="0" borderId="78" xfId="49" applyNumberFormat="1" applyFont="1" applyFill="1" applyBorder="1" applyAlignment="1">
      <alignment horizontal="center" vertical="center"/>
    </xf>
    <xf numFmtId="49" fontId="3" fillId="0" borderId="73" xfId="49" applyNumberFormat="1" applyFont="1" applyFill="1" applyBorder="1" applyAlignment="1">
      <alignment horizontal="center" vertical="center"/>
    </xf>
    <xf numFmtId="49" fontId="3" fillId="0" borderId="66" xfId="49" applyNumberFormat="1" applyFont="1" applyFill="1" applyBorder="1" applyAlignment="1">
      <alignment horizontal="center" vertical="center"/>
    </xf>
    <xf numFmtId="49" fontId="3" fillId="0" borderId="84" xfId="49" applyNumberFormat="1" applyFont="1" applyFill="1" applyBorder="1" applyAlignment="1">
      <alignment horizontal="center" vertical="center"/>
    </xf>
    <xf numFmtId="192" fontId="3" fillId="0" borderId="83" xfId="0" applyNumberFormat="1" applyFont="1" applyFill="1" applyBorder="1" applyAlignment="1">
      <alignment vertical="center"/>
    </xf>
    <xf numFmtId="192" fontId="3" fillId="0" borderId="65" xfId="0" applyNumberFormat="1" applyFont="1" applyFill="1" applyBorder="1" applyAlignment="1">
      <alignment vertical="center"/>
    </xf>
    <xf numFmtId="192" fontId="3" fillId="0" borderId="78" xfId="0" applyNumberFormat="1" applyFont="1" applyFill="1" applyBorder="1" applyAlignment="1">
      <alignment vertical="center"/>
    </xf>
    <xf numFmtId="192" fontId="3" fillId="0" borderId="73" xfId="0" applyNumberFormat="1" applyFont="1" applyFill="1" applyBorder="1" applyAlignment="1">
      <alignment vertical="center"/>
    </xf>
    <xf numFmtId="192" fontId="3" fillId="0" borderId="159" xfId="0" applyNumberFormat="1" applyFont="1" applyFill="1" applyBorder="1" applyAlignment="1">
      <alignment/>
    </xf>
    <xf numFmtId="192" fontId="3" fillId="0" borderId="0" xfId="0" applyNumberFormat="1" applyFont="1" applyFill="1" applyAlignment="1">
      <alignment/>
    </xf>
    <xf numFmtId="192" fontId="3" fillId="0" borderId="66" xfId="0" applyNumberFormat="1" applyFont="1" applyFill="1" applyBorder="1" applyAlignment="1">
      <alignment vertical="center"/>
    </xf>
    <xf numFmtId="192" fontId="3" fillId="0" borderId="78" xfId="0" applyNumberFormat="1" applyFont="1" applyFill="1" applyBorder="1" applyAlignment="1">
      <alignment/>
    </xf>
    <xf numFmtId="195" fontId="3" fillId="0" borderId="172" xfId="0" applyNumberFormat="1" applyFont="1" applyFill="1" applyBorder="1" applyAlignment="1">
      <alignment/>
    </xf>
    <xf numFmtId="0" fontId="3" fillId="0" borderId="65" xfId="0" applyFont="1" applyFill="1" applyBorder="1" applyAlignment="1">
      <alignment/>
    </xf>
    <xf numFmtId="189" fontId="3" fillId="0" borderId="73" xfId="0" applyNumberFormat="1" applyFont="1" applyFill="1" applyBorder="1" applyAlignment="1">
      <alignment/>
    </xf>
    <xf numFmtId="0" fontId="3" fillId="0" borderId="93" xfId="0" applyFont="1" applyFill="1" applyBorder="1" applyAlignment="1">
      <alignment/>
    </xf>
    <xf numFmtId="189" fontId="3" fillId="0" borderId="65" xfId="0" applyNumberFormat="1" applyFont="1" applyFill="1" applyBorder="1" applyAlignment="1">
      <alignment/>
    </xf>
    <xf numFmtId="195" fontId="3" fillId="0" borderId="83" xfId="0" applyNumberFormat="1" applyFont="1" applyFill="1" applyBorder="1" applyAlignment="1">
      <alignment/>
    </xf>
    <xf numFmtId="195" fontId="3" fillId="0" borderId="65" xfId="0" applyNumberFormat="1" applyFont="1" applyFill="1" applyBorder="1" applyAlignment="1">
      <alignment/>
    </xf>
    <xf numFmtId="189" fontId="3" fillId="0" borderId="83" xfId="0" applyNumberFormat="1" applyFont="1" applyFill="1" applyBorder="1" applyAlignment="1">
      <alignment/>
    </xf>
    <xf numFmtId="189" fontId="3" fillId="0" borderId="78" xfId="0" applyNumberFormat="1" applyFont="1" applyFill="1" applyBorder="1" applyAlignment="1">
      <alignment/>
    </xf>
    <xf numFmtId="195" fontId="3" fillId="0" borderId="93" xfId="0" applyNumberFormat="1" applyFont="1" applyFill="1" applyBorder="1" applyAlignment="1">
      <alignment/>
    </xf>
    <xf numFmtId="189" fontId="3" fillId="0" borderId="66" xfId="0" applyNumberFormat="1" applyFont="1" applyFill="1" applyBorder="1" applyAlignment="1">
      <alignment/>
    </xf>
    <xf numFmtId="195" fontId="3" fillId="0" borderId="183" xfId="0" applyNumberFormat="1" applyFont="1" applyFill="1" applyBorder="1" applyAlignment="1">
      <alignment/>
    </xf>
    <xf numFmtId="191" fontId="3" fillId="0" borderId="172" xfId="0" applyNumberFormat="1" applyFont="1" applyFill="1" applyBorder="1" applyAlignment="1">
      <alignment/>
    </xf>
    <xf numFmtId="191" fontId="3" fillId="0" borderId="65" xfId="0" applyNumberFormat="1" applyFont="1" applyFill="1" applyBorder="1" applyAlignment="1">
      <alignment/>
    </xf>
    <xf numFmtId="191" fontId="3" fillId="0" borderId="183" xfId="0" applyNumberFormat="1" applyFont="1" applyFill="1" applyBorder="1" applyAlignment="1">
      <alignment/>
    </xf>
    <xf numFmtId="195" fontId="3" fillId="0" borderId="159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191" fontId="3" fillId="0" borderId="73" xfId="0" applyNumberFormat="1" applyFont="1" applyFill="1" applyBorder="1" applyAlignment="1">
      <alignment/>
    </xf>
    <xf numFmtId="195" fontId="3" fillId="0" borderId="66" xfId="0" applyNumberFormat="1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3" fillId="0" borderId="83" xfId="0" applyFont="1" applyFill="1" applyBorder="1" applyAlignment="1">
      <alignment/>
    </xf>
    <xf numFmtId="0" fontId="3" fillId="0" borderId="78" xfId="0" applyFont="1" applyFill="1" applyBorder="1" applyAlignment="1">
      <alignment/>
    </xf>
    <xf numFmtId="0" fontId="3" fillId="0" borderId="66" xfId="0" applyFont="1" applyFill="1" applyBorder="1" applyAlignment="1">
      <alignment/>
    </xf>
    <xf numFmtId="38" fontId="2" fillId="0" borderId="29" xfId="49" applyFont="1" applyFill="1" applyBorder="1" applyAlignment="1">
      <alignment vertical="center"/>
    </xf>
    <xf numFmtId="38" fontId="2" fillId="0" borderId="96" xfId="49" applyFont="1" applyFill="1" applyBorder="1" applyAlignment="1">
      <alignment vertical="center"/>
    </xf>
    <xf numFmtId="38" fontId="2" fillId="0" borderId="95" xfId="49" applyFont="1" applyFill="1" applyBorder="1" applyAlignment="1">
      <alignment vertical="center"/>
    </xf>
    <xf numFmtId="0" fontId="3" fillId="0" borderId="20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3" fillId="0" borderId="96" xfId="0" applyFont="1" applyFill="1" applyBorder="1" applyAlignment="1">
      <alignment/>
    </xf>
    <xf numFmtId="0" fontId="3" fillId="0" borderId="80" xfId="0" applyFont="1" applyFill="1" applyBorder="1" applyAlignment="1">
      <alignment/>
    </xf>
    <xf numFmtId="0" fontId="3" fillId="0" borderId="75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206" fontId="3" fillId="0" borderId="95" xfId="49" applyNumberFormat="1" applyFont="1" applyFill="1" applyBorder="1" applyAlignment="1">
      <alignment vertical="center"/>
    </xf>
    <xf numFmtId="195" fontId="3" fillId="0" borderId="73" xfId="0" applyNumberFormat="1" applyFont="1" applyFill="1" applyBorder="1" applyAlignment="1">
      <alignment/>
    </xf>
    <xf numFmtId="195" fontId="3" fillId="0" borderId="78" xfId="0" applyNumberFormat="1" applyFont="1" applyFill="1" applyBorder="1" applyAlignment="1">
      <alignment/>
    </xf>
    <xf numFmtId="196" fontId="2" fillId="0" borderId="28" xfId="49" applyNumberFormat="1" applyFont="1" applyFill="1" applyBorder="1" applyAlignment="1">
      <alignment vertical="center"/>
    </xf>
    <xf numFmtId="195" fontId="3" fillId="0" borderId="0" xfId="0" applyNumberFormat="1" applyFont="1" applyFill="1" applyAlignment="1">
      <alignment/>
    </xf>
    <xf numFmtId="195" fontId="3" fillId="0" borderId="129" xfId="0" applyNumberFormat="1" applyFont="1" applyFill="1" applyBorder="1" applyAlignment="1">
      <alignment/>
    </xf>
    <xf numFmtId="0" fontId="2" fillId="0" borderId="13" xfId="49" applyNumberFormat="1" applyFont="1" applyFill="1" applyBorder="1" applyAlignment="1">
      <alignment vertical="center"/>
    </xf>
    <xf numFmtId="40" fontId="3" fillId="0" borderId="10" xfId="49" applyNumberFormat="1" applyFont="1" applyFill="1" applyBorder="1" applyAlignment="1">
      <alignment horizontal="center" vertical="center" shrinkToFit="1"/>
    </xf>
    <xf numFmtId="40" fontId="3" fillId="0" borderId="19" xfId="49" applyNumberFormat="1" applyFont="1" applyFill="1" applyBorder="1" applyAlignment="1">
      <alignment horizontal="center" vertical="center" shrinkToFit="1"/>
    </xf>
    <xf numFmtId="40" fontId="3" fillId="0" borderId="13" xfId="49" applyNumberFormat="1" applyFont="1" applyFill="1" applyBorder="1" applyAlignment="1">
      <alignment horizontal="center" vertical="center" shrinkToFit="1"/>
    </xf>
    <xf numFmtId="40" fontId="3" fillId="0" borderId="16" xfId="49" applyNumberFormat="1" applyFont="1" applyFill="1" applyBorder="1" applyAlignment="1">
      <alignment horizontal="center" vertical="center" shrinkToFit="1"/>
    </xf>
    <xf numFmtId="40" fontId="3" fillId="0" borderId="51" xfId="49" applyNumberFormat="1" applyFont="1" applyFill="1" applyBorder="1" applyAlignment="1">
      <alignment horizontal="center" vertical="center" shrinkToFit="1"/>
    </xf>
    <xf numFmtId="38" fontId="2" fillId="0" borderId="141" xfId="49" applyFont="1" applyFill="1" applyBorder="1" applyAlignment="1">
      <alignment vertical="center"/>
    </xf>
    <xf numFmtId="193" fontId="3" fillId="0" borderId="129" xfId="0" applyNumberFormat="1" applyFont="1" applyFill="1" applyBorder="1" applyAlignment="1">
      <alignment/>
    </xf>
    <xf numFmtId="193" fontId="3" fillId="0" borderId="159" xfId="0" applyNumberFormat="1" applyFont="1" applyFill="1" applyBorder="1" applyAlignment="1">
      <alignment/>
    </xf>
    <xf numFmtId="193" fontId="3" fillId="0" borderId="11" xfId="0" applyNumberFormat="1" applyFont="1" applyFill="1" applyBorder="1" applyAlignment="1">
      <alignment/>
    </xf>
    <xf numFmtId="0" fontId="3" fillId="0" borderId="65" xfId="0" applyNumberFormat="1" applyFont="1" applyFill="1" applyBorder="1" applyAlignment="1">
      <alignment/>
    </xf>
    <xf numFmtId="0" fontId="3" fillId="0" borderId="83" xfId="0" applyNumberFormat="1" applyFont="1" applyFill="1" applyBorder="1" applyAlignment="1">
      <alignment/>
    </xf>
    <xf numFmtId="193" fontId="3" fillId="0" borderId="82" xfId="0" applyNumberFormat="1" applyFont="1" applyFill="1" applyBorder="1" applyAlignment="1">
      <alignment/>
    </xf>
    <xf numFmtId="193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82" xfId="0" applyNumberFormat="1" applyFont="1" applyFill="1" applyBorder="1" applyAlignment="1">
      <alignment/>
    </xf>
    <xf numFmtId="192" fontId="3" fillId="0" borderId="11" xfId="0" applyNumberFormat="1" applyFont="1" applyFill="1" applyBorder="1" applyAlignment="1">
      <alignment/>
    </xf>
    <xf numFmtId="207" fontId="3" fillId="0" borderId="164" xfId="49" applyNumberFormat="1" applyFont="1" applyFill="1" applyBorder="1" applyAlignment="1">
      <alignment vertical="center"/>
    </xf>
    <xf numFmtId="192" fontId="3" fillId="0" borderId="99" xfId="0" applyNumberFormat="1" applyFont="1" applyFill="1" applyBorder="1" applyAlignment="1">
      <alignment/>
    </xf>
    <xf numFmtId="193" fontId="3" fillId="0" borderId="73" xfId="0" applyNumberFormat="1" applyFont="1" applyFill="1" applyBorder="1" applyAlignment="1">
      <alignment/>
    </xf>
    <xf numFmtId="207" fontId="3" fillId="0" borderId="79" xfId="49" applyNumberFormat="1" applyFont="1" applyFill="1" applyBorder="1" applyAlignment="1">
      <alignment vertical="center"/>
    </xf>
    <xf numFmtId="38" fontId="2" fillId="0" borderId="72" xfId="49" applyFont="1" applyFill="1" applyBorder="1" applyAlignment="1">
      <alignment horizontal="left" vertical="center"/>
    </xf>
    <xf numFmtId="192" fontId="3" fillId="0" borderId="143" xfId="0" applyNumberFormat="1" applyFont="1" applyFill="1" applyBorder="1" applyAlignment="1">
      <alignment/>
    </xf>
    <xf numFmtId="38" fontId="2" fillId="0" borderId="74" xfId="49" applyFont="1" applyFill="1" applyBorder="1" applyAlignment="1">
      <alignment horizontal="left" vertical="center"/>
    </xf>
    <xf numFmtId="192" fontId="3" fillId="0" borderId="100" xfId="0" applyNumberFormat="1" applyFont="1" applyFill="1" applyBorder="1" applyAlignment="1">
      <alignment/>
    </xf>
    <xf numFmtId="193" fontId="3" fillId="0" borderId="20" xfId="0" applyNumberFormat="1" applyFont="1" applyFill="1" applyBorder="1" applyAlignment="1">
      <alignment/>
    </xf>
    <xf numFmtId="192" fontId="3" fillId="0" borderId="80" xfId="0" applyNumberFormat="1" applyFont="1" applyFill="1" applyBorder="1" applyAlignment="1">
      <alignment/>
    </xf>
    <xf numFmtId="192" fontId="3" fillId="0" borderId="68" xfId="0" applyNumberFormat="1" applyFont="1" applyFill="1" applyBorder="1" applyAlignment="1">
      <alignment/>
    </xf>
    <xf numFmtId="192" fontId="3" fillId="0" borderId="96" xfId="0" applyNumberFormat="1" applyFont="1" applyFill="1" applyBorder="1" applyAlignment="1">
      <alignment/>
    </xf>
    <xf numFmtId="193" fontId="3" fillId="0" borderId="75" xfId="0" applyNumberFormat="1" applyFont="1" applyFill="1" applyBorder="1" applyAlignment="1">
      <alignment/>
    </xf>
    <xf numFmtId="193" fontId="3" fillId="0" borderId="68" xfId="0" applyNumberFormat="1" applyFont="1" applyFill="1" applyBorder="1" applyAlignment="1">
      <alignment/>
    </xf>
    <xf numFmtId="193" fontId="3" fillId="0" borderId="80" xfId="0" applyNumberFormat="1" applyFont="1" applyFill="1" applyBorder="1" applyAlignment="1">
      <alignment/>
    </xf>
    <xf numFmtId="193" fontId="3" fillId="0" borderId="96" xfId="0" applyNumberFormat="1" applyFont="1" applyFill="1" applyBorder="1" applyAlignment="1">
      <alignment/>
    </xf>
    <xf numFmtId="192" fontId="3" fillId="0" borderId="75" xfId="0" applyNumberFormat="1" applyFont="1" applyFill="1" applyBorder="1" applyAlignment="1">
      <alignment/>
    </xf>
    <xf numFmtId="192" fontId="3" fillId="0" borderId="95" xfId="0" applyNumberFormat="1" applyFont="1" applyFill="1" applyBorder="1" applyAlignment="1">
      <alignment/>
    </xf>
    <xf numFmtId="207" fontId="3" fillId="0" borderId="55" xfId="49" applyNumberFormat="1" applyFont="1" applyFill="1" applyBorder="1" applyAlignment="1">
      <alignment vertical="center"/>
    </xf>
    <xf numFmtId="49" fontId="2" fillId="0" borderId="28" xfId="49" applyNumberFormat="1" applyFont="1" applyFill="1" applyBorder="1" applyAlignment="1">
      <alignment horizontal="right" vertical="center"/>
    </xf>
    <xf numFmtId="49" fontId="2" fillId="0" borderId="12" xfId="49" applyNumberFormat="1" applyFont="1" applyFill="1" applyBorder="1" applyAlignment="1">
      <alignment horizontal="left" vertical="center"/>
    </xf>
    <xf numFmtId="49" fontId="2" fillId="0" borderId="18" xfId="49" applyNumberFormat="1" applyFont="1" applyFill="1" applyBorder="1" applyAlignment="1">
      <alignment horizontal="left" vertical="center"/>
    </xf>
    <xf numFmtId="193" fontId="3" fillId="0" borderId="0" xfId="0" applyNumberFormat="1" applyFont="1" applyFill="1" applyBorder="1" applyAlignment="1">
      <alignment horizontal="center"/>
    </xf>
    <xf numFmtId="193" fontId="3" fillId="0" borderId="159" xfId="49" applyNumberFormat="1" applyFont="1" applyFill="1" applyBorder="1" applyAlignment="1">
      <alignment horizontal="center" vertical="center"/>
    </xf>
    <xf numFmtId="205" fontId="3" fillId="0" borderId="159" xfId="0" applyNumberFormat="1" applyFont="1" applyFill="1" applyBorder="1" applyAlignment="1">
      <alignment horizontal="center"/>
    </xf>
    <xf numFmtId="49" fontId="3" fillId="0" borderId="159" xfId="0" applyNumberFormat="1" applyFont="1" applyFill="1" applyBorder="1" applyAlignment="1">
      <alignment horizontal="center"/>
    </xf>
    <xf numFmtId="193" fontId="3" fillId="0" borderId="159" xfId="0" applyNumberFormat="1" applyFont="1" applyFill="1" applyBorder="1" applyAlignment="1">
      <alignment horizontal="center"/>
    </xf>
    <xf numFmtId="193" fontId="3" fillId="0" borderId="11" xfId="0" applyNumberFormat="1" applyFont="1" applyFill="1" applyBorder="1" applyAlignment="1">
      <alignment horizontal="center"/>
    </xf>
    <xf numFmtId="193" fontId="3" fillId="0" borderId="20" xfId="0" applyNumberFormat="1" applyFont="1" applyFill="1" applyBorder="1" applyAlignment="1">
      <alignment horizontal="center"/>
    </xf>
    <xf numFmtId="193" fontId="3" fillId="0" borderId="82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93" fontId="3" fillId="0" borderId="58" xfId="0" applyNumberFormat="1" applyFont="1" applyFill="1" applyBorder="1" applyAlignment="1">
      <alignment horizontal="center"/>
    </xf>
    <xf numFmtId="0" fontId="3" fillId="0" borderId="15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5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9" fontId="3" fillId="0" borderId="164" xfId="49" applyNumberFormat="1" applyFont="1" applyFill="1" applyBorder="1" applyAlignment="1">
      <alignment horizontal="center" vertical="center"/>
    </xf>
    <xf numFmtId="57" fontId="2" fillId="0" borderId="28" xfId="49" applyNumberFormat="1" applyFont="1" applyFill="1" applyBorder="1" applyAlignment="1">
      <alignment vertical="center"/>
    </xf>
    <xf numFmtId="179" fontId="3" fillId="0" borderId="51" xfId="49" applyNumberFormat="1" applyFont="1" applyFill="1" applyBorder="1" applyAlignment="1">
      <alignment horizontal="center" vertical="center"/>
    </xf>
    <xf numFmtId="177" fontId="2" fillId="0" borderId="28" xfId="49" applyNumberFormat="1" applyFont="1" applyFill="1" applyBorder="1" applyAlignment="1">
      <alignment vertical="center"/>
    </xf>
    <xf numFmtId="0" fontId="2" fillId="0" borderId="72" xfId="49" applyNumberFormat="1" applyFont="1" applyFill="1" applyBorder="1" applyAlignment="1">
      <alignment vertical="center"/>
    </xf>
    <xf numFmtId="209" fontId="3" fillId="0" borderId="73" xfId="0" applyNumberFormat="1" applyFont="1" applyFill="1" applyBorder="1" applyAlignment="1">
      <alignment/>
    </xf>
    <xf numFmtId="209" fontId="3" fillId="0" borderId="78" xfId="0" applyNumberFormat="1" applyFont="1" applyFill="1" applyBorder="1" applyAlignment="1">
      <alignment/>
    </xf>
    <xf numFmtId="209" fontId="3" fillId="0" borderId="147" xfId="0" applyNumberFormat="1" applyFont="1" applyFill="1" applyBorder="1" applyAlignment="1">
      <alignment/>
    </xf>
    <xf numFmtId="209" fontId="3" fillId="0" borderId="129" xfId="0" applyNumberFormat="1" applyFont="1" applyFill="1" applyBorder="1" applyAlignment="1">
      <alignment/>
    </xf>
    <xf numFmtId="209" fontId="3" fillId="0" borderId="127" xfId="0" applyNumberFormat="1" applyFont="1" applyFill="1" applyBorder="1" applyAlignment="1">
      <alignment/>
    </xf>
    <xf numFmtId="0" fontId="0" fillId="0" borderId="159" xfId="0" applyFill="1" applyBorder="1" applyAlignment="1">
      <alignment/>
    </xf>
    <xf numFmtId="209" fontId="3" fillId="0" borderId="83" xfId="0" applyNumberFormat="1" applyFont="1" applyFill="1" applyBorder="1" applyAlignment="1">
      <alignment/>
    </xf>
    <xf numFmtId="209" fontId="3" fillId="0" borderId="109" xfId="0" applyNumberFormat="1" applyFont="1" applyFill="1" applyBorder="1" applyAlignment="1">
      <alignment/>
    </xf>
    <xf numFmtId="177" fontId="0" fillId="0" borderId="0" xfId="49" applyNumberFormat="1" applyFont="1" applyFill="1" applyAlignment="1">
      <alignment vertical="center"/>
    </xf>
    <xf numFmtId="0" fontId="2" fillId="0" borderId="30" xfId="49" applyNumberFormat="1" applyFont="1" applyFill="1" applyBorder="1" applyAlignment="1">
      <alignment vertical="center"/>
    </xf>
    <xf numFmtId="0" fontId="2" fillId="0" borderId="131" xfId="49" applyNumberFormat="1" applyFont="1" applyFill="1" applyBorder="1" applyAlignment="1">
      <alignment vertical="center"/>
    </xf>
    <xf numFmtId="209" fontId="3" fillId="0" borderId="36" xfId="0" applyNumberFormat="1" applyFont="1" applyFill="1" applyBorder="1" applyAlignment="1">
      <alignment/>
    </xf>
    <xf numFmtId="209" fontId="3" fillId="0" borderId="22" xfId="0" applyNumberFormat="1" applyFont="1" applyFill="1" applyBorder="1" applyAlignment="1">
      <alignment/>
    </xf>
    <xf numFmtId="209" fontId="3" fillId="0" borderId="82" xfId="0" applyNumberFormat="1" applyFont="1" applyFill="1" applyBorder="1" applyAlignment="1">
      <alignment/>
    </xf>
    <xf numFmtId="209" fontId="3" fillId="0" borderId="149" xfId="0" applyNumberFormat="1" applyFont="1" applyFill="1" applyBorder="1" applyAlignment="1">
      <alignment/>
    </xf>
    <xf numFmtId="209" fontId="3" fillId="0" borderId="150" xfId="0" applyNumberFormat="1" applyFont="1" applyFill="1" applyBorder="1" applyAlignment="1">
      <alignment/>
    </xf>
    <xf numFmtId="209" fontId="3" fillId="0" borderId="170" xfId="0" applyNumberFormat="1" applyFont="1" applyFill="1" applyBorder="1" applyAlignment="1">
      <alignment/>
    </xf>
    <xf numFmtId="209" fontId="3" fillId="0" borderId="85" xfId="0" applyNumberFormat="1" applyFont="1" applyFill="1" applyBorder="1" applyAlignment="1">
      <alignment/>
    </xf>
    <xf numFmtId="38" fontId="2" fillId="0" borderId="15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41" xfId="49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59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143" xfId="0" applyFont="1" applyFill="1" applyBorder="1" applyAlignment="1">
      <alignment/>
    </xf>
    <xf numFmtId="0" fontId="3" fillId="0" borderId="18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82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184" fontId="3" fillId="0" borderId="39" xfId="0" applyNumberFormat="1" applyFont="1" applyFill="1" applyBorder="1" applyAlignment="1">
      <alignment/>
    </xf>
    <xf numFmtId="0" fontId="3" fillId="0" borderId="129" xfId="0" applyFont="1" applyFill="1" applyBorder="1" applyAlignment="1">
      <alignment/>
    </xf>
    <xf numFmtId="0" fontId="3" fillId="0" borderId="84" xfId="0" applyFont="1" applyFill="1" applyBorder="1" applyAlignment="1">
      <alignment/>
    </xf>
    <xf numFmtId="184" fontId="3" fillId="0" borderId="84" xfId="0" applyNumberFormat="1" applyFont="1" applyFill="1" applyBorder="1" applyAlignment="1">
      <alignment/>
    </xf>
    <xf numFmtId="0" fontId="3" fillId="0" borderId="172" xfId="0" applyFont="1" applyFill="1" applyBorder="1" applyAlignment="1">
      <alignment/>
    </xf>
    <xf numFmtId="0" fontId="3" fillId="0" borderId="108" xfId="0" applyFont="1" applyFill="1" applyBorder="1" applyAlignment="1">
      <alignment/>
    </xf>
    <xf numFmtId="0" fontId="3" fillId="0" borderId="127" xfId="0" applyFont="1" applyFill="1" applyBorder="1" applyAlignment="1">
      <alignment/>
    </xf>
    <xf numFmtId="0" fontId="3" fillId="0" borderId="147" xfId="0" applyFont="1" applyFill="1" applyBorder="1" applyAlignment="1">
      <alignment/>
    </xf>
    <xf numFmtId="0" fontId="3" fillId="0" borderId="109" xfId="0" applyFont="1" applyFill="1" applyBorder="1" applyAlignment="1">
      <alignment/>
    </xf>
    <xf numFmtId="38" fontId="2" fillId="0" borderId="74" xfId="49" applyFont="1" applyFill="1" applyBorder="1" applyAlignment="1">
      <alignment vertical="center"/>
    </xf>
    <xf numFmtId="0" fontId="3" fillId="0" borderId="100" xfId="0" applyFont="1" applyFill="1" applyBorder="1" applyAlignment="1">
      <alignment/>
    </xf>
    <xf numFmtId="0" fontId="2" fillId="0" borderId="28" xfId="49" applyNumberFormat="1" applyFont="1" applyFill="1" applyBorder="1" applyAlignment="1">
      <alignment horizontal="right" vertical="center"/>
    </xf>
    <xf numFmtId="0" fontId="2" fillId="0" borderId="13" xfId="49" applyNumberFormat="1" applyFont="1" applyFill="1" applyBorder="1" applyAlignment="1">
      <alignment horizontal="left" vertical="center"/>
    </xf>
    <xf numFmtId="0" fontId="2" fillId="0" borderId="16" xfId="49" applyNumberFormat="1" applyFont="1" applyFill="1" applyBorder="1" applyAlignment="1">
      <alignment horizontal="left" vertical="center"/>
    </xf>
    <xf numFmtId="0" fontId="2" fillId="0" borderId="40" xfId="49" applyNumberFormat="1" applyFont="1" applyFill="1" applyBorder="1" applyAlignment="1">
      <alignment horizontal="right" vertical="center"/>
    </xf>
    <xf numFmtId="0" fontId="3" fillId="0" borderId="15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184" fontId="3" fillId="0" borderId="40" xfId="0" applyNumberFormat="1" applyFont="1" applyFill="1" applyBorder="1" applyAlignment="1">
      <alignment/>
    </xf>
    <xf numFmtId="38" fontId="2" fillId="0" borderId="30" xfId="49" applyFont="1" applyFill="1" applyBorder="1" applyAlignment="1">
      <alignment vertical="center"/>
    </xf>
    <xf numFmtId="38" fontId="2" fillId="0" borderId="32" xfId="49" applyFont="1" applyFill="1" applyBorder="1" applyAlignment="1">
      <alignment vertical="center"/>
    </xf>
    <xf numFmtId="38" fontId="2" fillId="0" borderId="38" xfId="49" applyFont="1" applyFill="1" applyBorder="1" applyAlignment="1">
      <alignment horizontal="center" vertical="center"/>
    </xf>
    <xf numFmtId="0" fontId="3" fillId="0" borderId="4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184" fontId="3" fillId="0" borderId="38" xfId="0" applyNumberFormat="1" applyFont="1" applyFill="1" applyBorder="1" applyAlignment="1">
      <alignment/>
    </xf>
    <xf numFmtId="192" fontId="0" fillId="0" borderId="172" xfId="0" applyNumberFormat="1" applyFont="1" applyFill="1" applyBorder="1" applyAlignment="1">
      <alignment shrinkToFit="1"/>
    </xf>
    <xf numFmtId="192" fontId="0" fillId="0" borderId="99" xfId="0" applyNumberFormat="1" applyFont="1" applyFill="1" applyBorder="1" applyAlignment="1">
      <alignment shrinkToFit="1"/>
    </xf>
    <xf numFmtId="192" fontId="0" fillId="0" borderId="73" xfId="0" applyNumberFormat="1" applyFont="1" applyFill="1" applyBorder="1" applyAlignment="1">
      <alignment shrinkToFit="1"/>
    </xf>
    <xf numFmtId="193" fontId="0" fillId="0" borderId="99" xfId="0" applyNumberFormat="1" applyFont="1" applyFill="1" applyBorder="1" applyAlignment="1">
      <alignment shrinkToFit="1"/>
    </xf>
    <xf numFmtId="193" fontId="0" fillId="0" borderId="73" xfId="0" applyNumberFormat="1" applyFont="1" applyFill="1" applyBorder="1" applyAlignment="1">
      <alignment shrinkToFit="1"/>
    </xf>
    <xf numFmtId="193" fontId="0" fillId="0" borderId="28" xfId="0" applyNumberFormat="1" applyFont="1" applyFill="1" applyBorder="1" applyAlignment="1">
      <alignment shrinkToFit="1"/>
    </xf>
    <xf numFmtId="193" fontId="0" fillId="0" borderId="172" xfId="0" applyNumberFormat="1" applyFont="1" applyFill="1" applyBorder="1" applyAlignment="1">
      <alignment shrinkToFit="1"/>
    </xf>
    <xf numFmtId="193" fontId="0" fillId="0" borderId="83" xfId="0" applyNumberFormat="1" applyFont="1" applyFill="1" applyBorder="1" applyAlignment="1">
      <alignment shrinkToFit="1"/>
    </xf>
    <xf numFmtId="193" fontId="0" fillId="0" borderId="147" xfId="0" applyNumberFormat="1" applyFont="1" applyFill="1" applyBorder="1" applyAlignment="1">
      <alignment shrinkToFit="1"/>
    </xf>
    <xf numFmtId="193" fontId="0" fillId="0" borderId="128" xfId="0" applyNumberFormat="1" applyFont="1" applyFill="1" applyBorder="1" applyAlignment="1">
      <alignment shrinkToFit="1"/>
    </xf>
    <xf numFmtId="193" fontId="0" fillId="0" borderId="66" xfId="0" applyNumberFormat="1" applyFont="1" applyFill="1" applyBorder="1" applyAlignment="1">
      <alignment shrinkToFit="1"/>
    </xf>
    <xf numFmtId="193" fontId="0" fillId="0" borderId="108" xfId="0" applyNumberFormat="1" applyFont="1" applyFill="1" applyBorder="1" applyAlignment="1">
      <alignment shrinkToFit="1"/>
    </xf>
    <xf numFmtId="193" fontId="0" fillId="0" borderId="65" xfId="0" applyNumberFormat="1" applyFont="1" applyFill="1" applyBorder="1" applyAlignment="1">
      <alignment shrinkToFit="1"/>
    </xf>
    <xf numFmtId="193" fontId="0" fillId="0" borderId="84" xfId="0" applyNumberFormat="1" applyFont="1" applyFill="1" applyBorder="1" applyAlignment="1">
      <alignment shrinkToFit="1"/>
    </xf>
    <xf numFmtId="193" fontId="0" fillId="0" borderId="0" xfId="0" applyNumberFormat="1" applyFont="1" applyFill="1" applyAlignment="1">
      <alignment shrinkToFit="1"/>
    </xf>
    <xf numFmtId="193" fontId="0" fillId="0" borderId="184" xfId="0" applyNumberFormat="1" applyFont="1" applyFill="1" applyBorder="1" applyAlignment="1">
      <alignment shrinkToFit="1"/>
    </xf>
    <xf numFmtId="193" fontId="0" fillId="0" borderId="87" xfId="0" applyNumberFormat="1" applyFont="1" applyFill="1" applyBorder="1" applyAlignment="1">
      <alignment shrinkToFit="1"/>
    </xf>
    <xf numFmtId="193" fontId="0" fillId="0" borderId="154" xfId="0" applyNumberFormat="1" applyFont="1" applyFill="1" applyBorder="1" applyAlignment="1">
      <alignment shrinkToFit="1"/>
    </xf>
    <xf numFmtId="193" fontId="0" fillId="0" borderId="171" xfId="0" applyNumberFormat="1" applyFont="1" applyFill="1" applyBorder="1" applyAlignment="1">
      <alignment shrinkToFit="1"/>
    </xf>
    <xf numFmtId="193" fontId="0" fillId="0" borderId="97" xfId="0" applyNumberFormat="1" applyFont="1" applyFill="1" applyBorder="1" applyAlignment="1">
      <alignment shrinkToFit="1"/>
    </xf>
    <xf numFmtId="193" fontId="0" fillId="0" borderId="101" xfId="0" applyNumberFormat="1" applyFont="1" applyFill="1" applyBorder="1" applyAlignment="1">
      <alignment shrinkToFit="1"/>
    </xf>
    <xf numFmtId="193" fontId="0" fillId="0" borderId="71" xfId="0" applyNumberFormat="1" applyFont="1" applyFill="1" applyBorder="1" applyAlignment="1">
      <alignment shrinkToFit="1"/>
    </xf>
    <xf numFmtId="193" fontId="0" fillId="0" borderId="178" xfId="0" applyNumberFormat="1" applyFont="1" applyFill="1" applyBorder="1" applyAlignment="1">
      <alignment shrinkToFit="1"/>
    </xf>
    <xf numFmtId="193" fontId="0" fillId="0" borderId="46" xfId="0" applyNumberFormat="1" applyFont="1" applyFill="1" applyBorder="1" applyAlignment="1">
      <alignment shrinkToFit="1"/>
    </xf>
    <xf numFmtId="193" fontId="0" fillId="0" borderId="16" xfId="0" applyNumberFormat="1" applyFont="1" applyFill="1" applyBorder="1" applyAlignment="1">
      <alignment shrinkToFit="1"/>
    </xf>
    <xf numFmtId="193" fontId="0" fillId="0" borderId="151" xfId="0" applyNumberFormat="1" applyFont="1" applyFill="1" applyBorder="1" applyAlignment="1">
      <alignment shrinkToFit="1"/>
    </xf>
    <xf numFmtId="193" fontId="0" fillId="0" borderId="19" xfId="0" applyNumberFormat="1" applyFont="1" applyFill="1" applyBorder="1" applyAlignment="1">
      <alignment shrinkToFit="1"/>
    </xf>
    <xf numFmtId="193" fontId="0" fillId="0" borderId="40" xfId="0" applyNumberFormat="1" applyFont="1" applyFill="1" applyBorder="1" applyAlignment="1">
      <alignment shrinkToFit="1"/>
    </xf>
    <xf numFmtId="193" fontId="0" fillId="0" borderId="10" xfId="0" applyNumberFormat="1" applyFont="1" applyFill="1" applyBorder="1" applyAlignment="1">
      <alignment shrinkToFit="1"/>
    </xf>
    <xf numFmtId="192" fontId="0" fillId="0" borderId="0" xfId="0" applyNumberFormat="1" applyFont="1" applyFill="1" applyAlignment="1">
      <alignment/>
    </xf>
    <xf numFmtId="193" fontId="0" fillId="0" borderId="134" xfId="0" applyNumberFormat="1" applyFont="1" applyFill="1" applyBorder="1" applyAlignment="1">
      <alignment shrinkToFit="1"/>
    </xf>
    <xf numFmtId="193" fontId="0" fillId="0" borderId="58" xfId="0" applyNumberFormat="1" applyFont="1" applyFill="1" applyBorder="1" applyAlignment="1">
      <alignment shrinkToFit="1"/>
    </xf>
    <xf numFmtId="193" fontId="0" fillId="0" borderId="153" xfId="0" applyNumberFormat="1" applyFont="1" applyFill="1" applyBorder="1" applyAlignment="1">
      <alignment shrinkToFit="1"/>
    </xf>
    <xf numFmtId="193" fontId="0" fillId="0" borderId="91" xfId="0" applyNumberFormat="1" applyFont="1" applyFill="1" applyBorder="1" applyAlignment="1">
      <alignment shrinkToFit="1"/>
    </xf>
    <xf numFmtId="193" fontId="0" fillId="0" borderId="23" xfId="0" applyNumberFormat="1" applyFont="1" applyFill="1" applyBorder="1" applyAlignment="1">
      <alignment shrinkToFit="1"/>
    </xf>
    <xf numFmtId="204" fontId="0" fillId="0" borderId="0" xfId="49" applyNumberFormat="1" applyFont="1" applyFill="1" applyAlignment="1">
      <alignment/>
    </xf>
    <xf numFmtId="204" fontId="0" fillId="0" borderId="65" xfId="0" applyNumberFormat="1" applyFont="1" applyBorder="1" applyAlignment="1">
      <alignment/>
    </xf>
    <xf numFmtId="204" fontId="0" fillId="0" borderId="122" xfId="0" applyNumberFormat="1" applyFont="1" applyBorder="1" applyAlignment="1">
      <alignment/>
    </xf>
    <xf numFmtId="204" fontId="0" fillId="0" borderId="151" xfId="0" applyNumberFormat="1" applyFont="1" applyBorder="1" applyAlignment="1">
      <alignment/>
    </xf>
    <xf numFmtId="204" fontId="0" fillId="0" borderId="10" xfId="0" applyNumberFormat="1" applyFont="1" applyBorder="1" applyAlignment="1">
      <alignment/>
    </xf>
    <xf numFmtId="204" fontId="0" fillId="0" borderId="20" xfId="0" applyNumberFormat="1" applyFont="1" applyBorder="1" applyAlignment="1">
      <alignment/>
    </xf>
    <xf numFmtId="204" fontId="0" fillId="0" borderId="129" xfId="0" applyNumberFormat="1" applyFont="1" applyBorder="1" applyAlignment="1">
      <alignment/>
    </xf>
    <xf numFmtId="204" fontId="0" fillId="0" borderId="65" xfId="0" applyNumberFormat="1" applyFont="1" applyBorder="1" applyAlignment="1">
      <alignment vertical="center" shrinkToFit="1"/>
    </xf>
    <xf numFmtId="204" fontId="0" fillId="0" borderId="68" xfId="0" applyNumberFormat="1" applyFont="1" applyBorder="1" applyAlignment="1">
      <alignment vertical="center" shrinkToFit="1"/>
    </xf>
    <xf numFmtId="204" fontId="0" fillId="0" borderId="122" xfId="0" applyNumberFormat="1" applyFont="1" applyBorder="1" applyAlignment="1">
      <alignment vertical="center" shrinkToFit="1"/>
    </xf>
    <xf numFmtId="204" fontId="0" fillId="0" borderId="69" xfId="0" applyNumberFormat="1" applyFont="1" applyBorder="1" applyAlignment="1">
      <alignment vertical="center" shrinkToFit="1"/>
    </xf>
    <xf numFmtId="204" fontId="0" fillId="0" borderId="62" xfId="0" applyNumberFormat="1" applyFont="1" applyFill="1" applyBorder="1" applyAlignment="1">
      <alignment vertical="center" shrinkToFit="1"/>
    </xf>
    <xf numFmtId="204" fontId="0" fillId="0" borderId="151" xfId="0" applyNumberFormat="1" applyFont="1" applyBorder="1" applyAlignment="1">
      <alignment vertical="center" shrinkToFit="1"/>
    </xf>
    <xf numFmtId="204" fontId="0" fillId="0" borderId="44" xfId="0" applyNumberFormat="1" applyFont="1" applyBorder="1" applyAlignment="1">
      <alignment vertical="center" shrinkToFit="1"/>
    </xf>
    <xf numFmtId="204" fontId="0" fillId="0" borderId="0" xfId="49" applyNumberFormat="1" applyFont="1" applyFill="1" applyAlignment="1">
      <alignment horizontal="right"/>
    </xf>
    <xf numFmtId="193" fontId="0" fillId="0" borderId="99" xfId="49" applyNumberFormat="1" applyFont="1" applyFill="1" applyBorder="1" applyAlignment="1">
      <alignment shrinkToFit="1"/>
    </xf>
    <xf numFmtId="196" fontId="0" fillId="0" borderId="65" xfId="49" applyNumberFormat="1" applyFont="1" applyFill="1" applyBorder="1" applyAlignment="1">
      <alignment shrinkToFit="1"/>
    </xf>
    <xf numFmtId="191" fontId="0" fillId="0" borderId="66" xfId="49" applyNumberFormat="1" applyFont="1" applyFill="1" applyBorder="1" applyAlignment="1">
      <alignment shrinkToFit="1"/>
    </xf>
    <xf numFmtId="193" fontId="0" fillId="0" borderId="154" xfId="49" applyNumberFormat="1" applyFont="1" applyFill="1" applyBorder="1" applyAlignment="1">
      <alignment shrinkToFit="1"/>
    </xf>
    <xf numFmtId="196" fontId="0" fillId="0" borderId="122" xfId="49" applyNumberFormat="1" applyFont="1" applyFill="1" applyBorder="1" applyAlignment="1">
      <alignment shrinkToFit="1"/>
    </xf>
    <xf numFmtId="191" fontId="0" fillId="0" borderId="165" xfId="49" applyNumberFormat="1" applyFont="1" applyFill="1" applyBorder="1" applyAlignment="1">
      <alignment shrinkToFit="1"/>
    </xf>
    <xf numFmtId="193" fontId="0" fillId="0" borderId="101" xfId="49" applyNumberFormat="1" applyFont="1" applyFill="1" applyBorder="1" applyAlignment="1">
      <alignment vertical="center" shrinkToFit="1"/>
    </xf>
    <xf numFmtId="196" fontId="0" fillId="0" borderId="62" xfId="49" applyNumberFormat="1" applyFont="1" applyFill="1" applyBorder="1" applyAlignment="1">
      <alignment vertical="center" shrinkToFit="1"/>
    </xf>
    <xf numFmtId="191" fontId="0" fillId="0" borderId="63" xfId="49" applyNumberFormat="1" applyFont="1" applyFill="1" applyBorder="1" applyAlignment="1">
      <alignment vertical="center" shrinkToFit="1"/>
    </xf>
    <xf numFmtId="193" fontId="0" fillId="0" borderId="128" xfId="49" applyNumberFormat="1" applyFont="1" applyFill="1" applyBorder="1" applyAlignment="1">
      <alignment vertical="center" shrinkToFit="1"/>
    </xf>
    <xf numFmtId="196" fontId="0" fillId="0" borderId="129" xfId="49" applyNumberFormat="1" applyFont="1" applyFill="1" applyBorder="1" applyAlignment="1">
      <alignment vertical="center" shrinkToFit="1"/>
    </xf>
    <xf numFmtId="191" fontId="0" fillId="0" borderId="174" xfId="49" applyNumberFormat="1" applyFont="1" applyFill="1" applyBorder="1" applyAlignment="1">
      <alignment vertical="center" shrinkToFit="1"/>
    </xf>
    <xf numFmtId="193" fontId="0" fillId="0" borderId="99" xfId="49" applyNumberFormat="1" applyFont="1" applyFill="1" applyBorder="1" applyAlignment="1">
      <alignment vertical="center" shrinkToFit="1"/>
    </xf>
    <xf numFmtId="196" fontId="0" fillId="0" borderId="65" xfId="49" applyNumberFormat="1" applyFont="1" applyFill="1" applyBorder="1" applyAlignment="1">
      <alignment vertical="center" shrinkToFit="1"/>
    </xf>
    <xf numFmtId="191" fontId="0" fillId="0" borderId="66" xfId="49" applyNumberFormat="1" applyFont="1" applyFill="1" applyBorder="1" applyAlignment="1">
      <alignment vertical="center" shrinkToFit="1"/>
    </xf>
    <xf numFmtId="193" fontId="0" fillId="0" borderId="100" xfId="49" applyNumberFormat="1" applyFont="1" applyFill="1" applyBorder="1" applyAlignment="1">
      <alignment vertical="center" shrinkToFit="1"/>
    </xf>
    <xf numFmtId="196" fontId="0" fillId="0" borderId="68" xfId="49" applyNumberFormat="1" applyFont="1" applyFill="1" applyBorder="1" applyAlignment="1">
      <alignment vertical="center" shrinkToFit="1"/>
    </xf>
    <xf numFmtId="191" fontId="0" fillId="0" borderId="69" xfId="49" applyNumberFormat="1" applyFont="1" applyFill="1" applyBorder="1" applyAlignment="1">
      <alignment vertical="center" shrinkToFit="1"/>
    </xf>
    <xf numFmtId="193" fontId="0" fillId="0" borderId="151" xfId="49" applyNumberFormat="1" applyFont="1" applyFill="1" applyBorder="1" applyAlignment="1">
      <alignment vertical="center" shrinkToFit="1"/>
    </xf>
    <xf numFmtId="196" fontId="0" fillId="0" borderId="10" xfId="49" applyNumberFormat="1" applyFont="1" applyFill="1" applyBorder="1" applyAlignment="1">
      <alignment vertical="center" shrinkToFit="1"/>
    </xf>
    <xf numFmtId="191" fontId="0" fillId="0" borderId="42" xfId="49" applyNumberFormat="1" applyFont="1" applyFill="1" applyBorder="1" applyAlignment="1">
      <alignment vertical="center" shrinkToFit="1"/>
    </xf>
    <xf numFmtId="196" fontId="0" fillId="23" borderId="10" xfId="49" applyNumberFormat="1" applyFont="1" applyFill="1" applyBorder="1" applyAlignment="1">
      <alignment vertical="center" shrinkToFit="1"/>
    </xf>
    <xf numFmtId="191" fontId="0" fillId="23" borderId="42" xfId="49" applyNumberFormat="1" applyFont="1" applyFill="1" applyBorder="1" applyAlignment="1">
      <alignment vertical="center" shrinkToFit="1"/>
    </xf>
    <xf numFmtId="193" fontId="0" fillId="0" borderId="152" xfId="49" applyNumberFormat="1" applyFont="1" applyFill="1" applyBorder="1" applyAlignment="1">
      <alignment vertical="center" shrinkToFit="1"/>
    </xf>
    <xf numFmtId="196" fontId="0" fillId="23" borderId="24" xfId="49" applyNumberFormat="1" applyFont="1" applyFill="1" applyBorder="1" applyAlignment="1">
      <alignment vertical="center" shrinkToFit="1"/>
    </xf>
    <xf numFmtId="191" fontId="0" fillId="23" borderId="56" xfId="49" applyNumberFormat="1" applyFont="1" applyFill="1" applyBorder="1" applyAlignment="1">
      <alignment vertical="center" shrinkToFit="1"/>
    </xf>
    <xf numFmtId="204" fontId="4" fillId="0" borderId="36" xfId="49" applyNumberFormat="1" applyFont="1" applyFill="1" applyBorder="1" applyAlignment="1">
      <alignment horizontal="center" vertical="center"/>
    </xf>
    <xf numFmtId="204" fontId="0" fillId="0" borderId="73" xfId="0" applyNumberFormat="1" applyFont="1" applyBorder="1" applyAlignment="1">
      <alignment/>
    </xf>
    <xf numFmtId="204" fontId="4" fillId="0" borderId="73" xfId="49" applyNumberFormat="1" applyFont="1" applyFill="1" applyBorder="1" applyAlignment="1">
      <alignment vertical="center"/>
    </xf>
    <xf numFmtId="204" fontId="0" fillId="0" borderId="163" xfId="0" applyNumberFormat="1" applyFont="1" applyBorder="1" applyAlignment="1">
      <alignment/>
    </xf>
    <xf numFmtId="204" fontId="0" fillId="0" borderId="19" xfId="0" applyNumberFormat="1" applyFont="1" applyBorder="1" applyAlignment="1">
      <alignment/>
    </xf>
    <xf numFmtId="204" fontId="0" fillId="0" borderId="147" xfId="0" applyNumberFormat="1" applyFont="1" applyBorder="1" applyAlignment="1">
      <alignment/>
    </xf>
    <xf numFmtId="204" fontId="0" fillId="0" borderId="73" xfId="0" applyNumberFormat="1" applyFont="1" applyBorder="1" applyAlignment="1">
      <alignment vertical="center" shrinkToFit="1"/>
    </xf>
    <xf numFmtId="0" fontId="0" fillId="0" borderId="0" xfId="0" applyFill="1" applyBorder="1" applyAlignment="1">
      <alignment/>
    </xf>
    <xf numFmtId="40" fontId="3" fillId="0" borderId="151" xfId="49" applyNumberFormat="1" applyFont="1" applyFill="1" applyBorder="1" applyAlignment="1">
      <alignment horizontal="center" vertical="center" shrinkToFit="1"/>
    </xf>
    <xf numFmtId="195" fontId="3" fillId="0" borderId="82" xfId="0" applyNumberFormat="1" applyFont="1" applyFill="1" applyBorder="1" applyAlignment="1">
      <alignment/>
    </xf>
    <xf numFmtId="0" fontId="3" fillId="0" borderId="73" xfId="0" applyNumberFormat="1" applyFont="1" applyFill="1" applyBorder="1" applyAlignment="1">
      <alignment/>
    </xf>
    <xf numFmtId="209" fontId="3" fillId="0" borderId="108" xfId="0" applyNumberFormat="1" applyFont="1" applyFill="1" applyBorder="1" applyAlignment="1">
      <alignment/>
    </xf>
    <xf numFmtId="38" fontId="13" fillId="0" borderId="0" xfId="49" applyFont="1" applyAlignment="1">
      <alignment vertical="center"/>
    </xf>
    <xf numFmtId="193" fontId="3" fillId="0" borderId="94" xfId="49" applyNumberFormat="1" applyFont="1" applyFill="1" applyBorder="1" applyAlignment="1">
      <alignment vertical="center" shrinkToFit="1"/>
    </xf>
    <xf numFmtId="193" fontId="0" fillId="0" borderId="45" xfId="0" applyNumberFormat="1" applyFont="1" applyFill="1" applyBorder="1" applyAlignment="1">
      <alignment shrinkToFit="1"/>
    </xf>
    <xf numFmtId="196" fontId="0" fillId="0" borderId="21" xfId="49" applyNumberFormat="1" applyFont="1" applyFill="1" applyBorder="1" applyAlignment="1">
      <alignment vertical="center"/>
    </xf>
    <xf numFmtId="191" fontId="0" fillId="0" borderId="15" xfId="49" applyNumberFormat="1" applyFont="1" applyFill="1" applyBorder="1" applyAlignment="1">
      <alignment vertical="center"/>
    </xf>
    <xf numFmtId="191" fontId="0" fillId="0" borderId="161" xfId="49" applyNumberFormat="1" applyFont="1" applyFill="1" applyBorder="1" applyAlignment="1">
      <alignment vertical="center"/>
    </xf>
    <xf numFmtId="193" fontId="0" fillId="0" borderId="14" xfId="0" applyNumberFormat="1" applyFont="1" applyFill="1" applyBorder="1" applyAlignment="1">
      <alignment shrinkToFit="1"/>
    </xf>
    <xf numFmtId="193" fontId="0" fillId="0" borderId="43" xfId="0" applyNumberFormat="1" applyFont="1" applyFill="1" applyBorder="1" applyAlignment="1">
      <alignment shrinkToFit="1"/>
    </xf>
    <xf numFmtId="177" fontId="3" fillId="0" borderId="185" xfId="49" applyNumberFormat="1" applyFont="1" applyBorder="1" applyAlignment="1">
      <alignment vertical="center"/>
    </xf>
    <xf numFmtId="208" fontId="3" fillId="0" borderId="159" xfId="0" applyNumberFormat="1" applyFont="1" applyFill="1" applyBorder="1" applyAlignment="1">
      <alignment/>
    </xf>
    <xf numFmtId="0" fontId="3" fillId="0" borderId="149" xfId="0" applyFont="1" applyFill="1" applyBorder="1" applyAlignment="1">
      <alignment/>
    </xf>
    <xf numFmtId="40" fontId="4" fillId="23" borderId="101" xfId="49" applyNumberFormat="1" applyFont="1" applyFill="1" applyBorder="1" applyAlignment="1">
      <alignment vertical="center"/>
    </xf>
    <xf numFmtId="193" fontId="3" fillId="0" borderId="134" xfId="0" applyNumberFormat="1" applyFont="1" applyFill="1" applyBorder="1" applyAlignment="1">
      <alignment horizontal="center"/>
    </xf>
    <xf numFmtId="57" fontId="3" fillId="0" borderId="151" xfId="0" applyNumberFormat="1" applyFont="1" applyFill="1" applyBorder="1" applyAlignment="1">
      <alignment horizontal="center"/>
    </xf>
    <xf numFmtId="57" fontId="3" fillId="23" borderId="43" xfId="49" applyNumberFormat="1" applyFont="1" applyFill="1" applyBorder="1" applyAlignment="1">
      <alignment horizontal="center" vertical="center"/>
    </xf>
    <xf numFmtId="38" fontId="3" fillId="23" borderId="153" xfId="49" applyFont="1" applyFill="1" applyBorder="1" applyAlignment="1">
      <alignment vertical="center"/>
    </xf>
    <xf numFmtId="38" fontId="3" fillId="0" borderId="175" xfId="49" applyFont="1" applyFill="1" applyBorder="1" applyAlignment="1">
      <alignment vertical="center"/>
    </xf>
    <xf numFmtId="38" fontId="3" fillId="0" borderId="176" xfId="49" applyFont="1" applyFill="1" applyBorder="1" applyAlignment="1">
      <alignment vertical="center"/>
    </xf>
    <xf numFmtId="0" fontId="3" fillId="0" borderId="10" xfId="49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8" fontId="4" fillId="0" borderId="62" xfId="49" applyFont="1" applyBorder="1" applyAlignment="1">
      <alignment/>
    </xf>
    <xf numFmtId="38" fontId="4" fillId="0" borderId="149" xfId="49" applyFont="1" applyBorder="1" applyAlignment="1">
      <alignment/>
    </xf>
    <xf numFmtId="38" fontId="3" fillId="0" borderId="186" xfId="49" applyFont="1" applyFill="1" applyBorder="1" applyAlignment="1">
      <alignment horizontal="left" vertical="center"/>
    </xf>
    <xf numFmtId="181" fontId="0" fillId="0" borderId="0" xfId="49" applyNumberFormat="1" applyFont="1" applyAlignment="1">
      <alignment vertical="center"/>
    </xf>
    <xf numFmtId="204" fontId="0" fillId="0" borderId="155" xfId="0" applyNumberFormat="1" applyFill="1" applyBorder="1" applyAlignment="1">
      <alignment/>
    </xf>
    <xf numFmtId="204" fontId="0" fillId="0" borderId="101" xfId="0" applyNumberFormat="1" applyFill="1" applyBorder="1" applyAlignment="1">
      <alignment/>
    </xf>
    <xf numFmtId="204" fontId="0" fillId="0" borderId="62" xfId="0" applyNumberFormat="1" applyFill="1" applyBorder="1" applyAlignment="1">
      <alignment/>
    </xf>
    <xf numFmtId="204" fontId="0" fillId="0" borderId="63" xfId="0" applyNumberFormat="1" applyFill="1" applyBorder="1" applyAlignment="1">
      <alignment/>
    </xf>
    <xf numFmtId="204" fontId="0" fillId="0" borderId="99" xfId="0" applyNumberFormat="1" applyFill="1" applyBorder="1" applyAlignment="1">
      <alignment/>
    </xf>
    <xf numFmtId="204" fontId="0" fillId="0" borderId="65" xfId="0" applyNumberFormat="1" applyFill="1" applyBorder="1" applyAlignment="1">
      <alignment/>
    </xf>
    <xf numFmtId="204" fontId="0" fillId="0" borderId="66" xfId="0" applyNumberFormat="1" applyFill="1" applyBorder="1" applyAlignment="1">
      <alignment/>
    </xf>
    <xf numFmtId="204" fontId="0" fillId="0" borderId="65" xfId="0" applyNumberFormat="1" applyFont="1" applyFill="1" applyBorder="1" applyAlignment="1">
      <alignment/>
    </xf>
    <xf numFmtId="204" fontId="0" fillId="0" borderId="66" xfId="0" applyNumberFormat="1" applyFont="1" applyFill="1" applyBorder="1" applyAlignment="1">
      <alignment/>
    </xf>
    <xf numFmtId="204" fontId="0" fillId="0" borderId="100" xfId="0" applyNumberFormat="1" applyFill="1" applyBorder="1" applyAlignment="1">
      <alignment/>
    </xf>
    <xf numFmtId="204" fontId="0" fillId="0" borderId="68" xfId="0" applyNumberFormat="1" applyFill="1" applyBorder="1" applyAlignment="1">
      <alignment/>
    </xf>
    <xf numFmtId="204" fontId="0" fillId="0" borderId="68" xfId="0" applyNumberFormat="1" applyFont="1" applyFill="1" applyBorder="1" applyAlignment="1">
      <alignment/>
    </xf>
    <xf numFmtId="204" fontId="0" fillId="0" borderId="69" xfId="0" applyNumberFormat="1" applyFill="1" applyBorder="1" applyAlignment="1">
      <alignment/>
    </xf>
    <xf numFmtId="204" fontId="0" fillId="0" borderId="99" xfId="0" applyNumberFormat="1" applyFont="1" applyFill="1" applyBorder="1" applyAlignment="1">
      <alignment/>
    </xf>
    <xf numFmtId="204" fontId="0" fillId="0" borderId="0" xfId="0" applyNumberFormat="1" applyFill="1" applyAlignment="1">
      <alignment/>
    </xf>
    <xf numFmtId="204" fontId="0" fillId="0" borderId="148" xfId="0" applyNumberFormat="1" applyFill="1" applyBorder="1" applyAlignment="1">
      <alignment/>
    </xf>
    <xf numFmtId="204" fontId="0" fillId="0" borderId="149" xfId="0" applyNumberFormat="1" applyFill="1" applyBorder="1" applyAlignment="1">
      <alignment/>
    </xf>
    <xf numFmtId="204" fontId="0" fillId="0" borderId="158" xfId="0" applyNumberFormat="1" applyFill="1" applyBorder="1" applyAlignment="1">
      <alignment/>
    </xf>
    <xf numFmtId="204" fontId="0" fillId="0" borderId="128" xfId="0" applyNumberFormat="1" applyFill="1" applyBorder="1" applyAlignment="1">
      <alignment vertical="center" shrinkToFit="1"/>
    </xf>
    <xf numFmtId="204" fontId="0" fillId="0" borderId="129" xfId="0" applyNumberFormat="1" applyFill="1" applyBorder="1" applyAlignment="1">
      <alignment vertical="center" shrinkToFit="1"/>
    </xf>
    <xf numFmtId="204" fontId="0" fillId="0" borderId="129" xfId="0" applyNumberFormat="1" applyFill="1" applyBorder="1" applyAlignment="1">
      <alignment/>
    </xf>
    <xf numFmtId="204" fontId="0" fillId="0" borderId="174" xfId="0" applyNumberFormat="1" applyFill="1" applyBorder="1" applyAlignment="1">
      <alignment vertical="center" shrinkToFit="1"/>
    </xf>
    <xf numFmtId="204" fontId="3" fillId="0" borderId="154" xfId="0" applyNumberFormat="1" applyFont="1" applyFill="1" applyBorder="1" applyAlignment="1">
      <alignment vertical="center"/>
    </xf>
    <xf numFmtId="204" fontId="0" fillId="0" borderId="122" xfId="0" applyNumberFormat="1" applyFont="1" applyFill="1" applyBorder="1" applyAlignment="1">
      <alignment/>
    </xf>
    <xf numFmtId="204" fontId="0" fillId="0" borderId="122" xfId="0" applyNumberFormat="1" applyFill="1" applyBorder="1" applyAlignment="1">
      <alignment/>
    </xf>
    <xf numFmtId="204" fontId="0" fillId="0" borderId="165" xfId="0" applyNumberFormat="1" applyFill="1" applyBorder="1" applyAlignment="1">
      <alignment/>
    </xf>
    <xf numFmtId="204" fontId="0" fillId="0" borderId="143" xfId="0" applyNumberFormat="1" applyFont="1" applyFill="1" applyBorder="1" applyAlignment="1">
      <alignment/>
    </xf>
    <xf numFmtId="204" fontId="0" fillId="0" borderId="103" xfId="0" applyNumberFormat="1" applyFont="1" applyFill="1" applyBorder="1" applyAlignment="1">
      <alignment/>
    </xf>
    <xf numFmtId="204" fontId="0" fillId="0" borderId="149" xfId="0" applyNumberFormat="1" applyFont="1" applyFill="1" applyBorder="1" applyAlignment="1">
      <alignment/>
    </xf>
    <xf numFmtId="204" fontId="0" fillId="0" borderId="152" xfId="0" applyNumberFormat="1" applyFill="1" applyBorder="1" applyAlignment="1">
      <alignment/>
    </xf>
    <xf numFmtId="204" fontId="0" fillId="0" borderId="24" xfId="0" applyNumberFormat="1" applyFill="1" applyBorder="1" applyAlignment="1">
      <alignment/>
    </xf>
    <xf numFmtId="204" fontId="0" fillId="0" borderId="24" xfId="0" applyNumberFormat="1" applyFont="1" applyFill="1" applyBorder="1" applyAlignment="1">
      <alignment/>
    </xf>
    <xf numFmtId="204" fontId="0" fillId="0" borderId="56" xfId="0" applyNumberFormat="1" applyFill="1" applyBorder="1" applyAlignment="1">
      <alignment/>
    </xf>
    <xf numFmtId="204" fontId="0" fillId="0" borderId="129" xfId="0" applyNumberFormat="1" applyFont="1" applyFill="1" applyBorder="1" applyAlignment="1">
      <alignment/>
    </xf>
    <xf numFmtId="204" fontId="0" fillId="0" borderId="153" xfId="0" applyNumberFormat="1" applyFill="1" applyBorder="1" applyAlignment="1">
      <alignment/>
    </xf>
    <xf numFmtId="204" fontId="0" fillId="0" borderId="62" xfId="0" applyNumberFormat="1" applyFont="1" applyFill="1" applyBorder="1" applyAlignment="1">
      <alignment/>
    </xf>
    <xf numFmtId="204" fontId="0" fillId="0" borderId="151" xfId="0" applyNumberFormat="1" applyFill="1" applyBorder="1" applyAlignment="1">
      <alignment/>
    </xf>
    <xf numFmtId="204" fontId="0" fillId="0" borderId="10" xfId="0" applyNumberFormat="1" applyFont="1" applyFill="1" applyBorder="1" applyAlignment="1">
      <alignment/>
    </xf>
    <xf numFmtId="204" fontId="0" fillId="0" borderId="152" xfId="0" applyNumberFormat="1" applyFont="1" applyFill="1" applyBorder="1" applyAlignment="1">
      <alignment/>
    </xf>
    <xf numFmtId="204" fontId="0" fillId="0" borderId="58" xfId="0" applyNumberFormat="1" applyFont="1" applyFill="1" applyBorder="1" applyAlignment="1">
      <alignment/>
    </xf>
    <xf numFmtId="204" fontId="0" fillId="0" borderId="20" xfId="0" applyNumberFormat="1" applyFont="1" applyFill="1" applyBorder="1" applyAlignment="1">
      <alignment/>
    </xf>
    <xf numFmtId="204" fontId="0" fillId="0" borderId="10" xfId="0" applyNumberFormat="1" applyFont="1" applyFill="1" applyBorder="1" applyAlignment="1">
      <alignment vertical="center" shrinkToFit="1"/>
    </xf>
    <xf numFmtId="204" fontId="0" fillId="0" borderId="19" xfId="0" applyNumberFormat="1" applyFont="1" applyFill="1" applyBorder="1" applyAlignment="1">
      <alignment vertical="center" shrinkToFit="1"/>
    </xf>
    <xf numFmtId="204" fontId="0" fillId="0" borderId="65" xfId="0" applyNumberFormat="1" applyFont="1" applyFill="1" applyBorder="1" applyAlignment="1">
      <alignment vertical="center" shrinkToFit="1"/>
    </xf>
    <xf numFmtId="204" fontId="0" fillId="0" borderId="73" xfId="0" applyNumberFormat="1" applyFont="1" applyFill="1" applyBorder="1" applyAlignment="1">
      <alignment vertical="center" shrinkToFit="1"/>
    </xf>
    <xf numFmtId="204" fontId="0" fillId="0" borderId="129" xfId="0" applyNumberFormat="1" applyFont="1" applyFill="1" applyBorder="1" applyAlignment="1">
      <alignment vertical="center" shrinkToFit="1"/>
    </xf>
    <xf numFmtId="204" fontId="0" fillId="0" borderId="147" xfId="0" applyNumberFormat="1" applyFont="1" applyFill="1" applyBorder="1" applyAlignment="1">
      <alignment vertical="center" shrinkToFit="1"/>
    </xf>
    <xf numFmtId="204" fontId="0" fillId="0" borderId="0" xfId="0" applyNumberFormat="1" applyFont="1" applyFill="1" applyAlignment="1">
      <alignment/>
    </xf>
    <xf numFmtId="204" fontId="0" fillId="0" borderId="78" xfId="0" applyNumberFormat="1" applyFont="1" applyFill="1" applyBorder="1" applyAlignment="1">
      <alignment/>
    </xf>
    <xf numFmtId="204" fontId="0" fillId="0" borderId="73" xfId="0" applyNumberFormat="1" applyFont="1" applyFill="1" applyBorder="1" applyAlignment="1">
      <alignment/>
    </xf>
    <xf numFmtId="204" fontId="0" fillId="0" borderId="159" xfId="0" applyNumberFormat="1" applyFont="1" applyFill="1" applyBorder="1" applyAlignment="1">
      <alignment/>
    </xf>
    <xf numFmtId="204" fontId="0" fillId="0" borderId="20" xfId="0" applyNumberFormat="1" applyFont="1" applyFill="1" applyBorder="1" applyAlignment="1">
      <alignment vertical="center" shrinkToFit="1"/>
    </xf>
    <xf numFmtId="204" fontId="0" fillId="0" borderId="24" xfId="0" applyNumberFormat="1" applyFont="1" applyFill="1" applyBorder="1" applyAlignment="1">
      <alignment vertical="center" shrinkToFit="1"/>
    </xf>
    <xf numFmtId="204" fontId="0" fillId="0" borderId="59" xfId="0" applyNumberFormat="1" applyFont="1" applyFill="1" applyBorder="1" applyAlignment="1">
      <alignment vertical="center" shrinkToFit="1"/>
    </xf>
    <xf numFmtId="204" fontId="0" fillId="0" borderId="27" xfId="0" applyNumberFormat="1" applyFont="1" applyFill="1" applyBorder="1" applyAlignment="1">
      <alignment vertical="center" shrinkToFit="1"/>
    </xf>
    <xf numFmtId="204" fontId="0" fillId="0" borderId="168" xfId="0" applyNumberFormat="1" applyFont="1" applyFill="1" applyBorder="1" applyAlignment="1">
      <alignment vertical="center" shrinkToFit="1"/>
    </xf>
    <xf numFmtId="204" fontId="0" fillId="0" borderId="68" xfId="0" applyNumberFormat="1" applyFont="1" applyFill="1" applyBorder="1" applyAlignment="1">
      <alignment vertical="center" shrinkToFit="1"/>
    </xf>
    <xf numFmtId="204" fontId="0" fillId="0" borderId="75" xfId="0" applyNumberFormat="1" applyFont="1" applyFill="1" applyBorder="1" applyAlignment="1">
      <alignment vertical="center" shrinkToFit="1"/>
    </xf>
    <xf numFmtId="204" fontId="0" fillId="0" borderId="71" xfId="0" applyNumberFormat="1" applyFont="1" applyFill="1" applyBorder="1" applyAlignment="1">
      <alignment vertical="center" shrinkToFit="1"/>
    </xf>
    <xf numFmtId="204" fontId="0" fillId="0" borderId="100" xfId="0" applyNumberFormat="1" applyFont="1" applyFill="1" applyBorder="1" applyAlignment="1">
      <alignment vertical="center" shrinkToFit="1"/>
    </xf>
    <xf numFmtId="204" fontId="0" fillId="0" borderId="149" xfId="0" applyNumberFormat="1" applyFont="1" applyFill="1" applyBorder="1" applyAlignment="1">
      <alignment vertical="center" shrinkToFit="1"/>
    </xf>
    <xf numFmtId="204" fontId="0" fillId="0" borderId="34" xfId="0" applyNumberFormat="1" applyFont="1" applyFill="1" applyBorder="1" applyAlignment="1">
      <alignment vertical="center" shrinkToFit="1"/>
    </xf>
    <xf numFmtId="204" fontId="0" fillId="0" borderId="137" xfId="0" applyNumberFormat="1" applyFont="1" applyFill="1" applyBorder="1" applyAlignment="1">
      <alignment vertical="center" shrinkToFit="1"/>
    </xf>
    <xf numFmtId="193" fontId="0" fillId="0" borderId="149" xfId="0" applyNumberFormat="1" applyFont="1" applyBorder="1" applyAlignment="1">
      <alignment/>
    </xf>
    <xf numFmtId="193" fontId="0" fillId="0" borderId="149" xfId="0" applyNumberFormat="1" applyFont="1" applyFill="1" applyBorder="1" applyAlignment="1">
      <alignment vertical="center" shrinkToFit="1"/>
    </xf>
    <xf numFmtId="38" fontId="3" fillId="0" borderId="179" xfId="49" applyFont="1" applyFill="1" applyBorder="1" applyAlignment="1">
      <alignment horizontal="left" vertical="center" shrinkToFit="1"/>
    </xf>
    <xf numFmtId="38" fontId="2" fillId="0" borderId="108" xfId="49" applyFont="1" applyFill="1" applyBorder="1" applyAlignment="1">
      <alignment horizontal="center" vertical="center"/>
    </xf>
    <xf numFmtId="179" fontId="0" fillId="0" borderId="146" xfId="49" applyNumberFormat="1" applyFont="1" applyBorder="1" applyAlignment="1">
      <alignment horizontal="center" vertical="center"/>
    </xf>
    <xf numFmtId="179" fontId="0" fillId="0" borderId="121" xfId="49" applyNumberFormat="1" applyFont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107" xfId="49" applyFont="1" applyFill="1" applyBorder="1" applyAlignment="1">
      <alignment horizontal="center" vertical="center"/>
    </xf>
    <xf numFmtId="38" fontId="2" fillId="0" borderId="105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horizontal="center" vertical="center"/>
    </xf>
    <xf numFmtId="177" fontId="2" fillId="0" borderId="11" xfId="49" applyNumberFormat="1" applyFont="1" applyFill="1" applyBorder="1" applyAlignment="1">
      <alignment horizontal="center" vertical="center"/>
    </xf>
    <xf numFmtId="177" fontId="2" fillId="0" borderId="0" xfId="49" applyNumberFormat="1" applyFont="1" applyFill="1" applyBorder="1" applyAlignment="1">
      <alignment horizontal="center" vertical="center"/>
    </xf>
    <xf numFmtId="177" fontId="2" fillId="0" borderId="22" xfId="49" applyNumberFormat="1" applyFont="1" applyFill="1" applyBorder="1" applyAlignment="1">
      <alignment horizontal="center" vertical="center"/>
    </xf>
    <xf numFmtId="177" fontId="2" fillId="0" borderId="32" xfId="49" applyNumberFormat="1" applyFont="1" applyFill="1" applyBorder="1" applyAlignment="1">
      <alignment horizontal="center" vertical="center"/>
    </xf>
    <xf numFmtId="196" fontId="2" fillId="0" borderId="93" xfId="49" applyNumberFormat="1" applyFont="1" applyFill="1" applyBorder="1" applyAlignment="1">
      <alignment horizontal="left" vertical="center"/>
    </xf>
    <xf numFmtId="196" fontId="2" fillId="0" borderId="83" xfId="49" applyNumberFormat="1" applyFont="1" applyFill="1" applyBorder="1" applyAlignment="1">
      <alignment horizontal="left" vertical="center"/>
    </xf>
    <xf numFmtId="196" fontId="2" fillId="0" borderId="84" xfId="49" applyNumberFormat="1" applyFont="1" applyFill="1" applyBorder="1" applyAlignment="1">
      <alignment horizontal="left" vertical="center"/>
    </xf>
    <xf numFmtId="191" fontId="2" fillId="0" borderId="93" xfId="49" applyNumberFormat="1" applyFont="1" applyBorder="1" applyAlignment="1">
      <alignment horizontal="left" vertical="center" shrinkToFit="1"/>
    </xf>
    <xf numFmtId="191" fontId="2" fillId="0" borderId="83" xfId="49" applyNumberFormat="1" applyFont="1" applyBorder="1" applyAlignment="1">
      <alignment horizontal="left" vertical="center" shrinkToFit="1"/>
    </xf>
    <xf numFmtId="191" fontId="2" fillId="0" borderId="84" xfId="49" applyNumberFormat="1" applyFont="1" applyBorder="1" applyAlignment="1">
      <alignment horizontal="left" vertical="center" shrinkToFit="1"/>
    </xf>
    <xf numFmtId="0" fontId="2" fillId="0" borderId="13" xfId="49" applyNumberFormat="1" applyFont="1" applyFill="1" applyBorder="1" applyAlignment="1">
      <alignment horizontal="left" vertical="center"/>
    </xf>
    <xf numFmtId="0" fontId="2" fillId="0" borderId="16" xfId="49" applyNumberFormat="1" applyFont="1" applyFill="1" applyBorder="1" applyAlignment="1">
      <alignment horizontal="left" vertical="center"/>
    </xf>
    <xf numFmtId="0" fontId="2" fillId="0" borderId="40" xfId="49" applyNumberFormat="1" applyFont="1" applyFill="1" applyBorder="1" applyAlignment="1">
      <alignment horizontal="left" vertical="center"/>
    </xf>
    <xf numFmtId="193" fontId="3" fillId="0" borderId="146" xfId="49" applyNumberFormat="1" applyFont="1" applyFill="1" applyBorder="1" applyAlignment="1">
      <alignment horizontal="center" vertical="center"/>
    </xf>
    <xf numFmtId="193" fontId="3" fillId="0" borderId="121" xfId="49" applyNumberFormat="1" applyFont="1" applyFill="1" applyBorder="1" applyAlignment="1">
      <alignment horizontal="center" vertical="center"/>
    </xf>
    <xf numFmtId="193" fontId="3" fillId="0" borderId="93" xfId="49" applyNumberFormat="1" applyFont="1" applyFill="1" applyBorder="1" applyAlignment="1">
      <alignment horizontal="left" vertical="center" shrinkToFit="1"/>
    </xf>
    <xf numFmtId="193" fontId="3" fillId="0" borderId="83" xfId="49" applyNumberFormat="1" applyFont="1" applyFill="1" applyBorder="1" applyAlignment="1">
      <alignment horizontal="left" vertical="center" shrinkToFit="1"/>
    </xf>
    <xf numFmtId="193" fontId="3" fillId="0" borderId="84" xfId="49" applyNumberFormat="1" applyFont="1" applyFill="1" applyBorder="1" applyAlignment="1">
      <alignment horizontal="left" vertical="center" shrinkToFit="1"/>
    </xf>
    <xf numFmtId="193" fontId="3" fillId="0" borderId="46" xfId="49" applyNumberFormat="1" applyFont="1" applyFill="1" applyBorder="1" applyAlignment="1">
      <alignment horizontal="left" vertical="center" shrinkToFit="1"/>
    </xf>
    <xf numFmtId="193" fontId="0" fillId="0" borderId="16" xfId="0" applyNumberFormat="1" applyFont="1" applyFill="1" applyBorder="1" applyAlignment="1">
      <alignment vertical="center"/>
    </xf>
    <xf numFmtId="193" fontId="0" fillId="0" borderId="40" xfId="0" applyNumberFormat="1" applyFont="1" applyFill="1" applyBorder="1" applyAlignment="1">
      <alignment vertical="center"/>
    </xf>
    <xf numFmtId="193" fontId="3" fillId="0" borderId="60" xfId="49" applyNumberFormat="1" applyFont="1" applyFill="1" applyBorder="1" applyAlignment="1">
      <alignment horizontal="center" vertical="center"/>
    </xf>
    <xf numFmtId="193" fontId="3" fillId="0" borderId="114" xfId="49" applyNumberFormat="1" applyFont="1" applyFill="1" applyBorder="1" applyAlignment="1">
      <alignment horizontal="center" vertical="center"/>
    </xf>
    <xf numFmtId="193" fontId="3" fillId="0" borderId="160" xfId="49" applyNumberFormat="1" applyFont="1" applyFill="1" applyBorder="1" applyAlignment="1">
      <alignment horizontal="center" vertical="center"/>
    </xf>
    <xf numFmtId="193" fontId="3" fillId="0" borderId="181" xfId="49" applyNumberFormat="1" applyFont="1" applyFill="1" applyBorder="1" applyAlignment="1">
      <alignment vertical="center" shrinkToFit="1"/>
    </xf>
    <xf numFmtId="193" fontId="0" fillId="0" borderId="182" xfId="0" applyNumberFormat="1" applyFont="1" applyFill="1" applyBorder="1" applyAlignment="1">
      <alignment vertical="center" shrinkToFit="1"/>
    </xf>
    <xf numFmtId="193" fontId="0" fillId="0" borderId="132" xfId="0" applyNumberFormat="1" applyFont="1" applyFill="1" applyBorder="1" applyAlignment="1">
      <alignment vertical="center" shrinkToFit="1"/>
    </xf>
    <xf numFmtId="193" fontId="3" fillId="0" borderId="105" xfId="49" applyNumberFormat="1" applyFont="1" applyFill="1" applyBorder="1" applyAlignment="1">
      <alignment horizontal="center" vertical="center"/>
    </xf>
    <xf numFmtId="193" fontId="3" fillId="0" borderId="0" xfId="49" applyNumberFormat="1" applyFont="1" applyFill="1" applyBorder="1" applyAlignment="1">
      <alignment horizontal="center" vertical="center"/>
    </xf>
    <xf numFmtId="193" fontId="3" fillId="0" borderId="92" xfId="49" applyNumberFormat="1" applyFont="1" applyFill="1" applyBorder="1" applyAlignment="1">
      <alignment horizontal="center" vertical="center"/>
    </xf>
    <xf numFmtId="193" fontId="3" fillId="0" borderId="18" xfId="49" applyNumberFormat="1" applyFont="1" applyFill="1" applyBorder="1" applyAlignment="1">
      <alignment horizontal="center" vertical="center"/>
    </xf>
    <xf numFmtId="193" fontId="3" fillId="0" borderId="110" xfId="49" applyNumberFormat="1" applyFont="1" applyFill="1" applyBorder="1" applyAlignment="1">
      <alignment horizontal="center" vertical="center"/>
    </xf>
    <xf numFmtId="193" fontId="3" fillId="0" borderId="31" xfId="49" applyNumberFormat="1" applyFont="1" applyFill="1" applyBorder="1" applyAlignment="1">
      <alignment horizontal="center" vertical="center"/>
    </xf>
    <xf numFmtId="193" fontId="3" fillId="0" borderId="153" xfId="49" applyNumberFormat="1" applyFont="1" applyFill="1" applyBorder="1" applyAlignment="1">
      <alignment horizontal="center" vertical="center"/>
    </xf>
    <xf numFmtId="193" fontId="3" fillId="0" borderId="20" xfId="49" applyNumberFormat="1" applyFont="1" applyFill="1" applyBorder="1" applyAlignment="1">
      <alignment horizontal="center" vertical="center"/>
    </xf>
    <xf numFmtId="193" fontId="3" fillId="0" borderId="57" xfId="49" applyNumberFormat="1" applyFont="1" applyFill="1" applyBorder="1" applyAlignment="1">
      <alignment horizontal="center" vertical="center"/>
    </xf>
    <xf numFmtId="193" fontId="3" fillId="0" borderId="35" xfId="49" applyNumberFormat="1" applyFont="1" applyFill="1" applyBorder="1" applyAlignment="1">
      <alignment horizontal="center" vertical="center"/>
    </xf>
    <xf numFmtId="193" fontId="3" fillId="0" borderId="33" xfId="49" applyNumberFormat="1" applyFont="1" applyFill="1" applyBorder="1" applyAlignment="1">
      <alignment horizontal="center" vertical="center"/>
    </xf>
    <xf numFmtId="193" fontId="3" fillId="0" borderId="58" xfId="49" applyNumberFormat="1" applyFont="1" applyFill="1" applyBorder="1" applyAlignment="1">
      <alignment horizontal="center" vertical="center"/>
    </xf>
    <xf numFmtId="193" fontId="3" fillId="0" borderId="12" xfId="49" applyNumberFormat="1" applyFont="1" applyFill="1" applyBorder="1" applyAlignment="1">
      <alignment horizontal="center" vertical="center"/>
    </xf>
    <xf numFmtId="193" fontId="3" fillId="0" borderId="16" xfId="49" applyNumberFormat="1" applyFont="1" applyFill="1" applyBorder="1" applyAlignment="1">
      <alignment horizontal="left" vertical="center" shrinkToFit="1"/>
    </xf>
    <xf numFmtId="193" fontId="3" fillId="0" borderId="28" xfId="49" applyNumberFormat="1" applyFont="1" applyFill="1" applyBorder="1" applyAlignment="1">
      <alignment horizontal="center" vertical="center"/>
    </xf>
    <xf numFmtId="193" fontId="3" fillId="0" borderId="113" xfId="49" applyNumberFormat="1" applyFont="1" applyFill="1" applyBorder="1" applyAlignment="1">
      <alignment horizontal="center" vertical="center"/>
    </xf>
    <xf numFmtId="193" fontId="3" fillId="0" borderId="29" xfId="49" applyNumberFormat="1" applyFont="1" applyFill="1" applyBorder="1" applyAlignment="1">
      <alignment horizontal="center" vertical="center"/>
    </xf>
    <xf numFmtId="193" fontId="3" fillId="0" borderId="112" xfId="49" applyNumberFormat="1" applyFont="1" applyFill="1" applyBorder="1" applyAlignment="1">
      <alignment horizontal="center" vertical="center"/>
    </xf>
    <xf numFmtId="193" fontId="3" fillId="0" borderId="28" xfId="49" applyNumberFormat="1" applyFont="1" applyFill="1" applyBorder="1" applyAlignment="1">
      <alignment/>
    </xf>
    <xf numFmtId="193" fontId="3" fillId="0" borderId="0" xfId="49" applyNumberFormat="1" applyFont="1" applyFill="1" applyBorder="1" applyAlignment="1">
      <alignment/>
    </xf>
    <xf numFmtId="193" fontId="3" fillId="0" borderId="29" xfId="49" applyNumberFormat="1" applyFont="1" applyFill="1" applyBorder="1" applyAlignment="1">
      <alignment/>
    </xf>
    <xf numFmtId="204" fontId="4" fillId="0" borderId="11" xfId="49" applyNumberFormat="1" applyFont="1" applyFill="1" applyBorder="1" applyAlignment="1">
      <alignment horizontal="center" vertical="center"/>
    </xf>
    <xf numFmtId="204" fontId="4" fillId="0" borderId="0" xfId="49" applyNumberFormat="1" applyFont="1" applyFill="1" applyBorder="1" applyAlignment="1">
      <alignment horizontal="center" vertical="center"/>
    </xf>
    <xf numFmtId="204" fontId="4" fillId="0" borderId="12" xfId="49" applyNumberFormat="1" applyFont="1" applyFill="1" applyBorder="1" applyAlignment="1">
      <alignment horizontal="center" vertical="center"/>
    </xf>
    <xf numFmtId="204" fontId="4" fillId="0" borderId="18" xfId="49" applyNumberFormat="1" applyFont="1" applyFill="1" applyBorder="1" applyAlignment="1">
      <alignment horizontal="center" vertical="center"/>
    </xf>
    <xf numFmtId="204" fontId="4" fillId="0" borderId="127" xfId="49" applyNumberFormat="1" applyFont="1" applyFill="1" applyBorder="1" applyAlignment="1">
      <alignment horizontal="center" vertical="center"/>
    </xf>
    <xf numFmtId="204" fontId="4" fillId="0" borderId="108" xfId="49" applyNumberFormat="1" applyFont="1" applyFill="1" applyBorder="1" applyAlignment="1">
      <alignment horizontal="center" vertical="center"/>
    </xf>
    <xf numFmtId="204" fontId="4" fillId="0" borderId="146" xfId="49" applyNumberFormat="1" applyFont="1" applyFill="1" applyBorder="1" applyAlignment="1">
      <alignment horizontal="center" vertical="center"/>
    </xf>
    <xf numFmtId="204" fontId="4" fillId="0" borderId="121" xfId="49" applyNumberFormat="1" applyFont="1" applyFill="1" applyBorder="1" applyAlignment="1">
      <alignment horizontal="center" vertical="center"/>
    </xf>
    <xf numFmtId="38" fontId="3" fillId="0" borderId="146" xfId="49" applyFont="1" applyFill="1" applyBorder="1" applyAlignment="1">
      <alignment horizontal="center" vertical="center" shrinkToFit="1"/>
    </xf>
    <xf numFmtId="38" fontId="3" fillId="0" borderId="121" xfId="49" applyFont="1" applyFill="1" applyBorder="1" applyAlignment="1">
      <alignment horizontal="center" vertical="center" shrinkToFit="1"/>
    </xf>
    <xf numFmtId="177" fontId="3" fillId="0" borderId="45" xfId="49" applyNumberFormat="1" applyFont="1" applyBorder="1" applyAlignment="1">
      <alignment horizontal="left" vertical="center" shrinkToFit="1"/>
    </xf>
    <xf numFmtId="177" fontId="3" fillId="0" borderId="14" xfId="49" applyNumberFormat="1" applyFont="1" applyBorder="1" applyAlignment="1">
      <alignment horizontal="left" vertical="center" shrinkToFit="1"/>
    </xf>
    <xf numFmtId="177" fontId="3" fillId="0" borderId="111" xfId="49" applyNumberFormat="1" applyFont="1" applyBorder="1" applyAlignment="1">
      <alignment horizontal="left" vertical="center" shrinkToFit="1"/>
    </xf>
    <xf numFmtId="0" fontId="3" fillId="0" borderId="9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41" xfId="0" applyFont="1" applyFill="1" applyBorder="1" applyAlignment="1">
      <alignment horizontal="left" vertical="center" shrinkToFit="1"/>
    </xf>
    <xf numFmtId="0" fontId="11" fillId="0" borderId="102" xfId="0" applyFont="1" applyBorder="1" applyAlignment="1">
      <alignment horizontal="center" shrinkToFit="1"/>
    </xf>
    <xf numFmtId="0" fontId="11" fillId="0" borderId="14" xfId="0" applyFont="1" applyBorder="1" applyAlignment="1">
      <alignment horizontal="center" shrinkToFit="1"/>
    </xf>
    <xf numFmtId="0" fontId="11" fillId="0" borderId="41" xfId="0" applyFont="1" applyBorder="1" applyAlignment="1">
      <alignment horizontal="center" shrinkToFit="1"/>
    </xf>
    <xf numFmtId="38" fontId="18" fillId="0" borderId="45" xfId="49" applyFont="1" applyFill="1" applyBorder="1" applyAlignment="1">
      <alignment horizontal="left" vertical="center" wrapText="1"/>
    </xf>
    <xf numFmtId="38" fontId="18" fillId="0" borderId="14" xfId="49" applyFont="1" applyFill="1" applyBorder="1" applyAlignment="1">
      <alignment horizontal="left" vertical="center" wrapText="1"/>
    </xf>
    <xf numFmtId="38" fontId="18" fillId="0" borderId="30" xfId="49" applyFont="1" applyFill="1" applyBorder="1" applyAlignment="1">
      <alignment horizontal="left" vertical="center" wrapText="1"/>
    </xf>
    <xf numFmtId="38" fontId="18" fillId="0" borderId="32" xfId="49" applyFont="1" applyFill="1" applyBorder="1" applyAlignment="1">
      <alignment horizontal="left" vertical="center" wrapText="1"/>
    </xf>
    <xf numFmtId="38" fontId="4" fillId="0" borderId="13" xfId="49" applyFont="1" applyFill="1" applyBorder="1" applyAlignment="1">
      <alignment horizontal="left" vertical="center" shrinkToFit="1"/>
    </xf>
    <xf numFmtId="38" fontId="4" fillId="0" borderId="16" xfId="49" applyFont="1" applyFill="1" applyBorder="1" applyAlignment="1">
      <alignment horizontal="left" vertical="center" shrinkToFit="1"/>
    </xf>
    <xf numFmtId="38" fontId="4" fillId="0" borderId="40" xfId="49" applyFont="1" applyFill="1" applyBorder="1" applyAlignment="1">
      <alignment horizontal="left" vertical="center" shrinkToFit="1"/>
    </xf>
    <xf numFmtId="38" fontId="4" fillId="0" borderId="93" xfId="49" applyFont="1" applyFill="1" applyBorder="1" applyAlignment="1">
      <alignment horizontal="left" vertical="center" shrinkToFit="1"/>
    </xf>
    <xf numFmtId="38" fontId="4" fillId="0" borderId="83" xfId="49" applyFont="1" applyFill="1" applyBorder="1" applyAlignment="1">
      <alignment horizontal="left" vertical="center" shrinkToFit="1"/>
    </xf>
    <xf numFmtId="38" fontId="4" fillId="0" borderId="84" xfId="49" applyFont="1" applyFill="1" applyBorder="1" applyAlignment="1">
      <alignment horizontal="left" vertical="center" shrinkToFit="1"/>
    </xf>
    <xf numFmtId="38" fontId="4" fillId="0" borderId="105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107" xfId="49" applyFont="1" applyFill="1" applyBorder="1" applyAlignment="1">
      <alignment horizontal="center" vertical="center"/>
    </xf>
    <xf numFmtId="38" fontId="4" fillId="0" borderId="108" xfId="49" applyFont="1" applyFill="1" applyBorder="1" applyAlignment="1">
      <alignment horizontal="center" vertical="center"/>
    </xf>
    <xf numFmtId="38" fontId="4" fillId="0" borderId="105" xfId="49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4" fillId="0" borderId="89" xfId="49" applyFont="1" applyFill="1" applyBorder="1" applyAlignment="1">
      <alignment horizontal="left" vertical="center"/>
    </xf>
    <xf numFmtId="38" fontId="4" fillId="0" borderId="87" xfId="49" applyFont="1" applyFill="1" applyBorder="1" applyAlignment="1">
      <alignment horizontal="left" vertical="center"/>
    </xf>
    <xf numFmtId="38" fontId="4" fillId="0" borderId="146" xfId="49" applyFont="1" applyFill="1" applyBorder="1" applyAlignment="1">
      <alignment horizontal="center" vertical="center" shrinkToFit="1"/>
    </xf>
    <xf numFmtId="38" fontId="4" fillId="0" borderId="121" xfId="49" applyFont="1" applyFill="1" applyBorder="1" applyAlignment="1">
      <alignment horizontal="center" vertical="center" shrinkToFit="1"/>
    </xf>
    <xf numFmtId="38" fontId="2" fillId="0" borderId="45" xfId="49" applyFont="1" applyFill="1" applyBorder="1" applyAlignment="1">
      <alignment horizontal="left" vertical="center" wrapText="1"/>
    </xf>
    <xf numFmtId="38" fontId="2" fillId="0" borderId="14" xfId="49" applyFont="1" applyFill="1" applyBorder="1" applyAlignment="1">
      <alignment horizontal="left" vertical="center" wrapText="1"/>
    </xf>
    <xf numFmtId="38" fontId="2" fillId="0" borderId="29" xfId="49" applyFont="1" applyFill="1" applyBorder="1" applyAlignment="1">
      <alignment horizontal="left" vertical="center" wrapText="1"/>
    </xf>
    <xf numFmtId="38" fontId="2" fillId="0" borderId="18" xfId="49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82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38" fontId="4" fillId="0" borderId="146" xfId="49" applyFont="1" applyFill="1" applyBorder="1" applyAlignment="1">
      <alignment horizontal="center" vertical="center"/>
    </xf>
    <xf numFmtId="38" fontId="4" fillId="0" borderId="121" xfId="49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8" fontId="3" fillId="0" borderId="103" xfId="49" applyFont="1" applyFill="1" applyBorder="1" applyAlignment="1">
      <alignment vertical="center" wrapText="1"/>
    </xf>
    <xf numFmtId="0" fontId="0" fillId="0" borderId="106" xfId="0" applyBorder="1" applyAlignment="1">
      <alignment vertical="center" wrapText="1"/>
    </xf>
    <xf numFmtId="38" fontId="2" fillId="0" borderId="45" xfId="49" applyFont="1" applyBorder="1" applyAlignment="1">
      <alignment horizontal="left" vertical="center" wrapText="1"/>
    </xf>
    <xf numFmtId="38" fontId="2" fillId="0" borderId="14" xfId="49" applyFont="1" applyBorder="1" applyAlignment="1">
      <alignment horizontal="left" vertical="center"/>
    </xf>
    <xf numFmtId="38" fontId="2" fillId="0" borderId="29" xfId="49" applyFont="1" applyBorder="1" applyAlignment="1">
      <alignment horizontal="left" vertical="center"/>
    </xf>
    <xf numFmtId="38" fontId="2" fillId="0" borderId="18" xfId="49" applyFont="1" applyBorder="1" applyAlignment="1">
      <alignment horizontal="left" vertical="center"/>
    </xf>
    <xf numFmtId="38" fontId="3" fillId="0" borderId="18" xfId="49" applyFont="1" applyBorder="1" applyAlignment="1">
      <alignment horizontal="center" vertical="center"/>
    </xf>
    <xf numFmtId="38" fontId="3" fillId="0" borderId="48" xfId="49" applyFont="1" applyBorder="1" applyAlignment="1">
      <alignment horizontal="center" vertical="center"/>
    </xf>
    <xf numFmtId="38" fontId="3" fillId="0" borderId="143" xfId="49" applyFont="1" applyFill="1" applyBorder="1" applyAlignment="1">
      <alignment horizontal="left" vertical="center" wrapText="1" shrinkToFit="1"/>
    </xf>
    <xf numFmtId="38" fontId="3" fillId="0" borderId="143" xfId="49" applyFont="1" applyFill="1" applyBorder="1" applyAlignment="1">
      <alignment horizontal="left" vertical="center" shrinkToFit="1"/>
    </xf>
    <xf numFmtId="38" fontId="3" fillId="0" borderId="15" xfId="49" applyFont="1" applyBorder="1" applyAlignment="1">
      <alignment horizontal="left" vertical="center"/>
    </xf>
    <xf numFmtId="38" fontId="3" fillId="0" borderId="14" xfId="49" applyFont="1" applyBorder="1" applyAlignment="1">
      <alignment horizontal="left" vertical="center"/>
    </xf>
    <xf numFmtId="38" fontId="3" fillId="0" borderId="11" xfId="49" applyFont="1" applyBorder="1" applyAlignment="1">
      <alignment horizontal="left" vertical="center"/>
    </xf>
    <xf numFmtId="38" fontId="3" fillId="0" borderId="0" xfId="49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shrinkToFit="1"/>
    </xf>
    <xf numFmtId="38" fontId="2" fillId="0" borderId="143" xfId="49" applyFont="1" applyFill="1" applyBorder="1" applyAlignment="1">
      <alignment horizontal="left" vertical="center" wrapText="1" shrinkToFit="1"/>
    </xf>
    <xf numFmtId="38" fontId="2" fillId="0" borderId="143" xfId="49" applyFont="1" applyFill="1" applyBorder="1" applyAlignment="1">
      <alignment horizontal="left" vertical="center" shrinkToFit="1"/>
    </xf>
    <xf numFmtId="38" fontId="18" fillId="0" borderId="143" xfId="49" applyFont="1" applyFill="1" applyBorder="1" applyAlignment="1">
      <alignment horizontal="left" vertical="center" wrapText="1" shrinkToFit="1"/>
    </xf>
    <xf numFmtId="38" fontId="18" fillId="0" borderId="143" xfId="49" applyFont="1" applyFill="1" applyBorder="1" applyAlignment="1">
      <alignment horizontal="left" vertical="center" shrinkToFit="1"/>
    </xf>
    <xf numFmtId="38" fontId="3" fillId="0" borderId="47" xfId="49" applyFont="1" applyBorder="1" applyAlignment="1">
      <alignment horizontal="left" vertical="center"/>
    </xf>
    <xf numFmtId="38" fontId="3" fillId="0" borderId="187" xfId="49" applyFont="1" applyBorder="1" applyAlignment="1">
      <alignment horizontal="left" vertical="center"/>
    </xf>
    <xf numFmtId="38" fontId="3" fillId="0" borderId="25" xfId="49" applyFont="1" applyBorder="1" applyAlignment="1">
      <alignment horizontal="left" vertical="center" shrinkToFit="1"/>
    </xf>
    <xf numFmtId="38" fontId="3" fillId="0" borderId="26" xfId="49" applyFont="1" applyBorder="1" applyAlignment="1">
      <alignment horizontal="left" vertical="center" shrinkToFit="1"/>
    </xf>
    <xf numFmtId="38" fontId="3" fillId="0" borderId="37" xfId="49" applyFont="1" applyBorder="1" applyAlignment="1">
      <alignment horizontal="left" vertical="center" shrinkToFit="1"/>
    </xf>
    <xf numFmtId="38" fontId="3" fillId="0" borderId="89" xfId="49" applyFont="1" applyBorder="1" applyAlignment="1">
      <alignment vertical="center"/>
    </xf>
    <xf numFmtId="0" fontId="0" fillId="0" borderId="13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6</xdr:col>
      <xdr:colOff>9525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42925" y="561975"/>
          <a:ext cx="2628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6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352425"/>
          <a:ext cx="2971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3</xdr:col>
      <xdr:colOff>1400175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38125" y="257175"/>
          <a:ext cx="2143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5</xdr:col>
      <xdr:colOff>1228725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38150" y="219075"/>
          <a:ext cx="1962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6</xdr:col>
      <xdr:colOff>0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304800"/>
          <a:ext cx="4171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32</xdr:row>
      <xdr:rowOff>9525</xdr:rowOff>
    </xdr:from>
    <xdr:to>
      <xdr:col>6</xdr:col>
      <xdr:colOff>0</xdr:colOff>
      <xdr:row>33</xdr:row>
      <xdr:rowOff>180975</xdr:rowOff>
    </xdr:to>
    <xdr:sp>
      <xdr:nvSpPr>
        <xdr:cNvPr id="2" name="Line 2"/>
        <xdr:cNvSpPr>
          <a:spLocks/>
        </xdr:cNvSpPr>
      </xdr:nvSpPr>
      <xdr:spPr>
        <a:xfrm>
          <a:off x="28575" y="6210300"/>
          <a:ext cx="4171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</xdr:row>
      <xdr:rowOff>9525</xdr:rowOff>
    </xdr:from>
    <xdr:to>
      <xdr:col>22</xdr:col>
      <xdr:colOff>0</xdr:colOff>
      <xdr:row>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5116175" y="304800"/>
          <a:ext cx="4152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32</xdr:row>
      <xdr:rowOff>9525</xdr:rowOff>
    </xdr:from>
    <xdr:to>
      <xdr:col>22</xdr:col>
      <xdr:colOff>0</xdr:colOff>
      <xdr:row>33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5116175" y="6210300"/>
          <a:ext cx="4152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</xdr:rowOff>
    </xdr:from>
    <xdr:to>
      <xdr:col>5</xdr:col>
      <xdr:colOff>1638300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23850" y="200025"/>
          <a:ext cx="2857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</xdr:rowOff>
    </xdr:from>
    <xdr:to>
      <xdr:col>6</xdr:col>
      <xdr:colOff>9525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57200" y="266700"/>
          <a:ext cx="2962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X60"/>
  <sheetViews>
    <sheetView showZeros="0" tabSelected="1" view="pageBreakPreview" zoomScaleSheetLayoutView="100" zoomScalePageLayoutView="0" workbookViewId="0" topLeftCell="A1">
      <pane xSplit="6" ySplit="5" topLeftCell="G6" activePane="bottomRight" state="frozen"/>
      <selection pane="topLeft" activeCell="G22" sqref="G22:AW22"/>
      <selection pane="topRight" activeCell="G22" sqref="G22:AW22"/>
      <selection pane="bottomLeft" activeCell="G22" sqref="G22:AW22"/>
      <selection pane="bottomRight" activeCell="E11" sqref="E11"/>
    </sheetView>
  </sheetViews>
  <sheetFormatPr defaultColWidth="9.00390625" defaultRowHeight="13.5"/>
  <cols>
    <col min="1" max="1" width="6.75390625" style="95" customWidth="1"/>
    <col min="2" max="2" width="3.25390625" style="857" customWidth="1"/>
    <col min="3" max="5" width="2.125" style="857" customWidth="1"/>
    <col min="6" max="6" width="25.125" style="857" customWidth="1"/>
    <col min="7" max="10" width="10.25390625" style="857" customWidth="1"/>
    <col min="11" max="11" width="10.25390625" style="95" customWidth="1"/>
    <col min="12" max="37" width="10.25390625" style="857" customWidth="1"/>
    <col min="38" max="49" width="10.25390625" style="6" customWidth="1"/>
    <col min="50" max="50" width="12.625" style="206" customWidth="1"/>
    <col min="51" max="16384" width="9.00390625" style="857" customWidth="1"/>
  </cols>
  <sheetData>
    <row r="1" spans="2:37" ht="19.5" customHeight="1">
      <c r="B1" s="1470" t="s">
        <v>174</v>
      </c>
      <c r="C1" s="1470"/>
      <c r="D1" s="1470"/>
      <c r="E1" s="1470"/>
      <c r="F1" s="1470"/>
      <c r="G1" s="1470"/>
      <c r="H1" s="1470"/>
      <c r="I1" s="858"/>
      <c r="J1" s="858"/>
      <c r="K1" s="859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  <c r="AA1" s="858"/>
      <c r="AB1" s="858"/>
      <c r="AC1" s="858"/>
      <c r="AD1" s="858"/>
      <c r="AE1" s="858"/>
      <c r="AF1" s="858"/>
      <c r="AG1" s="858"/>
      <c r="AH1" s="858"/>
      <c r="AI1" s="858"/>
      <c r="AJ1" s="858"/>
      <c r="AK1" s="858"/>
    </row>
    <row r="2" spans="7:49" ht="8.25" customHeight="1">
      <c r="G2" s="860"/>
      <c r="H2" s="860"/>
      <c r="I2" s="860"/>
      <c r="J2" s="860"/>
      <c r="K2" s="861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60"/>
      <c r="X2" s="860"/>
      <c r="Y2" s="860"/>
      <c r="Z2" s="860"/>
      <c r="AA2" s="860"/>
      <c r="AB2" s="860"/>
      <c r="AC2" s="860"/>
      <c r="AD2" s="860"/>
      <c r="AE2" s="860"/>
      <c r="AF2" s="860"/>
      <c r="AG2" s="860"/>
      <c r="AH2" s="860"/>
      <c r="AI2" s="860"/>
      <c r="AJ2" s="860"/>
      <c r="AK2" s="860"/>
      <c r="AL2" s="651"/>
      <c r="AM2" s="651"/>
      <c r="AN2" s="651"/>
      <c r="AO2" s="651"/>
      <c r="AP2" s="651"/>
      <c r="AQ2" s="651"/>
      <c r="AR2" s="651"/>
      <c r="AS2" s="651"/>
      <c r="AT2" s="651"/>
      <c r="AU2" s="651"/>
      <c r="AV2" s="651"/>
      <c r="AW2" s="651"/>
    </row>
    <row r="3" spans="2:37" ht="14.25" thickBot="1">
      <c r="B3" s="543" t="s">
        <v>175</v>
      </c>
      <c r="C3" s="858"/>
      <c r="D3" s="858"/>
      <c r="E3" s="858"/>
      <c r="F3" s="858"/>
      <c r="G3" s="858"/>
      <c r="H3" s="858"/>
      <c r="I3" s="858"/>
      <c r="J3" s="858"/>
      <c r="K3" s="859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  <c r="AA3" s="858"/>
      <c r="AB3" s="858"/>
      <c r="AC3" s="858"/>
      <c r="AD3" s="858"/>
      <c r="AE3" s="858"/>
      <c r="AF3" s="858"/>
      <c r="AG3" s="858"/>
      <c r="AH3" s="858"/>
      <c r="AI3" s="858"/>
      <c r="AJ3" s="858"/>
      <c r="AK3" s="858"/>
    </row>
    <row r="4" spans="1:50" s="862" customFormat="1" ht="13.5">
      <c r="A4" s="1141"/>
      <c r="B4" s="112"/>
      <c r="C4" s="113"/>
      <c r="D4" s="113"/>
      <c r="E4" s="113"/>
      <c r="F4" s="137" t="s">
        <v>246</v>
      </c>
      <c r="G4" s="135" t="s">
        <v>248</v>
      </c>
      <c r="H4" s="114" t="s">
        <v>249</v>
      </c>
      <c r="I4" s="114" t="s">
        <v>250</v>
      </c>
      <c r="J4" s="114" t="s">
        <v>251</v>
      </c>
      <c r="K4" s="115" t="s">
        <v>252</v>
      </c>
      <c r="L4" s="114" t="s">
        <v>253</v>
      </c>
      <c r="M4" s="114" t="s">
        <v>254</v>
      </c>
      <c r="N4" s="114" t="s">
        <v>255</v>
      </c>
      <c r="O4" s="114" t="s">
        <v>256</v>
      </c>
      <c r="P4" s="114" t="s">
        <v>257</v>
      </c>
      <c r="Q4" s="114" t="s">
        <v>258</v>
      </c>
      <c r="R4" s="114" t="s">
        <v>259</v>
      </c>
      <c r="S4" s="114" t="s">
        <v>260</v>
      </c>
      <c r="T4" s="114" t="s">
        <v>289</v>
      </c>
      <c r="U4" s="114" t="s">
        <v>290</v>
      </c>
      <c r="V4" s="135" t="s">
        <v>291</v>
      </c>
      <c r="W4" s="114" t="s">
        <v>673</v>
      </c>
      <c r="X4" s="114" t="s">
        <v>674</v>
      </c>
      <c r="Y4" s="914" t="s">
        <v>675</v>
      </c>
      <c r="Z4" s="114" t="s">
        <v>676</v>
      </c>
      <c r="AA4" s="114" t="s">
        <v>677</v>
      </c>
      <c r="AB4" s="114" t="s">
        <v>678</v>
      </c>
      <c r="AC4" s="114" t="s">
        <v>679</v>
      </c>
      <c r="AD4" s="114" t="s">
        <v>680</v>
      </c>
      <c r="AE4" s="114" t="s">
        <v>681</v>
      </c>
      <c r="AF4" s="114" t="s">
        <v>682</v>
      </c>
      <c r="AG4" s="114" t="s">
        <v>683</v>
      </c>
      <c r="AH4" s="114" t="s">
        <v>684</v>
      </c>
      <c r="AI4" s="114" t="s">
        <v>685</v>
      </c>
      <c r="AJ4" s="114" t="s">
        <v>686</v>
      </c>
      <c r="AK4" s="914" t="s">
        <v>687</v>
      </c>
      <c r="AL4" s="116" t="s">
        <v>688</v>
      </c>
      <c r="AM4" s="918" t="s">
        <v>689</v>
      </c>
      <c r="AN4" s="116" t="s">
        <v>690</v>
      </c>
      <c r="AO4" s="129" t="s">
        <v>691</v>
      </c>
      <c r="AP4" s="116" t="s">
        <v>692</v>
      </c>
      <c r="AQ4" s="129" t="s">
        <v>693</v>
      </c>
      <c r="AR4" s="116" t="s">
        <v>694</v>
      </c>
      <c r="AS4" s="918" t="s">
        <v>695</v>
      </c>
      <c r="AT4" s="116" t="s">
        <v>696</v>
      </c>
      <c r="AU4" s="116" t="s">
        <v>697</v>
      </c>
      <c r="AV4" s="116" t="s">
        <v>698</v>
      </c>
      <c r="AW4" s="129" t="s">
        <v>699</v>
      </c>
      <c r="AX4" s="1561" t="s">
        <v>191</v>
      </c>
    </row>
    <row r="5" spans="2:50" ht="14.25" thickBot="1">
      <c r="B5" s="127" t="s">
        <v>245</v>
      </c>
      <c r="C5" s="128"/>
      <c r="D5" s="128"/>
      <c r="E5" s="128"/>
      <c r="F5" s="138"/>
      <c r="G5" s="136" t="s">
        <v>177</v>
      </c>
      <c r="H5" s="131" t="s">
        <v>178</v>
      </c>
      <c r="I5" s="131" t="s">
        <v>179</v>
      </c>
      <c r="J5" s="131" t="s">
        <v>180</v>
      </c>
      <c r="K5" s="132" t="s">
        <v>19</v>
      </c>
      <c r="L5" s="131" t="s">
        <v>181</v>
      </c>
      <c r="M5" s="131" t="s">
        <v>182</v>
      </c>
      <c r="N5" s="131" t="s">
        <v>20</v>
      </c>
      <c r="O5" s="131" t="s">
        <v>183</v>
      </c>
      <c r="P5" s="131" t="s">
        <v>184</v>
      </c>
      <c r="Q5" s="131" t="s">
        <v>185</v>
      </c>
      <c r="R5" s="131" t="s">
        <v>186</v>
      </c>
      <c r="S5" s="131" t="s">
        <v>21</v>
      </c>
      <c r="T5" s="131" t="s">
        <v>187</v>
      </c>
      <c r="U5" s="131" t="s">
        <v>188</v>
      </c>
      <c r="V5" s="136" t="s">
        <v>24</v>
      </c>
      <c r="W5" s="131" t="s">
        <v>86</v>
      </c>
      <c r="X5" s="131" t="s">
        <v>87</v>
      </c>
      <c r="Y5" s="915" t="s">
        <v>88</v>
      </c>
      <c r="Z5" s="131" t="s">
        <v>89</v>
      </c>
      <c r="AA5" s="131" t="s">
        <v>90</v>
      </c>
      <c r="AB5" s="131" t="s">
        <v>103</v>
      </c>
      <c r="AC5" s="131" t="s">
        <v>91</v>
      </c>
      <c r="AD5" s="131" t="s">
        <v>92</v>
      </c>
      <c r="AE5" s="131" t="s">
        <v>93</v>
      </c>
      <c r="AF5" s="131" t="s">
        <v>94</v>
      </c>
      <c r="AG5" s="131" t="s">
        <v>95</v>
      </c>
      <c r="AH5" s="131" t="s">
        <v>96</v>
      </c>
      <c r="AI5" s="131" t="s">
        <v>97</v>
      </c>
      <c r="AJ5" s="131" t="s">
        <v>109</v>
      </c>
      <c r="AK5" s="915" t="s">
        <v>110</v>
      </c>
      <c r="AL5" s="131" t="s">
        <v>98</v>
      </c>
      <c r="AM5" s="131" t="s">
        <v>111</v>
      </c>
      <c r="AN5" s="136" t="s">
        <v>112</v>
      </c>
      <c r="AO5" s="915" t="s">
        <v>113</v>
      </c>
      <c r="AP5" s="131" t="s">
        <v>114</v>
      </c>
      <c r="AQ5" s="915" t="s">
        <v>115</v>
      </c>
      <c r="AR5" s="131" t="s">
        <v>116</v>
      </c>
      <c r="AS5" s="136" t="s">
        <v>117</v>
      </c>
      <c r="AT5" s="131" t="s">
        <v>189</v>
      </c>
      <c r="AU5" s="131" t="s">
        <v>190</v>
      </c>
      <c r="AV5" s="133" t="s">
        <v>118</v>
      </c>
      <c r="AW5" s="134" t="s">
        <v>119</v>
      </c>
      <c r="AX5" s="1562"/>
    </row>
    <row r="6" spans="2:50" ht="14.25" customHeight="1">
      <c r="B6" s="117" t="s">
        <v>192</v>
      </c>
      <c r="C6" s="130"/>
      <c r="D6" s="130"/>
      <c r="E6" s="130"/>
      <c r="F6" s="139"/>
      <c r="G6" s="765"/>
      <c r="H6" s="761"/>
      <c r="I6" s="761"/>
      <c r="J6" s="761"/>
      <c r="K6" s="761"/>
      <c r="L6" s="761"/>
      <c r="M6" s="761"/>
      <c r="N6" s="902"/>
      <c r="O6" s="765"/>
      <c r="P6" s="761"/>
      <c r="Q6" s="761"/>
      <c r="R6" s="912"/>
      <c r="S6" s="902"/>
      <c r="T6" s="765"/>
      <c r="U6" s="761"/>
      <c r="V6" s="765"/>
      <c r="W6" s="902"/>
      <c r="X6" s="765"/>
      <c r="Y6" s="912"/>
      <c r="Z6" s="761"/>
      <c r="AA6" s="912"/>
      <c r="AB6" s="902"/>
      <c r="AC6" s="916"/>
      <c r="AD6" s="902"/>
      <c r="AE6" s="765"/>
      <c r="AF6" s="761"/>
      <c r="AG6" s="902"/>
      <c r="AH6" s="916"/>
      <c r="AI6" s="902"/>
      <c r="AJ6" s="902"/>
      <c r="AK6" s="916"/>
      <c r="AL6" s="762"/>
      <c r="AM6" s="762"/>
      <c r="AN6" s="919"/>
      <c r="AO6" s="763"/>
      <c r="AP6" s="762"/>
      <c r="AQ6" s="763"/>
      <c r="AR6" s="762"/>
      <c r="AS6" s="919"/>
      <c r="AT6" s="763"/>
      <c r="AU6" s="923"/>
      <c r="AV6" s="919"/>
      <c r="AW6" s="763"/>
      <c r="AX6" s="764"/>
    </row>
    <row r="7" spans="1:50" s="1149" customFormat="1" ht="14.25" customHeight="1">
      <c r="A7" s="868"/>
      <c r="B7" s="123"/>
      <c r="C7" s="569" t="s">
        <v>193</v>
      </c>
      <c r="D7" s="242"/>
      <c r="E7" s="242"/>
      <c r="F7" s="243"/>
      <c r="G7" s="1144">
        <v>11168</v>
      </c>
      <c r="H7" s="1145">
        <v>14788</v>
      </c>
      <c r="I7" s="1145">
        <v>20949</v>
      </c>
      <c r="J7" s="1145">
        <v>21963</v>
      </c>
      <c r="K7" s="1145">
        <v>22477</v>
      </c>
      <c r="L7" s="1145">
        <v>23007</v>
      </c>
      <c r="M7" s="1145">
        <v>29311</v>
      </c>
      <c r="N7" s="1145">
        <v>22656</v>
      </c>
      <c r="O7" s="1144">
        <v>15967</v>
      </c>
      <c r="P7" s="1145">
        <v>24548</v>
      </c>
      <c r="Q7" s="1145">
        <v>18811</v>
      </c>
      <c r="R7" s="1146">
        <v>27170</v>
      </c>
      <c r="S7" s="1145">
        <v>26562</v>
      </c>
      <c r="T7" s="1145">
        <v>19807</v>
      </c>
      <c r="U7" s="1145">
        <v>23102</v>
      </c>
      <c r="V7" s="1144">
        <v>22006</v>
      </c>
      <c r="W7" s="1145">
        <v>26036</v>
      </c>
      <c r="X7" s="1144">
        <v>21371</v>
      </c>
      <c r="Y7" s="1146">
        <v>26394</v>
      </c>
      <c r="Z7" s="1145">
        <v>21275</v>
      </c>
      <c r="AA7" s="1146">
        <v>27479</v>
      </c>
      <c r="AB7" s="1145">
        <v>19459</v>
      </c>
      <c r="AC7" s="1147">
        <v>22812</v>
      </c>
      <c r="AD7" s="1145">
        <v>26059</v>
      </c>
      <c r="AE7" s="1144">
        <v>24560</v>
      </c>
      <c r="AF7" s="1145">
        <v>29677</v>
      </c>
      <c r="AG7" s="1145">
        <v>34059</v>
      </c>
      <c r="AH7" s="1147">
        <v>21812</v>
      </c>
      <c r="AI7" s="1145">
        <v>23586</v>
      </c>
      <c r="AJ7" s="1145">
        <v>21772</v>
      </c>
      <c r="AK7" s="1147">
        <v>22998</v>
      </c>
      <c r="AL7" s="1145">
        <v>22433</v>
      </c>
      <c r="AM7" s="1145">
        <v>26843</v>
      </c>
      <c r="AN7" s="1144">
        <v>23095</v>
      </c>
      <c r="AO7" s="1146">
        <v>27780</v>
      </c>
      <c r="AP7" s="1145">
        <v>23651</v>
      </c>
      <c r="AQ7" s="1146">
        <v>20904</v>
      </c>
      <c r="AR7" s="1145">
        <v>29676</v>
      </c>
      <c r="AS7" s="1144">
        <v>29699</v>
      </c>
      <c r="AT7" s="1146">
        <v>27137</v>
      </c>
      <c r="AU7" s="1145">
        <v>27892</v>
      </c>
      <c r="AV7" s="1144">
        <v>22727</v>
      </c>
      <c r="AW7" s="1146">
        <v>22736</v>
      </c>
      <c r="AX7" s="1148"/>
    </row>
    <row r="8" spans="1:50" s="1149" customFormat="1" ht="14.25" customHeight="1">
      <c r="A8" s="868"/>
      <c r="B8" s="1150"/>
      <c r="C8" s="1151" t="s">
        <v>194</v>
      </c>
      <c r="D8" s="1152"/>
      <c r="E8" s="1152"/>
      <c r="F8" s="1153"/>
      <c r="G8" s="1154">
        <v>11871</v>
      </c>
      <c r="H8" s="1155">
        <v>17807</v>
      </c>
      <c r="I8" s="1155">
        <v>22251</v>
      </c>
      <c r="J8" s="1155">
        <v>22737</v>
      </c>
      <c r="K8" s="1155">
        <v>22828</v>
      </c>
      <c r="L8" s="1155">
        <v>23743</v>
      </c>
      <c r="M8" s="1155">
        <v>30512</v>
      </c>
      <c r="N8" s="1155">
        <v>23651</v>
      </c>
      <c r="O8" s="1154">
        <v>15967</v>
      </c>
      <c r="P8" s="1155">
        <v>26755</v>
      </c>
      <c r="Q8" s="1155">
        <v>19343</v>
      </c>
      <c r="R8" s="1156">
        <v>27851</v>
      </c>
      <c r="S8" s="1155">
        <v>26952</v>
      </c>
      <c r="T8" s="1155">
        <v>21028</v>
      </c>
      <c r="U8" s="1155">
        <v>23833</v>
      </c>
      <c r="V8" s="1154">
        <v>22969</v>
      </c>
      <c r="W8" s="1155">
        <v>26634</v>
      </c>
      <c r="X8" s="1154">
        <v>21565</v>
      </c>
      <c r="Y8" s="1156">
        <v>26969</v>
      </c>
      <c r="Z8" s="1155">
        <v>22221</v>
      </c>
      <c r="AA8" s="1156">
        <v>28642</v>
      </c>
      <c r="AB8" s="1155">
        <v>20179</v>
      </c>
      <c r="AC8" s="1157">
        <v>23468</v>
      </c>
      <c r="AD8" s="1155">
        <v>27242</v>
      </c>
      <c r="AE8" s="1154">
        <v>25569</v>
      </c>
      <c r="AF8" s="1155">
        <v>30468</v>
      </c>
      <c r="AG8" s="1155">
        <v>34060</v>
      </c>
      <c r="AH8" s="1157">
        <v>22337</v>
      </c>
      <c r="AI8" s="1155">
        <v>23986</v>
      </c>
      <c r="AJ8" s="1155">
        <v>22098</v>
      </c>
      <c r="AK8" s="1157">
        <v>23285</v>
      </c>
      <c r="AL8" s="1155">
        <v>22798</v>
      </c>
      <c r="AM8" s="1155">
        <v>28272</v>
      </c>
      <c r="AN8" s="1154">
        <v>23833</v>
      </c>
      <c r="AO8" s="1156">
        <v>28581</v>
      </c>
      <c r="AP8" s="1155">
        <v>23651</v>
      </c>
      <c r="AQ8" s="1156">
        <v>20904</v>
      </c>
      <c r="AR8" s="1155">
        <v>31260</v>
      </c>
      <c r="AS8" s="1154">
        <v>30895</v>
      </c>
      <c r="AT8" s="1156">
        <v>27942</v>
      </c>
      <c r="AU8" s="1155">
        <v>27892</v>
      </c>
      <c r="AV8" s="1154">
        <v>23682</v>
      </c>
      <c r="AW8" s="1156">
        <v>23833</v>
      </c>
      <c r="AX8" s="1158"/>
    </row>
    <row r="9" spans="1:50" s="1149" customFormat="1" ht="14.25" customHeight="1">
      <c r="A9" s="868"/>
      <c r="B9" s="1159" t="s">
        <v>195</v>
      </c>
      <c r="C9" s="1160"/>
      <c r="D9" s="1160"/>
      <c r="E9" s="1160"/>
      <c r="F9" s="1161"/>
      <c r="G9" s="1162">
        <v>19511</v>
      </c>
      <c r="H9" s="1163">
        <v>22372</v>
      </c>
      <c r="I9" s="1163">
        <v>24198</v>
      </c>
      <c r="J9" s="1163">
        <v>38607</v>
      </c>
      <c r="K9" s="1163">
        <v>38626</v>
      </c>
      <c r="L9" s="1163">
        <v>24563</v>
      </c>
      <c r="M9" s="1163">
        <v>29312</v>
      </c>
      <c r="N9" s="1163">
        <v>24929</v>
      </c>
      <c r="O9" s="1162">
        <v>24929</v>
      </c>
      <c r="P9" s="1163">
        <v>24929</v>
      </c>
      <c r="Q9" s="1163">
        <v>24563</v>
      </c>
      <c r="R9" s="1164">
        <v>38795</v>
      </c>
      <c r="S9" s="1163">
        <v>37561</v>
      </c>
      <c r="T9" s="1163">
        <v>22737</v>
      </c>
      <c r="U9" s="1163">
        <v>24929</v>
      </c>
      <c r="V9" s="1162">
        <v>24563</v>
      </c>
      <c r="W9" s="1163">
        <v>28581</v>
      </c>
      <c r="X9" s="1162">
        <v>24929</v>
      </c>
      <c r="Y9" s="1164">
        <v>26394</v>
      </c>
      <c r="Z9" s="1163">
        <v>24929</v>
      </c>
      <c r="AA9" s="1164">
        <v>27576</v>
      </c>
      <c r="AB9" s="1163">
        <v>38433</v>
      </c>
      <c r="AC9" s="1165">
        <v>38439</v>
      </c>
      <c r="AD9" s="1163">
        <v>38626</v>
      </c>
      <c r="AE9" s="1162">
        <v>30042</v>
      </c>
      <c r="AF9" s="1163">
        <v>38597</v>
      </c>
      <c r="AG9" s="1163">
        <v>38636</v>
      </c>
      <c r="AH9" s="1165">
        <v>38803</v>
      </c>
      <c r="AI9" s="1163">
        <v>38803</v>
      </c>
      <c r="AJ9" s="1163">
        <v>29312</v>
      </c>
      <c r="AK9" s="1165">
        <v>24929</v>
      </c>
      <c r="AL9" s="1163">
        <v>30407</v>
      </c>
      <c r="AM9" s="1163">
        <v>26843</v>
      </c>
      <c r="AN9" s="1162">
        <v>24563</v>
      </c>
      <c r="AO9" s="1164">
        <v>27871</v>
      </c>
      <c r="AP9" s="1163">
        <v>24563</v>
      </c>
      <c r="AQ9" s="1164">
        <v>24929</v>
      </c>
      <c r="AR9" s="1163">
        <v>29677</v>
      </c>
      <c r="AS9" s="1162">
        <v>29699</v>
      </c>
      <c r="AT9" s="1164">
        <v>27137</v>
      </c>
      <c r="AU9" s="1163">
        <v>27892</v>
      </c>
      <c r="AV9" s="1162">
        <v>24563</v>
      </c>
      <c r="AW9" s="1164">
        <v>24929</v>
      </c>
      <c r="AX9" s="1166"/>
    </row>
    <row r="10" spans="1:50" s="1149" customFormat="1" ht="14.25" customHeight="1" thickBot="1">
      <c r="A10" s="868"/>
      <c r="B10" s="1167" t="s">
        <v>196</v>
      </c>
      <c r="C10" s="1168"/>
      <c r="D10" s="1168"/>
      <c r="E10" s="1168"/>
      <c r="F10" s="1169"/>
      <c r="G10" s="1170" t="s">
        <v>197</v>
      </c>
      <c r="H10" s="1171" t="s">
        <v>197</v>
      </c>
      <c r="I10" s="1171" t="s">
        <v>197</v>
      </c>
      <c r="J10" s="1171" t="s">
        <v>101</v>
      </c>
      <c r="K10" s="1171" t="s">
        <v>101</v>
      </c>
      <c r="L10" s="1171" t="s">
        <v>101</v>
      </c>
      <c r="M10" s="1171" t="s">
        <v>101</v>
      </c>
      <c r="N10" s="1171" t="s">
        <v>101</v>
      </c>
      <c r="O10" s="1170" t="s">
        <v>101</v>
      </c>
      <c r="P10" s="1171" t="s">
        <v>101</v>
      </c>
      <c r="Q10" s="1171" t="s">
        <v>101</v>
      </c>
      <c r="R10" s="1172" t="s">
        <v>101</v>
      </c>
      <c r="S10" s="1171" t="s">
        <v>101</v>
      </c>
      <c r="T10" s="1171" t="s">
        <v>197</v>
      </c>
      <c r="U10" s="1171" t="s">
        <v>101</v>
      </c>
      <c r="V10" s="1170" t="s">
        <v>101</v>
      </c>
      <c r="W10" s="1171" t="s">
        <v>101</v>
      </c>
      <c r="X10" s="1170" t="s">
        <v>101</v>
      </c>
      <c r="Y10" s="1172" t="s">
        <v>101</v>
      </c>
      <c r="Z10" s="1171" t="s">
        <v>101</v>
      </c>
      <c r="AA10" s="1172" t="s">
        <v>101</v>
      </c>
      <c r="AB10" s="1171" t="s">
        <v>101</v>
      </c>
      <c r="AC10" s="1173" t="s">
        <v>101</v>
      </c>
      <c r="AD10" s="1171" t="s">
        <v>101</v>
      </c>
      <c r="AE10" s="1170" t="s">
        <v>101</v>
      </c>
      <c r="AF10" s="1171" t="s">
        <v>101</v>
      </c>
      <c r="AG10" s="1171" t="s">
        <v>101</v>
      </c>
      <c r="AH10" s="1173" t="s">
        <v>101</v>
      </c>
      <c r="AI10" s="1171" t="s">
        <v>101</v>
      </c>
      <c r="AJ10" s="1171" t="s">
        <v>101</v>
      </c>
      <c r="AK10" s="1173" t="s">
        <v>101</v>
      </c>
      <c r="AL10" s="1171" t="s">
        <v>101</v>
      </c>
      <c r="AM10" s="1171" t="s">
        <v>101</v>
      </c>
      <c r="AN10" s="1170" t="s">
        <v>101</v>
      </c>
      <c r="AO10" s="1172" t="s">
        <v>101</v>
      </c>
      <c r="AP10" s="1171" t="s">
        <v>101</v>
      </c>
      <c r="AQ10" s="1172" t="s">
        <v>101</v>
      </c>
      <c r="AR10" s="1171" t="s">
        <v>101</v>
      </c>
      <c r="AS10" s="1170" t="s">
        <v>101</v>
      </c>
      <c r="AT10" s="1172" t="s">
        <v>101</v>
      </c>
      <c r="AU10" s="1171" t="s">
        <v>101</v>
      </c>
      <c r="AV10" s="1170" t="s">
        <v>197</v>
      </c>
      <c r="AW10" s="1172" t="s">
        <v>197</v>
      </c>
      <c r="AX10" s="1174"/>
    </row>
    <row r="11" spans="1:50" s="864" customFormat="1" ht="14.25" customHeight="1">
      <c r="A11" s="868"/>
      <c r="B11" s="117" t="s">
        <v>198</v>
      </c>
      <c r="C11" s="560"/>
      <c r="D11" s="560"/>
      <c r="E11" s="560"/>
      <c r="F11" s="561"/>
      <c r="G11" s="767"/>
      <c r="H11" s="768"/>
      <c r="I11" s="882"/>
      <c r="J11" s="768"/>
      <c r="K11" s="768"/>
      <c r="L11" s="895"/>
      <c r="M11" s="768"/>
      <c r="N11" s="768"/>
      <c r="O11" s="768"/>
      <c r="P11" s="895"/>
      <c r="Q11" s="768"/>
      <c r="R11" s="895"/>
      <c r="S11" s="768"/>
      <c r="T11" s="768"/>
      <c r="U11" s="768"/>
      <c r="V11" s="884"/>
      <c r="W11" s="768"/>
      <c r="X11" s="884"/>
      <c r="Y11" s="882"/>
      <c r="Z11" s="768"/>
      <c r="AA11" s="882"/>
      <c r="AB11" s="768"/>
      <c r="AC11" s="895"/>
      <c r="AD11" s="768"/>
      <c r="AE11" s="768"/>
      <c r="AF11" s="768"/>
      <c r="AG11" s="884"/>
      <c r="AH11" s="895"/>
      <c r="AI11" s="768"/>
      <c r="AJ11" s="768"/>
      <c r="AK11" s="895"/>
      <c r="AL11" s="769"/>
      <c r="AM11" s="769"/>
      <c r="AN11" s="769"/>
      <c r="AO11" s="924"/>
      <c r="AP11" s="769"/>
      <c r="AQ11" s="921"/>
      <c r="AR11" s="769"/>
      <c r="AS11" s="769"/>
      <c r="AT11" s="924"/>
      <c r="AU11" s="769"/>
      <c r="AV11" s="924"/>
      <c r="AW11" s="770"/>
      <c r="AX11" s="766"/>
    </row>
    <row r="12" spans="2:50" s="95" customFormat="1" ht="14.25" customHeight="1">
      <c r="B12" s="120"/>
      <c r="C12" s="566" t="s">
        <v>199</v>
      </c>
      <c r="D12" s="246"/>
      <c r="E12" s="246"/>
      <c r="F12" s="247"/>
      <c r="G12" s="1175">
        <v>270617</v>
      </c>
      <c r="H12" s="1176">
        <v>195978</v>
      </c>
      <c r="I12" s="1177">
        <v>146720</v>
      </c>
      <c r="J12" s="1176">
        <v>146845</v>
      </c>
      <c r="K12" s="1176">
        <v>79983</v>
      </c>
      <c r="L12" s="1178">
        <v>53823</v>
      </c>
      <c r="M12" s="1176">
        <v>44786</v>
      </c>
      <c r="N12" s="1176">
        <v>68083</v>
      </c>
      <c r="O12" s="1176">
        <v>58626</v>
      </c>
      <c r="P12" s="1178">
        <v>31835</v>
      </c>
      <c r="Q12" s="1176">
        <v>44191</v>
      </c>
      <c r="R12" s="1178">
        <v>79195</v>
      </c>
      <c r="S12" s="1176">
        <v>213810</v>
      </c>
      <c r="T12" s="1176">
        <v>159757</v>
      </c>
      <c r="U12" s="1176">
        <v>67591</v>
      </c>
      <c r="V12" s="1180">
        <v>30608</v>
      </c>
      <c r="W12" s="1176">
        <v>63461</v>
      </c>
      <c r="X12" s="1179">
        <v>46608</v>
      </c>
      <c r="Y12" s="1177">
        <v>55949</v>
      </c>
      <c r="Z12" s="1176">
        <v>112102</v>
      </c>
      <c r="AA12" s="1177">
        <v>57617</v>
      </c>
      <c r="AB12" s="1176">
        <v>47140</v>
      </c>
      <c r="AC12" s="1178">
        <v>44945</v>
      </c>
      <c r="AD12" s="1176">
        <v>47339</v>
      </c>
      <c r="AE12" s="1176">
        <v>95204</v>
      </c>
      <c r="AF12" s="1176">
        <v>39303</v>
      </c>
      <c r="AG12" s="1180">
        <v>49889</v>
      </c>
      <c r="AH12" s="1178">
        <v>45611</v>
      </c>
      <c r="AI12" s="1176">
        <v>54050</v>
      </c>
      <c r="AJ12" s="1176">
        <v>35063</v>
      </c>
      <c r="AK12" s="1178">
        <v>19087</v>
      </c>
      <c r="AL12" s="1176">
        <v>22195</v>
      </c>
      <c r="AM12" s="1176">
        <v>38115</v>
      </c>
      <c r="AN12" s="1176">
        <v>20632</v>
      </c>
      <c r="AO12" s="1178">
        <v>17705</v>
      </c>
      <c r="AP12" s="1176">
        <v>47461</v>
      </c>
      <c r="AQ12" s="1177">
        <v>10402</v>
      </c>
      <c r="AR12" s="1176">
        <v>24101</v>
      </c>
      <c r="AS12" s="1176">
        <v>9563</v>
      </c>
      <c r="AT12" s="1178">
        <v>26563</v>
      </c>
      <c r="AU12" s="1176">
        <v>17913</v>
      </c>
      <c r="AV12" s="1178">
        <v>274335</v>
      </c>
      <c r="AW12" s="1181">
        <v>135204</v>
      </c>
      <c r="AX12" s="1182">
        <f>SUM(G12:AW12)</f>
        <v>3150005</v>
      </c>
    </row>
    <row r="13" spans="2:50" s="95" customFormat="1" ht="14.25" customHeight="1">
      <c r="B13" s="120"/>
      <c r="C13" s="566" t="s">
        <v>200</v>
      </c>
      <c r="D13" s="246"/>
      <c r="E13" s="246"/>
      <c r="F13" s="247"/>
      <c r="G13" s="1175">
        <v>317100</v>
      </c>
      <c r="H13" s="1176">
        <v>251730</v>
      </c>
      <c r="I13" s="1177">
        <v>161900</v>
      </c>
      <c r="J13" s="1176">
        <v>144600</v>
      </c>
      <c r="K13" s="1176">
        <v>31800</v>
      </c>
      <c r="L13" s="1178">
        <v>61400</v>
      </c>
      <c r="M13" s="1176">
        <v>47820</v>
      </c>
      <c r="N13" s="1176">
        <v>62000</v>
      </c>
      <c r="O13" s="1176">
        <v>57000</v>
      </c>
      <c r="P13" s="1178">
        <v>37200</v>
      </c>
      <c r="Q13" s="1176">
        <v>46800</v>
      </c>
      <c r="R13" s="1178">
        <v>77800</v>
      </c>
      <c r="S13" s="1176">
        <v>182300</v>
      </c>
      <c r="T13" s="1176">
        <v>168300</v>
      </c>
      <c r="U13" s="1184">
        <v>68300</v>
      </c>
      <c r="V13" s="1180">
        <v>44050</v>
      </c>
      <c r="W13" s="1176">
        <v>68240</v>
      </c>
      <c r="X13" s="1179">
        <v>32130</v>
      </c>
      <c r="Y13" s="1177">
        <v>59900</v>
      </c>
      <c r="Z13" s="1176">
        <v>97900</v>
      </c>
      <c r="AA13" s="1177">
        <v>47530</v>
      </c>
      <c r="AB13" s="1176">
        <v>43060</v>
      </c>
      <c r="AC13" s="1183">
        <v>46100</v>
      </c>
      <c r="AD13" s="1176">
        <v>42810</v>
      </c>
      <c r="AE13" s="1184">
        <v>94300</v>
      </c>
      <c r="AF13" s="1184">
        <v>44130</v>
      </c>
      <c r="AG13" s="1180">
        <v>50270</v>
      </c>
      <c r="AH13" s="1183">
        <v>42960</v>
      </c>
      <c r="AI13" s="1176">
        <v>42900</v>
      </c>
      <c r="AJ13" s="1184">
        <v>44700</v>
      </c>
      <c r="AK13" s="1183">
        <v>29600</v>
      </c>
      <c r="AL13" s="1184">
        <v>21200</v>
      </c>
      <c r="AM13" s="1184">
        <v>44500</v>
      </c>
      <c r="AN13" s="1184">
        <v>30650</v>
      </c>
      <c r="AO13" s="1183">
        <v>17530</v>
      </c>
      <c r="AP13" s="1184">
        <v>43400</v>
      </c>
      <c r="AQ13" s="1185">
        <v>10200</v>
      </c>
      <c r="AR13" s="1184">
        <v>25700</v>
      </c>
      <c r="AS13" s="1184">
        <v>14200</v>
      </c>
      <c r="AT13" s="1183">
        <v>28900</v>
      </c>
      <c r="AU13" s="1184">
        <v>23200</v>
      </c>
      <c r="AV13" s="1183">
        <v>238120</v>
      </c>
      <c r="AW13" s="1186">
        <v>61250</v>
      </c>
      <c r="AX13" s="657">
        <f>SUM(G13:AW13)</f>
        <v>3105480</v>
      </c>
    </row>
    <row r="14" spans="2:50" s="95" customFormat="1" ht="14.25" customHeight="1">
      <c r="B14" s="120"/>
      <c r="C14" s="1187" t="s">
        <v>201</v>
      </c>
      <c r="D14" s="1188"/>
      <c r="E14" s="1188"/>
      <c r="F14" s="1189"/>
      <c r="G14" s="1175">
        <v>264915</v>
      </c>
      <c r="H14" s="1176">
        <v>188384</v>
      </c>
      <c r="I14" s="1177">
        <v>134948</v>
      </c>
      <c r="J14" s="1176">
        <v>138259</v>
      </c>
      <c r="K14" s="1176">
        <v>28250</v>
      </c>
      <c r="L14" s="1178">
        <v>52460</v>
      </c>
      <c r="M14" s="1176">
        <v>39930</v>
      </c>
      <c r="N14" s="1176">
        <v>56482</v>
      </c>
      <c r="O14" s="1176">
        <v>48595</v>
      </c>
      <c r="P14" s="1178">
        <v>29893</v>
      </c>
      <c r="Q14" s="1176">
        <v>43015</v>
      </c>
      <c r="R14" s="1178">
        <v>66836</v>
      </c>
      <c r="S14" s="1176">
        <v>168303</v>
      </c>
      <c r="T14" s="1176">
        <v>152527</v>
      </c>
      <c r="U14" s="1176">
        <v>48930</v>
      </c>
      <c r="V14" s="1180">
        <v>28975</v>
      </c>
      <c r="W14" s="1176">
        <v>63054</v>
      </c>
      <c r="X14" s="1179">
        <v>25811</v>
      </c>
      <c r="Y14" s="1177">
        <v>54969</v>
      </c>
      <c r="Z14" s="1176">
        <v>93907</v>
      </c>
      <c r="AA14" s="1177">
        <v>43675</v>
      </c>
      <c r="AB14" s="1176">
        <v>31248</v>
      </c>
      <c r="AC14" s="1178">
        <v>41936</v>
      </c>
      <c r="AD14" s="1176">
        <v>40984</v>
      </c>
      <c r="AE14" s="1176">
        <v>83763</v>
      </c>
      <c r="AF14" s="1176">
        <v>35560</v>
      </c>
      <c r="AG14" s="1180">
        <v>37689</v>
      </c>
      <c r="AH14" s="1178">
        <v>43261</v>
      </c>
      <c r="AI14" s="1176">
        <v>42027</v>
      </c>
      <c r="AJ14" s="1176">
        <v>29900</v>
      </c>
      <c r="AK14" s="1178">
        <v>18745</v>
      </c>
      <c r="AL14" s="1176">
        <v>21685</v>
      </c>
      <c r="AM14" s="1176">
        <v>37484</v>
      </c>
      <c r="AN14" s="1176">
        <v>20391</v>
      </c>
      <c r="AO14" s="1178">
        <v>16259</v>
      </c>
      <c r="AP14" s="1176">
        <v>38529</v>
      </c>
      <c r="AQ14" s="1177">
        <v>9540</v>
      </c>
      <c r="AR14" s="1176">
        <v>21014</v>
      </c>
      <c r="AS14" s="1176">
        <v>9268</v>
      </c>
      <c r="AT14" s="1178">
        <v>25954</v>
      </c>
      <c r="AU14" s="1176">
        <v>16539</v>
      </c>
      <c r="AV14" s="1178">
        <v>223164</v>
      </c>
      <c r="AW14" s="1181">
        <v>51397</v>
      </c>
      <c r="AX14" s="1190">
        <f>SUM(G14:AW14)</f>
        <v>2668455</v>
      </c>
    </row>
    <row r="15" spans="1:50" s="865" customFormat="1" ht="14.25" customHeight="1">
      <c r="A15" s="1142"/>
      <c r="B15" s="119"/>
      <c r="C15" s="562" t="s">
        <v>85</v>
      </c>
      <c r="D15" s="563"/>
      <c r="E15" s="563"/>
      <c r="F15" s="564"/>
      <c r="G15" s="659">
        <f aca="true" t="shared" si="0" ref="G15:AM15">ROUND(+G14/G12*100,1)</f>
        <v>97.9</v>
      </c>
      <c r="H15" s="541">
        <f t="shared" si="0"/>
        <v>96.1</v>
      </c>
      <c r="I15" s="883">
        <f t="shared" si="0"/>
        <v>92</v>
      </c>
      <c r="J15" s="541">
        <f t="shared" si="0"/>
        <v>94.2</v>
      </c>
      <c r="K15" s="542">
        <f>ROUND(+K14/K12*100,1)</f>
        <v>35.3</v>
      </c>
      <c r="L15" s="660">
        <f t="shared" si="0"/>
        <v>97.5</v>
      </c>
      <c r="M15" s="541">
        <f t="shared" si="0"/>
        <v>89.2</v>
      </c>
      <c r="N15" s="541">
        <f t="shared" si="0"/>
        <v>83</v>
      </c>
      <c r="O15" s="541">
        <f t="shared" si="0"/>
        <v>82.9</v>
      </c>
      <c r="P15" s="660">
        <f t="shared" si="0"/>
        <v>93.9</v>
      </c>
      <c r="Q15" s="541">
        <f t="shared" si="0"/>
        <v>97.3</v>
      </c>
      <c r="R15" s="660">
        <f t="shared" si="0"/>
        <v>84.4</v>
      </c>
      <c r="S15" s="541">
        <f t="shared" si="0"/>
        <v>78.7</v>
      </c>
      <c r="T15" s="541">
        <f t="shared" si="0"/>
        <v>95.5</v>
      </c>
      <c r="U15" s="541">
        <f t="shared" si="0"/>
        <v>72.4</v>
      </c>
      <c r="V15" s="659">
        <f aca="true" t="shared" si="1" ref="V15:AI15">ROUND(+V14/V12*100,1)</f>
        <v>94.7</v>
      </c>
      <c r="W15" s="541">
        <f t="shared" si="1"/>
        <v>99.4</v>
      </c>
      <c r="X15" s="659">
        <f t="shared" si="1"/>
        <v>55.4</v>
      </c>
      <c r="Y15" s="883">
        <f t="shared" si="1"/>
        <v>98.2</v>
      </c>
      <c r="Z15" s="541">
        <f t="shared" si="1"/>
        <v>83.8</v>
      </c>
      <c r="AA15" s="883">
        <f t="shared" si="1"/>
        <v>75.8</v>
      </c>
      <c r="AB15" s="541">
        <f t="shared" si="1"/>
        <v>66.3</v>
      </c>
      <c r="AC15" s="660">
        <f t="shared" si="1"/>
        <v>93.3</v>
      </c>
      <c r="AD15" s="541">
        <f t="shared" si="1"/>
        <v>86.6</v>
      </c>
      <c r="AE15" s="541">
        <f t="shared" si="1"/>
        <v>88</v>
      </c>
      <c r="AF15" s="541">
        <f t="shared" si="1"/>
        <v>90.5</v>
      </c>
      <c r="AG15" s="659">
        <f t="shared" si="1"/>
        <v>75.5</v>
      </c>
      <c r="AH15" s="660">
        <f t="shared" si="1"/>
        <v>94.8</v>
      </c>
      <c r="AI15" s="541">
        <f t="shared" si="1"/>
        <v>77.8</v>
      </c>
      <c r="AJ15" s="541">
        <f t="shared" si="0"/>
        <v>85.3</v>
      </c>
      <c r="AK15" s="660">
        <f t="shared" si="0"/>
        <v>98.2</v>
      </c>
      <c r="AL15" s="541">
        <f t="shared" si="0"/>
        <v>97.7</v>
      </c>
      <c r="AM15" s="541">
        <f t="shared" si="0"/>
        <v>98.3</v>
      </c>
      <c r="AN15" s="541">
        <f>ROUND(+AN14/AN12*100,1)</f>
        <v>98.8</v>
      </c>
      <c r="AO15" s="660">
        <f aca="true" t="shared" si="2" ref="AO15:AX15">ROUND(+AO14/AO12*100,1)</f>
        <v>91.8</v>
      </c>
      <c r="AP15" s="541">
        <f t="shared" si="2"/>
        <v>81.2</v>
      </c>
      <c r="AQ15" s="883">
        <f t="shared" si="2"/>
        <v>91.7</v>
      </c>
      <c r="AR15" s="541">
        <f t="shared" si="2"/>
        <v>87.2</v>
      </c>
      <c r="AS15" s="541">
        <f t="shared" si="2"/>
        <v>96.9</v>
      </c>
      <c r="AT15" s="660">
        <f t="shared" si="2"/>
        <v>97.7</v>
      </c>
      <c r="AU15" s="541">
        <f t="shared" si="2"/>
        <v>92.3</v>
      </c>
      <c r="AV15" s="660">
        <f t="shared" si="2"/>
        <v>81.3</v>
      </c>
      <c r="AW15" s="574">
        <f t="shared" si="2"/>
        <v>38</v>
      </c>
      <c r="AX15" s="655">
        <f t="shared" si="2"/>
        <v>84.7</v>
      </c>
    </row>
    <row r="16" spans="1:50" s="865" customFormat="1" ht="14.25" customHeight="1">
      <c r="A16" s="1142"/>
      <c r="B16" s="119"/>
      <c r="C16" s="565" t="s">
        <v>202</v>
      </c>
      <c r="D16" s="252"/>
      <c r="E16" s="252"/>
      <c r="F16" s="253"/>
      <c r="G16" s="661">
        <f>ROUND(+G14/G13*100,1)</f>
        <v>83.5</v>
      </c>
      <c r="H16" s="662">
        <f aca="true" t="shared" si="3" ref="H16:AS16">ROUND(+H14/H13*100,1)</f>
        <v>74.8</v>
      </c>
      <c r="I16" s="664">
        <f t="shared" si="3"/>
        <v>83.4</v>
      </c>
      <c r="J16" s="541">
        <f t="shared" si="3"/>
        <v>95.6</v>
      </c>
      <c r="K16" s="663">
        <f>ROUND(+K14/K13*100,1)</f>
        <v>88.8</v>
      </c>
      <c r="L16" s="896">
        <f t="shared" si="3"/>
        <v>85.4</v>
      </c>
      <c r="M16" s="662">
        <f t="shared" si="3"/>
        <v>83.5</v>
      </c>
      <c r="N16" s="662">
        <f t="shared" si="3"/>
        <v>91.1</v>
      </c>
      <c r="O16" s="662">
        <f t="shared" si="3"/>
        <v>85.3</v>
      </c>
      <c r="P16" s="896">
        <f t="shared" si="3"/>
        <v>80.4</v>
      </c>
      <c r="Q16" s="662">
        <f t="shared" si="3"/>
        <v>91.9</v>
      </c>
      <c r="R16" s="896">
        <f t="shared" si="3"/>
        <v>85.9</v>
      </c>
      <c r="S16" s="662">
        <f>ROUND(+S14/S13*100,1)</f>
        <v>92.3</v>
      </c>
      <c r="T16" s="662">
        <f t="shared" si="3"/>
        <v>90.6</v>
      </c>
      <c r="U16" s="662">
        <f t="shared" si="3"/>
        <v>71.6</v>
      </c>
      <c r="V16" s="661">
        <f aca="true" t="shared" si="4" ref="V16:AI16">ROUND(+V14/V13*100,1)</f>
        <v>65.8</v>
      </c>
      <c r="W16" s="662">
        <f t="shared" si="4"/>
        <v>92.4</v>
      </c>
      <c r="X16" s="661">
        <f t="shared" si="4"/>
        <v>80.3</v>
      </c>
      <c r="Y16" s="664">
        <f t="shared" si="4"/>
        <v>91.8</v>
      </c>
      <c r="Z16" s="662">
        <f t="shared" si="4"/>
        <v>95.9</v>
      </c>
      <c r="AA16" s="664">
        <f t="shared" si="4"/>
        <v>91.9</v>
      </c>
      <c r="AB16" s="662">
        <f>ROUND(+AB14/AB13*100,1)</f>
        <v>72.6</v>
      </c>
      <c r="AC16" s="896">
        <f t="shared" si="4"/>
        <v>91</v>
      </c>
      <c r="AD16" s="662">
        <f t="shared" si="4"/>
        <v>95.7</v>
      </c>
      <c r="AE16" s="662">
        <f t="shared" si="4"/>
        <v>88.8</v>
      </c>
      <c r="AF16" s="662">
        <f t="shared" si="4"/>
        <v>80.6</v>
      </c>
      <c r="AG16" s="661">
        <f t="shared" si="4"/>
        <v>75</v>
      </c>
      <c r="AH16" s="896">
        <f t="shared" si="4"/>
        <v>100.7</v>
      </c>
      <c r="AI16" s="662">
        <f t="shared" si="4"/>
        <v>98</v>
      </c>
      <c r="AJ16" s="662">
        <f t="shared" si="3"/>
        <v>66.9</v>
      </c>
      <c r="AK16" s="896">
        <f t="shared" si="3"/>
        <v>63.3</v>
      </c>
      <c r="AL16" s="662">
        <f>ROUND(+AL14/AL13*100,1)</f>
        <v>102.3</v>
      </c>
      <c r="AM16" s="662">
        <f t="shared" si="3"/>
        <v>84.2</v>
      </c>
      <c r="AN16" s="662">
        <f t="shared" si="3"/>
        <v>66.5</v>
      </c>
      <c r="AO16" s="896">
        <f t="shared" si="3"/>
        <v>92.7</v>
      </c>
      <c r="AP16" s="662">
        <f t="shared" si="3"/>
        <v>88.8</v>
      </c>
      <c r="AQ16" s="664">
        <f t="shared" si="3"/>
        <v>93.5</v>
      </c>
      <c r="AR16" s="662">
        <f t="shared" si="3"/>
        <v>81.8</v>
      </c>
      <c r="AS16" s="662">
        <f t="shared" si="3"/>
        <v>65.3</v>
      </c>
      <c r="AT16" s="896">
        <f>ROUND(+AT14/AT13*100,1)</f>
        <v>89.8</v>
      </c>
      <c r="AU16" s="541">
        <f>ROUND(+AU14/AU13*100,1)</f>
        <v>71.3</v>
      </c>
      <c r="AV16" s="896">
        <f>ROUND(+AV14/AV13*100,1)</f>
        <v>93.7</v>
      </c>
      <c r="AW16" s="926">
        <f>ROUND(+AW14/AW13*100,1)</f>
        <v>83.9</v>
      </c>
      <c r="AX16" s="656">
        <f>ROUND(+AX14/AX13*100,1)</f>
        <v>85.9</v>
      </c>
    </row>
    <row r="17" spans="2:50" ht="14.25" customHeight="1">
      <c r="B17" s="118"/>
      <c r="C17" s="254" t="s">
        <v>203</v>
      </c>
      <c r="D17" s="255"/>
      <c r="E17" s="255"/>
      <c r="F17" s="256"/>
      <c r="G17" s="897"/>
      <c r="H17" s="772"/>
      <c r="I17" s="772"/>
      <c r="J17" s="772"/>
      <c r="K17" s="772"/>
      <c r="L17" s="897"/>
      <c r="M17" s="772"/>
      <c r="N17" s="772"/>
      <c r="O17" s="772"/>
      <c r="P17" s="897"/>
      <c r="Q17" s="772"/>
      <c r="R17" s="897"/>
      <c r="S17" s="772"/>
      <c r="T17" s="772"/>
      <c r="U17" s="772"/>
      <c r="V17" s="771"/>
      <c r="W17" s="772"/>
      <c r="X17" s="771"/>
      <c r="Y17" s="909"/>
      <c r="Z17" s="772"/>
      <c r="AA17" s="909"/>
      <c r="AB17" s="772"/>
      <c r="AC17" s="897"/>
      <c r="AD17" s="772"/>
      <c r="AE17" s="772"/>
      <c r="AF17" s="772"/>
      <c r="AG17" s="771"/>
      <c r="AH17" s="897"/>
      <c r="AI17" s="772"/>
      <c r="AJ17" s="772"/>
      <c r="AK17" s="897"/>
      <c r="AL17" s="773"/>
      <c r="AM17" s="773"/>
      <c r="AN17" s="773"/>
      <c r="AO17" s="925"/>
      <c r="AP17" s="773"/>
      <c r="AQ17" s="774"/>
      <c r="AR17" s="773"/>
      <c r="AS17" s="773"/>
      <c r="AT17" s="925"/>
      <c r="AU17" s="773"/>
      <c r="AV17" s="925"/>
      <c r="AW17" s="927"/>
      <c r="AX17" s="775"/>
    </row>
    <row r="18" spans="2:50" s="95" customFormat="1" ht="14.25" customHeight="1">
      <c r="B18" s="120"/>
      <c r="C18" s="1565"/>
      <c r="D18" s="1566"/>
      <c r="E18" s="1566"/>
      <c r="F18" s="1191" t="s">
        <v>204</v>
      </c>
      <c r="G18" s="1192" t="s">
        <v>762</v>
      </c>
      <c r="H18" s="1193" t="s">
        <v>700</v>
      </c>
      <c r="I18" s="1193" t="s">
        <v>759</v>
      </c>
      <c r="J18" s="1194" t="s">
        <v>760</v>
      </c>
      <c r="K18" s="1193" t="s">
        <v>701</v>
      </c>
      <c r="L18" s="1192" t="s">
        <v>701</v>
      </c>
      <c r="M18" s="1193" t="s">
        <v>701</v>
      </c>
      <c r="N18" s="1193" t="s">
        <v>701</v>
      </c>
      <c r="O18" s="1193" t="s">
        <v>761</v>
      </c>
      <c r="P18" s="1192" t="s">
        <v>703</v>
      </c>
      <c r="Q18" s="1193" t="s">
        <v>704</v>
      </c>
      <c r="R18" s="1192" t="s">
        <v>701</v>
      </c>
      <c r="S18" s="1193" t="s">
        <v>701</v>
      </c>
      <c r="T18" s="1193" t="s">
        <v>702</v>
      </c>
      <c r="U18" s="1193" t="s">
        <v>701</v>
      </c>
      <c r="V18" s="1195" t="s">
        <v>705</v>
      </c>
      <c r="W18" s="1193" t="s">
        <v>701</v>
      </c>
      <c r="X18" s="1195" t="s">
        <v>702</v>
      </c>
      <c r="Y18" s="1194" t="s">
        <v>702</v>
      </c>
      <c r="Z18" s="1193" t="s">
        <v>701</v>
      </c>
      <c r="AA18" s="1194" t="s">
        <v>701</v>
      </c>
      <c r="AB18" s="1193" t="s">
        <v>714</v>
      </c>
      <c r="AC18" s="1192" t="s">
        <v>701</v>
      </c>
      <c r="AD18" s="1193" t="s">
        <v>701</v>
      </c>
      <c r="AE18" s="1193" t="s">
        <v>706</v>
      </c>
      <c r="AF18" s="1193" t="s">
        <v>701</v>
      </c>
      <c r="AG18" s="1195" t="s">
        <v>701</v>
      </c>
      <c r="AH18" s="1192" t="s">
        <v>701</v>
      </c>
      <c r="AI18" s="1193" t="s">
        <v>701</v>
      </c>
      <c r="AJ18" s="1193" t="s">
        <v>701</v>
      </c>
      <c r="AK18" s="1192" t="s">
        <v>707</v>
      </c>
      <c r="AL18" s="1193" t="s">
        <v>708</v>
      </c>
      <c r="AM18" s="1193" t="s">
        <v>705</v>
      </c>
      <c r="AN18" s="1193" t="s">
        <v>708</v>
      </c>
      <c r="AO18" s="1192" t="s">
        <v>706</v>
      </c>
      <c r="AP18" s="1193" t="s">
        <v>701</v>
      </c>
      <c r="AQ18" s="1194" t="s">
        <v>706</v>
      </c>
      <c r="AR18" s="1193" t="s">
        <v>701</v>
      </c>
      <c r="AS18" s="1193" t="s">
        <v>705</v>
      </c>
      <c r="AT18" s="1192" t="s">
        <v>701</v>
      </c>
      <c r="AU18" s="1193" t="s">
        <v>701</v>
      </c>
      <c r="AV18" s="1192" t="s">
        <v>706</v>
      </c>
      <c r="AW18" s="1196" t="s">
        <v>701</v>
      </c>
      <c r="AX18" s="1197"/>
    </row>
    <row r="19" spans="1:50" s="95" customFormat="1" ht="14.25" customHeight="1">
      <c r="A19" s="93"/>
      <c r="B19" s="120"/>
      <c r="C19" s="1564"/>
      <c r="D19" s="1560"/>
      <c r="E19" s="1560"/>
      <c r="F19" s="257" t="s">
        <v>205</v>
      </c>
      <c r="G19" s="1198">
        <v>172160</v>
      </c>
      <c r="H19" s="1199">
        <v>125752</v>
      </c>
      <c r="I19" s="1199">
        <v>67800</v>
      </c>
      <c r="J19" s="1200">
        <v>58964</v>
      </c>
      <c r="K19" s="1199">
        <v>9860</v>
      </c>
      <c r="L19" s="1198">
        <v>25600</v>
      </c>
      <c r="M19" s="1199">
        <v>13210</v>
      </c>
      <c r="N19" s="1199">
        <v>24700</v>
      </c>
      <c r="O19" s="1199">
        <v>24880</v>
      </c>
      <c r="P19" s="1198">
        <v>20500</v>
      </c>
      <c r="Q19" s="1199">
        <v>30980</v>
      </c>
      <c r="R19" s="1198">
        <v>29639</v>
      </c>
      <c r="S19" s="1199">
        <v>103755</v>
      </c>
      <c r="T19" s="1199">
        <v>69629</v>
      </c>
      <c r="U19" s="1199">
        <v>31590</v>
      </c>
      <c r="V19" s="1201">
        <v>16500</v>
      </c>
      <c r="W19" s="1176">
        <v>24800</v>
      </c>
      <c r="X19" s="1201">
        <v>16541</v>
      </c>
      <c r="Y19" s="1200">
        <v>22092</v>
      </c>
      <c r="Z19" s="1202">
        <v>36834</v>
      </c>
      <c r="AA19" s="1200">
        <v>18340</v>
      </c>
      <c r="AB19" s="1042">
        <v>14228</v>
      </c>
      <c r="AC19" s="1198">
        <v>18130</v>
      </c>
      <c r="AD19" s="1199">
        <v>17020</v>
      </c>
      <c r="AE19" s="1201">
        <v>45700</v>
      </c>
      <c r="AF19" s="1203">
        <v>18028</v>
      </c>
      <c r="AG19" s="1199">
        <v>12070</v>
      </c>
      <c r="AH19" s="1198">
        <v>17720</v>
      </c>
      <c r="AI19" s="1176">
        <v>18039</v>
      </c>
      <c r="AJ19" s="1199">
        <v>13480</v>
      </c>
      <c r="AK19" s="1198">
        <v>16200</v>
      </c>
      <c r="AL19" s="1199">
        <v>12450</v>
      </c>
      <c r="AM19" s="1199">
        <v>19739</v>
      </c>
      <c r="AN19" s="1199">
        <v>11195</v>
      </c>
      <c r="AO19" s="1198">
        <v>11000</v>
      </c>
      <c r="AP19" s="1199">
        <v>15700</v>
      </c>
      <c r="AQ19" s="1200">
        <v>4000</v>
      </c>
      <c r="AR19" s="1199">
        <v>6800</v>
      </c>
      <c r="AS19" s="1201">
        <v>12040</v>
      </c>
      <c r="AT19" s="1200">
        <v>11490</v>
      </c>
      <c r="AU19" s="1199">
        <v>8700</v>
      </c>
      <c r="AV19" s="1198">
        <v>95000</v>
      </c>
      <c r="AW19" s="1204">
        <v>38122</v>
      </c>
      <c r="AX19" s="657">
        <f aca="true" t="shared" si="5" ref="AX19:AX25">SUM(G19:AW19)</f>
        <v>1380977</v>
      </c>
    </row>
    <row r="20" spans="2:50" s="95" customFormat="1" ht="14.25" customHeight="1">
      <c r="B20" s="120"/>
      <c r="C20" s="566" t="s">
        <v>208</v>
      </c>
      <c r="D20" s="246"/>
      <c r="E20" s="246"/>
      <c r="F20" s="247"/>
      <c r="G20" s="1203">
        <v>137100</v>
      </c>
      <c r="H20" s="1176">
        <v>124923</v>
      </c>
      <c r="I20" s="1176">
        <v>0</v>
      </c>
      <c r="J20" s="1177">
        <v>40176</v>
      </c>
      <c r="K20" s="1176">
        <v>0</v>
      </c>
      <c r="L20" s="1178">
        <v>0</v>
      </c>
      <c r="M20" s="1176">
        <v>0</v>
      </c>
      <c r="N20" s="1180">
        <v>0</v>
      </c>
      <c r="O20" s="1176">
        <v>7507</v>
      </c>
      <c r="P20" s="1178">
        <v>13620</v>
      </c>
      <c r="Q20" s="1176">
        <v>30980</v>
      </c>
      <c r="R20" s="1178">
        <v>0</v>
      </c>
      <c r="S20" s="1176">
        <v>0</v>
      </c>
      <c r="T20" s="1176">
        <v>38100</v>
      </c>
      <c r="U20" s="1176">
        <v>0</v>
      </c>
      <c r="V20" s="1180">
        <v>11300</v>
      </c>
      <c r="W20" s="1176">
        <v>0</v>
      </c>
      <c r="X20" s="1179">
        <v>7776</v>
      </c>
      <c r="Y20" s="1205">
        <v>11290</v>
      </c>
      <c r="Z20" s="1176">
        <v>0</v>
      </c>
      <c r="AA20" s="1205">
        <v>0</v>
      </c>
      <c r="AB20" s="1176">
        <v>750</v>
      </c>
      <c r="AC20" s="1178">
        <v>6100</v>
      </c>
      <c r="AD20" s="1176">
        <v>0</v>
      </c>
      <c r="AE20" s="1180">
        <v>0</v>
      </c>
      <c r="AF20" s="1176">
        <v>0</v>
      </c>
      <c r="AG20" s="1176">
        <v>0</v>
      </c>
      <c r="AH20" s="1178">
        <v>0</v>
      </c>
      <c r="AI20" s="1176">
        <v>0</v>
      </c>
      <c r="AJ20" s="1176">
        <v>0</v>
      </c>
      <c r="AK20" s="1178">
        <v>0</v>
      </c>
      <c r="AL20" s="1176">
        <v>3645</v>
      </c>
      <c r="AM20" s="1176">
        <v>10250</v>
      </c>
      <c r="AN20" s="1176">
        <v>4494</v>
      </c>
      <c r="AO20" s="1178">
        <v>0</v>
      </c>
      <c r="AP20" s="1176">
        <v>0</v>
      </c>
      <c r="AQ20" s="1205">
        <v>0</v>
      </c>
      <c r="AR20" s="1176">
        <v>0</v>
      </c>
      <c r="AS20" s="1180">
        <v>3456</v>
      </c>
      <c r="AT20" s="1205">
        <v>11490</v>
      </c>
      <c r="AU20" s="1176">
        <v>0</v>
      </c>
      <c r="AV20" s="1178">
        <v>95000</v>
      </c>
      <c r="AW20" s="1181">
        <v>0</v>
      </c>
      <c r="AX20" s="657">
        <f t="shared" si="5"/>
        <v>557957</v>
      </c>
    </row>
    <row r="21" spans="1:50" s="866" customFormat="1" ht="14.25" customHeight="1">
      <c r="A21" s="95"/>
      <c r="B21" s="121"/>
      <c r="C21" s="567" t="s">
        <v>209</v>
      </c>
      <c r="D21" s="248"/>
      <c r="E21" s="248"/>
      <c r="F21" s="249"/>
      <c r="G21" s="1209">
        <v>24.97</v>
      </c>
      <c r="H21" s="1207">
        <v>14.45</v>
      </c>
      <c r="I21" s="1207">
        <v>1.15</v>
      </c>
      <c r="J21" s="1207">
        <v>10.06</v>
      </c>
      <c r="K21" s="1207">
        <v>25.58</v>
      </c>
      <c r="L21" s="1207">
        <v>5.79</v>
      </c>
      <c r="M21" s="1207">
        <v>9.58</v>
      </c>
      <c r="N21" s="1207">
        <v>14.52</v>
      </c>
      <c r="O21" s="1207">
        <v>7.61</v>
      </c>
      <c r="P21" s="1207">
        <v>4.75</v>
      </c>
      <c r="Q21" s="1207">
        <v>2.96</v>
      </c>
      <c r="R21" s="1207">
        <v>19.86</v>
      </c>
      <c r="S21" s="1207">
        <v>4.27</v>
      </c>
      <c r="T21" s="1207">
        <v>16.82</v>
      </c>
      <c r="U21" s="1207">
        <v>7.01</v>
      </c>
      <c r="V21" s="1207">
        <v>11.43</v>
      </c>
      <c r="W21" s="1207">
        <v>7.65</v>
      </c>
      <c r="X21" s="1207">
        <v>3.54</v>
      </c>
      <c r="Y21" s="1207">
        <v>7.05</v>
      </c>
      <c r="Z21" s="1207">
        <v>13.74</v>
      </c>
      <c r="AA21" s="1207">
        <v>8.65</v>
      </c>
      <c r="AB21" s="1207">
        <v>2.47</v>
      </c>
      <c r="AC21" s="1207">
        <v>6.12</v>
      </c>
      <c r="AD21" s="1207">
        <v>34.32</v>
      </c>
      <c r="AE21" s="1207">
        <v>1.26</v>
      </c>
      <c r="AF21" s="1207">
        <v>27.74</v>
      </c>
      <c r="AG21" s="1207">
        <v>6.75</v>
      </c>
      <c r="AH21" s="1207">
        <v>20.75</v>
      </c>
      <c r="AI21" s="1207">
        <v>16.9</v>
      </c>
      <c r="AJ21" s="1207">
        <v>26.83</v>
      </c>
      <c r="AK21" s="1207">
        <v>10.75</v>
      </c>
      <c r="AL21" s="1207">
        <v>12</v>
      </c>
      <c r="AM21" s="1207">
        <v>0.83</v>
      </c>
      <c r="AN21" s="1207">
        <v>10.54</v>
      </c>
      <c r="AO21" s="1207">
        <v>0</v>
      </c>
      <c r="AP21" s="1207">
        <v>0</v>
      </c>
      <c r="AQ21" s="1207">
        <v>0.53</v>
      </c>
      <c r="AR21" s="1207">
        <v>5.22</v>
      </c>
      <c r="AS21" s="1207">
        <v>3.73</v>
      </c>
      <c r="AT21" s="1207">
        <v>2.36</v>
      </c>
      <c r="AU21" s="1207">
        <v>9.7</v>
      </c>
      <c r="AV21" s="1207">
        <v>4.16</v>
      </c>
      <c r="AW21" s="1228">
        <v>16.1</v>
      </c>
      <c r="AX21" s="928">
        <f t="shared" si="5"/>
        <v>440.50000000000006</v>
      </c>
    </row>
    <row r="22" spans="1:50" s="866" customFormat="1" ht="14.25" customHeight="1">
      <c r="A22" s="95"/>
      <c r="B22" s="121"/>
      <c r="C22" s="567" t="s">
        <v>210</v>
      </c>
      <c r="D22" s="248"/>
      <c r="E22" s="248"/>
      <c r="F22" s="249"/>
      <c r="G22" s="1206">
        <v>15.47</v>
      </c>
      <c r="H22" s="1210">
        <v>42.35</v>
      </c>
      <c r="I22" s="1208">
        <v>19.14</v>
      </c>
      <c r="J22" s="1215">
        <v>0</v>
      </c>
      <c r="K22" s="1212">
        <v>52.18</v>
      </c>
      <c r="L22" s="1211">
        <v>0.18</v>
      </c>
      <c r="M22" s="1212">
        <v>3.81</v>
      </c>
      <c r="N22" s="1212">
        <v>1.83</v>
      </c>
      <c r="O22" s="1212">
        <v>10.54</v>
      </c>
      <c r="P22" s="1211">
        <v>4.74</v>
      </c>
      <c r="Q22" s="1212">
        <v>5.96</v>
      </c>
      <c r="R22" s="1211">
        <v>5.56</v>
      </c>
      <c r="S22" s="1212">
        <v>29.21</v>
      </c>
      <c r="T22" s="1210">
        <v>0.65</v>
      </c>
      <c r="U22" s="1212">
        <v>2.4</v>
      </c>
      <c r="V22" s="1208">
        <v>0.17</v>
      </c>
      <c r="W22" s="1210">
        <v>0</v>
      </c>
      <c r="X22" s="1217">
        <v>7.52</v>
      </c>
      <c r="Y22" s="1214">
        <v>0</v>
      </c>
      <c r="Z22" s="1210">
        <v>4.38</v>
      </c>
      <c r="AA22" s="1214">
        <v>0</v>
      </c>
      <c r="AB22" s="1212">
        <v>0</v>
      </c>
      <c r="AC22" s="1213">
        <v>8.56</v>
      </c>
      <c r="AD22" s="1210">
        <v>9.09</v>
      </c>
      <c r="AE22" s="1208">
        <v>17.32</v>
      </c>
      <c r="AF22" s="1214">
        <v>0</v>
      </c>
      <c r="AG22" s="1210">
        <v>4</v>
      </c>
      <c r="AH22" s="1213">
        <v>0</v>
      </c>
      <c r="AI22" s="1210">
        <v>0</v>
      </c>
      <c r="AJ22" s="1210">
        <v>12.64</v>
      </c>
      <c r="AK22" s="1213">
        <v>0.56</v>
      </c>
      <c r="AL22" s="1210">
        <v>7</v>
      </c>
      <c r="AM22" s="1210">
        <v>0</v>
      </c>
      <c r="AN22" s="1210">
        <v>21.91</v>
      </c>
      <c r="AO22" s="1213">
        <v>5.1</v>
      </c>
      <c r="AP22" s="1210">
        <v>0</v>
      </c>
      <c r="AQ22" s="1214">
        <v>0</v>
      </c>
      <c r="AR22" s="1210">
        <v>0</v>
      </c>
      <c r="AS22" s="1208">
        <v>2.55</v>
      </c>
      <c r="AT22" s="1214">
        <v>0.3</v>
      </c>
      <c r="AU22" s="1210">
        <v>3.52</v>
      </c>
      <c r="AV22" s="1208">
        <v>0</v>
      </c>
      <c r="AW22" s="1216">
        <v>3.16</v>
      </c>
      <c r="AX22" s="928">
        <f>SUM(G22:AW22)</f>
        <v>301.8000000000001</v>
      </c>
    </row>
    <row r="23" spans="1:50" s="867" customFormat="1" ht="14.25" customHeight="1">
      <c r="A23" s="95"/>
      <c r="B23" s="122"/>
      <c r="C23" s="568" t="s">
        <v>211</v>
      </c>
      <c r="D23" s="250"/>
      <c r="E23" s="250"/>
      <c r="F23" s="251"/>
      <c r="G23" s="1218">
        <v>1694.23</v>
      </c>
      <c r="H23" s="1219">
        <v>883.98</v>
      </c>
      <c r="I23" s="1220">
        <v>819.61</v>
      </c>
      <c r="J23" s="1214">
        <v>967.54</v>
      </c>
      <c r="K23" s="1210">
        <v>334.91</v>
      </c>
      <c r="L23" s="1213">
        <v>372.9</v>
      </c>
      <c r="M23" s="1210">
        <v>395.11</v>
      </c>
      <c r="N23" s="1221">
        <v>605.64</v>
      </c>
      <c r="O23" s="1210">
        <v>464.9</v>
      </c>
      <c r="P23" s="1222">
        <v>173.19</v>
      </c>
      <c r="Q23" s="1221">
        <v>296.24</v>
      </c>
      <c r="R23" s="1222">
        <v>763.22</v>
      </c>
      <c r="S23" s="1221">
        <v>1185.86</v>
      </c>
      <c r="T23" s="1221">
        <v>840.41</v>
      </c>
      <c r="U23" s="1221">
        <v>534.38</v>
      </c>
      <c r="V23" s="1467">
        <v>284.59</v>
      </c>
      <c r="W23" s="1210">
        <v>360.77</v>
      </c>
      <c r="X23" s="1222">
        <v>258.25</v>
      </c>
      <c r="Y23" s="1214">
        <v>449.2</v>
      </c>
      <c r="Z23" s="1221">
        <v>938.07</v>
      </c>
      <c r="AA23" s="1214">
        <v>592.09</v>
      </c>
      <c r="AB23" s="1221">
        <v>497.29</v>
      </c>
      <c r="AC23" s="1213">
        <v>388.66</v>
      </c>
      <c r="AD23" s="1210">
        <v>547.48</v>
      </c>
      <c r="AE23" s="1222">
        <v>655.65</v>
      </c>
      <c r="AF23" s="1214">
        <v>670.74</v>
      </c>
      <c r="AG23" s="1210">
        <v>786.4</v>
      </c>
      <c r="AH23" s="1213">
        <v>418.71</v>
      </c>
      <c r="AI23" s="1210">
        <v>461.33</v>
      </c>
      <c r="AJ23" s="1221">
        <v>402.29</v>
      </c>
      <c r="AK23" s="1213">
        <v>126.9</v>
      </c>
      <c r="AL23" s="1221">
        <v>323</v>
      </c>
      <c r="AM23" s="1210">
        <v>270.57</v>
      </c>
      <c r="AN23" s="1210">
        <v>291.25</v>
      </c>
      <c r="AO23" s="1213">
        <v>123.79</v>
      </c>
      <c r="AP23" s="1210">
        <v>169.6</v>
      </c>
      <c r="AQ23" s="1214">
        <v>140.21</v>
      </c>
      <c r="AR23" s="1210">
        <v>242.63</v>
      </c>
      <c r="AS23" s="1208">
        <v>121.16</v>
      </c>
      <c r="AT23" s="1214">
        <v>224.41</v>
      </c>
      <c r="AU23" s="1210">
        <v>133.66</v>
      </c>
      <c r="AV23" s="1223">
        <v>1224.58</v>
      </c>
      <c r="AW23" s="1224">
        <v>281.2</v>
      </c>
      <c r="AX23" s="928">
        <f t="shared" si="5"/>
        <v>21716.600000000002</v>
      </c>
    </row>
    <row r="24" spans="2:50" s="95" customFormat="1" ht="14.25" customHeight="1">
      <c r="B24" s="120"/>
      <c r="C24" s="566" t="s">
        <v>212</v>
      </c>
      <c r="D24" s="246"/>
      <c r="E24" s="246"/>
      <c r="F24" s="247"/>
      <c r="G24" s="1175">
        <v>4</v>
      </c>
      <c r="H24" s="1207">
        <v>2</v>
      </c>
      <c r="I24" s="1225">
        <v>1</v>
      </c>
      <c r="J24" s="1209">
        <v>4</v>
      </c>
      <c r="K24" s="1207">
        <v>4</v>
      </c>
      <c r="L24" s="1226">
        <v>2</v>
      </c>
      <c r="M24" s="1207">
        <v>2</v>
      </c>
      <c r="N24" s="1207">
        <v>3</v>
      </c>
      <c r="O24" s="1207">
        <v>4</v>
      </c>
      <c r="P24" s="1226">
        <v>2</v>
      </c>
      <c r="Q24" s="1207">
        <v>4</v>
      </c>
      <c r="R24" s="1226">
        <v>3</v>
      </c>
      <c r="S24" s="1207">
        <v>8</v>
      </c>
      <c r="T24" s="1207">
        <v>1</v>
      </c>
      <c r="U24" s="1207">
        <v>5</v>
      </c>
      <c r="V24" s="1225">
        <v>1</v>
      </c>
      <c r="W24" s="1207">
        <v>1</v>
      </c>
      <c r="X24" s="1225">
        <v>4</v>
      </c>
      <c r="Y24" s="1227">
        <v>3</v>
      </c>
      <c r="Z24" s="1207">
        <v>9</v>
      </c>
      <c r="AA24" s="1227">
        <v>2</v>
      </c>
      <c r="AB24" s="1207">
        <v>4</v>
      </c>
      <c r="AC24" s="1226">
        <v>8</v>
      </c>
      <c r="AD24" s="1207">
        <v>4</v>
      </c>
      <c r="AE24" s="1225">
        <v>2</v>
      </c>
      <c r="AF24" s="1227">
        <v>11</v>
      </c>
      <c r="AG24" s="1207">
        <v>3</v>
      </c>
      <c r="AH24" s="1226">
        <v>2</v>
      </c>
      <c r="AI24" s="1207">
        <v>2</v>
      </c>
      <c r="AJ24" s="1207">
        <v>2</v>
      </c>
      <c r="AK24" s="1226">
        <v>2</v>
      </c>
      <c r="AL24" s="1207">
        <v>11</v>
      </c>
      <c r="AM24" s="1207">
        <v>1</v>
      </c>
      <c r="AN24" s="1207">
        <v>13</v>
      </c>
      <c r="AO24" s="1226">
        <v>0</v>
      </c>
      <c r="AP24" s="1207">
        <v>0</v>
      </c>
      <c r="AQ24" s="1227">
        <v>1</v>
      </c>
      <c r="AR24" s="1207">
        <v>1</v>
      </c>
      <c r="AS24" s="1225">
        <v>1</v>
      </c>
      <c r="AT24" s="1227">
        <v>2</v>
      </c>
      <c r="AU24" s="1207">
        <v>1</v>
      </c>
      <c r="AV24" s="1225">
        <v>4</v>
      </c>
      <c r="AW24" s="1228">
        <v>3</v>
      </c>
      <c r="AX24" s="657">
        <f t="shared" si="5"/>
        <v>147</v>
      </c>
    </row>
    <row r="25" spans="2:50" s="95" customFormat="1" ht="14.25" customHeight="1">
      <c r="B25" s="1229"/>
      <c r="C25" s="480" t="s">
        <v>213</v>
      </c>
      <c r="D25" s="1230"/>
      <c r="E25" s="1230"/>
      <c r="F25" s="1231"/>
      <c r="G25" s="1203">
        <v>12</v>
      </c>
      <c r="H25" s="1232">
        <v>78</v>
      </c>
      <c r="I25" s="1233">
        <v>11</v>
      </c>
      <c r="J25" s="1209">
        <v>9</v>
      </c>
      <c r="K25" s="1207">
        <v>17</v>
      </c>
      <c r="L25" s="1226">
        <v>8</v>
      </c>
      <c r="M25" s="1234">
        <v>12</v>
      </c>
      <c r="N25" s="1207">
        <v>10</v>
      </c>
      <c r="O25" s="1207">
        <v>17</v>
      </c>
      <c r="P25" s="1226">
        <v>5</v>
      </c>
      <c r="Q25" s="1234">
        <v>11</v>
      </c>
      <c r="R25" s="1235">
        <v>9</v>
      </c>
      <c r="S25" s="1207">
        <v>30</v>
      </c>
      <c r="T25" s="1234">
        <v>10</v>
      </c>
      <c r="U25" s="1234">
        <v>10</v>
      </c>
      <c r="V25" s="1237">
        <v>6</v>
      </c>
      <c r="W25" s="1234">
        <v>4</v>
      </c>
      <c r="X25" s="1237">
        <v>4</v>
      </c>
      <c r="Y25" s="1236">
        <v>6</v>
      </c>
      <c r="Z25" s="1234">
        <v>14</v>
      </c>
      <c r="AA25" s="1236">
        <v>6</v>
      </c>
      <c r="AB25" s="1234">
        <v>12</v>
      </c>
      <c r="AC25" s="1235">
        <v>18</v>
      </c>
      <c r="AD25" s="1234">
        <v>18</v>
      </c>
      <c r="AE25" s="1237">
        <v>3</v>
      </c>
      <c r="AF25" s="1236">
        <v>22</v>
      </c>
      <c r="AG25" s="1234">
        <v>14</v>
      </c>
      <c r="AH25" s="1235">
        <v>5</v>
      </c>
      <c r="AI25" s="1234">
        <v>4</v>
      </c>
      <c r="AJ25" s="1234">
        <v>5</v>
      </c>
      <c r="AK25" s="1235">
        <v>4</v>
      </c>
      <c r="AL25" s="1207">
        <v>18</v>
      </c>
      <c r="AM25" s="1234">
        <v>3</v>
      </c>
      <c r="AN25" s="1237">
        <v>112</v>
      </c>
      <c r="AO25" s="1236">
        <v>4</v>
      </c>
      <c r="AP25" s="1234">
        <v>3</v>
      </c>
      <c r="AQ25" s="1236">
        <v>1</v>
      </c>
      <c r="AR25" s="1234">
        <v>2</v>
      </c>
      <c r="AS25" s="1237">
        <v>4</v>
      </c>
      <c r="AT25" s="1236">
        <v>6</v>
      </c>
      <c r="AU25" s="1234">
        <v>4</v>
      </c>
      <c r="AV25" s="1237">
        <v>12</v>
      </c>
      <c r="AW25" s="1238">
        <v>9</v>
      </c>
      <c r="AX25" s="1239">
        <f t="shared" si="5"/>
        <v>572</v>
      </c>
    </row>
    <row r="26" spans="2:50" ht="14.25" customHeight="1">
      <c r="B26" s="118" t="s">
        <v>214</v>
      </c>
      <c r="C26" s="118"/>
      <c r="D26" s="130"/>
      <c r="E26" s="130"/>
      <c r="F26" s="141"/>
      <c r="G26" s="898"/>
      <c r="H26" s="776"/>
      <c r="I26" s="903"/>
      <c r="J26" s="776"/>
      <c r="K26" s="776"/>
      <c r="L26" s="886"/>
      <c r="M26" s="776"/>
      <c r="N26" s="776"/>
      <c r="O26" s="776"/>
      <c r="P26" s="886"/>
      <c r="Q26" s="776"/>
      <c r="R26" s="890"/>
      <c r="S26" s="776"/>
      <c r="T26" s="776"/>
      <c r="U26" s="776"/>
      <c r="V26" s="886"/>
      <c r="W26" s="776"/>
      <c r="X26" s="886"/>
      <c r="Y26" s="890"/>
      <c r="Z26" s="776"/>
      <c r="AA26" s="890"/>
      <c r="AB26" s="776"/>
      <c r="AC26" s="903"/>
      <c r="AD26" s="776"/>
      <c r="AE26" s="886"/>
      <c r="AF26" s="890"/>
      <c r="AG26" s="776"/>
      <c r="AH26" s="903"/>
      <c r="AI26" s="776"/>
      <c r="AJ26" s="776"/>
      <c r="AK26" s="903"/>
      <c r="AL26" s="776"/>
      <c r="AM26" s="776"/>
      <c r="AN26" s="886"/>
      <c r="AO26" s="890"/>
      <c r="AP26" s="776"/>
      <c r="AQ26" s="890"/>
      <c r="AR26" s="776"/>
      <c r="AS26" s="886"/>
      <c r="AT26" s="890"/>
      <c r="AU26" s="776"/>
      <c r="AV26" s="903"/>
      <c r="AW26" s="777"/>
      <c r="AX26" s="778"/>
    </row>
    <row r="27" spans="2:50" s="95" customFormat="1" ht="14.25" customHeight="1">
      <c r="B27" s="120"/>
      <c r="C27" s="566" t="s">
        <v>84</v>
      </c>
      <c r="D27" s="246"/>
      <c r="E27" s="246"/>
      <c r="F27" s="247"/>
      <c r="G27" s="1203">
        <v>165310</v>
      </c>
      <c r="H27" s="1176">
        <v>124451</v>
      </c>
      <c r="I27" s="1178">
        <v>67800</v>
      </c>
      <c r="J27" s="1176">
        <v>57186</v>
      </c>
      <c r="K27" s="1176">
        <v>9600</v>
      </c>
      <c r="L27" s="1178">
        <v>25000</v>
      </c>
      <c r="M27" s="1176">
        <v>17200</v>
      </c>
      <c r="N27" s="1176">
        <v>21900</v>
      </c>
      <c r="O27" s="1176">
        <v>24600</v>
      </c>
      <c r="P27" s="1178">
        <v>13750</v>
      </c>
      <c r="Q27" s="1176">
        <v>30980</v>
      </c>
      <c r="R27" s="1178">
        <v>29493</v>
      </c>
      <c r="S27" s="1176">
        <v>103400</v>
      </c>
      <c r="T27" s="1176">
        <v>68029</v>
      </c>
      <c r="U27" s="1176">
        <v>31590</v>
      </c>
      <c r="V27" s="1180">
        <v>15900</v>
      </c>
      <c r="W27" s="1176">
        <v>22000</v>
      </c>
      <c r="X27" s="1180">
        <v>13940</v>
      </c>
      <c r="Y27" s="1205">
        <v>21610</v>
      </c>
      <c r="Z27" s="1176">
        <v>30500</v>
      </c>
      <c r="AA27" s="1205">
        <v>19380</v>
      </c>
      <c r="AB27" s="1176">
        <v>12772</v>
      </c>
      <c r="AC27" s="1178">
        <v>23120</v>
      </c>
      <c r="AD27" s="1176">
        <v>16640</v>
      </c>
      <c r="AE27" s="1180">
        <v>51200</v>
      </c>
      <c r="AF27" s="1177">
        <v>17500</v>
      </c>
      <c r="AG27" s="1176">
        <v>12040</v>
      </c>
      <c r="AH27" s="1178">
        <v>17400</v>
      </c>
      <c r="AI27" s="1176">
        <v>16700</v>
      </c>
      <c r="AJ27" s="1176">
        <v>16245</v>
      </c>
      <c r="AK27" s="1178">
        <v>16200</v>
      </c>
      <c r="AL27" s="1176">
        <v>12030</v>
      </c>
      <c r="AM27" s="1176">
        <v>19739</v>
      </c>
      <c r="AN27" s="1180">
        <v>10755</v>
      </c>
      <c r="AO27" s="1205">
        <v>11000</v>
      </c>
      <c r="AP27" s="1176">
        <v>15700</v>
      </c>
      <c r="AQ27" s="1205">
        <v>4000</v>
      </c>
      <c r="AR27" s="1176">
        <v>6800</v>
      </c>
      <c r="AS27" s="1180">
        <v>6649</v>
      </c>
      <c r="AT27" s="1205">
        <v>9900</v>
      </c>
      <c r="AU27" s="1176">
        <v>8700</v>
      </c>
      <c r="AV27" s="1178">
        <v>95000</v>
      </c>
      <c r="AW27" s="1181">
        <v>36900</v>
      </c>
      <c r="AX27" s="657">
        <f>SUM(G27:AW27)</f>
        <v>1350609</v>
      </c>
    </row>
    <row r="28" spans="2:50" s="95" customFormat="1" ht="14.25" customHeight="1">
      <c r="B28" s="120"/>
      <c r="C28" s="566" t="s">
        <v>215</v>
      </c>
      <c r="D28" s="246"/>
      <c r="E28" s="246"/>
      <c r="F28" s="247"/>
      <c r="G28" s="1175">
        <v>127570</v>
      </c>
      <c r="H28" s="1176">
        <v>89227</v>
      </c>
      <c r="I28" s="1178">
        <v>49392</v>
      </c>
      <c r="J28" s="1176">
        <v>48160</v>
      </c>
      <c r="K28" s="1176">
        <v>8340</v>
      </c>
      <c r="L28" s="1178">
        <v>17335</v>
      </c>
      <c r="M28" s="1176">
        <v>11708</v>
      </c>
      <c r="N28" s="1176">
        <v>17444</v>
      </c>
      <c r="O28" s="1176">
        <v>21776</v>
      </c>
      <c r="P28" s="1178">
        <v>10727</v>
      </c>
      <c r="Q28" s="1176">
        <v>22342</v>
      </c>
      <c r="R28" s="1178">
        <v>26817</v>
      </c>
      <c r="S28" s="1176">
        <v>70616</v>
      </c>
      <c r="T28" s="1176">
        <v>60084</v>
      </c>
      <c r="U28" s="1176">
        <v>21149</v>
      </c>
      <c r="V28" s="1180">
        <v>11060</v>
      </c>
      <c r="W28" s="1176">
        <v>19845</v>
      </c>
      <c r="X28" s="1179">
        <v>10596</v>
      </c>
      <c r="Y28" s="1177">
        <v>18024</v>
      </c>
      <c r="Z28" s="1176">
        <v>28955</v>
      </c>
      <c r="AA28" s="1177">
        <v>16162</v>
      </c>
      <c r="AB28" s="1176">
        <v>11762</v>
      </c>
      <c r="AC28" s="1177">
        <v>14636</v>
      </c>
      <c r="AD28" s="1176">
        <v>14887</v>
      </c>
      <c r="AE28" s="1179">
        <v>34263</v>
      </c>
      <c r="AF28" s="1177">
        <v>11534</v>
      </c>
      <c r="AG28" s="1176">
        <v>6999</v>
      </c>
      <c r="AH28" s="1178">
        <v>15037</v>
      </c>
      <c r="AI28" s="1176">
        <v>14288</v>
      </c>
      <c r="AJ28" s="1176">
        <v>11197</v>
      </c>
      <c r="AK28" s="1178">
        <v>13542</v>
      </c>
      <c r="AL28" s="1176">
        <v>8977</v>
      </c>
      <c r="AM28" s="1176">
        <v>14340</v>
      </c>
      <c r="AN28" s="1179">
        <v>10162</v>
      </c>
      <c r="AO28" s="1205">
        <v>10613</v>
      </c>
      <c r="AP28" s="1176">
        <v>14469</v>
      </c>
      <c r="AQ28" s="1177">
        <v>3367</v>
      </c>
      <c r="AR28" s="1176">
        <v>4679</v>
      </c>
      <c r="AS28" s="1179">
        <v>5767</v>
      </c>
      <c r="AT28" s="1177">
        <v>8822</v>
      </c>
      <c r="AU28" s="1176">
        <v>6886</v>
      </c>
      <c r="AV28" s="1178">
        <v>76189</v>
      </c>
      <c r="AW28" s="1181">
        <v>23180</v>
      </c>
      <c r="AX28" s="657">
        <f>SUM(G28:AW28)</f>
        <v>1042925</v>
      </c>
    </row>
    <row r="29" spans="1:50" s="94" customFormat="1" ht="14.25" customHeight="1">
      <c r="A29" s="868"/>
      <c r="B29" s="123"/>
      <c r="C29" s="569" t="s">
        <v>216</v>
      </c>
      <c r="D29" s="242"/>
      <c r="E29" s="242"/>
      <c r="F29" s="243"/>
      <c r="G29" s="1206">
        <v>35860.44</v>
      </c>
      <c r="H29" s="1212">
        <v>23438.52</v>
      </c>
      <c r="I29" s="1211">
        <v>15740.67</v>
      </c>
      <c r="J29" s="1212">
        <v>16129.42</v>
      </c>
      <c r="K29" s="1212">
        <v>2639.55</v>
      </c>
      <c r="L29" s="1217">
        <v>5711.6</v>
      </c>
      <c r="M29" s="1212">
        <v>3443.46</v>
      </c>
      <c r="N29" s="1212">
        <v>5626.93</v>
      </c>
      <c r="O29" s="1212">
        <v>6193.75</v>
      </c>
      <c r="P29" s="1211">
        <v>3433.92</v>
      </c>
      <c r="Q29" s="1212">
        <v>6931.07</v>
      </c>
      <c r="R29" s="1211">
        <v>7783.91</v>
      </c>
      <c r="S29" s="1212">
        <v>22831.12</v>
      </c>
      <c r="T29" s="1212">
        <v>19420.99</v>
      </c>
      <c r="U29" s="1212">
        <v>5678.19</v>
      </c>
      <c r="V29" s="1240">
        <v>3077.42</v>
      </c>
      <c r="W29" s="1212">
        <v>6406.99</v>
      </c>
      <c r="X29" s="1240">
        <v>3462.45</v>
      </c>
      <c r="Y29" s="1241">
        <v>5541.12</v>
      </c>
      <c r="Z29" s="1212">
        <v>9287.2</v>
      </c>
      <c r="AA29" s="1241">
        <v>5205.1</v>
      </c>
      <c r="AB29" s="1212">
        <v>3700.48</v>
      </c>
      <c r="AC29" s="1211">
        <v>4319.62</v>
      </c>
      <c r="AD29" s="1212">
        <v>4020.97</v>
      </c>
      <c r="AE29" s="1217">
        <v>10358.34</v>
      </c>
      <c r="AF29" s="1241">
        <v>3679.74</v>
      </c>
      <c r="AG29" s="1212">
        <v>1901.28</v>
      </c>
      <c r="AH29" s="1211">
        <v>4876.03</v>
      </c>
      <c r="AI29" s="1212">
        <v>4565.39</v>
      </c>
      <c r="AJ29" s="1212">
        <v>3401.57</v>
      </c>
      <c r="AK29" s="1211">
        <v>3306.31</v>
      </c>
      <c r="AL29" s="1212">
        <v>2467.39</v>
      </c>
      <c r="AM29" s="1212">
        <v>4416.98</v>
      </c>
      <c r="AN29" s="1240">
        <v>2703.72</v>
      </c>
      <c r="AO29" s="1241">
        <v>2520.32</v>
      </c>
      <c r="AP29" s="1212">
        <v>4453.67</v>
      </c>
      <c r="AQ29" s="1241">
        <v>1021.04</v>
      </c>
      <c r="AR29" s="1212">
        <v>1426.62</v>
      </c>
      <c r="AS29" s="1240">
        <v>1662.37</v>
      </c>
      <c r="AT29" s="1241">
        <v>2680.93</v>
      </c>
      <c r="AU29" s="1212">
        <v>1839.45</v>
      </c>
      <c r="AV29" s="1211">
        <v>23997.94</v>
      </c>
      <c r="AW29" s="1224">
        <v>7224.58</v>
      </c>
      <c r="AX29" s="652">
        <f>SUM(G29:AW29)</f>
        <v>314388.56</v>
      </c>
    </row>
    <row r="30" spans="2:50" s="1142" customFormat="1" ht="14.25" customHeight="1">
      <c r="B30" s="1242"/>
      <c r="C30" s="1573" t="s">
        <v>726</v>
      </c>
      <c r="D30" s="1574"/>
      <c r="E30" s="1574"/>
      <c r="F30" s="1575"/>
      <c r="G30" s="899">
        <f aca="true" t="shared" si="6" ref="G30:AX30">ROUND(+G29/365*1000,1)</f>
        <v>98247.8</v>
      </c>
      <c r="H30" s="542">
        <f t="shared" si="6"/>
        <v>64215.1</v>
      </c>
      <c r="I30" s="542">
        <f t="shared" si="6"/>
        <v>43125.1</v>
      </c>
      <c r="J30" s="542">
        <f t="shared" si="6"/>
        <v>44190.2</v>
      </c>
      <c r="K30" s="542">
        <f t="shared" si="6"/>
        <v>7231.6</v>
      </c>
      <c r="L30" s="542">
        <f t="shared" si="6"/>
        <v>15648.2</v>
      </c>
      <c r="M30" s="542">
        <f t="shared" si="6"/>
        <v>9434.1</v>
      </c>
      <c r="N30" s="542">
        <f t="shared" si="6"/>
        <v>15416.2</v>
      </c>
      <c r="O30" s="542">
        <f t="shared" si="6"/>
        <v>16969.2</v>
      </c>
      <c r="P30" s="542">
        <f t="shared" si="6"/>
        <v>9408</v>
      </c>
      <c r="Q30" s="542">
        <f t="shared" si="6"/>
        <v>18989.2</v>
      </c>
      <c r="R30" s="542">
        <f t="shared" si="6"/>
        <v>21325.8</v>
      </c>
      <c r="S30" s="542">
        <f t="shared" si="6"/>
        <v>62551</v>
      </c>
      <c r="T30" s="542">
        <f t="shared" si="6"/>
        <v>53208.2</v>
      </c>
      <c r="U30" s="542">
        <f t="shared" si="6"/>
        <v>15556.7</v>
      </c>
      <c r="V30" s="885">
        <f t="shared" si="6"/>
        <v>8431.3</v>
      </c>
      <c r="W30" s="542">
        <f t="shared" si="6"/>
        <v>17553.4</v>
      </c>
      <c r="X30" s="542">
        <f t="shared" si="6"/>
        <v>9486.2</v>
      </c>
      <c r="Y30" s="542">
        <f t="shared" si="6"/>
        <v>15181.2</v>
      </c>
      <c r="Z30" s="542">
        <f t="shared" si="6"/>
        <v>25444.4</v>
      </c>
      <c r="AA30" s="542">
        <f t="shared" si="6"/>
        <v>14260.5</v>
      </c>
      <c r="AB30" s="542">
        <f t="shared" si="6"/>
        <v>10138.3</v>
      </c>
      <c r="AC30" s="542">
        <f t="shared" si="6"/>
        <v>11834.6</v>
      </c>
      <c r="AD30" s="542">
        <f t="shared" si="6"/>
        <v>11016.4</v>
      </c>
      <c r="AE30" s="542">
        <f t="shared" si="6"/>
        <v>28379</v>
      </c>
      <c r="AF30" s="542">
        <f t="shared" si="6"/>
        <v>10081.5</v>
      </c>
      <c r="AG30" s="542">
        <f t="shared" si="6"/>
        <v>5209</v>
      </c>
      <c r="AH30" s="542">
        <f t="shared" si="6"/>
        <v>13359</v>
      </c>
      <c r="AI30" s="542">
        <f t="shared" si="6"/>
        <v>12507.9</v>
      </c>
      <c r="AJ30" s="542">
        <f t="shared" si="6"/>
        <v>9319.4</v>
      </c>
      <c r="AK30" s="542">
        <f t="shared" si="6"/>
        <v>9058.4</v>
      </c>
      <c r="AL30" s="542">
        <f t="shared" si="6"/>
        <v>6760</v>
      </c>
      <c r="AM30" s="542">
        <f t="shared" si="6"/>
        <v>12101.3</v>
      </c>
      <c r="AN30" s="542">
        <f t="shared" si="6"/>
        <v>7407.5</v>
      </c>
      <c r="AO30" s="542">
        <f t="shared" si="6"/>
        <v>6905</v>
      </c>
      <c r="AP30" s="542">
        <f t="shared" si="6"/>
        <v>12201.8</v>
      </c>
      <c r="AQ30" s="542">
        <f t="shared" si="6"/>
        <v>2797.4</v>
      </c>
      <c r="AR30" s="542">
        <f t="shared" si="6"/>
        <v>3908.5</v>
      </c>
      <c r="AS30" s="542">
        <f t="shared" si="6"/>
        <v>4554.4</v>
      </c>
      <c r="AT30" s="542">
        <f t="shared" si="6"/>
        <v>7345</v>
      </c>
      <c r="AU30" s="542">
        <f t="shared" si="6"/>
        <v>5039.6</v>
      </c>
      <c r="AV30" s="542">
        <f t="shared" si="6"/>
        <v>65747.8</v>
      </c>
      <c r="AW30" s="573">
        <f t="shared" si="6"/>
        <v>19793.4</v>
      </c>
      <c r="AX30" s="885">
        <f t="shared" si="6"/>
        <v>861338.5</v>
      </c>
    </row>
    <row r="31" spans="2:50" s="1142" customFormat="1" ht="14.25" customHeight="1">
      <c r="B31" s="1242"/>
      <c r="C31" s="1573" t="s">
        <v>709</v>
      </c>
      <c r="D31" s="1574"/>
      <c r="E31" s="1574"/>
      <c r="F31" s="1575"/>
      <c r="G31" s="899">
        <f>ROUND(+G28/G14*1000,1)</f>
        <v>481.6</v>
      </c>
      <c r="H31" s="542">
        <f aca="true" t="shared" si="7" ref="H31:AS31">ROUND(+H28/H14*1000,1)</f>
        <v>473.6</v>
      </c>
      <c r="I31" s="885">
        <f t="shared" si="7"/>
        <v>366</v>
      </c>
      <c r="J31" s="891">
        <f t="shared" si="7"/>
        <v>348.3</v>
      </c>
      <c r="K31" s="542">
        <f>ROUND(+K28/K14*1000,1)</f>
        <v>295.2</v>
      </c>
      <c r="L31" s="885">
        <f t="shared" si="7"/>
        <v>330.4</v>
      </c>
      <c r="M31" s="542">
        <f t="shared" si="7"/>
        <v>293.2</v>
      </c>
      <c r="N31" s="542">
        <f t="shared" si="7"/>
        <v>308.8</v>
      </c>
      <c r="O31" s="885">
        <f t="shared" si="7"/>
        <v>448.1</v>
      </c>
      <c r="P31" s="891">
        <f t="shared" si="7"/>
        <v>358.8</v>
      </c>
      <c r="Q31" s="542">
        <f t="shared" si="7"/>
        <v>519.4</v>
      </c>
      <c r="R31" s="904">
        <f t="shared" si="7"/>
        <v>401.2</v>
      </c>
      <c r="S31" s="542">
        <f>ROUND(+S28/S14*1000,1)</f>
        <v>419.6</v>
      </c>
      <c r="T31" s="542">
        <f t="shared" si="7"/>
        <v>393.9</v>
      </c>
      <c r="U31" s="542">
        <f t="shared" si="7"/>
        <v>432.2</v>
      </c>
      <c r="V31" s="885">
        <f aca="true" t="shared" si="8" ref="V31:AI31">ROUND(+V28/V14*1000,1)</f>
        <v>381.7</v>
      </c>
      <c r="W31" s="885">
        <f t="shared" si="8"/>
        <v>314.7</v>
      </c>
      <c r="X31" s="542">
        <f t="shared" si="8"/>
        <v>410.5</v>
      </c>
      <c r="Y31" s="891">
        <f t="shared" si="8"/>
        <v>327.9</v>
      </c>
      <c r="Z31" s="542">
        <f t="shared" si="8"/>
        <v>308.3</v>
      </c>
      <c r="AA31" s="891">
        <f t="shared" si="8"/>
        <v>370.1</v>
      </c>
      <c r="AB31" s="542">
        <f>ROUND(+AB28/AB14*1000,1)</f>
        <v>376.4</v>
      </c>
      <c r="AC31" s="904">
        <f t="shared" si="8"/>
        <v>349</v>
      </c>
      <c r="AD31" s="542">
        <f t="shared" si="8"/>
        <v>363.2</v>
      </c>
      <c r="AE31" s="885">
        <f t="shared" si="8"/>
        <v>409</v>
      </c>
      <c r="AF31" s="542">
        <f t="shared" si="8"/>
        <v>324.4</v>
      </c>
      <c r="AG31" s="542">
        <f t="shared" si="8"/>
        <v>185.7</v>
      </c>
      <c r="AH31" s="904">
        <f t="shared" si="8"/>
        <v>347.6</v>
      </c>
      <c r="AI31" s="542">
        <f t="shared" si="8"/>
        <v>340</v>
      </c>
      <c r="AJ31" s="542">
        <f t="shared" si="7"/>
        <v>374.5</v>
      </c>
      <c r="AK31" s="904">
        <f t="shared" si="7"/>
        <v>722.4</v>
      </c>
      <c r="AL31" s="542">
        <f>ROUND(+AL28/AL14*1000,1)</f>
        <v>414</v>
      </c>
      <c r="AM31" s="542">
        <f t="shared" si="7"/>
        <v>382.6</v>
      </c>
      <c r="AN31" s="885">
        <f t="shared" si="7"/>
        <v>498.4</v>
      </c>
      <c r="AO31" s="891">
        <f t="shared" si="7"/>
        <v>652.7</v>
      </c>
      <c r="AP31" s="542">
        <f t="shared" si="7"/>
        <v>375.5</v>
      </c>
      <c r="AQ31" s="891">
        <f t="shared" si="7"/>
        <v>352.9</v>
      </c>
      <c r="AR31" s="542">
        <f t="shared" si="7"/>
        <v>222.7</v>
      </c>
      <c r="AS31" s="885">
        <f t="shared" si="7"/>
        <v>622.2</v>
      </c>
      <c r="AT31" s="891">
        <f>ROUND(+AT28/AT14*1000,1)</f>
        <v>339.9</v>
      </c>
      <c r="AU31" s="542">
        <f>ROUND(+AU28/AU14*1000,1)</f>
        <v>416.3</v>
      </c>
      <c r="AV31" s="885">
        <f>ROUND(+AV28/AV14*1000,1)</f>
        <v>341.4</v>
      </c>
      <c r="AW31" s="573">
        <f>ROUND(+AW28/AW14*1000,1)</f>
        <v>451</v>
      </c>
      <c r="AX31" s="653">
        <f>ROUND(+AX28/AX14*1000,1)</f>
        <v>390.8</v>
      </c>
    </row>
    <row r="32" spans="1:50" s="94" customFormat="1" ht="14.25" customHeight="1">
      <c r="A32" s="868"/>
      <c r="B32" s="123"/>
      <c r="C32" s="569" t="s">
        <v>217</v>
      </c>
      <c r="D32" s="242"/>
      <c r="E32" s="242"/>
      <c r="F32" s="243"/>
      <c r="G32" s="1243">
        <v>33393.81</v>
      </c>
      <c r="H32" s="1212">
        <v>20734.36</v>
      </c>
      <c r="I32" s="1217">
        <v>14344.09</v>
      </c>
      <c r="J32" s="1241">
        <v>14413.1</v>
      </c>
      <c r="K32" s="1212">
        <v>2007.7</v>
      </c>
      <c r="L32" s="1240">
        <v>5265.55</v>
      </c>
      <c r="M32" s="1212">
        <v>3366.5</v>
      </c>
      <c r="N32" s="1244">
        <v>5445.46</v>
      </c>
      <c r="O32" s="1240">
        <v>5382.15</v>
      </c>
      <c r="P32" s="1222">
        <v>3306.85</v>
      </c>
      <c r="Q32" s="1212">
        <v>5717.84</v>
      </c>
      <c r="R32" s="1222">
        <v>5897.85</v>
      </c>
      <c r="S32" s="1212">
        <v>20760.6</v>
      </c>
      <c r="T32" s="1221">
        <v>17450.06</v>
      </c>
      <c r="U32" s="1212">
        <v>5391.66</v>
      </c>
      <c r="V32" s="1240">
        <v>2725.88</v>
      </c>
      <c r="W32" s="1240">
        <v>6153.16</v>
      </c>
      <c r="X32" s="1222">
        <v>2901.61</v>
      </c>
      <c r="Y32" s="1241">
        <v>4893.52</v>
      </c>
      <c r="Z32" s="1212">
        <v>8017.53</v>
      </c>
      <c r="AA32" s="1222">
        <v>4342.66</v>
      </c>
      <c r="AB32" s="1212">
        <v>3033.29</v>
      </c>
      <c r="AC32" s="1211">
        <v>3820.18</v>
      </c>
      <c r="AD32" s="1212">
        <v>2819.2</v>
      </c>
      <c r="AE32" s="1240">
        <v>9471.74</v>
      </c>
      <c r="AF32" s="1212">
        <v>3282.85</v>
      </c>
      <c r="AG32" s="1212">
        <v>1697.22</v>
      </c>
      <c r="AH32" s="1211">
        <v>4166.78</v>
      </c>
      <c r="AI32" s="1212">
        <v>3792.78</v>
      </c>
      <c r="AJ32" s="1212">
        <v>3031.54</v>
      </c>
      <c r="AK32" s="1211">
        <v>2860.26</v>
      </c>
      <c r="AL32" s="1212">
        <v>1965.71</v>
      </c>
      <c r="AM32" s="1212">
        <v>4006.43</v>
      </c>
      <c r="AN32" s="1222">
        <v>2100.11</v>
      </c>
      <c r="AO32" s="1241">
        <v>2445.97</v>
      </c>
      <c r="AP32" s="1212">
        <v>3930.27</v>
      </c>
      <c r="AQ32" s="1241">
        <v>909.45</v>
      </c>
      <c r="AR32" s="1212">
        <v>1404.02</v>
      </c>
      <c r="AS32" s="1240">
        <v>1579.67</v>
      </c>
      <c r="AT32" s="1241">
        <v>2426.11</v>
      </c>
      <c r="AU32" s="1212">
        <v>1617.07</v>
      </c>
      <c r="AV32" s="1240">
        <v>21809.78</v>
      </c>
      <c r="AW32" s="1224">
        <v>6673.43</v>
      </c>
      <c r="AX32" s="928">
        <f>SUM(G32:AW32)</f>
        <v>280755.8</v>
      </c>
    </row>
    <row r="33" spans="1:50" s="869" customFormat="1" ht="14.25" customHeight="1">
      <c r="A33" s="866"/>
      <c r="B33" s="124"/>
      <c r="C33" s="1576" t="s">
        <v>727</v>
      </c>
      <c r="D33" s="1577"/>
      <c r="E33" s="1577"/>
      <c r="F33" s="1578"/>
      <c r="G33" s="900">
        <f>ROUND(G32/365/G14*1000000,1)</f>
        <v>345.4</v>
      </c>
      <c r="H33" s="545">
        <f>ROUND(H32/365/H14*1000000,1)</f>
        <v>301.5</v>
      </c>
      <c r="I33" s="545">
        <f aca="true" t="shared" si="9" ref="I33:AX33">ROUND(I32/365/I14*1000000,1)</f>
        <v>291.2</v>
      </c>
      <c r="J33" s="545">
        <f t="shared" si="9"/>
        <v>285.6</v>
      </c>
      <c r="K33" s="545">
        <f t="shared" si="9"/>
        <v>194.7</v>
      </c>
      <c r="L33" s="545">
        <f t="shared" si="9"/>
        <v>275</v>
      </c>
      <c r="M33" s="545">
        <f t="shared" si="9"/>
        <v>231</v>
      </c>
      <c r="N33" s="545">
        <f t="shared" si="9"/>
        <v>264.1</v>
      </c>
      <c r="O33" s="545">
        <f t="shared" si="9"/>
        <v>303.4</v>
      </c>
      <c r="P33" s="545">
        <f t="shared" si="9"/>
        <v>303.1</v>
      </c>
      <c r="Q33" s="545">
        <f t="shared" si="9"/>
        <v>364.2</v>
      </c>
      <c r="R33" s="545">
        <f t="shared" si="9"/>
        <v>241.8</v>
      </c>
      <c r="S33" s="545">
        <f t="shared" si="9"/>
        <v>338</v>
      </c>
      <c r="T33" s="545">
        <f t="shared" si="9"/>
        <v>313.4</v>
      </c>
      <c r="U33" s="545">
        <f t="shared" si="9"/>
        <v>301.9</v>
      </c>
      <c r="V33" s="887">
        <f t="shared" si="9"/>
        <v>257.7</v>
      </c>
      <c r="W33" s="545">
        <f t="shared" si="9"/>
        <v>267.4</v>
      </c>
      <c r="X33" s="545">
        <f t="shared" si="9"/>
        <v>308</v>
      </c>
      <c r="Y33" s="545">
        <f t="shared" si="9"/>
        <v>243.9</v>
      </c>
      <c r="Z33" s="545">
        <f t="shared" si="9"/>
        <v>233.9</v>
      </c>
      <c r="AA33" s="545">
        <f t="shared" si="9"/>
        <v>272.4</v>
      </c>
      <c r="AB33" s="545">
        <f t="shared" si="9"/>
        <v>265.9</v>
      </c>
      <c r="AC33" s="545">
        <f t="shared" si="9"/>
        <v>249.6</v>
      </c>
      <c r="AD33" s="545">
        <f t="shared" si="9"/>
        <v>188.5</v>
      </c>
      <c r="AE33" s="545">
        <f t="shared" si="9"/>
        <v>309.8</v>
      </c>
      <c r="AF33" s="545">
        <f t="shared" si="9"/>
        <v>252.9</v>
      </c>
      <c r="AG33" s="545">
        <f t="shared" si="9"/>
        <v>123.4</v>
      </c>
      <c r="AH33" s="545">
        <f t="shared" si="9"/>
        <v>263.9</v>
      </c>
      <c r="AI33" s="545">
        <f t="shared" si="9"/>
        <v>247.3</v>
      </c>
      <c r="AJ33" s="545">
        <f t="shared" si="9"/>
        <v>277.8</v>
      </c>
      <c r="AK33" s="545">
        <f t="shared" si="9"/>
        <v>418</v>
      </c>
      <c r="AL33" s="545">
        <f t="shared" si="9"/>
        <v>248.4</v>
      </c>
      <c r="AM33" s="545">
        <f t="shared" si="9"/>
        <v>292.8</v>
      </c>
      <c r="AN33" s="545">
        <f t="shared" si="9"/>
        <v>282.2</v>
      </c>
      <c r="AO33" s="545">
        <f t="shared" si="9"/>
        <v>412.2</v>
      </c>
      <c r="AP33" s="545">
        <f t="shared" si="9"/>
        <v>279.5</v>
      </c>
      <c r="AQ33" s="545">
        <f t="shared" si="9"/>
        <v>261.2</v>
      </c>
      <c r="AR33" s="545">
        <f t="shared" si="9"/>
        <v>183.1</v>
      </c>
      <c r="AS33" s="545">
        <f t="shared" si="9"/>
        <v>467</v>
      </c>
      <c r="AT33" s="545">
        <f t="shared" si="9"/>
        <v>256.1</v>
      </c>
      <c r="AU33" s="545">
        <f t="shared" si="9"/>
        <v>267.9</v>
      </c>
      <c r="AV33" s="545">
        <f t="shared" si="9"/>
        <v>267.8</v>
      </c>
      <c r="AW33" s="575">
        <f t="shared" si="9"/>
        <v>355.7</v>
      </c>
      <c r="AX33" s="887">
        <f t="shared" si="9"/>
        <v>288.3</v>
      </c>
    </row>
    <row r="34" spans="1:50" s="870" customFormat="1" ht="14.25" customHeight="1" thickBot="1">
      <c r="A34" s="1143"/>
      <c r="B34" s="142"/>
      <c r="C34" s="570" t="s">
        <v>218</v>
      </c>
      <c r="D34" s="244"/>
      <c r="E34" s="244"/>
      <c r="F34" s="245"/>
      <c r="G34" s="901">
        <f aca="true" t="shared" si="10" ref="G34:U34">ROUND(G32/G29*100,1)</f>
        <v>93.1</v>
      </c>
      <c r="H34" s="539">
        <f t="shared" si="10"/>
        <v>88.5</v>
      </c>
      <c r="I34" s="888">
        <f t="shared" si="10"/>
        <v>91.1</v>
      </c>
      <c r="J34" s="892">
        <f t="shared" si="10"/>
        <v>89.4</v>
      </c>
      <c r="K34" s="540">
        <f t="shared" si="10"/>
        <v>76.1</v>
      </c>
      <c r="L34" s="888">
        <f t="shared" si="10"/>
        <v>92.2</v>
      </c>
      <c r="M34" s="539">
        <f t="shared" si="10"/>
        <v>97.8</v>
      </c>
      <c r="N34" s="539">
        <f t="shared" si="10"/>
        <v>96.8</v>
      </c>
      <c r="O34" s="539">
        <f t="shared" si="10"/>
        <v>86.9</v>
      </c>
      <c r="P34" s="892">
        <f t="shared" si="10"/>
        <v>96.3</v>
      </c>
      <c r="Q34" s="539">
        <f t="shared" si="10"/>
        <v>82.5</v>
      </c>
      <c r="R34" s="910">
        <f t="shared" si="10"/>
        <v>75.8</v>
      </c>
      <c r="S34" s="539">
        <f t="shared" si="10"/>
        <v>90.9</v>
      </c>
      <c r="T34" s="539">
        <f t="shared" si="10"/>
        <v>89.9</v>
      </c>
      <c r="U34" s="539">
        <f t="shared" si="10"/>
        <v>95</v>
      </c>
      <c r="V34" s="888">
        <f aca="true" t="shared" si="11" ref="V34:AI34">ROUND(V32/V29*100,1)</f>
        <v>88.6</v>
      </c>
      <c r="W34" s="888">
        <f t="shared" si="11"/>
        <v>96</v>
      </c>
      <c r="X34" s="539">
        <f t="shared" si="11"/>
        <v>83.8</v>
      </c>
      <c r="Y34" s="892">
        <f t="shared" si="11"/>
        <v>88.3</v>
      </c>
      <c r="Z34" s="539">
        <f t="shared" si="11"/>
        <v>86.3</v>
      </c>
      <c r="AA34" s="539">
        <f t="shared" si="11"/>
        <v>83.4</v>
      </c>
      <c r="AB34" s="539">
        <f>ROUND(AB32/AB29*100,1)</f>
        <v>82</v>
      </c>
      <c r="AC34" s="892">
        <f t="shared" si="11"/>
        <v>88.4</v>
      </c>
      <c r="AD34" s="539">
        <f t="shared" si="11"/>
        <v>70.1</v>
      </c>
      <c r="AE34" s="888">
        <f t="shared" si="11"/>
        <v>91.4</v>
      </c>
      <c r="AF34" s="539">
        <f t="shared" si="11"/>
        <v>89.2</v>
      </c>
      <c r="AG34" s="539">
        <f t="shared" si="11"/>
        <v>89.3</v>
      </c>
      <c r="AH34" s="910">
        <f t="shared" si="11"/>
        <v>85.5</v>
      </c>
      <c r="AI34" s="539">
        <f t="shared" si="11"/>
        <v>83.1</v>
      </c>
      <c r="AJ34" s="539">
        <f>ROUND(AJ32/AJ29*100,1)</f>
        <v>89.1</v>
      </c>
      <c r="AK34" s="910">
        <f>ROUND(AK32/AK29*100,1)</f>
        <v>86.5</v>
      </c>
      <c r="AL34" s="539">
        <f>ROUND(AL32/AL29*100,1)</f>
        <v>79.7</v>
      </c>
      <c r="AM34" s="539">
        <f>ROUND(AM32/AM29*100,1)</f>
        <v>90.7</v>
      </c>
      <c r="AN34" s="888">
        <f>ROUND(AN32/AN29*100,1)</f>
        <v>77.7</v>
      </c>
      <c r="AO34" s="892">
        <f aca="true" t="shared" si="12" ref="AO34:AX34">ROUND(AO32/AO29*100,1)</f>
        <v>97</v>
      </c>
      <c r="AP34" s="539">
        <f t="shared" si="12"/>
        <v>88.2</v>
      </c>
      <c r="AQ34" s="892">
        <f t="shared" si="12"/>
        <v>89.1</v>
      </c>
      <c r="AR34" s="539">
        <f t="shared" si="12"/>
        <v>98.4</v>
      </c>
      <c r="AS34" s="888">
        <f t="shared" si="12"/>
        <v>95</v>
      </c>
      <c r="AT34" s="892">
        <f t="shared" si="12"/>
        <v>90.5</v>
      </c>
      <c r="AU34" s="539">
        <f t="shared" si="12"/>
        <v>87.9</v>
      </c>
      <c r="AV34" s="888">
        <f t="shared" si="12"/>
        <v>90.9</v>
      </c>
      <c r="AW34" s="576">
        <f t="shared" si="12"/>
        <v>92.4</v>
      </c>
      <c r="AX34" s="654">
        <f t="shared" si="12"/>
        <v>89.3</v>
      </c>
    </row>
    <row r="35" spans="1:50" s="863" customFormat="1" ht="14.25" customHeight="1">
      <c r="A35" s="868"/>
      <c r="B35" s="118" t="s">
        <v>219</v>
      </c>
      <c r="C35" s="117"/>
      <c r="D35" s="10"/>
      <c r="E35" s="10"/>
      <c r="F35" s="140"/>
      <c r="G35" s="781"/>
      <c r="H35" s="780"/>
      <c r="I35" s="779"/>
      <c r="J35" s="893"/>
      <c r="K35" s="780"/>
      <c r="L35" s="779"/>
      <c r="M35" s="780"/>
      <c r="N35" s="780"/>
      <c r="O35" s="780"/>
      <c r="P35" s="893"/>
      <c r="Q35" s="780"/>
      <c r="R35" s="781"/>
      <c r="S35" s="780"/>
      <c r="T35" s="780"/>
      <c r="U35" s="780"/>
      <c r="V35" s="779"/>
      <c r="W35" s="779"/>
      <c r="X35" s="780"/>
      <c r="Y35" s="893"/>
      <c r="Z35" s="780"/>
      <c r="AA35" s="780"/>
      <c r="AB35" s="780"/>
      <c r="AC35" s="893"/>
      <c r="AD35" s="780"/>
      <c r="AE35" s="779"/>
      <c r="AF35" s="780"/>
      <c r="AG35" s="780"/>
      <c r="AH35" s="781"/>
      <c r="AI35" s="780"/>
      <c r="AJ35" s="780"/>
      <c r="AK35" s="781"/>
      <c r="AL35" s="780"/>
      <c r="AM35" s="780"/>
      <c r="AN35" s="779"/>
      <c r="AO35" s="893"/>
      <c r="AP35" s="780"/>
      <c r="AQ35" s="893"/>
      <c r="AR35" s="780"/>
      <c r="AS35" s="779"/>
      <c r="AT35" s="893"/>
      <c r="AU35" s="780"/>
      <c r="AV35" s="779"/>
      <c r="AW35" s="781"/>
      <c r="AX35" s="782"/>
    </row>
    <row r="36" spans="1:50" s="94" customFormat="1" ht="14.25" customHeight="1">
      <c r="A36" s="868"/>
      <c r="B36" s="120"/>
      <c r="C36" s="1579" t="s">
        <v>220</v>
      </c>
      <c r="D36" s="1580"/>
      <c r="E36" s="1580"/>
      <c r="F36" s="1581"/>
      <c r="G36" s="1466" t="s">
        <v>100</v>
      </c>
      <c r="H36" s="1246" t="s">
        <v>100</v>
      </c>
      <c r="I36" s="1247" t="s">
        <v>102</v>
      </c>
      <c r="J36" s="1248" t="s">
        <v>104</v>
      </c>
      <c r="K36" s="1246" t="s">
        <v>102</v>
      </c>
      <c r="L36" s="1247" t="s">
        <v>221</v>
      </c>
      <c r="M36" s="1246" t="s">
        <v>102</v>
      </c>
      <c r="N36" s="1246" t="s">
        <v>172</v>
      </c>
      <c r="O36" s="1246" t="s">
        <v>104</v>
      </c>
      <c r="P36" s="1249" t="s">
        <v>102</v>
      </c>
      <c r="Q36" s="1246" t="s">
        <v>104</v>
      </c>
      <c r="R36" s="1249" t="s">
        <v>104</v>
      </c>
      <c r="S36" s="1246" t="s">
        <v>104</v>
      </c>
      <c r="T36" s="1246" t="s">
        <v>100</v>
      </c>
      <c r="U36" s="1246" t="s">
        <v>99</v>
      </c>
      <c r="V36" s="1488" t="s">
        <v>102</v>
      </c>
      <c r="W36" s="1247" t="s">
        <v>102</v>
      </c>
      <c r="X36" s="1246" t="s">
        <v>102</v>
      </c>
      <c r="Y36" s="1248" t="s">
        <v>102</v>
      </c>
      <c r="Z36" s="1246" t="s">
        <v>100</v>
      </c>
      <c r="AA36" s="1246" t="s">
        <v>102</v>
      </c>
      <c r="AB36" s="1246" t="s">
        <v>104</v>
      </c>
      <c r="AC36" s="1248" t="s">
        <v>102</v>
      </c>
      <c r="AD36" s="1246" t="s">
        <v>104</v>
      </c>
      <c r="AE36" s="1247" t="s">
        <v>104</v>
      </c>
      <c r="AF36" s="1246" t="s">
        <v>100</v>
      </c>
      <c r="AG36" s="1246" t="s">
        <v>104</v>
      </c>
      <c r="AH36" s="1249" t="s">
        <v>104</v>
      </c>
      <c r="AI36" s="1246" t="s">
        <v>102</v>
      </c>
      <c r="AJ36" s="1246" t="s">
        <v>104</v>
      </c>
      <c r="AK36" s="1249" t="s">
        <v>104</v>
      </c>
      <c r="AL36" s="1246" t="s">
        <v>104</v>
      </c>
      <c r="AM36" s="1246" t="s">
        <v>104</v>
      </c>
      <c r="AN36" s="1247" t="s">
        <v>102</v>
      </c>
      <c r="AO36" s="1248" t="s">
        <v>102</v>
      </c>
      <c r="AP36" s="1246" t="s">
        <v>102</v>
      </c>
      <c r="AQ36" s="1248" t="s">
        <v>104</v>
      </c>
      <c r="AR36" s="1246" t="s">
        <v>104</v>
      </c>
      <c r="AS36" s="1247" t="s">
        <v>104</v>
      </c>
      <c r="AT36" s="1248" t="s">
        <v>104</v>
      </c>
      <c r="AU36" s="1246" t="s">
        <v>104</v>
      </c>
      <c r="AV36" s="1247" t="s">
        <v>102</v>
      </c>
      <c r="AW36" s="1248" t="s">
        <v>102</v>
      </c>
      <c r="AX36" s="1250"/>
    </row>
    <row r="37" spans="1:50" s="863" customFormat="1" ht="14.25" customHeight="1">
      <c r="A37" s="868"/>
      <c r="B37" s="125"/>
      <c r="C37" s="9" t="s">
        <v>222</v>
      </c>
      <c r="D37" s="7"/>
      <c r="E37" s="7"/>
      <c r="F37" s="571"/>
      <c r="G37" s="1481"/>
      <c r="H37" s="784"/>
      <c r="I37" s="889"/>
      <c r="J37" s="894"/>
      <c r="K37" s="784"/>
      <c r="L37" s="889"/>
      <c r="M37" s="784"/>
      <c r="N37" s="784"/>
      <c r="O37" s="784"/>
      <c r="P37" s="911"/>
      <c r="Q37" s="784"/>
      <c r="R37" s="911"/>
      <c r="S37" s="784"/>
      <c r="T37" s="784"/>
      <c r="U37" s="784"/>
      <c r="V37" s="889"/>
      <c r="W37" s="889"/>
      <c r="X37" s="784"/>
      <c r="Y37" s="894"/>
      <c r="Z37" s="784"/>
      <c r="AA37" s="784"/>
      <c r="AB37" s="784"/>
      <c r="AC37" s="894"/>
      <c r="AD37" s="784"/>
      <c r="AE37" s="889"/>
      <c r="AF37" s="784"/>
      <c r="AG37" s="784"/>
      <c r="AH37" s="911"/>
      <c r="AI37" s="784"/>
      <c r="AJ37" s="784"/>
      <c r="AK37" s="911"/>
      <c r="AL37" s="785"/>
      <c r="AM37" s="785"/>
      <c r="AN37" s="920"/>
      <c r="AO37" s="922"/>
      <c r="AP37" s="785"/>
      <c r="AQ37" s="922"/>
      <c r="AR37" s="785"/>
      <c r="AS37" s="920"/>
      <c r="AT37" s="922"/>
      <c r="AU37" s="785"/>
      <c r="AV37" s="920"/>
      <c r="AW37" s="786"/>
      <c r="AX37" s="783"/>
    </row>
    <row r="38" spans="2:50" s="95" customFormat="1" ht="14.25" customHeight="1">
      <c r="B38" s="120"/>
      <c r="C38" s="1563"/>
      <c r="D38" s="1566"/>
      <c r="E38" s="1566"/>
      <c r="F38" s="1251" t="s">
        <v>230</v>
      </c>
      <c r="G38" s="1263">
        <v>10</v>
      </c>
      <c r="H38" s="1252">
        <v>10</v>
      </c>
      <c r="I38" s="1253">
        <v>0</v>
      </c>
      <c r="J38" s="1254">
        <v>0</v>
      </c>
      <c r="K38" s="1255">
        <v>10</v>
      </c>
      <c r="L38" s="1256">
        <v>10</v>
      </c>
      <c r="M38" s="1255">
        <v>10</v>
      </c>
      <c r="N38" s="1255">
        <v>10</v>
      </c>
      <c r="O38" s="1255">
        <v>8</v>
      </c>
      <c r="P38" s="1256">
        <v>8</v>
      </c>
      <c r="Q38" s="1255">
        <v>10</v>
      </c>
      <c r="R38" s="1256">
        <v>10</v>
      </c>
      <c r="S38" s="1253">
        <v>10</v>
      </c>
      <c r="T38" s="1253">
        <v>10</v>
      </c>
      <c r="U38" s="1253">
        <v>10</v>
      </c>
      <c r="V38" s="1468">
        <v>10</v>
      </c>
      <c r="W38" s="1257">
        <v>0</v>
      </c>
      <c r="X38" s="1253">
        <v>10</v>
      </c>
      <c r="Y38" s="1254">
        <v>10</v>
      </c>
      <c r="Z38" s="1253">
        <v>10</v>
      </c>
      <c r="AA38" s="1253">
        <v>10</v>
      </c>
      <c r="AB38" s="1253">
        <v>10</v>
      </c>
      <c r="AC38" s="1254">
        <v>10</v>
      </c>
      <c r="AD38" s="1253">
        <v>10</v>
      </c>
      <c r="AE38" s="1257">
        <v>0</v>
      </c>
      <c r="AF38" s="1253">
        <v>10</v>
      </c>
      <c r="AG38" s="1253">
        <v>10</v>
      </c>
      <c r="AH38" s="1258">
        <v>0</v>
      </c>
      <c r="AI38" s="1202">
        <v>10</v>
      </c>
      <c r="AJ38" s="1202">
        <v>10</v>
      </c>
      <c r="AK38" s="1259">
        <v>8</v>
      </c>
      <c r="AL38" s="1202">
        <v>10</v>
      </c>
      <c r="AM38" s="1202">
        <v>10</v>
      </c>
      <c r="AN38" s="1260">
        <v>10</v>
      </c>
      <c r="AO38" s="1261">
        <v>10</v>
      </c>
      <c r="AP38" s="1202">
        <v>10</v>
      </c>
      <c r="AQ38" s="1261">
        <v>10</v>
      </c>
      <c r="AR38" s="1202">
        <v>10</v>
      </c>
      <c r="AS38" s="1260">
        <v>10</v>
      </c>
      <c r="AT38" s="1261">
        <v>10</v>
      </c>
      <c r="AU38" s="1202">
        <v>10</v>
      </c>
      <c r="AV38" s="1260">
        <v>10</v>
      </c>
      <c r="AW38" s="1259">
        <v>0</v>
      </c>
      <c r="AX38" s="1262">
        <f>SUM(G38:AW38)/43</f>
        <v>8.465116279069768</v>
      </c>
    </row>
    <row r="39" spans="2:50" s="95" customFormat="1" ht="14.25" customHeight="1">
      <c r="B39" s="120"/>
      <c r="C39" s="1563"/>
      <c r="D39" s="1566"/>
      <c r="E39" s="1566"/>
      <c r="F39" s="257" t="s">
        <v>231</v>
      </c>
      <c r="G39" s="1263">
        <v>861</v>
      </c>
      <c r="H39" s="1184">
        <v>987</v>
      </c>
      <c r="I39" s="1184">
        <v>472</v>
      </c>
      <c r="J39" s="1177">
        <v>577</v>
      </c>
      <c r="K39" s="1176">
        <v>2240</v>
      </c>
      <c r="L39" s="1178">
        <v>1611</v>
      </c>
      <c r="M39" s="1176">
        <v>1890</v>
      </c>
      <c r="N39" s="1176">
        <v>1800</v>
      </c>
      <c r="O39" s="1176">
        <v>997</v>
      </c>
      <c r="P39" s="1178">
        <v>976</v>
      </c>
      <c r="Q39" s="1176">
        <v>1260</v>
      </c>
      <c r="R39" s="1180">
        <v>2205</v>
      </c>
      <c r="S39" s="1184">
        <v>1155</v>
      </c>
      <c r="T39" s="1184">
        <v>945</v>
      </c>
      <c r="U39" s="1184">
        <v>1522</v>
      </c>
      <c r="V39" s="1264">
        <v>1942</v>
      </c>
      <c r="W39" s="1176">
        <v>500</v>
      </c>
      <c r="X39" s="1184">
        <v>1900</v>
      </c>
      <c r="Y39" s="1205">
        <v>1680</v>
      </c>
      <c r="Z39" s="1176">
        <v>1890</v>
      </c>
      <c r="AA39" s="1184">
        <v>2030</v>
      </c>
      <c r="AB39" s="1184">
        <v>2625</v>
      </c>
      <c r="AC39" s="1185">
        <v>2130</v>
      </c>
      <c r="AD39" s="1184">
        <v>2310</v>
      </c>
      <c r="AE39" s="1264">
        <v>525</v>
      </c>
      <c r="AF39" s="1184">
        <v>2100</v>
      </c>
      <c r="AG39" s="1184">
        <v>1790</v>
      </c>
      <c r="AH39" s="1178">
        <v>840</v>
      </c>
      <c r="AI39" s="1176">
        <v>1470</v>
      </c>
      <c r="AJ39" s="1176">
        <v>1785</v>
      </c>
      <c r="AK39" s="1178">
        <v>976</v>
      </c>
      <c r="AL39" s="1176">
        <v>1890</v>
      </c>
      <c r="AM39" s="1176">
        <v>1155</v>
      </c>
      <c r="AN39" s="1180">
        <v>1680</v>
      </c>
      <c r="AO39" s="1205">
        <v>1785</v>
      </c>
      <c r="AP39" s="1176">
        <v>1890</v>
      </c>
      <c r="AQ39" s="1205">
        <v>2310</v>
      </c>
      <c r="AR39" s="1176">
        <v>1837</v>
      </c>
      <c r="AS39" s="1180">
        <v>2100</v>
      </c>
      <c r="AT39" s="1205">
        <v>1470</v>
      </c>
      <c r="AU39" s="1176">
        <v>1575</v>
      </c>
      <c r="AV39" s="1180">
        <v>1470</v>
      </c>
      <c r="AW39" s="1178">
        <v>1155</v>
      </c>
      <c r="AX39" s="1265">
        <f aca="true" t="shared" si="13" ref="AX39:AX44">SUM(G39:AW39)/43</f>
        <v>1542.046511627907</v>
      </c>
    </row>
    <row r="40" spans="2:50" s="95" customFormat="1" ht="14.25" customHeight="1">
      <c r="B40" s="120"/>
      <c r="C40" s="1563"/>
      <c r="D40" s="1566"/>
      <c r="E40" s="1566"/>
      <c r="F40" s="257" t="s">
        <v>232</v>
      </c>
      <c r="G40" s="1263">
        <v>141</v>
      </c>
      <c r="H40" s="1253">
        <v>121</v>
      </c>
      <c r="I40" s="1253">
        <v>120</v>
      </c>
      <c r="J40" s="1177">
        <v>73</v>
      </c>
      <c r="K40" s="1176">
        <v>225</v>
      </c>
      <c r="L40" s="1178">
        <v>171</v>
      </c>
      <c r="M40" s="1176">
        <v>220</v>
      </c>
      <c r="N40" s="1176">
        <v>230</v>
      </c>
      <c r="O40" s="1176">
        <v>147</v>
      </c>
      <c r="P40" s="1178">
        <v>131</v>
      </c>
      <c r="Q40" s="1176">
        <v>157</v>
      </c>
      <c r="R40" s="1179">
        <v>220</v>
      </c>
      <c r="S40" s="1253">
        <v>115</v>
      </c>
      <c r="T40" s="1253">
        <v>155</v>
      </c>
      <c r="U40" s="1253">
        <v>220</v>
      </c>
      <c r="V40" s="1257">
        <v>231</v>
      </c>
      <c r="W40" s="1179">
        <v>125</v>
      </c>
      <c r="X40" s="1253">
        <v>210</v>
      </c>
      <c r="Y40" s="1254">
        <v>210</v>
      </c>
      <c r="Z40" s="1176">
        <v>221</v>
      </c>
      <c r="AA40" s="1253">
        <v>215</v>
      </c>
      <c r="AB40" s="1253">
        <v>231</v>
      </c>
      <c r="AC40" s="1254">
        <v>210</v>
      </c>
      <c r="AD40" s="1176">
        <v>273</v>
      </c>
      <c r="AE40" s="1257">
        <v>189</v>
      </c>
      <c r="AF40" s="1253">
        <v>210</v>
      </c>
      <c r="AG40" s="1253">
        <v>204</v>
      </c>
      <c r="AH40" s="1258">
        <v>105</v>
      </c>
      <c r="AI40" s="1202">
        <v>179</v>
      </c>
      <c r="AJ40" s="1202">
        <v>210</v>
      </c>
      <c r="AK40" s="1259">
        <v>120</v>
      </c>
      <c r="AL40" s="1202">
        <v>221</v>
      </c>
      <c r="AM40" s="1202">
        <v>147</v>
      </c>
      <c r="AN40" s="1260">
        <v>231</v>
      </c>
      <c r="AO40" s="1261">
        <v>178</v>
      </c>
      <c r="AP40" s="1202">
        <v>231</v>
      </c>
      <c r="AQ40" s="1261">
        <v>241</v>
      </c>
      <c r="AR40" s="1202">
        <v>262</v>
      </c>
      <c r="AS40" s="1260">
        <v>210</v>
      </c>
      <c r="AT40" s="1261">
        <v>189</v>
      </c>
      <c r="AU40" s="1202">
        <v>210</v>
      </c>
      <c r="AV40" s="1260">
        <v>220</v>
      </c>
      <c r="AW40" s="1259">
        <v>105</v>
      </c>
      <c r="AX40" s="1262">
        <f t="shared" si="13"/>
        <v>186.8372093023256</v>
      </c>
    </row>
    <row r="41" spans="2:50" s="95" customFormat="1" ht="14.25" customHeight="1">
      <c r="B41" s="120"/>
      <c r="C41" s="1563"/>
      <c r="D41" s="1566"/>
      <c r="E41" s="1566"/>
      <c r="F41" s="1266" t="s">
        <v>233</v>
      </c>
      <c r="G41" s="1263">
        <v>820</v>
      </c>
      <c r="H41" s="1184">
        <v>987</v>
      </c>
      <c r="I41" s="1184">
        <v>1711</v>
      </c>
      <c r="J41" s="1177">
        <v>1312</v>
      </c>
      <c r="K41" s="1176">
        <v>2340</v>
      </c>
      <c r="L41" s="1178">
        <v>1674</v>
      </c>
      <c r="M41" s="1176">
        <v>1990</v>
      </c>
      <c r="N41" s="1176">
        <v>1800</v>
      </c>
      <c r="O41" s="1176">
        <v>1291</v>
      </c>
      <c r="P41" s="1178">
        <v>1291</v>
      </c>
      <c r="Q41" s="1176">
        <v>1260</v>
      </c>
      <c r="R41" s="1179">
        <v>2362</v>
      </c>
      <c r="S41" s="1184">
        <v>1155</v>
      </c>
      <c r="T41" s="1184">
        <v>945</v>
      </c>
      <c r="U41" s="1184">
        <v>1522</v>
      </c>
      <c r="V41" s="1264">
        <v>2047</v>
      </c>
      <c r="W41" s="1267">
        <v>1750</v>
      </c>
      <c r="X41" s="1184">
        <v>2000</v>
      </c>
      <c r="Y41" s="1185">
        <v>1680</v>
      </c>
      <c r="Z41" s="1176">
        <v>1890</v>
      </c>
      <c r="AA41" s="1184">
        <v>2115</v>
      </c>
      <c r="AB41" s="1184">
        <v>2625</v>
      </c>
      <c r="AC41" s="1185">
        <v>2130</v>
      </c>
      <c r="AD41" s="1184">
        <v>2310</v>
      </c>
      <c r="AE41" s="1264">
        <v>1470</v>
      </c>
      <c r="AF41" s="1184">
        <v>2100</v>
      </c>
      <c r="AG41" s="1184">
        <v>1895</v>
      </c>
      <c r="AH41" s="1183">
        <v>1995</v>
      </c>
      <c r="AI41" s="1176">
        <v>1544</v>
      </c>
      <c r="AJ41" s="1176">
        <v>1879</v>
      </c>
      <c r="AK41" s="1178">
        <v>1218</v>
      </c>
      <c r="AL41" s="1176">
        <v>1890</v>
      </c>
      <c r="AM41" s="1176">
        <v>1155</v>
      </c>
      <c r="AN41" s="1180">
        <v>1730</v>
      </c>
      <c r="AO41" s="1205">
        <v>1785</v>
      </c>
      <c r="AP41" s="1176">
        <v>1974</v>
      </c>
      <c r="AQ41" s="1205">
        <v>2310</v>
      </c>
      <c r="AR41" s="1176">
        <v>1942</v>
      </c>
      <c r="AS41" s="1180">
        <v>2152</v>
      </c>
      <c r="AT41" s="1205">
        <v>1533</v>
      </c>
      <c r="AU41" s="1176">
        <v>1575</v>
      </c>
      <c r="AV41" s="1180">
        <v>1470</v>
      </c>
      <c r="AW41" s="1178">
        <v>2289</v>
      </c>
      <c r="AX41" s="1265">
        <f t="shared" si="13"/>
        <v>1742.1627906976744</v>
      </c>
    </row>
    <row r="42" spans="2:50" s="95" customFormat="1" ht="14.25" customHeight="1">
      <c r="B42" s="120"/>
      <c r="C42" s="1563"/>
      <c r="D42" s="1566"/>
      <c r="E42" s="1566"/>
      <c r="F42" s="1266" t="s">
        <v>234</v>
      </c>
      <c r="G42" s="1263">
        <v>1120</v>
      </c>
      <c r="H42" s="1253">
        <v>1386</v>
      </c>
      <c r="I42" s="1253">
        <v>1727</v>
      </c>
      <c r="J42" s="1177">
        <v>1407</v>
      </c>
      <c r="K42" s="1176">
        <v>2390</v>
      </c>
      <c r="L42" s="1178">
        <v>1727</v>
      </c>
      <c r="M42" s="1176">
        <v>2070</v>
      </c>
      <c r="N42" s="1176">
        <v>1800</v>
      </c>
      <c r="O42" s="1176">
        <v>1711</v>
      </c>
      <c r="P42" s="1178">
        <v>1344</v>
      </c>
      <c r="Q42" s="1176">
        <v>1680</v>
      </c>
      <c r="R42" s="1179">
        <v>2446</v>
      </c>
      <c r="S42" s="1253">
        <v>1470</v>
      </c>
      <c r="T42" s="1253">
        <v>1354</v>
      </c>
      <c r="U42" s="1253">
        <v>2205</v>
      </c>
      <c r="V42" s="1257">
        <v>2152</v>
      </c>
      <c r="W42" s="1267">
        <v>1750</v>
      </c>
      <c r="X42" s="1253">
        <v>2110</v>
      </c>
      <c r="Y42" s="1254">
        <v>1760</v>
      </c>
      <c r="Z42" s="1176">
        <v>1995</v>
      </c>
      <c r="AA42" s="1253">
        <v>2200</v>
      </c>
      <c r="AB42" s="1253">
        <v>2625</v>
      </c>
      <c r="AC42" s="1254">
        <v>2180</v>
      </c>
      <c r="AD42" s="1253">
        <v>2310</v>
      </c>
      <c r="AE42" s="1257">
        <v>1890</v>
      </c>
      <c r="AF42" s="1253">
        <v>2100</v>
      </c>
      <c r="AG42" s="1253">
        <v>2047</v>
      </c>
      <c r="AH42" s="1258">
        <v>2310</v>
      </c>
      <c r="AI42" s="1202">
        <v>1607</v>
      </c>
      <c r="AJ42" s="1202">
        <v>2047</v>
      </c>
      <c r="AK42" s="1259">
        <v>1365</v>
      </c>
      <c r="AL42" s="1202">
        <v>2100</v>
      </c>
      <c r="AM42" s="1202">
        <v>1207</v>
      </c>
      <c r="AN42" s="1260">
        <v>1780</v>
      </c>
      <c r="AO42" s="1261">
        <v>1785</v>
      </c>
      <c r="AP42" s="1202">
        <v>2047</v>
      </c>
      <c r="AQ42" s="1261">
        <v>2520</v>
      </c>
      <c r="AR42" s="1202">
        <v>2572</v>
      </c>
      <c r="AS42" s="1260">
        <v>2205</v>
      </c>
      <c r="AT42" s="1261">
        <v>2541</v>
      </c>
      <c r="AU42" s="1202">
        <v>2100</v>
      </c>
      <c r="AV42" s="1260">
        <v>1470</v>
      </c>
      <c r="AW42" s="1259">
        <v>2373</v>
      </c>
      <c r="AX42" s="1262">
        <f t="shared" si="13"/>
        <v>1929.8837209302326</v>
      </c>
    </row>
    <row r="43" spans="2:50" s="95" customFormat="1" ht="14.25" customHeight="1">
      <c r="B43" s="120"/>
      <c r="C43" s="1563"/>
      <c r="D43" s="1566"/>
      <c r="E43" s="1566"/>
      <c r="F43" s="1266" t="s">
        <v>235</v>
      </c>
      <c r="G43" s="1263">
        <v>2170</v>
      </c>
      <c r="H43" s="1184">
        <v>2205</v>
      </c>
      <c r="I43" s="1184">
        <v>3916</v>
      </c>
      <c r="J43" s="1177">
        <v>2992</v>
      </c>
      <c r="K43" s="1176">
        <v>4590</v>
      </c>
      <c r="L43" s="1178">
        <v>3386</v>
      </c>
      <c r="M43" s="1176">
        <v>4200</v>
      </c>
      <c r="N43" s="1176">
        <v>4100</v>
      </c>
      <c r="O43" s="1176">
        <v>2761</v>
      </c>
      <c r="P43" s="1178">
        <v>2603</v>
      </c>
      <c r="Q43" s="1176">
        <v>2835</v>
      </c>
      <c r="R43" s="1179">
        <v>4725</v>
      </c>
      <c r="S43" s="1184">
        <v>2310</v>
      </c>
      <c r="T43" s="1184">
        <v>2499</v>
      </c>
      <c r="U43" s="1184">
        <v>3727</v>
      </c>
      <c r="V43" s="1264">
        <v>4357</v>
      </c>
      <c r="W43" s="1267">
        <v>3500</v>
      </c>
      <c r="X43" s="1184">
        <v>4100</v>
      </c>
      <c r="Y43" s="1185">
        <v>3680</v>
      </c>
      <c r="Z43" s="1176">
        <v>4095</v>
      </c>
      <c r="AA43" s="1184">
        <v>4265</v>
      </c>
      <c r="AB43" s="1184">
        <v>4935</v>
      </c>
      <c r="AC43" s="1185">
        <v>4230</v>
      </c>
      <c r="AD43" s="1184">
        <v>5040</v>
      </c>
      <c r="AE43" s="1264">
        <v>3360</v>
      </c>
      <c r="AF43" s="1184">
        <v>4200</v>
      </c>
      <c r="AG43" s="1184">
        <v>3935</v>
      </c>
      <c r="AH43" s="1183">
        <v>4095</v>
      </c>
      <c r="AI43" s="1176">
        <v>3329</v>
      </c>
      <c r="AJ43" s="1176">
        <v>3979</v>
      </c>
      <c r="AK43" s="1178">
        <v>2425</v>
      </c>
      <c r="AL43" s="1176">
        <v>3780</v>
      </c>
      <c r="AM43" s="1176">
        <v>2625</v>
      </c>
      <c r="AN43" s="1180">
        <v>4040</v>
      </c>
      <c r="AO43" s="1205">
        <v>3570</v>
      </c>
      <c r="AP43" s="1176">
        <v>4284</v>
      </c>
      <c r="AQ43" s="1205">
        <v>4725</v>
      </c>
      <c r="AR43" s="1176">
        <v>4567</v>
      </c>
      <c r="AS43" s="1179">
        <v>4152</v>
      </c>
      <c r="AT43" s="1205">
        <v>3423</v>
      </c>
      <c r="AU43" s="1176">
        <v>3675</v>
      </c>
      <c r="AV43" s="1180">
        <v>3675</v>
      </c>
      <c r="AW43" s="1178">
        <v>4021</v>
      </c>
      <c r="AX43" s="1265">
        <f t="shared" si="13"/>
        <v>3699.5581395348836</v>
      </c>
    </row>
    <row r="44" spans="2:50" s="95" customFormat="1" ht="14.25" customHeight="1">
      <c r="B44" s="120"/>
      <c r="C44" s="1567"/>
      <c r="D44" s="1568"/>
      <c r="E44" s="1568"/>
      <c r="F44" s="1268" t="s">
        <v>236</v>
      </c>
      <c r="G44" s="1269">
        <v>2470</v>
      </c>
      <c r="H44" s="1270">
        <v>2604</v>
      </c>
      <c r="I44" s="1270">
        <v>3932</v>
      </c>
      <c r="J44" s="1271">
        <v>3087</v>
      </c>
      <c r="K44" s="1272">
        <v>4640</v>
      </c>
      <c r="L44" s="1273">
        <v>3438</v>
      </c>
      <c r="M44" s="1272">
        <v>4280</v>
      </c>
      <c r="N44" s="1272">
        <v>4100</v>
      </c>
      <c r="O44" s="1272">
        <v>3181</v>
      </c>
      <c r="P44" s="1273">
        <v>2656</v>
      </c>
      <c r="Q44" s="1272">
        <v>3255</v>
      </c>
      <c r="R44" s="1274">
        <v>4893</v>
      </c>
      <c r="S44" s="1275">
        <v>2625</v>
      </c>
      <c r="T44" s="1275">
        <v>2908</v>
      </c>
      <c r="U44" s="1275">
        <v>4410</v>
      </c>
      <c r="V44" s="1274">
        <v>4462</v>
      </c>
      <c r="W44" s="1272">
        <v>3500</v>
      </c>
      <c r="X44" s="1275">
        <v>4210</v>
      </c>
      <c r="Y44" s="1276">
        <v>3760</v>
      </c>
      <c r="Z44" s="1272">
        <v>4200</v>
      </c>
      <c r="AA44" s="1275">
        <v>4350</v>
      </c>
      <c r="AB44" s="1275">
        <v>4935</v>
      </c>
      <c r="AC44" s="1276">
        <v>4280</v>
      </c>
      <c r="AD44" s="1275">
        <v>5040</v>
      </c>
      <c r="AE44" s="1274">
        <v>3885</v>
      </c>
      <c r="AF44" s="1275">
        <v>4200</v>
      </c>
      <c r="AG44" s="1275">
        <v>4087</v>
      </c>
      <c r="AH44" s="1277">
        <v>4410</v>
      </c>
      <c r="AI44" s="1272">
        <v>3392</v>
      </c>
      <c r="AJ44" s="1272">
        <v>4147</v>
      </c>
      <c r="AK44" s="1273">
        <v>2572</v>
      </c>
      <c r="AL44" s="1272">
        <v>4200</v>
      </c>
      <c r="AM44" s="1272">
        <v>2677</v>
      </c>
      <c r="AN44" s="1278">
        <v>4090</v>
      </c>
      <c r="AO44" s="1271">
        <v>3570</v>
      </c>
      <c r="AP44" s="1272">
        <v>4357</v>
      </c>
      <c r="AQ44" s="1271">
        <v>4935</v>
      </c>
      <c r="AR44" s="1272">
        <v>5197</v>
      </c>
      <c r="AS44" s="1278">
        <v>4305</v>
      </c>
      <c r="AT44" s="1271">
        <v>4431</v>
      </c>
      <c r="AU44" s="1272">
        <v>4200</v>
      </c>
      <c r="AV44" s="1278">
        <v>3675</v>
      </c>
      <c r="AW44" s="1279">
        <v>4105</v>
      </c>
      <c r="AX44" s="1280">
        <f t="shared" si="13"/>
        <v>3898.860465116279</v>
      </c>
    </row>
    <row r="45" spans="2:50" s="1141" customFormat="1" ht="14.25" customHeight="1">
      <c r="B45" s="1281"/>
      <c r="C45" s="1282" t="s">
        <v>237</v>
      </c>
      <c r="D45" s="1283"/>
      <c r="E45" s="1283"/>
      <c r="F45" s="572"/>
      <c r="G45" s="1482" t="s">
        <v>639</v>
      </c>
      <c r="H45" s="1285" t="s">
        <v>659</v>
      </c>
      <c r="I45" s="1286" t="s">
        <v>640</v>
      </c>
      <c r="J45" s="1287" t="s">
        <v>639</v>
      </c>
      <c r="K45" s="1288" t="s">
        <v>641</v>
      </c>
      <c r="L45" s="1289" t="s">
        <v>642</v>
      </c>
      <c r="M45" s="1290" t="s">
        <v>643</v>
      </c>
      <c r="N45" s="1288" t="s">
        <v>644</v>
      </c>
      <c r="O45" s="1288" t="s">
        <v>645</v>
      </c>
      <c r="P45" s="1284" t="s">
        <v>775</v>
      </c>
      <c r="Q45" s="1288" t="s">
        <v>645</v>
      </c>
      <c r="R45" s="1291" t="s">
        <v>646</v>
      </c>
      <c r="S45" s="1288" t="s">
        <v>647</v>
      </c>
      <c r="T45" s="1288" t="s">
        <v>645</v>
      </c>
      <c r="U45" s="1288" t="s">
        <v>648</v>
      </c>
      <c r="V45" s="1294" t="s">
        <v>654</v>
      </c>
      <c r="W45" s="1292" t="s">
        <v>715</v>
      </c>
      <c r="X45" s="1290" t="s">
        <v>649</v>
      </c>
      <c r="Y45" s="1289" t="s">
        <v>650</v>
      </c>
      <c r="Z45" s="1288" t="s">
        <v>645</v>
      </c>
      <c r="AA45" s="1290" t="s">
        <v>641</v>
      </c>
      <c r="AB45" s="1287" t="s">
        <v>728</v>
      </c>
      <c r="AC45" s="1293" t="s">
        <v>658</v>
      </c>
      <c r="AD45" s="1288" t="s">
        <v>643</v>
      </c>
      <c r="AE45" s="1294" t="s">
        <v>652</v>
      </c>
      <c r="AF45" s="1288" t="s">
        <v>653</v>
      </c>
      <c r="AG45" s="1287" t="s">
        <v>776</v>
      </c>
      <c r="AH45" s="1284" t="s">
        <v>651</v>
      </c>
      <c r="AI45" s="1292" t="s">
        <v>655</v>
      </c>
      <c r="AJ45" s="1295" t="s">
        <v>651</v>
      </c>
      <c r="AK45" s="1296" t="s">
        <v>651</v>
      </c>
      <c r="AL45" s="1287" t="s">
        <v>777</v>
      </c>
      <c r="AM45" s="1297" t="s">
        <v>656</v>
      </c>
      <c r="AN45" s="1298" t="s">
        <v>642</v>
      </c>
      <c r="AO45" s="1299" t="s">
        <v>649</v>
      </c>
      <c r="AP45" s="1295" t="s">
        <v>645</v>
      </c>
      <c r="AQ45" s="1300" t="s">
        <v>659</v>
      </c>
      <c r="AR45" s="1295" t="s">
        <v>643</v>
      </c>
      <c r="AS45" s="1301" t="s">
        <v>645</v>
      </c>
      <c r="AT45" s="1302" t="s">
        <v>642</v>
      </c>
      <c r="AU45" s="1287" t="s">
        <v>658</v>
      </c>
      <c r="AV45" s="1303" t="s">
        <v>657</v>
      </c>
      <c r="AW45" s="1304" t="s">
        <v>645</v>
      </c>
      <c r="AX45" s="1305"/>
    </row>
    <row r="46" spans="1:50" s="1149" customFormat="1" ht="14.25" customHeight="1">
      <c r="A46" s="868"/>
      <c r="B46" s="1306"/>
      <c r="C46" s="1245" t="s">
        <v>223</v>
      </c>
      <c r="D46" s="1160"/>
      <c r="E46" s="1160"/>
      <c r="F46" s="1161"/>
      <c r="G46" s="1483">
        <v>36251</v>
      </c>
      <c r="H46" s="1163">
        <v>35521</v>
      </c>
      <c r="I46" s="1163">
        <v>39630</v>
      </c>
      <c r="J46" s="1163">
        <v>40452</v>
      </c>
      <c r="K46" s="1163">
        <v>35521</v>
      </c>
      <c r="L46" s="1163">
        <v>37347</v>
      </c>
      <c r="M46" s="1163">
        <v>35521</v>
      </c>
      <c r="N46" s="1163">
        <v>38169</v>
      </c>
      <c r="O46" s="1163">
        <v>35521</v>
      </c>
      <c r="P46" s="1165">
        <v>35521</v>
      </c>
      <c r="Q46" s="1163">
        <v>35521</v>
      </c>
      <c r="R46" s="1162">
        <v>37104</v>
      </c>
      <c r="S46" s="1163">
        <v>37561</v>
      </c>
      <c r="T46" s="1163">
        <v>35521</v>
      </c>
      <c r="U46" s="1163">
        <v>36251</v>
      </c>
      <c r="V46" s="1162">
        <v>38078</v>
      </c>
      <c r="W46" s="1163">
        <v>40238</v>
      </c>
      <c r="X46" s="1163">
        <v>35521</v>
      </c>
      <c r="Y46" s="1164">
        <v>35704</v>
      </c>
      <c r="Z46" s="1163">
        <v>39904</v>
      </c>
      <c r="AA46" s="1163">
        <v>35521</v>
      </c>
      <c r="AB46" s="1163">
        <v>38433</v>
      </c>
      <c r="AC46" s="1164">
        <v>38439</v>
      </c>
      <c r="AD46" s="1163">
        <v>39173</v>
      </c>
      <c r="AE46" s="1162">
        <v>39417</v>
      </c>
      <c r="AF46" s="1163">
        <v>39600</v>
      </c>
      <c r="AG46" s="1163">
        <v>40330</v>
      </c>
      <c r="AH46" s="1165">
        <v>39539</v>
      </c>
      <c r="AI46" s="1163">
        <v>39753</v>
      </c>
      <c r="AJ46" s="1163">
        <v>35521</v>
      </c>
      <c r="AK46" s="1165">
        <v>37712</v>
      </c>
      <c r="AL46" s="1163">
        <v>40269</v>
      </c>
      <c r="AM46" s="1163">
        <v>39173</v>
      </c>
      <c r="AN46" s="1162">
        <v>35521</v>
      </c>
      <c r="AO46" s="1164">
        <v>37347</v>
      </c>
      <c r="AP46" s="1163">
        <v>35521</v>
      </c>
      <c r="AQ46" s="1164">
        <v>35886</v>
      </c>
      <c r="AR46" s="1163">
        <v>35521</v>
      </c>
      <c r="AS46" s="1162">
        <v>35521</v>
      </c>
      <c r="AT46" s="1164">
        <v>35886</v>
      </c>
      <c r="AU46" s="1163">
        <v>36708</v>
      </c>
      <c r="AV46" s="1162">
        <v>39722</v>
      </c>
      <c r="AW46" s="1164">
        <v>35521</v>
      </c>
      <c r="AX46" s="1307"/>
    </row>
    <row r="47" spans="1:50" s="864" customFormat="1" ht="14.25" customHeight="1">
      <c r="A47" s="868"/>
      <c r="B47" s="126"/>
      <c r="C47" s="8" t="s">
        <v>763</v>
      </c>
      <c r="D47" s="10"/>
      <c r="E47" s="10"/>
      <c r="F47" s="140"/>
      <c r="G47" s="1484"/>
      <c r="H47" s="788"/>
      <c r="I47" s="788"/>
      <c r="J47" s="788"/>
      <c r="K47" s="788"/>
      <c r="L47" s="788"/>
      <c r="M47" s="788"/>
      <c r="N47" s="788"/>
      <c r="O47" s="787"/>
      <c r="P47" s="905"/>
      <c r="Q47" s="788"/>
      <c r="R47" s="907"/>
      <c r="S47" s="789"/>
      <c r="T47" s="789"/>
      <c r="U47" s="789"/>
      <c r="V47" s="917"/>
      <c r="W47" s="789"/>
      <c r="X47" s="907"/>
      <c r="Y47" s="913"/>
      <c r="Z47" s="789"/>
      <c r="AA47" s="789"/>
      <c r="AB47" s="789"/>
      <c r="AC47" s="913"/>
      <c r="AD47" s="789"/>
      <c r="AE47" s="907"/>
      <c r="AF47" s="789"/>
      <c r="AG47" s="789"/>
      <c r="AH47" s="917"/>
      <c r="AI47" s="789"/>
      <c r="AJ47" s="789"/>
      <c r="AK47" s="917"/>
      <c r="AL47" s="789"/>
      <c r="AM47" s="789"/>
      <c r="AN47" s="907"/>
      <c r="AO47" s="913"/>
      <c r="AP47" s="789"/>
      <c r="AQ47" s="913"/>
      <c r="AR47" s="789"/>
      <c r="AS47" s="907"/>
      <c r="AT47" s="913"/>
      <c r="AU47" s="789"/>
      <c r="AV47" s="907"/>
      <c r="AW47" s="790"/>
      <c r="AX47" s="791"/>
    </row>
    <row r="48" spans="1:50" s="1318" customFormat="1" ht="14.25" customHeight="1">
      <c r="A48" s="868"/>
      <c r="B48" s="1308"/>
      <c r="C48" s="1569"/>
      <c r="D48" s="1570"/>
      <c r="E48" s="1570"/>
      <c r="F48" s="1309" t="s">
        <v>238</v>
      </c>
      <c r="G48" s="584"/>
      <c r="H48" s="585"/>
      <c r="I48" s="585"/>
      <c r="J48" s="585">
        <v>16.8</v>
      </c>
      <c r="K48" s="585"/>
      <c r="L48" s="585"/>
      <c r="M48" s="585"/>
      <c r="N48" s="585"/>
      <c r="O48" s="1310"/>
      <c r="P48" s="1311"/>
      <c r="Q48" s="585"/>
      <c r="R48" s="1312"/>
      <c r="S48" s="1313"/>
      <c r="T48" s="1313"/>
      <c r="U48" s="1313"/>
      <c r="V48" s="1469"/>
      <c r="W48" s="1479"/>
      <c r="X48" s="1312"/>
      <c r="Y48" s="1314"/>
      <c r="Z48" s="1207"/>
      <c r="AA48" s="1313"/>
      <c r="AB48" s="1313"/>
      <c r="AC48" s="1314"/>
      <c r="AD48" s="585"/>
      <c r="AE48" s="1310"/>
      <c r="AF48" s="585"/>
      <c r="AG48" s="585">
        <v>20.3</v>
      </c>
      <c r="AH48" s="1316"/>
      <c r="AI48" s="585"/>
      <c r="AJ48" s="585"/>
      <c r="AK48" s="1316"/>
      <c r="AL48" s="585"/>
      <c r="AM48" s="585"/>
      <c r="AN48" s="1310"/>
      <c r="AO48" s="1311"/>
      <c r="AP48" s="585"/>
      <c r="AQ48" s="1311"/>
      <c r="AR48" s="585"/>
      <c r="AS48" s="1310"/>
      <c r="AT48" s="1311"/>
      <c r="AU48" s="585"/>
      <c r="AV48" s="1310"/>
      <c r="AW48" s="1317"/>
      <c r="AX48" s="658">
        <f>SUM(G48:AW48)</f>
        <v>37.1</v>
      </c>
    </row>
    <row r="49" spans="1:50" s="1318" customFormat="1" ht="14.25" customHeight="1" thickBot="1">
      <c r="A49" s="868"/>
      <c r="B49" s="1319"/>
      <c r="C49" s="1571"/>
      <c r="D49" s="1572"/>
      <c r="E49" s="1572"/>
      <c r="F49" s="1320" t="s">
        <v>239</v>
      </c>
      <c r="G49" s="586"/>
      <c r="H49" s="587"/>
      <c r="I49" s="587"/>
      <c r="J49" s="587">
        <v>20.8</v>
      </c>
      <c r="K49" s="587"/>
      <c r="L49" s="587"/>
      <c r="M49" s="587"/>
      <c r="N49" s="587"/>
      <c r="O49" s="1321"/>
      <c r="P49" s="1322"/>
      <c r="Q49" s="587"/>
      <c r="R49" s="1323"/>
      <c r="S49" s="587"/>
      <c r="T49" s="1324"/>
      <c r="U49" s="1324"/>
      <c r="V49" s="1327"/>
      <c r="W49" s="1324"/>
      <c r="X49" s="1326"/>
      <c r="Y49" s="1325"/>
      <c r="Z49" s="1480"/>
      <c r="AA49" s="1324"/>
      <c r="AB49" s="1324"/>
      <c r="AC49" s="1325"/>
      <c r="AD49" s="1324"/>
      <c r="AE49" s="1326"/>
      <c r="AF49" s="1324"/>
      <c r="AG49" s="1324">
        <v>10.1</v>
      </c>
      <c r="AH49" s="1327"/>
      <c r="AI49" s="1324"/>
      <c r="AJ49" s="1324"/>
      <c r="AK49" s="1327"/>
      <c r="AL49" s="1324">
        <v>11.5</v>
      </c>
      <c r="AM49" s="1324"/>
      <c r="AN49" s="1326"/>
      <c r="AO49" s="1325"/>
      <c r="AP49" s="1324"/>
      <c r="AQ49" s="1325"/>
      <c r="AR49" s="1324"/>
      <c r="AS49" s="1326"/>
      <c r="AT49" s="1325"/>
      <c r="AU49" s="1324"/>
      <c r="AV49" s="1326"/>
      <c r="AW49" s="588"/>
      <c r="AX49" s="588">
        <f>SUM(G49:AW49)</f>
        <v>42.4</v>
      </c>
    </row>
    <row r="50" spans="1:50" s="871" customFormat="1" ht="14.25" customHeight="1">
      <c r="A50" s="868"/>
      <c r="B50" s="118" t="s">
        <v>240</v>
      </c>
      <c r="C50" s="10"/>
      <c r="D50" s="10"/>
      <c r="E50" s="10"/>
      <c r="F50" s="140"/>
      <c r="G50" s="1485"/>
      <c r="H50" s="794"/>
      <c r="I50" s="793"/>
      <c r="J50" s="793"/>
      <c r="K50" s="793"/>
      <c r="L50" s="793"/>
      <c r="M50" s="793"/>
      <c r="N50" s="793"/>
      <c r="O50" s="880"/>
      <c r="P50" s="906"/>
      <c r="Q50" s="793"/>
      <c r="R50" s="908"/>
      <c r="S50" s="793"/>
      <c r="T50" s="906"/>
      <c r="U50" s="794"/>
      <c r="V50" s="881"/>
      <c r="W50" s="793"/>
      <c r="X50" s="880"/>
      <c r="Y50" s="906"/>
      <c r="Z50" s="793"/>
      <c r="AA50" s="793"/>
      <c r="AB50" s="793"/>
      <c r="AC50" s="906"/>
      <c r="AD50" s="793"/>
      <c r="AE50" s="880"/>
      <c r="AF50" s="793"/>
      <c r="AG50" s="793"/>
      <c r="AH50" s="881"/>
      <c r="AI50" s="793"/>
      <c r="AJ50" s="793"/>
      <c r="AK50" s="881"/>
      <c r="AL50" s="793"/>
      <c r="AM50" s="793"/>
      <c r="AN50" s="880"/>
      <c r="AO50" s="906"/>
      <c r="AP50" s="793"/>
      <c r="AQ50" s="906"/>
      <c r="AR50" s="793"/>
      <c r="AS50" s="880"/>
      <c r="AT50" s="906"/>
      <c r="AU50" s="793"/>
      <c r="AV50" s="880"/>
      <c r="AW50" s="795"/>
      <c r="AX50" s="796"/>
    </row>
    <row r="51" spans="2:50" s="95" customFormat="1" ht="14.25" customHeight="1">
      <c r="B51" s="120"/>
      <c r="C51" s="1328" t="s">
        <v>241</v>
      </c>
      <c r="D51" s="1329"/>
      <c r="E51" s="1329"/>
      <c r="F51" s="1330"/>
      <c r="G51" s="1331">
        <v>96</v>
      </c>
      <c r="H51" s="1207">
        <v>73</v>
      </c>
      <c r="I51" s="1332">
        <v>19</v>
      </c>
      <c r="J51" s="1209">
        <v>18</v>
      </c>
      <c r="K51" s="1333">
        <v>10</v>
      </c>
      <c r="L51" s="1226">
        <v>7</v>
      </c>
      <c r="M51" s="1333">
        <v>6</v>
      </c>
      <c r="N51" s="1207">
        <v>11</v>
      </c>
      <c r="O51" s="1226">
        <v>23</v>
      </c>
      <c r="P51" s="1333">
        <v>10</v>
      </c>
      <c r="Q51" s="1334">
        <v>21</v>
      </c>
      <c r="R51" s="1209">
        <v>16</v>
      </c>
      <c r="S51" s="1333">
        <v>35</v>
      </c>
      <c r="T51" s="1209">
        <v>31</v>
      </c>
      <c r="U51" s="1207">
        <v>8</v>
      </c>
      <c r="V51" s="1226">
        <v>7</v>
      </c>
      <c r="W51" s="1207">
        <v>8</v>
      </c>
      <c r="X51" s="1335">
        <v>9</v>
      </c>
      <c r="Y51" s="1209">
        <v>14</v>
      </c>
      <c r="Z51" s="1207">
        <v>15</v>
      </c>
      <c r="AA51" s="1334">
        <v>8</v>
      </c>
      <c r="AB51" s="1332">
        <v>15</v>
      </c>
      <c r="AC51" s="1336">
        <v>10</v>
      </c>
      <c r="AD51" s="1332">
        <v>12</v>
      </c>
      <c r="AE51" s="1337">
        <v>17</v>
      </c>
      <c r="AF51" s="1332">
        <v>9</v>
      </c>
      <c r="AG51" s="1338">
        <v>7</v>
      </c>
      <c r="AH51" s="1226">
        <v>12</v>
      </c>
      <c r="AI51" s="1339">
        <v>10</v>
      </c>
      <c r="AJ51" s="1339">
        <v>13</v>
      </c>
      <c r="AK51" s="1340">
        <v>6</v>
      </c>
      <c r="AL51" s="1339">
        <v>9</v>
      </c>
      <c r="AM51" s="1332">
        <v>13</v>
      </c>
      <c r="AN51" s="1337">
        <v>14</v>
      </c>
      <c r="AO51" s="1341">
        <v>5</v>
      </c>
      <c r="AP51" s="1339">
        <v>5</v>
      </c>
      <c r="AQ51" s="1341">
        <v>3</v>
      </c>
      <c r="AR51" s="1333">
        <v>4</v>
      </c>
      <c r="AS51" s="1342">
        <v>2</v>
      </c>
      <c r="AT51" s="1336">
        <v>10</v>
      </c>
      <c r="AU51" s="1332">
        <v>8</v>
      </c>
      <c r="AV51" s="1343">
        <v>62</v>
      </c>
      <c r="AW51" s="1344">
        <v>28</v>
      </c>
      <c r="AX51" s="1345">
        <f aca="true" t="shared" si="14" ref="AX51:AX58">SUM(G51:AW51)</f>
        <v>719</v>
      </c>
    </row>
    <row r="52" spans="2:50" s="95" customFormat="1" ht="14.25" customHeight="1">
      <c r="B52" s="120"/>
      <c r="C52" s="1563"/>
      <c r="D52" s="1566"/>
      <c r="E52" s="1566"/>
      <c r="F52" s="257" t="s">
        <v>242</v>
      </c>
      <c r="G52" s="1226">
        <v>0</v>
      </c>
      <c r="H52" s="1207">
        <v>5</v>
      </c>
      <c r="I52" s="1207">
        <v>1</v>
      </c>
      <c r="J52" s="1209">
        <v>1</v>
      </c>
      <c r="K52" s="1346">
        <v>0</v>
      </c>
      <c r="L52" s="1226">
        <v>1</v>
      </c>
      <c r="M52" s="1207">
        <v>0</v>
      </c>
      <c r="N52" s="1207">
        <v>2</v>
      </c>
      <c r="O52" s="1226">
        <v>0</v>
      </c>
      <c r="P52" s="1207">
        <v>0</v>
      </c>
      <c r="Q52" s="1334">
        <v>2</v>
      </c>
      <c r="R52" s="1227">
        <v>0</v>
      </c>
      <c r="S52" s="1207">
        <v>0</v>
      </c>
      <c r="T52" s="1227">
        <v>4</v>
      </c>
      <c r="U52" s="1207">
        <v>2</v>
      </c>
      <c r="V52" s="1226">
        <v>0</v>
      </c>
      <c r="W52" s="1207">
        <v>0</v>
      </c>
      <c r="X52" s="1225">
        <v>1</v>
      </c>
      <c r="Y52" s="1227">
        <v>0</v>
      </c>
      <c r="Z52" s="1207">
        <v>0</v>
      </c>
      <c r="AA52" s="1207">
        <v>1</v>
      </c>
      <c r="AB52" s="1207">
        <v>0</v>
      </c>
      <c r="AC52" s="1227">
        <v>2</v>
      </c>
      <c r="AD52" s="1207">
        <v>1</v>
      </c>
      <c r="AE52" s="1225">
        <v>0</v>
      </c>
      <c r="AF52" s="1207">
        <v>4</v>
      </c>
      <c r="AG52" s="1207">
        <v>0</v>
      </c>
      <c r="AH52" s="1226">
        <v>0</v>
      </c>
      <c r="AI52" s="1207">
        <v>1</v>
      </c>
      <c r="AJ52" s="1207">
        <v>2</v>
      </c>
      <c r="AK52" s="1226">
        <v>1</v>
      </c>
      <c r="AL52" s="1207">
        <v>2</v>
      </c>
      <c r="AM52" s="1207">
        <v>2</v>
      </c>
      <c r="AN52" s="1225">
        <v>2</v>
      </c>
      <c r="AO52" s="1227">
        <v>0</v>
      </c>
      <c r="AP52" s="1207">
        <v>0</v>
      </c>
      <c r="AQ52" s="1227">
        <v>0</v>
      </c>
      <c r="AR52" s="1207">
        <v>0</v>
      </c>
      <c r="AS52" s="1225">
        <v>0</v>
      </c>
      <c r="AT52" s="1227">
        <v>2</v>
      </c>
      <c r="AU52" s="1207">
        <v>1</v>
      </c>
      <c r="AV52" s="1225">
        <v>0</v>
      </c>
      <c r="AW52" s="1347">
        <v>0</v>
      </c>
      <c r="AX52" s="1348">
        <f t="shared" si="14"/>
        <v>40</v>
      </c>
    </row>
    <row r="53" spans="2:50" s="95" customFormat="1" ht="14.25" customHeight="1">
      <c r="B53" s="120"/>
      <c r="C53" s="1563"/>
      <c r="D53" s="1566"/>
      <c r="E53" s="1566"/>
      <c r="F53" s="257" t="s">
        <v>105</v>
      </c>
      <c r="G53" s="1331">
        <v>25</v>
      </c>
      <c r="H53" s="1207">
        <v>18</v>
      </c>
      <c r="I53" s="1332">
        <v>0</v>
      </c>
      <c r="J53" s="1209">
        <v>4</v>
      </c>
      <c r="K53" s="1332">
        <v>0</v>
      </c>
      <c r="L53" s="1340">
        <v>0</v>
      </c>
      <c r="M53" s="1332">
        <v>0</v>
      </c>
      <c r="N53" s="1207">
        <v>2</v>
      </c>
      <c r="O53" s="1226">
        <v>4</v>
      </c>
      <c r="P53" s="1207">
        <v>2</v>
      </c>
      <c r="Q53" s="1334">
        <v>2</v>
      </c>
      <c r="R53" s="1341">
        <v>0</v>
      </c>
      <c r="S53" s="1332">
        <v>0</v>
      </c>
      <c r="T53" s="1209">
        <v>3</v>
      </c>
      <c r="U53" s="1332">
        <v>1</v>
      </c>
      <c r="V53" s="1340">
        <v>1</v>
      </c>
      <c r="W53" s="1332">
        <v>0</v>
      </c>
      <c r="X53" s="1342">
        <v>1</v>
      </c>
      <c r="Y53" s="1209">
        <v>4</v>
      </c>
      <c r="Z53" s="1332">
        <v>3</v>
      </c>
      <c r="AA53" s="1334">
        <v>1</v>
      </c>
      <c r="AB53" s="1332">
        <v>0</v>
      </c>
      <c r="AC53" s="1341">
        <v>6</v>
      </c>
      <c r="AD53" s="1332">
        <v>11</v>
      </c>
      <c r="AE53" s="1342">
        <v>0</v>
      </c>
      <c r="AF53" s="1332">
        <v>0</v>
      </c>
      <c r="AG53" s="1332">
        <v>0</v>
      </c>
      <c r="AH53" s="1340">
        <v>0</v>
      </c>
      <c r="AI53" s="1332">
        <v>1</v>
      </c>
      <c r="AJ53" s="1332">
        <v>2</v>
      </c>
      <c r="AK53" s="1340">
        <v>0</v>
      </c>
      <c r="AL53" s="1332">
        <v>3</v>
      </c>
      <c r="AM53" s="1332">
        <v>0</v>
      </c>
      <c r="AN53" s="1342">
        <v>3</v>
      </c>
      <c r="AO53" s="1341">
        <v>0</v>
      </c>
      <c r="AP53" s="1332">
        <v>0</v>
      </c>
      <c r="AQ53" s="1341">
        <v>2</v>
      </c>
      <c r="AR53" s="1332">
        <v>0</v>
      </c>
      <c r="AS53" s="1342">
        <v>2</v>
      </c>
      <c r="AT53" s="1341">
        <v>0</v>
      </c>
      <c r="AU53" s="1332">
        <v>0</v>
      </c>
      <c r="AV53" s="1342">
        <v>0</v>
      </c>
      <c r="AW53" s="1344">
        <v>0</v>
      </c>
      <c r="AX53" s="1348">
        <f t="shared" si="14"/>
        <v>101</v>
      </c>
    </row>
    <row r="54" spans="2:50" s="95" customFormat="1" ht="14.25" customHeight="1">
      <c r="B54" s="120"/>
      <c r="C54" s="1563"/>
      <c r="D54" s="1566"/>
      <c r="E54" s="1566"/>
      <c r="F54" s="257" t="s">
        <v>106</v>
      </c>
      <c r="G54" s="1349">
        <v>22</v>
      </c>
      <c r="H54" s="1207">
        <v>8</v>
      </c>
      <c r="I54" s="1207">
        <v>11</v>
      </c>
      <c r="J54" s="1209">
        <v>13</v>
      </c>
      <c r="K54" s="1207">
        <v>0</v>
      </c>
      <c r="L54" s="1226">
        <v>2</v>
      </c>
      <c r="M54" s="1207">
        <v>6</v>
      </c>
      <c r="N54" s="1207">
        <v>2</v>
      </c>
      <c r="O54" s="1226">
        <v>10</v>
      </c>
      <c r="P54" s="1207">
        <v>4</v>
      </c>
      <c r="Q54" s="1334">
        <v>8</v>
      </c>
      <c r="R54" s="1227">
        <v>0</v>
      </c>
      <c r="S54" s="1207">
        <v>16</v>
      </c>
      <c r="T54" s="1209">
        <v>3</v>
      </c>
      <c r="U54" s="1207">
        <v>5</v>
      </c>
      <c r="V54" s="1226">
        <v>3</v>
      </c>
      <c r="W54" s="1207">
        <v>8</v>
      </c>
      <c r="X54" s="1225">
        <v>3</v>
      </c>
      <c r="Y54" s="1227">
        <v>0</v>
      </c>
      <c r="Z54" s="1207">
        <v>0</v>
      </c>
      <c r="AA54" s="1334">
        <v>3</v>
      </c>
      <c r="AB54" s="1207">
        <v>15</v>
      </c>
      <c r="AC54" s="1227">
        <v>2</v>
      </c>
      <c r="AD54" s="1207">
        <v>0</v>
      </c>
      <c r="AE54" s="1225">
        <v>12</v>
      </c>
      <c r="AF54" s="1207">
        <v>5</v>
      </c>
      <c r="AG54" s="1338">
        <v>7</v>
      </c>
      <c r="AH54" s="1226">
        <v>5</v>
      </c>
      <c r="AI54" s="1207">
        <v>3</v>
      </c>
      <c r="AJ54" s="1207">
        <v>9</v>
      </c>
      <c r="AK54" s="1226">
        <v>2</v>
      </c>
      <c r="AL54" s="1207">
        <v>4</v>
      </c>
      <c r="AM54" s="1207">
        <v>3</v>
      </c>
      <c r="AN54" s="1225">
        <v>3</v>
      </c>
      <c r="AO54" s="1227">
        <v>5</v>
      </c>
      <c r="AP54" s="1207">
        <v>5</v>
      </c>
      <c r="AQ54" s="1227">
        <v>1</v>
      </c>
      <c r="AR54" s="1207">
        <v>4</v>
      </c>
      <c r="AS54" s="1225">
        <v>0</v>
      </c>
      <c r="AT54" s="1227">
        <v>8</v>
      </c>
      <c r="AU54" s="1207">
        <v>3</v>
      </c>
      <c r="AV54" s="1225">
        <v>5</v>
      </c>
      <c r="AW54" s="1347">
        <v>3</v>
      </c>
      <c r="AX54" s="1348">
        <f t="shared" si="14"/>
        <v>231</v>
      </c>
    </row>
    <row r="55" spans="2:50" s="95" customFormat="1" ht="14.25" customHeight="1">
      <c r="B55" s="120"/>
      <c r="C55" s="1563"/>
      <c r="D55" s="1566"/>
      <c r="E55" s="1566"/>
      <c r="F55" s="257" t="s">
        <v>107</v>
      </c>
      <c r="G55" s="1350">
        <v>0</v>
      </c>
      <c r="H55" s="1346">
        <v>0</v>
      </c>
      <c r="I55" s="1346">
        <v>0</v>
      </c>
      <c r="J55" s="1351">
        <v>0</v>
      </c>
      <c r="K55" s="1346">
        <v>0</v>
      </c>
      <c r="L55" s="1350">
        <v>0</v>
      </c>
      <c r="M55" s="1346">
        <v>0</v>
      </c>
      <c r="N55" s="1346">
        <v>0</v>
      </c>
      <c r="O55" s="1350">
        <v>0</v>
      </c>
      <c r="P55" s="1346">
        <v>0</v>
      </c>
      <c r="Q55" s="1346">
        <v>0</v>
      </c>
      <c r="R55" s="1351">
        <v>0</v>
      </c>
      <c r="S55" s="1346">
        <v>0</v>
      </c>
      <c r="T55" s="1351">
        <v>0</v>
      </c>
      <c r="U55" s="1346">
        <v>0</v>
      </c>
      <c r="V55" s="1352">
        <v>0</v>
      </c>
      <c r="W55" s="1346">
        <v>0</v>
      </c>
      <c r="X55" s="1346">
        <v>0</v>
      </c>
      <c r="Y55" s="1351">
        <v>0</v>
      </c>
      <c r="Z55" s="1346">
        <v>0</v>
      </c>
      <c r="AA55" s="1207">
        <v>0</v>
      </c>
      <c r="AB55" s="1346">
        <v>0</v>
      </c>
      <c r="AC55" s="1351">
        <v>0</v>
      </c>
      <c r="AD55" s="1346">
        <v>0</v>
      </c>
      <c r="AE55" s="1352">
        <v>0</v>
      </c>
      <c r="AF55" s="1346">
        <v>0</v>
      </c>
      <c r="AG55" s="1346">
        <v>0</v>
      </c>
      <c r="AH55" s="1350">
        <v>0</v>
      </c>
      <c r="AI55" s="1346">
        <v>0</v>
      </c>
      <c r="AJ55" s="1346">
        <v>0</v>
      </c>
      <c r="AK55" s="1350">
        <v>0</v>
      </c>
      <c r="AL55" s="1346">
        <v>0</v>
      </c>
      <c r="AM55" s="1346">
        <v>0</v>
      </c>
      <c r="AN55" s="1352">
        <v>0</v>
      </c>
      <c r="AO55" s="1351">
        <v>0</v>
      </c>
      <c r="AP55" s="1346">
        <v>0</v>
      </c>
      <c r="AQ55" s="1351">
        <v>0</v>
      </c>
      <c r="AR55" s="1346">
        <v>0</v>
      </c>
      <c r="AS55" s="1352">
        <v>0</v>
      </c>
      <c r="AT55" s="1351">
        <v>0</v>
      </c>
      <c r="AU55" s="1346">
        <v>0</v>
      </c>
      <c r="AV55" s="1352">
        <v>7</v>
      </c>
      <c r="AW55" s="1353">
        <v>0</v>
      </c>
      <c r="AX55" s="1348">
        <f t="shared" si="14"/>
        <v>7</v>
      </c>
    </row>
    <row r="56" spans="2:50" s="95" customFormat="1" ht="14.25" customHeight="1">
      <c r="B56" s="120"/>
      <c r="C56" s="1567"/>
      <c r="D56" s="1568"/>
      <c r="E56" s="1568"/>
      <c r="F56" s="1354" t="s">
        <v>108</v>
      </c>
      <c r="G56" s="1355">
        <v>0</v>
      </c>
      <c r="H56" s="1332">
        <v>0</v>
      </c>
      <c r="I56" s="1332">
        <v>0</v>
      </c>
      <c r="J56" s="1341">
        <v>0</v>
      </c>
      <c r="K56" s="1332">
        <v>0</v>
      </c>
      <c r="L56" s="1340">
        <v>0</v>
      </c>
      <c r="M56" s="1332">
        <v>0</v>
      </c>
      <c r="N56" s="1332">
        <v>0</v>
      </c>
      <c r="O56" s="1340">
        <v>0</v>
      </c>
      <c r="P56" s="1332">
        <v>0</v>
      </c>
      <c r="Q56" s="1332">
        <v>0</v>
      </c>
      <c r="R56" s="1341">
        <v>0</v>
      </c>
      <c r="S56" s="1332">
        <v>0</v>
      </c>
      <c r="T56" s="1341">
        <v>0</v>
      </c>
      <c r="U56" s="1332">
        <v>0</v>
      </c>
      <c r="V56" s="1342">
        <v>0</v>
      </c>
      <c r="W56" s="1332">
        <v>0</v>
      </c>
      <c r="X56" s="1332">
        <v>0</v>
      </c>
      <c r="Y56" s="1341">
        <v>0</v>
      </c>
      <c r="Z56" s="1332">
        <v>0</v>
      </c>
      <c r="AA56" s="1332">
        <v>0</v>
      </c>
      <c r="AB56" s="1332">
        <v>0</v>
      </c>
      <c r="AC56" s="1341">
        <v>0</v>
      </c>
      <c r="AD56" s="1332">
        <v>0</v>
      </c>
      <c r="AE56" s="1342">
        <v>0</v>
      </c>
      <c r="AF56" s="1332">
        <v>0</v>
      </c>
      <c r="AG56" s="1332">
        <v>0</v>
      </c>
      <c r="AH56" s="1340">
        <v>0</v>
      </c>
      <c r="AI56" s="1315">
        <v>5</v>
      </c>
      <c r="AJ56" s="1332">
        <v>0</v>
      </c>
      <c r="AK56" s="1340">
        <v>0</v>
      </c>
      <c r="AL56" s="1332">
        <v>0</v>
      </c>
      <c r="AM56" s="1332">
        <v>0</v>
      </c>
      <c r="AN56" s="1342">
        <v>0</v>
      </c>
      <c r="AO56" s="1341">
        <v>0</v>
      </c>
      <c r="AP56" s="1332">
        <v>0</v>
      </c>
      <c r="AQ56" s="1341">
        <v>0</v>
      </c>
      <c r="AR56" s="1332">
        <v>0</v>
      </c>
      <c r="AS56" s="1342">
        <v>0</v>
      </c>
      <c r="AT56" s="1341">
        <v>0</v>
      </c>
      <c r="AU56" s="1332">
        <v>0</v>
      </c>
      <c r="AV56" s="1342">
        <v>8</v>
      </c>
      <c r="AW56" s="1344">
        <v>0</v>
      </c>
      <c r="AX56" s="1345">
        <f t="shared" si="14"/>
        <v>13</v>
      </c>
    </row>
    <row r="57" spans="2:50" s="872" customFormat="1" ht="14.25" customHeight="1">
      <c r="B57" s="1356"/>
      <c r="C57" s="1357" t="s">
        <v>243</v>
      </c>
      <c r="D57" s="1358"/>
      <c r="E57" s="1358"/>
      <c r="F57" s="1359"/>
      <c r="G57" s="1360">
        <v>30</v>
      </c>
      <c r="H57" s="1361">
        <v>7</v>
      </c>
      <c r="I57" s="1361">
        <v>2</v>
      </c>
      <c r="J57" s="1362">
        <v>5</v>
      </c>
      <c r="K57" s="1361">
        <v>0</v>
      </c>
      <c r="L57" s="1362">
        <v>5</v>
      </c>
      <c r="M57" s="1361">
        <v>3</v>
      </c>
      <c r="N57" s="1361">
        <v>0</v>
      </c>
      <c r="O57" s="1363">
        <v>0</v>
      </c>
      <c r="P57" s="1361">
        <v>0</v>
      </c>
      <c r="Q57" s="1361">
        <v>1</v>
      </c>
      <c r="R57" s="1362">
        <v>1</v>
      </c>
      <c r="S57" s="1361">
        <v>6</v>
      </c>
      <c r="T57" s="1362">
        <v>6</v>
      </c>
      <c r="U57" s="1361">
        <v>0</v>
      </c>
      <c r="V57" s="1364">
        <v>0</v>
      </c>
      <c r="W57" s="1361">
        <v>1</v>
      </c>
      <c r="X57" s="1361">
        <v>0</v>
      </c>
      <c r="Y57" s="1361">
        <v>2</v>
      </c>
      <c r="Z57" s="1361">
        <v>5</v>
      </c>
      <c r="AA57" s="1361">
        <v>6</v>
      </c>
      <c r="AB57" s="1361">
        <v>0</v>
      </c>
      <c r="AC57" s="1362">
        <v>0</v>
      </c>
      <c r="AD57" s="1361">
        <v>0</v>
      </c>
      <c r="AE57" s="1364">
        <v>0</v>
      </c>
      <c r="AF57" s="1361">
        <v>0</v>
      </c>
      <c r="AG57" s="1361">
        <v>7</v>
      </c>
      <c r="AH57" s="1363">
        <v>0</v>
      </c>
      <c r="AI57" s="1361">
        <v>0</v>
      </c>
      <c r="AJ57" s="1361">
        <v>0</v>
      </c>
      <c r="AK57" s="1363">
        <v>2</v>
      </c>
      <c r="AL57" s="1361">
        <v>0</v>
      </c>
      <c r="AM57" s="1361">
        <v>0</v>
      </c>
      <c r="AN57" s="1364">
        <v>0</v>
      </c>
      <c r="AO57" s="1362">
        <v>0</v>
      </c>
      <c r="AP57" s="1361">
        <v>0</v>
      </c>
      <c r="AQ57" s="1362">
        <v>0</v>
      </c>
      <c r="AR57" s="1361">
        <v>0</v>
      </c>
      <c r="AS57" s="1364">
        <v>1</v>
      </c>
      <c r="AT57" s="1362">
        <v>0</v>
      </c>
      <c r="AU57" s="1361">
        <v>0</v>
      </c>
      <c r="AV57" s="1364">
        <v>5</v>
      </c>
      <c r="AW57" s="1365">
        <v>3</v>
      </c>
      <c r="AX57" s="1366">
        <f t="shared" si="14"/>
        <v>98</v>
      </c>
    </row>
    <row r="58" spans="2:50" s="95" customFormat="1" ht="14.25" customHeight="1" thickBot="1">
      <c r="B58" s="1367"/>
      <c r="C58" s="1368"/>
      <c r="D58" s="1368"/>
      <c r="E58" s="1368"/>
      <c r="F58" s="1369" t="s">
        <v>244</v>
      </c>
      <c r="G58" s="1370">
        <v>126</v>
      </c>
      <c r="H58" s="1375">
        <v>80</v>
      </c>
      <c r="I58" s="1371">
        <v>21</v>
      </c>
      <c r="J58" s="1372">
        <v>23</v>
      </c>
      <c r="K58" s="1373">
        <v>10</v>
      </c>
      <c r="L58" s="1374">
        <v>12</v>
      </c>
      <c r="M58" s="1375">
        <v>9</v>
      </c>
      <c r="N58" s="1373">
        <v>11</v>
      </c>
      <c r="O58" s="1376">
        <v>23</v>
      </c>
      <c r="P58" s="1375">
        <v>10</v>
      </c>
      <c r="Q58" s="1373">
        <v>22</v>
      </c>
      <c r="R58" s="1377">
        <v>17</v>
      </c>
      <c r="S58" s="1375">
        <v>41</v>
      </c>
      <c r="T58" s="1372">
        <v>37</v>
      </c>
      <c r="U58" s="1375">
        <v>8</v>
      </c>
      <c r="V58" s="1379">
        <v>7</v>
      </c>
      <c r="W58" s="1373">
        <v>9</v>
      </c>
      <c r="X58" s="1371">
        <v>9</v>
      </c>
      <c r="Y58" s="1371">
        <v>16</v>
      </c>
      <c r="Z58" s="1373">
        <v>20</v>
      </c>
      <c r="AA58" s="1375">
        <v>14</v>
      </c>
      <c r="AB58" s="1371">
        <v>15</v>
      </c>
      <c r="AC58" s="1377">
        <v>10</v>
      </c>
      <c r="AD58" s="1378">
        <v>12</v>
      </c>
      <c r="AE58" s="1379">
        <v>17</v>
      </c>
      <c r="AF58" s="1371">
        <v>9</v>
      </c>
      <c r="AG58" s="1378">
        <v>14</v>
      </c>
      <c r="AH58" s="1374">
        <v>12</v>
      </c>
      <c r="AI58" s="1373">
        <v>10</v>
      </c>
      <c r="AJ58" s="1373">
        <v>13</v>
      </c>
      <c r="AK58" s="1379">
        <v>8</v>
      </c>
      <c r="AL58" s="1371">
        <v>9</v>
      </c>
      <c r="AM58" s="1371">
        <v>13</v>
      </c>
      <c r="AN58" s="1379">
        <v>14</v>
      </c>
      <c r="AO58" s="1377">
        <v>5</v>
      </c>
      <c r="AP58" s="1371">
        <v>5</v>
      </c>
      <c r="AQ58" s="1371">
        <v>3</v>
      </c>
      <c r="AR58" s="1371">
        <v>4</v>
      </c>
      <c r="AS58" s="1371">
        <v>3</v>
      </c>
      <c r="AT58" s="1371">
        <v>10</v>
      </c>
      <c r="AU58" s="1371">
        <v>8</v>
      </c>
      <c r="AV58" s="1375">
        <v>67</v>
      </c>
      <c r="AW58" s="1380">
        <v>31</v>
      </c>
      <c r="AX58" s="1381">
        <f t="shared" si="14"/>
        <v>817</v>
      </c>
    </row>
    <row r="59" spans="7:49" ht="13.5">
      <c r="G59" s="1493"/>
      <c r="H59" s="1493"/>
      <c r="I59" s="1493"/>
      <c r="J59" s="1493"/>
      <c r="K59" s="1493"/>
      <c r="L59" s="1493"/>
      <c r="M59" s="1493"/>
      <c r="N59" s="1493"/>
      <c r="O59" s="1493"/>
      <c r="P59" s="1493"/>
      <c r="Q59" s="1493"/>
      <c r="R59" s="1493"/>
      <c r="S59" s="1493"/>
      <c r="T59" s="1493"/>
      <c r="U59" s="1493"/>
      <c r="V59" s="1493"/>
      <c r="W59" s="1493"/>
      <c r="X59" s="1493"/>
      <c r="Y59" s="1493"/>
      <c r="Z59" s="1493"/>
      <c r="AA59" s="1493"/>
      <c r="AB59" s="1493"/>
      <c r="AC59" s="1493"/>
      <c r="AD59" s="1493"/>
      <c r="AE59" s="1493"/>
      <c r="AF59" s="1493"/>
      <c r="AG59" s="1493"/>
      <c r="AH59" s="1493"/>
      <c r="AI59" s="1493"/>
      <c r="AJ59" s="1493"/>
      <c r="AK59" s="1493"/>
      <c r="AL59" s="1493"/>
      <c r="AM59" s="1493"/>
      <c r="AN59" s="1493"/>
      <c r="AO59" s="1493"/>
      <c r="AP59" s="1493"/>
      <c r="AQ59" s="1493"/>
      <c r="AR59" s="1493"/>
      <c r="AS59" s="1493"/>
      <c r="AT59" s="1493"/>
      <c r="AU59" s="1493"/>
      <c r="AV59" s="1493"/>
      <c r="AW59" s="1493"/>
    </row>
    <row r="60" spans="6:49" ht="13.5">
      <c r="F60" s="873"/>
      <c r="G60" s="1493"/>
      <c r="H60" s="1493"/>
      <c r="I60" s="1493"/>
      <c r="J60" s="1493"/>
      <c r="K60" s="1493"/>
      <c r="L60" s="1493"/>
      <c r="M60" s="1493"/>
      <c r="N60" s="1493"/>
      <c r="O60" s="1493"/>
      <c r="P60" s="1493"/>
      <c r="Q60" s="1493"/>
      <c r="R60" s="1493"/>
      <c r="S60" s="1493"/>
      <c r="T60" s="1493"/>
      <c r="U60" s="1493"/>
      <c r="V60" s="1493"/>
      <c r="W60" s="1493"/>
      <c r="X60" s="1493"/>
      <c r="Y60" s="1493"/>
      <c r="Z60" s="1493"/>
      <c r="AA60" s="1493"/>
      <c r="AB60" s="1493"/>
      <c r="AC60" s="1493"/>
      <c r="AD60" s="1493"/>
      <c r="AE60" s="1493"/>
      <c r="AF60" s="1493"/>
      <c r="AG60" s="1493"/>
      <c r="AH60" s="1493"/>
      <c r="AI60" s="1493"/>
      <c r="AJ60" s="1493"/>
      <c r="AK60" s="1493"/>
      <c r="AL60" s="1493"/>
      <c r="AM60" s="1493"/>
      <c r="AN60" s="1493"/>
      <c r="AO60" s="1493"/>
      <c r="AP60" s="1493"/>
      <c r="AQ60" s="1493"/>
      <c r="AR60" s="1493"/>
      <c r="AS60" s="1493"/>
      <c r="AT60" s="1493"/>
      <c r="AU60" s="1493"/>
      <c r="AV60" s="1493"/>
      <c r="AW60" s="1493"/>
    </row>
  </sheetData>
  <sheetProtection/>
  <mergeCells count="9">
    <mergeCell ref="AX4:AX5"/>
    <mergeCell ref="C38:E44"/>
    <mergeCell ref="C48:E49"/>
    <mergeCell ref="C30:F30"/>
    <mergeCell ref="C31:F31"/>
    <mergeCell ref="C33:F33"/>
    <mergeCell ref="C36:F36"/>
    <mergeCell ref="C52:E56"/>
    <mergeCell ref="C18:E19"/>
  </mergeCells>
  <conditionalFormatting sqref="AZ51:IV51 G1:IV50 D1:F35 D37:F60 A1:C60 A61:F65536 G51:AX51 G52:IV65536">
    <cfRule type="cellIs" priority="1" dxfId="0" operator="equal" stopIfTrue="1">
      <formula>0</formula>
    </cfRule>
  </conditionalFormatting>
  <printOptions/>
  <pageMargins left="0.9055118110236221" right="0.7874015748031497" top="0.4330708661417323" bottom="0.6692913385826772" header="0.4330708661417323" footer="0.1968503937007874"/>
  <pageSetup errors="blank" horizontalDpi="600" verticalDpi="600" orientation="landscape" pageOrder="overThenDown" paperSize="9" scale="65" r:id="rId2"/>
  <headerFooter alignWithMargins="0">
    <oddFooter>&amp;C&amp;"ＭＳ Ｐゴシック,太字"&amp;20１　水道事業</oddFooter>
  </headerFooter>
  <colBreaks count="2" manualBreakCount="2">
    <brk id="21" max="57" man="1"/>
    <brk id="35" max="5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BJ98"/>
  <sheetViews>
    <sheetView view="pageBreakPreview" zoomScaleSheetLayoutView="100" zoomScalePageLayoutView="0" workbookViewId="0" topLeftCell="A1">
      <pane xSplit="6" ySplit="3" topLeftCell="G4" activePane="bottomRight" state="frozen"/>
      <selection pane="topLeft" activeCell="Q21" sqref="Q21"/>
      <selection pane="topRight" activeCell="Q21" sqref="Q21"/>
      <selection pane="bottomLeft" activeCell="Q21" sqref="Q21"/>
      <selection pane="bottomRight" activeCell="BE177" sqref="BE177"/>
    </sheetView>
  </sheetViews>
  <sheetFormatPr defaultColWidth="9.00390625" defaultRowHeight="13.5"/>
  <cols>
    <col min="1" max="1" width="5.625" style="52" customWidth="1"/>
    <col min="2" max="2" width="2.125" style="52" customWidth="1"/>
    <col min="3" max="3" width="2.25390625" style="52" customWidth="1"/>
    <col min="4" max="4" width="6.125" style="52" customWidth="1"/>
    <col min="5" max="5" width="19.25390625" style="30" customWidth="1"/>
    <col min="6" max="6" width="9.375" style="44" customWidth="1"/>
    <col min="7" max="49" width="9.125" style="30" customWidth="1"/>
    <col min="50" max="50" width="10.125" style="30" customWidth="1"/>
    <col min="51" max="62" width="9.00390625" style="30" customWidth="1"/>
    <col min="63" max="16384" width="9.00390625" style="52" customWidth="1"/>
  </cols>
  <sheetData>
    <row r="1" spans="2:50" ht="20.25" customHeight="1" thickBot="1">
      <c r="B1" s="258" t="s">
        <v>142</v>
      </c>
      <c r="D1" s="53"/>
      <c r="E1" s="28"/>
      <c r="F1" s="18"/>
      <c r="I1" s="52"/>
      <c r="J1" s="61"/>
      <c r="W1" s="61" t="s">
        <v>143</v>
      </c>
      <c r="AN1" s="61" t="s">
        <v>143</v>
      </c>
      <c r="AX1" s="61" t="s">
        <v>143</v>
      </c>
    </row>
    <row r="2" spans="2:62" s="64" customFormat="1" ht="15" customHeight="1">
      <c r="B2" s="441"/>
      <c r="C2" s="442"/>
      <c r="D2" s="442"/>
      <c r="E2" s="443"/>
      <c r="F2" s="322" t="s">
        <v>518</v>
      </c>
      <c r="G2" s="321" t="s">
        <v>499</v>
      </c>
      <c r="H2" s="321" t="s">
        <v>500</v>
      </c>
      <c r="I2" s="321" t="s">
        <v>501</v>
      </c>
      <c r="J2" s="321" t="s">
        <v>502</v>
      </c>
      <c r="K2" s="321" t="s">
        <v>503</v>
      </c>
      <c r="L2" s="321" t="s">
        <v>504</v>
      </c>
      <c r="M2" s="321" t="s">
        <v>505</v>
      </c>
      <c r="N2" s="321" t="s">
        <v>506</v>
      </c>
      <c r="O2" s="321" t="s">
        <v>507</v>
      </c>
      <c r="P2" s="321" t="s">
        <v>508</v>
      </c>
      <c r="Q2" s="321" t="s">
        <v>509</v>
      </c>
      <c r="R2" s="321" t="s">
        <v>510</v>
      </c>
      <c r="S2" s="321" t="s">
        <v>511</v>
      </c>
      <c r="T2" s="321" t="s">
        <v>512</v>
      </c>
      <c r="U2" s="321" t="s">
        <v>513</v>
      </c>
      <c r="V2" s="321" t="s">
        <v>514</v>
      </c>
      <c r="W2" s="325" t="s">
        <v>25</v>
      </c>
      <c r="X2" s="325" t="s">
        <v>26</v>
      </c>
      <c r="Y2" s="325" t="s">
        <v>27</v>
      </c>
      <c r="Z2" s="325" t="s">
        <v>28</v>
      </c>
      <c r="AA2" s="325" t="s">
        <v>29</v>
      </c>
      <c r="AB2" s="325" t="s">
        <v>30</v>
      </c>
      <c r="AC2" s="325" t="s">
        <v>31</v>
      </c>
      <c r="AD2" s="325" t="s">
        <v>32</v>
      </c>
      <c r="AE2" s="325" t="s">
        <v>33</v>
      </c>
      <c r="AF2" s="325" t="s">
        <v>34</v>
      </c>
      <c r="AG2" s="325" t="s">
        <v>35</v>
      </c>
      <c r="AH2" s="325" t="s">
        <v>36</v>
      </c>
      <c r="AI2" s="325" t="s">
        <v>37</v>
      </c>
      <c r="AJ2" s="325" t="s">
        <v>38</v>
      </c>
      <c r="AK2" s="325" t="s">
        <v>39</v>
      </c>
      <c r="AL2" s="325" t="s">
        <v>40</v>
      </c>
      <c r="AM2" s="325" t="s">
        <v>41</v>
      </c>
      <c r="AN2" s="325" t="s">
        <v>42</v>
      </c>
      <c r="AO2" s="325" t="s">
        <v>43</v>
      </c>
      <c r="AP2" s="325" t="s">
        <v>44</v>
      </c>
      <c r="AQ2" s="325" t="s">
        <v>45</v>
      </c>
      <c r="AR2" s="325" t="s">
        <v>46</v>
      </c>
      <c r="AS2" s="325" t="s">
        <v>47</v>
      </c>
      <c r="AT2" s="325" t="s">
        <v>48</v>
      </c>
      <c r="AU2" s="325" t="s">
        <v>49</v>
      </c>
      <c r="AV2" s="325" t="s">
        <v>50</v>
      </c>
      <c r="AW2" s="333" t="s">
        <v>51</v>
      </c>
      <c r="AX2" s="1625" t="s">
        <v>292</v>
      </c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2:62" s="64" customFormat="1" ht="15" customHeight="1" thickBot="1">
      <c r="B3" s="444"/>
      <c r="C3" s="1693" t="s">
        <v>469</v>
      </c>
      <c r="D3" s="1693"/>
      <c r="E3" s="445"/>
      <c r="F3" s="448"/>
      <c r="G3" s="342" t="s">
        <v>177</v>
      </c>
      <c r="H3" s="342" t="s">
        <v>178</v>
      </c>
      <c r="I3" s="342" t="s">
        <v>179</v>
      </c>
      <c r="J3" s="342" t="s">
        <v>180</v>
      </c>
      <c r="K3" s="342" t="s">
        <v>19</v>
      </c>
      <c r="L3" s="342" t="s">
        <v>181</v>
      </c>
      <c r="M3" s="342" t="s">
        <v>182</v>
      </c>
      <c r="N3" s="342" t="s">
        <v>20</v>
      </c>
      <c r="O3" s="342" t="s">
        <v>183</v>
      </c>
      <c r="P3" s="342" t="s">
        <v>184</v>
      </c>
      <c r="Q3" s="342" t="s">
        <v>185</v>
      </c>
      <c r="R3" s="342" t="s">
        <v>186</v>
      </c>
      <c r="S3" s="342" t="s">
        <v>21</v>
      </c>
      <c r="T3" s="342" t="s">
        <v>187</v>
      </c>
      <c r="U3" s="342" t="s">
        <v>188</v>
      </c>
      <c r="V3" s="342" t="s">
        <v>24</v>
      </c>
      <c r="W3" s="337" t="s">
        <v>52</v>
      </c>
      <c r="X3" s="337" t="s">
        <v>53</v>
      </c>
      <c r="Y3" s="337" t="s">
        <v>54</v>
      </c>
      <c r="Z3" s="337" t="s">
        <v>55</v>
      </c>
      <c r="AA3" s="337" t="s">
        <v>56</v>
      </c>
      <c r="AB3" s="337" t="s">
        <v>57</v>
      </c>
      <c r="AC3" s="337" t="s">
        <v>58</v>
      </c>
      <c r="AD3" s="337" t="s">
        <v>59</v>
      </c>
      <c r="AE3" s="337" t="s">
        <v>60</v>
      </c>
      <c r="AF3" s="337" t="s">
        <v>61</v>
      </c>
      <c r="AG3" s="337" t="s">
        <v>62</v>
      </c>
      <c r="AH3" s="337" t="s">
        <v>63</v>
      </c>
      <c r="AI3" s="337" t="s">
        <v>64</v>
      </c>
      <c r="AJ3" s="337" t="s">
        <v>65</v>
      </c>
      <c r="AK3" s="337" t="s">
        <v>66</v>
      </c>
      <c r="AL3" s="337" t="s">
        <v>67</v>
      </c>
      <c r="AM3" s="337" t="s">
        <v>68</v>
      </c>
      <c r="AN3" s="337" t="s">
        <v>69</v>
      </c>
      <c r="AO3" s="337" t="s">
        <v>70</v>
      </c>
      <c r="AP3" s="337" t="s">
        <v>71</v>
      </c>
      <c r="AQ3" s="337" t="s">
        <v>72</v>
      </c>
      <c r="AR3" s="337" t="s">
        <v>73</v>
      </c>
      <c r="AS3" s="337" t="s">
        <v>74</v>
      </c>
      <c r="AT3" s="337" t="s">
        <v>75</v>
      </c>
      <c r="AU3" s="337" t="s">
        <v>76</v>
      </c>
      <c r="AV3" s="337" t="s">
        <v>77</v>
      </c>
      <c r="AW3" s="338" t="s">
        <v>78</v>
      </c>
      <c r="AX3" s="1626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</row>
    <row r="4" spans="2:50" ht="15" customHeight="1">
      <c r="B4" s="482" t="s">
        <v>158</v>
      </c>
      <c r="C4" s="483"/>
      <c r="D4" s="483"/>
      <c r="E4" s="484"/>
      <c r="F4" s="451" t="s">
        <v>144</v>
      </c>
      <c r="G4" s="452">
        <f>SUM(G7,G15)</f>
        <v>16664</v>
      </c>
      <c r="H4" s="452">
        <f aca="true" t="shared" si="0" ref="H4:AW4">SUM(H7,H15)</f>
        <v>38144</v>
      </c>
      <c r="I4" s="452">
        <f t="shared" si="0"/>
        <v>0</v>
      </c>
      <c r="J4" s="452">
        <f t="shared" si="0"/>
        <v>5579</v>
      </c>
      <c r="K4" s="452">
        <f t="shared" si="0"/>
        <v>19505</v>
      </c>
      <c r="L4" s="452">
        <f t="shared" si="0"/>
        <v>2319</v>
      </c>
      <c r="M4" s="452">
        <f t="shared" si="0"/>
        <v>183973</v>
      </c>
      <c r="N4" s="452">
        <f t="shared" si="0"/>
        <v>78325</v>
      </c>
      <c r="O4" s="452">
        <f t="shared" si="0"/>
        <v>8232</v>
      </c>
      <c r="P4" s="452">
        <f t="shared" si="0"/>
        <v>919</v>
      </c>
      <c r="Q4" s="452">
        <f t="shared" si="0"/>
        <v>1990</v>
      </c>
      <c r="R4" s="452">
        <f t="shared" si="0"/>
        <v>156373</v>
      </c>
      <c r="S4" s="452">
        <f t="shared" si="0"/>
        <v>20857</v>
      </c>
      <c r="T4" s="452">
        <f t="shared" si="0"/>
        <v>2736</v>
      </c>
      <c r="U4" s="452">
        <f t="shared" si="0"/>
        <v>73356</v>
      </c>
      <c r="V4" s="452">
        <f t="shared" si="0"/>
        <v>13223</v>
      </c>
      <c r="W4" s="452">
        <f t="shared" si="0"/>
        <v>17182</v>
      </c>
      <c r="X4" s="452">
        <f t="shared" si="0"/>
        <v>0</v>
      </c>
      <c r="Y4" s="452">
        <f t="shared" si="0"/>
        <v>1868</v>
      </c>
      <c r="Z4" s="452">
        <f t="shared" si="0"/>
        <v>201160</v>
      </c>
      <c r="AA4" s="452">
        <f t="shared" si="0"/>
        <v>5000</v>
      </c>
      <c r="AB4" s="452">
        <f t="shared" si="0"/>
        <v>29649</v>
      </c>
      <c r="AC4" s="452">
        <f t="shared" si="0"/>
        <v>44726</v>
      </c>
      <c r="AD4" s="452">
        <f t="shared" si="0"/>
        <v>131283</v>
      </c>
      <c r="AE4" s="452">
        <f t="shared" si="0"/>
        <v>7000</v>
      </c>
      <c r="AF4" s="452">
        <f t="shared" si="0"/>
        <v>35996</v>
      </c>
      <c r="AG4" s="452">
        <f t="shared" si="0"/>
        <v>438265</v>
      </c>
      <c r="AH4" s="452">
        <f t="shared" si="0"/>
        <v>10948</v>
      </c>
      <c r="AI4" s="452">
        <f t="shared" si="0"/>
        <v>1375</v>
      </c>
      <c r="AJ4" s="452">
        <f t="shared" si="0"/>
        <v>0</v>
      </c>
      <c r="AK4" s="452">
        <f t="shared" si="0"/>
        <v>2651</v>
      </c>
      <c r="AL4" s="452">
        <f t="shared" si="0"/>
        <v>55723</v>
      </c>
      <c r="AM4" s="452">
        <f t="shared" si="0"/>
        <v>0</v>
      </c>
      <c r="AN4" s="452">
        <f t="shared" si="0"/>
        <v>16000</v>
      </c>
      <c r="AO4" s="452">
        <f t="shared" si="0"/>
        <v>0</v>
      </c>
      <c r="AP4" s="452">
        <f t="shared" si="0"/>
        <v>0</v>
      </c>
      <c r="AQ4" s="452">
        <f t="shared" si="0"/>
        <v>240</v>
      </c>
      <c r="AR4" s="452">
        <f t="shared" si="0"/>
        <v>4570</v>
      </c>
      <c r="AS4" s="452">
        <f t="shared" si="0"/>
        <v>45940</v>
      </c>
      <c r="AT4" s="452">
        <f t="shared" si="0"/>
        <v>2157</v>
      </c>
      <c r="AU4" s="452">
        <f t="shared" si="0"/>
        <v>0</v>
      </c>
      <c r="AV4" s="452">
        <f t="shared" si="0"/>
        <v>5436</v>
      </c>
      <c r="AW4" s="452">
        <f t="shared" si="0"/>
        <v>12104</v>
      </c>
      <c r="AX4" s="454">
        <f>SUM(G4:AW4)</f>
        <v>1691468</v>
      </c>
    </row>
    <row r="5" spans="2:50" ht="15" customHeight="1">
      <c r="B5" s="150"/>
      <c r="C5" s="57"/>
      <c r="D5" s="57"/>
      <c r="E5" s="41"/>
      <c r="F5" s="383" t="s">
        <v>145</v>
      </c>
      <c r="G5" s="197">
        <f>SUM(G8,G16,G39,)</f>
        <v>21629</v>
      </c>
      <c r="H5" s="62">
        <f aca="true" t="shared" si="1" ref="H5:AW5">SUM(H8,H16,H39,)</f>
        <v>38144</v>
      </c>
      <c r="I5" s="62">
        <f t="shared" si="1"/>
        <v>0</v>
      </c>
      <c r="J5" s="62">
        <f t="shared" si="1"/>
        <v>5579</v>
      </c>
      <c r="K5" s="62">
        <f t="shared" si="1"/>
        <v>19505</v>
      </c>
      <c r="L5" s="62">
        <f t="shared" si="1"/>
        <v>2319</v>
      </c>
      <c r="M5" s="62">
        <f>SUM(M8,M16,M39,)</f>
        <v>213594</v>
      </c>
      <c r="N5" s="62">
        <f t="shared" si="1"/>
        <v>78325</v>
      </c>
      <c r="O5" s="62">
        <f t="shared" si="1"/>
        <v>140799</v>
      </c>
      <c r="P5" s="62">
        <f t="shared" si="1"/>
        <v>919</v>
      </c>
      <c r="Q5" s="62">
        <f t="shared" si="1"/>
        <v>2527</v>
      </c>
      <c r="R5" s="62">
        <f t="shared" si="1"/>
        <v>156373</v>
      </c>
      <c r="S5" s="62">
        <f t="shared" si="1"/>
        <v>315940</v>
      </c>
      <c r="T5" s="62">
        <f t="shared" si="1"/>
        <v>2736</v>
      </c>
      <c r="U5" s="62">
        <f t="shared" si="1"/>
        <v>80000</v>
      </c>
      <c r="V5" s="62">
        <f t="shared" si="1"/>
        <v>13223</v>
      </c>
      <c r="W5" s="62">
        <f t="shared" si="1"/>
        <v>17182</v>
      </c>
      <c r="X5" s="62">
        <f t="shared" si="1"/>
        <v>0</v>
      </c>
      <c r="Y5" s="62">
        <f t="shared" si="1"/>
        <v>1868</v>
      </c>
      <c r="Z5" s="62">
        <f t="shared" si="1"/>
        <v>95929</v>
      </c>
      <c r="AA5" s="62">
        <f t="shared" si="1"/>
        <v>5000</v>
      </c>
      <c r="AB5" s="62">
        <f t="shared" si="1"/>
        <v>111275</v>
      </c>
      <c r="AC5" s="62">
        <f t="shared" si="1"/>
        <v>90000</v>
      </c>
      <c r="AD5" s="62">
        <f t="shared" si="1"/>
        <v>136631</v>
      </c>
      <c r="AE5" s="62">
        <f t="shared" si="1"/>
        <v>103829</v>
      </c>
      <c r="AF5" s="62">
        <f t="shared" si="1"/>
        <v>67820</v>
      </c>
      <c r="AG5" s="62">
        <f t="shared" si="1"/>
        <v>560172</v>
      </c>
      <c r="AH5" s="62">
        <f t="shared" si="1"/>
        <v>20466</v>
      </c>
      <c r="AI5" s="62">
        <f t="shared" si="1"/>
        <v>1375</v>
      </c>
      <c r="AJ5" s="62">
        <f t="shared" si="1"/>
        <v>10000</v>
      </c>
      <c r="AK5" s="62">
        <f t="shared" si="1"/>
        <v>7951</v>
      </c>
      <c r="AL5" s="62">
        <f t="shared" si="1"/>
        <v>171404</v>
      </c>
      <c r="AM5" s="62">
        <f t="shared" si="1"/>
        <v>150000</v>
      </c>
      <c r="AN5" s="62">
        <f t="shared" si="1"/>
        <v>16000</v>
      </c>
      <c r="AO5" s="62">
        <f t="shared" si="1"/>
        <v>0</v>
      </c>
      <c r="AP5" s="62">
        <f t="shared" si="1"/>
        <v>29664</v>
      </c>
      <c r="AQ5" s="62">
        <f t="shared" si="1"/>
        <v>21566</v>
      </c>
      <c r="AR5" s="62">
        <f t="shared" si="1"/>
        <v>10545</v>
      </c>
      <c r="AS5" s="62">
        <f t="shared" si="1"/>
        <v>122951</v>
      </c>
      <c r="AT5" s="62">
        <f t="shared" si="1"/>
        <v>16442</v>
      </c>
      <c r="AU5" s="62">
        <f t="shared" si="1"/>
        <v>0</v>
      </c>
      <c r="AV5" s="62">
        <f t="shared" si="1"/>
        <v>5436</v>
      </c>
      <c r="AW5" s="446">
        <f t="shared" si="1"/>
        <v>12104</v>
      </c>
      <c r="AX5" s="447">
        <f aca="true" t="shared" si="2" ref="AX5:AX57">SUM(G5:AW5)</f>
        <v>2877222</v>
      </c>
    </row>
    <row r="6" spans="2:50" ht="15" customHeight="1">
      <c r="B6" s="150"/>
      <c r="C6" s="11" t="s">
        <v>146</v>
      </c>
      <c r="D6" s="16"/>
      <c r="E6" s="91"/>
      <c r="F6" s="163"/>
      <c r="G6" s="829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825"/>
      <c r="W6" s="825"/>
      <c r="X6" s="825"/>
      <c r="Y6" s="825"/>
      <c r="Z6" s="825"/>
      <c r="AA6" s="825"/>
      <c r="AB6" s="825"/>
      <c r="AC6" s="825"/>
      <c r="AD6" s="825"/>
      <c r="AE6" s="825"/>
      <c r="AF6" s="825"/>
      <c r="AG6" s="825"/>
      <c r="AH6" s="825"/>
      <c r="AI6" s="825"/>
      <c r="AJ6" s="825"/>
      <c r="AK6" s="825"/>
      <c r="AL6" s="825"/>
      <c r="AM6" s="825"/>
      <c r="AN6" s="825"/>
      <c r="AO6" s="825"/>
      <c r="AP6" s="825"/>
      <c r="AQ6" s="825"/>
      <c r="AR6" s="825"/>
      <c r="AS6" s="825"/>
      <c r="AT6" s="825"/>
      <c r="AU6" s="825"/>
      <c r="AV6" s="825"/>
      <c r="AW6" s="851"/>
      <c r="AX6" s="852"/>
    </row>
    <row r="7" spans="2:50" ht="15" customHeight="1">
      <c r="B7" s="150"/>
      <c r="C7" s="14"/>
      <c r="D7" s="1689" t="s">
        <v>159</v>
      </c>
      <c r="E7" s="1690"/>
      <c r="F7" s="385" t="s">
        <v>144</v>
      </c>
      <c r="G7" s="223">
        <v>7377</v>
      </c>
      <c r="H7" s="214">
        <v>29580</v>
      </c>
      <c r="I7" s="214">
        <v>0</v>
      </c>
      <c r="J7" s="214">
        <v>2745</v>
      </c>
      <c r="K7" s="214">
        <v>0</v>
      </c>
      <c r="L7" s="214">
        <v>2319</v>
      </c>
      <c r="M7" s="214">
        <v>8360</v>
      </c>
      <c r="N7" s="214">
        <v>28325</v>
      </c>
      <c r="O7" s="214">
        <v>2796</v>
      </c>
      <c r="P7" s="214">
        <v>0</v>
      </c>
      <c r="Q7" s="214">
        <v>974</v>
      </c>
      <c r="R7" s="214">
        <v>1212</v>
      </c>
      <c r="S7" s="214">
        <v>6197</v>
      </c>
      <c r="T7" s="214">
        <v>2736</v>
      </c>
      <c r="U7" s="214">
        <v>0</v>
      </c>
      <c r="V7" s="214">
        <v>10034</v>
      </c>
      <c r="W7" s="214">
        <v>16548</v>
      </c>
      <c r="X7" s="214">
        <v>0</v>
      </c>
      <c r="Y7" s="214">
        <v>0</v>
      </c>
      <c r="Z7" s="214">
        <v>1166</v>
      </c>
      <c r="AA7" s="214">
        <v>5000</v>
      </c>
      <c r="AB7" s="214">
        <v>5118</v>
      </c>
      <c r="AC7" s="214">
        <v>0</v>
      </c>
      <c r="AD7" s="214">
        <v>0</v>
      </c>
      <c r="AE7" s="214">
        <v>7000</v>
      </c>
      <c r="AF7" s="214">
        <v>0</v>
      </c>
      <c r="AG7" s="214">
        <v>1309</v>
      </c>
      <c r="AH7" s="214">
        <v>4597</v>
      </c>
      <c r="AI7" s="214">
        <v>1375</v>
      </c>
      <c r="AJ7" s="214">
        <v>0</v>
      </c>
      <c r="AK7" s="214">
        <v>2651</v>
      </c>
      <c r="AL7" s="214">
        <v>0</v>
      </c>
      <c r="AM7" s="214">
        <v>0</v>
      </c>
      <c r="AN7" s="214">
        <v>0</v>
      </c>
      <c r="AO7" s="214">
        <v>0</v>
      </c>
      <c r="AP7" s="214">
        <v>0</v>
      </c>
      <c r="AQ7" s="214">
        <v>0</v>
      </c>
      <c r="AR7" s="214">
        <v>4570</v>
      </c>
      <c r="AS7" s="214">
        <v>0</v>
      </c>
      <c r="AT7" s="214">
        <v>1758</v>
      </c>
      <c r="AU7" s="214">
        <v>0</v>
      </c>
      <c r="AV7" s="214">
        <v>5436</v>
      </c>
      <c r="AW7" s="230">
        <v>12104</v>
      </c>
      <c r="AX7" s="231">
        <f t="shared" si="2"/>
        <v>171287</v>
      </c>
    </row>
    <row r="8" spans="2:50" ht="15" customHeight="1">
      <c r="B8" s="150"/>
      <c r="C8" s="14"/>
      <c r="D8" s="1691"/>
      <c r="E8" s="1692"/>
      <c r="F8" s="268" t="s">
        <v>145</v>
      </c>
      <c r="G8" s="225">
        <v>7377</v>
      </c>
      <c r="H8" s="217">
        <v>29580</v>
      </c>
      <c r="I8" s="217">
        <v>0</v>
      </c>
      <c r="J8" s="217">
        <v>2745</v>
      </c>
      <c r="K8" s="217">
        <v>0</v>
      </c>
      <c r="L8" s="217">
        <v>2319</v>
      </c>
      <c r="M8" s="217">
        <v>8360</v>
      </c>
      <c r="N8" s="217">
        <v>28325</v>
      </c>
      <c r="O8" s="217">
        <v>2796</v>
      </c>
      <c r="P8" s="217">
        <v>0</v>
      </c>
      <c r="Q8" s="217">
        <v>974</v>
      </c>
      <c r="R8" s="217">
        <v>1212</v>
      </c>
      <c r="S8" s="217">
        <v>6197</v>
      </c>
      <c r="T8" s="217">
        <v>2736</v>
      </c>
      <c r="U8" s="217">
        <v>0</v>
      </c>
      <c r="V8" s="217">
        <v>10034</v>
      </c>
      <c r="W8" s="217">
        <v>16548</v>
      </c>
      <c r="X8" s="217">
        <v>0</v>
      </c>
      <c r="Y8" s="217">
        <v>0</v>
      </c>
      <c r="Z8" s="217">
        <v>1166</v>
      </c>
      <c r="AA8" s="217">
        <v>5000</v>
      </c>
      <c r="AB8" s="217">
        <v>5418</v>
      </c>
      <c r="AC8" s="217">
        <v>0</v>
      </c>
      <c r="AD8" s="217">
        <v>5348</v>
      </c>
      <c r="AE8" s="217">
        <v>3829</v>
      </c>
      <c r="AF8" s="217">
        <v>0</v>
      </c>
      <c r="AG8" s="217">
        <v>1309</v>
      </c>
      <c r="AH8" s="217">
        <v>14115</v>
      </c>
      <c r="AI8" s="217">
        <v>1375</v>
      </c>
      <c r="AJ8" s="217">
        <v>0</v>
      </c>
      <c r="AK8" s="217">
        <v>2651</v>
      </c>
      <c r="AL8" s="217">
        <v>0</v>
      </c>
      <c r="AM8" s="217">
        <v>0</v>
      </c>
      <c r="AN8" s="217">
        <v>0</v>
      </c>
      <c r="AO8" s="217">
        <v>0</v>
      </c>
      <c r="AP8" s="217">
        <v>0</v>
      </c>
      <c r="AQ8" s="217">
        <v>0</v>
      </c>
      <c r="AR8" s="217">
        <v>10545</v>
      </c>
      <c r="AS8" s="217">
        <v>0</v>
      </c>
      <c r="AT8" s="217">
        <v>16043</v>
      </c>
      <c r="AU8" s="217">
        <v>0</v>
      </c>
      <c r="AV8" s="217">
        <v>5436</v>
      </c>
      <c r="AW8" s="232">
        <v>12104</v>
      </c>
      <c r="AX8" s="233">
        <f t="shared" si="2"/>
        <v>203542</v>
      </c>
    </row>
    <row r="9" spans="2:50" ht="15" customHeight="1">
      <c r="B9" s="150"/>
      <c r="C9" s="14"/>
      <c r="D9" s="58"/>
      <c r="E9" s="1688" t="s">
        <v>160</v>
      </c>
      <c r="F9" s="268" t="s">
        <v>144</v>
      </c>
      <c r="G9" s="225">
        <v>7377</v>
      </c>
      <c r="H9" s="217">
        <v>3873</v>
      </c>
      <c r="I9" s="217">
        <v>0</v>
      </c>
      <c r="J9" s="217">
        <v>2745</v>
      </c>
      <c r="K9" s="217">
        <v>0</v>
      </c>
      <c r="L9" s="217">
        <v>2319</v>
      </c>
      <c r="M9" s="217">
        <v>8360</v>
      </c>
      <c r="N9" s="217">
        <v>28325</v>
      </c>
      <c r="O9" s="217">
        <v>2796</v>
      </c>
      <c r="P9" s="217">
        <v>0</v>
      </c>
      <c r="Q9" s="217">
        <v>974</v>
      </c>
      <c r="R9" s="217">
        <v>1212</v>
      </c>
      <c r="S9" s="217">
        <v>6197</v>
      </c>
      <c r="T9" s="217">
        <v>2736</v>
      </c>
      <c r="U9" s="217">
        <v>0</v>
      </c>
      <c r="V9" s="217">
        <v>10034</v>
      </c>
      <c r="W9" s="217">
        <v>16548</v>
      </c>
      <c r="X9" s="217">
        <v>0</v>
      </c>
      <c r="Y9" s="217">
        <v>0</v>
      </c>
      <c r="Z9" s="217">
        <v>1166</v>
      </c>
      <c r="AA9" s="217">
        <v>5000</v>
      </c>
      <c r="AB9" s="217">
        <v>5118</v>
      </c>
      <c r="AC9" s="217">
        <v>0</v>
      </c>
      <c r="AD9" s="217">
        <v>0</v>
      </c>
      <c r="AE9" s="217">
        <v>7000</v>
      </c>
      <c r="AF9" s="217">
        <v>0</v>
      </c>
      <c r="AG9" s="217">
        <v>1309</v>
      </c>
      <c r="AH9" s="217">
        <v>3022</v>
      </c>
      <c r="AI9" s="217">
        <v>1375</v>
      </c>
      <c r="AJ9" s="217">
        <v>0</v>
      </c>
      <c r="AK9" s="217">
        <v>0</v>
      </c>
      <c r="AL9" s="217">
        <v>0</v>
      </c>
      <c r="AM9" s="217">
        <v>0</v>
      </c>
      <c r="AN9" s="217">
        <v>0</v>
      </c>
      <c r="AO9" s="217">
        <v>0</v>
      </c>
      <c r="AP9" s="217">
        <v>0</v>
      </c>
      <c r="AQ9" s="217">
        <v>0</v>
      </c>
      <c r="AR9" s="217">
        <v>4570</v>
      </c>
      <c r="AS9" s="217">
        <v>0</v>
      </c>
      <c r="AT9" s="217">
        <v>1758</v>
      </c>
      <c r="AU9" s="217">
        <v>0</v>
      </c>
      <c r="AV9" s="217">
        <v>5436</v>
      </c>
      <c r="AW9" s="232">
        <v>12104</v>
      </c>
      <c r="AX9" s="233">
        <f t="shared" si="2"/>
        <v>141354</v>
      </c>
    </row>
    <row r="10" spans="2:50" ht="15" customHeight="1">
      <c r="B10" s="150"/>
      <c r="C10" s="14"/>
      <c r="D10" s="58"/>
      <c r="E10" s="1688"/>
      <c r="F10" s="268" t="s">
        <v>145</v>
      </c>
      <c r="G10" s="225">
        <v>7377</v>
      </c>
      <c r="H10" s="217">
        <v>3873</v>
      </c>
      <c r="I10" s="217">
        <v>0</v>
      </c>
      <c r="J10" s="217">
        <v>2745</v>
      </c>
      <c r="K10" s="217">
        <v>0</v>
      </c>
      <c r="L10" s="217">
        <v>2319</v>
      </c>
      <c r="M10" s="217">
        <v>8360</v>
      </c>
      <c r="N10" s="217">
        <v>28325</v>
      </c>
      <c r="O10" s="217">
        <v>2796</v>
      </c>
      <c r="P10" s="217">
        <v>0</v>
      </c>
      <c r="Q10" s="217">
        <v>974</v>
      </c>
      <c r="R10" s="217">
        <v>1212</v>
      </c>
      <c r="S10" s="217">
        <v>6197</v>
      </c>
      <c r="T10" s="217">
        <v>2736</v>
      </c>
      <c r="U10" s="217">
        <v>0</v>
      </c>
      <c r="V10" s="217">
        <v>10034</v>
      </c>
      <c r="W10" s="217">
        <v>16548</v>
      </c>
      <c r="X10" s="217">
        <v>0</v>
      </c>
      <c r="Y10" s="217">
        <v>0</v>
      </c>
      <c r="Z10" s="217">
        <v>1166</v>
      </c>
      <c r="AA10" s="217">
        <v>5000</v>
      </c>
      <c r="AB10" s="217">
        <v>5118</v>
      </c>
      <c r="AC10" s="217">
        <v>0</v>
      </c>
      <c r="AD10" s="217">
        <v>0</v>
      </c>
      <c r="AE10" s="217">
        <v>3829</v>
      </c>
      <c r="AF10" s="217">
        <v>0</v>
      </c>
      <c r="AG10" s="217">
        <v>1309</v>
      </c>
      <c r="AH10" s="217">
        <v>3022</v>
      </c>
      <c r="AI10" s="217">
        <v>1375</v>
      </c>
      <c r="AJ10" s="217">
        <v>0</v>
      </c>
      <c r="AK10" s="217">
        <v>0</v>
      </c>
      <c r="AL10" s="217">
        <v>0</v>
      </c>
      <c r="AM10" s="217">
        <v>0</v>
      </c>
      <c r="AN10" s="217">
        <v>0</v>
      </c>
      <c r="AO10" s="217">
        <v>0</v>
      </c>
      <c r="AP10" s="217">
        <v>0</v>
      </c>
      <c r="AQ10" s="217">
        <v>0</v>
      </c>
      <c r="AR10" s="217">
        <v>4570</v>
      </c>
      <c r="AS10" s="217">
        <v>0</v>
      </c>
      <c r="AT10" s="217">
        <v>1758</v>
      </c>
      <c r="AU10" s="217">
        <v>0</v>
      </c>
      <c r="AV10" s="217">
        <v>5436</v>
      </c>
      <c r="AW10" s="232">
        <v>12104</v>
      </c>
      <c r="AX10" s="233">
        <f t="shared" si="2"/>
        <v>138183</v>
      </c>
    </row>
    <row r="11" spans="2:50" ht="15" customHeight="1">
      <c r="B11" s="150"/>
      <c r="C11" s="14"/>
      <c r="D11" s="58"/>
      <c r="E11" s="1694" t="s">
        <v>519</v>
      </c>
      <c r="F11" s="268" t="s">
        <v>144</v>
      </c>
      <c r="G11" s="225">
        <v>0</v>
      </c>
      <c r="H11" s="217">
        <v>25707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0</v>
      </c>
      <c r="O11" s="217">
        <v>0</v>
      </c>
      <c r="P11" s="217">
        <v>0</v>
      </c>
      <c r="Q11" s="217">
        <v>0</v>
      </c>
      <c r="R11" s="217">
        <v>0</v>
      </c>
      <c r="S11" s="217">
        <v>0</v>
      </c>
      <c r="T11" s="217">
        <v>0</v>
      </c>
      <c r="U11" s="217">
        <v>0</v>
      </c>
      <c r="V11" s="217">
        <v>0</v>
      </c>
      <c r="W11" s="217">
        <v>0</v>
      </c>
      <c r="X11" s="217">
        <v>0</v>
      </c>
      <c r="Y11" s="217">
        <v>0</v>
      </c>
      <c r="Z11" s="217">
        <v>0</v>
      </c>
      <c r="AA11" s="217">
        <v>0</v>
      </c>
      <c r="AB11" s="217">
        <v>0</v>
      </c>
      <c r="AC11" s="217">
        <v>0</v>
      </c>
      <c r="AD11" s="217">
        <v>0</v>
      </c>
      <c r="AE11" s="217">
        <v>0</v>
      </c>
      <c r="AF11" s="217">
        <v>0</v>
      </c>
      <c r="AG11" s="217">
        <v>0</v>
      </c>
      <c r="AH11" s="217">
        <v>1575</v>
      </c>
      <c r="AI11" s="217">
        <v>0</v>
      </c>
      <c r="AJ11" s="217">
        <v>0</v>
      </c>
      <c r="AK11" s="217">
        <v>2651</v>
      </c>
      <c r="AL11" s="217">
        <v>0</v>
      </c>
      <c r="AM11" s="217">
        <v>0</v>
      </c>
      <c r="AN11" s="217">
        <v>0</v>
      </c>
      <c r="AO11" s="217">
        <v>0</v>
      </c>
      <c r="AP11" s="217">
        <v>0</v>
      </c>
      <c r="AQ11" s="217">
        <v>0</v>
      </c>
      <c r="AR11" s="217">
        <v>0</v>
      </c>
      <c r="AS11" s="217">
        <v>0</v>
      </c>
      <c r="AT11" s="217">
        <v>0</v>
      </c>
      <c r="AU11" s="217">
        <v>0</v>
      </c>
      <c r="AV11" s="217">
        <v>0</v>
      </c>
      <c r="AW11" s="232">
        <v>0</v>
      </c>
      <c r="AX11" s="233">
        <f t="shared" si="2"/>
        <v>29933</v>
      </c>
    </row>
    <row r="12" spans="2:50" ht="15" customHeight="1">
      <c r="B12" s="150"/>
      <c r="C12" s="14"/>
      <c r="D12" s="58"/>
      <c r="E12" s="1695"/>
      <c r="F12" s="268" t="s">
        <v>145</v>
      </c>
      <c r="G12" s="225">
        <v>0</v>
      </c>
      <c r="H12" s="217">
        <v>25707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7">
        <v>0</v>
      </c>
      <c r="O12" s="217">
        <v>0</v>
      </c>
      <c r="P12" s="217">
        <v>0</v>
      </c>
      <c r="Q12" s="217">
        <v>0</v>
      </c>
      <c r="R12" s="217">
        <v>0</v>
      </c>
      <c r="S12" s="217">
        <v>0</v>
      </c>
      <c r="T12" s="217">
        <v>0</v>
      </c>
      <c r="U12" s="217">
        <v>0</v>
      </c>
      <c r="V12" s="217">
        <v>0</v>
      </c>
      <c r="W12" s="217">
        <v>0</v>
      </c>
      <c r="X12" s="217">
        <v>0</v>
      </c>
      <c r="Y12" s="217">
        <v>0</v>
      </c>
      <c r="Z12" s="217">
        <v>0</v>
      </c>
      <c r="AA12" s="217">
        <v>0</v>
      </c>
      <c r="AB12" s="217">
        <v>0</v>
      </c>
      <c r="AC12" s="217">
        <v>0</v>
      </c>
      <c r="AD12" s="217">
        <v>0</v>
      </c>
      <c r="AE12" s="217">
        <v>0</v>
      </c>
      <c r="AF12" s="217">
        <v>0</v>
      </c>
      <c r="AG12" s="217">
        <v>0</v>
      </c>
      <c r="AH12" s="217">
        <v>1575</v>
      </c>
      <c r="AI12" s="217">
        <v>0</v>
      </c>
      <c r="AJ12" s="217">
        <v>0</v>
      </c>
      <c r="AK12" s="217">
        <v>2651</v>
      </c>
      <c r="AL12" s="217">
        <v>0</v>
      </c>
      <c r="AM12" s="217">
        <v>0</v>
      </c>
      <c r="AN12" s="217">
        <v>0</v>
      </c>
      <c r="AO12" s="217">
        <v>0</v>
      </c>
      <c r="AP12" s="217">
        <v>0</v>
      </c>
      <c r="AQ12" s="217">
        <v>0</v>
      </c>
      <c r="AR12" s="217">
        <v>0</v>
      </c>
      <c r="AS12" s="217">
        <v>0</v>
      </c>
      <c r="AT12" s="217">
        <v>0</v>
      </c>
      <c r="AU12" s="217">
        <v>0</v>
      </c>
      <c r="AV12" s="217">
        <v>0</v>
      </c>
      <c r="AW12" s="232">
        <v>0</v>
      </c>
      <c r="AX12" s="233">
        <f t="shared" si="2"/>
        <v>29933</v>
      </c>
    </row>
    <row r="13" spans="2:50" ht="15" customHeight="1">
      <c r="B13" s="150"/>
      <c r="C13" s="14"/>
      <c r="D13" s="58"/>
      <c r="E13" s="1559" t="s">
        <v>767</v>
      </c>
      <c r="F13" s="270" t="s">
        <v>145</v>
      </c>
      <c r="G13" s="227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20">
        <v>0</v>
      </c>
      <c r="Y13" s="220">
        <v>0</v>
      </c>
      <c r="Z13" s="220">
        <v>0</v>
      </c>
      <c r="AA13" s="220">
        <v>0</v>
      </c>
      <c r="AB13" s="220">
        <v>300</v>
      </c>
      <c r="AC13" s="220">
        <v>0</v>
      </c>
      <c r="AD13" s="220">
        <v>5348</v>
      </c>
      <c r="AE13" s="220">
        <v>0</v>
      </c>
      <c r="AF13" s="220">
        <v>0</v>
      </c>
      <c r="AG13" s="220">
        <v>0</v>
      </c>
      <c r="AH13" s="220">
        <v>9518</v>
      </c>
      <c r="AI13" s="220">
        <v>0</v>
      </c>
      <c r="AJ13" s="220">
        <v>0</v>
      </c>
      <c r="AK13" s="220">
        <v>0</v>
      </c>
      <c r="AL13" s="220">
        <v>0</v>
      </c>
      <c r="AM13" s="220">
        <v>0</v>
      </c>
      <c r="AN13" s="220">
        <v>0</v>
      </c>
      <c r="AO13" s="220">
        <v>0</v>
      </c>
      <c r="AP13" s="220">
        <v>0</v>
      </c>
      <c r="AQ13" s="220">
        <v>0</v>
      </c>
      <c r="AR13" s="220">
        <v>5975</v>
      </c>
      <c r="AS13" s="220">
        <v>0</v>
      </c>
      <c r="AT13" s="220">
        <v>14285</v>
      </c>
      <c r="AU13" s="220">
        <v>0</v>
      </c>
      <c r="AV13" s="220">
        <v>0</v>
      </c>
      <c r="AW13" s="234">
        <v>0</v>
      </c>
      <c r="AX13" s="235">
        <f t="shared" si="2"/>
        <v>35426</v>
      </c>
    </row>
    <row r="14" spans="2:50" ht="15" customHeight="1">
      <c r="B14" s="150"/>
      <c r="C14" s="11" t="s">
        <v>147</v>
      </c>
      <c r="D14" s="16"/>
      <c r="E14" s="91"/>
      <c r="F14" s="163"/>
      <c r="G14" s="829"/>
      <c r="H14" s="825"/>
      <c r="I14" s="825"/>
      <c r="J14" s="825"/>
      <c r="K14" s="825"/>
      <c r="L14" s="825"/>
      <c r="M14" s="825"/>
      <c r="N14" s="825"/>
      <c r="O14" s="825"/>
      <c r="P14" s="825"/>
      <c r="Q14" s="825"/>
      <c r="R14" s="825"/>
      <c r="S14" s="825"/>
      <c r="T14" s="825"/>
      <c r="U14" s="825"/>
      <c r="V14" s="825"/>
      <c r="W14" s="825"/>
      <c r="X14" s="825"/>
      <c r="Y14" s="825"/>
      <c r="Z14" s="825"/>
      <c r="AA14" s="825"/>
      <c r="AB14" s="825"/>
      <c r="AC14" s="825"/>
      <c r="AD14" s="825"/>
      <c r="AE14" s="825"/>
      <c r="AF14" s="825"/>
      <c r="AG14" s="825"/>
      <c r="AH14" s="825"/>
      <c r="AI14" s="825"/>
      <c r="AJ14" s="825"/>
      <c r="AK14" s="825"/>
      <c r="AL14" s="825"/>
      <c r="AM14" s="825"/>
      <c r="AN14" s="825"/>
      <c r="AO14" s="825"/>
      <c r="AP14" s="825"/>
      <c r="AQ14" s="825"/>
      <c r="AR14" s="825"/>
      <c r="AS14" s="825"/>
      <c r="AT14" s="825"/>
      <c r="AU14" s="825"/>
      <c r="AV14" s="825"/>
      <c r="AW14" s="851"/>
      <c r="AX14" s="852"/>
    </row>
    <row r="15" spans="2:50" ht="15" customHeight="1">
      <c r="B15" s="150"/>
      <c r="C15" s="14"/>
      <c r="D15" s="1689" t="s">
        <v>148</v>
      </c>
      <c r="E15" s="1690"/>
      <c r="F15" s="385" t="s">
        <v>144</v>
      </c>
      <c r="G15" s="223">
        <v>9287</v>
      </c>
      <c r="H15" s="214">
        <v>8564</v>
      </c>
      <c r="I15" s="214">
        <v>0</v>
      </c>
      <c r="J15" s="214">
        <v>2834</v>
      </c>
      <c r="K15" s="214">
        <v>19505</v>
      </c>
      <c r="L15" s="214">
        <v>0</v>
      </c>
      <c r="M15" s="214">
        <v>175613</v>
      </c>
      <c r="N15" s="214">
        <v>50000</v>
      </c>
      <c r="O15" s="214">
        <v>5436</v>
      </c>
      <c r="P15" s="214">
        <v>919</v>
      </c>
      <c r="Q15" s="214">
        <v>1016</v>
      </c>
      <c r="R15" s="214">
        <v>155161</v>
      </c>
      <c r="S15" s="214">
        <v>14660</v>
      </c>
      <c r="T15" s="214">
        <v>0</v>
      </c>
      <c r="U15" s="214">
        <v>73356</v>
      </c>
      <c r="V15" s="214">
        <v>3189</v>
      </c>
      <c r="W15" s="214">
        <v>634</v>
      </c>
      <c r="X15" s="214">
        <v>0</v>
      </c>
      <c r="Y15" s="214">
        <v>1868</v>
      </c>
      <c r="Z15" s="214">
        <v>199994</v>
      </c>
      <c r="AA15" s="214">
        <v>0</v>
      </c>
      <c r="AB15" s="214">
        <v>24531</v>
      </c>
      <c r="AC15" s="214">
        <v>44726</v>
      </c>
      <c r="AD15" s="214">
        <v>131283</v>
      </c>
      <c r="AE15" s="214">
        <v>0</v>
      </c>
      <c r="AF15" s="214">
        <v>35996</v>
      </c>
      <c r="AG15" s="214">
        <v>436956</v>
      </c>
      <c r="AH15" s="214">
        <v>6351</v>
      </c>
      <c r="AI15" s="214">
        <v>0</v>
      </c>
      <c r="AJ15" s="214">
        <v>0</v>
      </c>
      <c r="AK15" s="214">
        <v>0</v>
      </c>
      <c r="AL15" s="214">
        <v>55723</v>
      </c>
      <c r="AM15" s="214">
        <v>0</v>
      </c>
      <c r="AN15" s="214">
        <v>16000</v>
      </c>
      <c r="AO15" s="214">
        <v>0</v>
      </c>
      <c r="AP15" s="214">
        <v>0</v>
      </c>
      <c r="AQ15" s="214">
        <v>240</v>
      </c>
      <c r="AR15" s="214">
        <v>0</v>
      </c>
      <c r="AS15" s="214">
        <v>45940</v>
      </c>
      <c r="AT15" s="214">
        <v>399</v>
      </c>
      <c r="AU15" s="214">
        <v>0</v>
      </c>
      <c r="AV15" s="214">
        <v>0</v>
      </c>
      <c r="AW15" s="230">
        <v>0</v>
      </c>
      <c r="AX15" s="231">
        <f t="shared" si="2"/>
        <v>1520181</v>
      </c>
    </row>
    <row r="16" spans="2:50" ht="15" customHeight="1">
      <c r="B16" s="150"/>
      <c r="C16" s="14"/>
      <c r="D16" s="1691"/>
      <c r="E16" s="1692"/>
      <c r="F16" s="268" t="s">
        <v>145</v>
      </c>
      <c r="G16" s="225">
        <v>9287</v>
      </c>
      <c r="H16" s="217">
        <v>8564</v>
      </c>
      <c r="I16" s="217">
        <v>0</v>
      </c>
      <c r="J16" s="217">
        <v>2834</v>
      </c>
      <c r="K16" s="217">
        <v>19505</v>
      </c>
      <c r="L16" s="217">
        <v>0</v>
      </c>
      <c r="M16" s="217">
        <v>205234</v>
      </c>
      <c r="N16" s="217">
        <v>50000</v>
      </c>
      <c r="O16" s="217">
        <v>138003</v>
      </c>
      <c r="P16" s="217">
        <v>919</v>
      </c>
      <c r="Q16" s="217">
        <v>1553</v>
      </c>
      <c r="R16" s="217">
        <v>155161</v>
      </c>
      <c r="S16" s="217">
        <v>309743</v>
      </c>
      <c r="T16" s="217">
        <v>0</v>
      </c>
      <c r="U16" s="217">
        <v>80000</v>
      </c>
      <c r="V16" s="217">
        <v>3189</v>
      </c>
      <c r="W16" s="217">
        <v>634</v>
      </c>
      <c r="X16" s="217">
        <v>0</v>
      </c>
      <c r="Y16" s="217">
        <v>1868</v>
      </c>
      <c r="Z16" s="217">
        <v>94763</v>
      </c>
      <c r="AA16" s="217">
        <v>0</v>
      </c>
      <c r="AB16" s="217">
        <v>105857</v>
      </c>
      <c r="AC16" s="217">
        <v>90000</v>
      </c>
      <c r="AD16" s="217">
        <v>131283</v>
      </c>
      <c r="AE16" s="217">
        <v>100000</v>
      </c>
      <c r="AF16" s="217">
        <v>67820</v>
      </c>
      <c r="AG16" s="217">
        <v>558863</v>
      </c>
      <c r="AH16" s="217">
        <v>6351</v>
      </c>
      <c r="AI16" s="217">
        <v>0</v>
      </c>
      <c r="AJ16" s="217">
        <v>10000</v>
      </c>
      <c r="AK16" s="217">
        <v>5300</v>
      </c>
      <c r="AL16" s="217">
        <v>171404</v>
      </c>
      <c r="AM16" s="217">
        <v>150000</v>
      </c>
      <c r="AN16" s="217">
        <v>16000</v>
      </c>
      <c r="AO16" s="217">
        <v>0</v>
      </c>
      <c r="AP16" s="217">
        <v>29664</v>
      </c>
      <c r="AQ16" s="217">
        <v>21566</v>
      </c>
      <c r="AR16" s="217">
        <v>0</v>
      </c>
      <c r="AS16" s="217">
        <v>122951</v>
      </c>
      <c r="AT16" s="217">
        <v>399</v>
      </c>
      <c r="AU16" s="217">
        <v>0</v>
      </c>
      <c r="AV16" s="217">
        <v>0</v>
      </c>
      <c r="AW16" s="232">
        <v>0</v>
      </c>
      <c r="AX16" s="233">
        <f t="shared" si="2"/>
        <v>2668715</v>
      </c>
    </row>
    <row r="17" spans="2:50" ht="15" customHeight="1">
      <c r="B17" s="150"/>
      <c r="C17" s="14"/>
      <c r="D17" s="58"/>
      <c r="E17" s="1694" t="s">
        <v>520</v>
      </c>
      <c r="F17" s="268" t="s">
        <v>144</v>
      </c>
      <c r="G17" s="225">
        <v>0</v>
      </c>
      <c r="H17" s="217">
        <v>3295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0</v>
      </c>
      <c r="O17" s="217">
        <v>0</v>
      </c>
      <c r="P17" s="217">
        <v>0</v>
      </c>
      <c r="Q17" s="217">
        <v>0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7">
        <v>0</v>
      </c>
      <c r="X17" s="217">
        <v>0</v>
      </c>
      <c r="Y17" s="217">
        <v>0</v>
      </c>
      <c r="Z17" s="217">
        <v>0</v>
      </c>
      <c r="AA17" s="217">
        <v>0</v>
      </c>
      <c r="AB17" s="217">
        <v>0</v>
      </c>
      <c r="AC17" s="217">
        <v>0</v>
      </c>
      <c r="AD17" s="217">
        <v>0</v>
      </c>
      <c r="AE17" s="217">
        <v>0</v>
      </c>
      <c r="AF17" s="217">
        <v>0</v>
      </c>
      <c r="AG17" s="217">
        <v>0</v>
      </c>
      <c r="AH17" s="217">
        <v>0</v>
      </c>
      <c r="AI17" s="217">
        <v>0</v>
      </c>
      <c r="AJ17" s="217">
        <v>0</v>
      </c>
      <c r="AK17" s="217">
        <v>0</v>
      </c>
      <c r="AL17" s="217">
        <v>0</v>
      </c>
      <c r="AM17" s="217">
        <v>0</v>
      </c>
      <c r="AN17" s="217">
        <v>0</v>
      </c>
      <c r="AO17" s="217">
        <v>0</v>
      </c>
      <c r="AP17" s="217">
        <v>0</v>
      </c>
      <c r="AQ17" s="217">
        <v>0</v>
      </c>
      <c r="AR17" s="217">
        <v>0</v>
      </c>
      <c r="AS17" s="217">
        <v>0</v>
      </c>
      <c r="AT17" s="217">
        <v>0</v>
      </c>
      <c r="AU17" s="217">
        <v>0</v>
      </c>
      <c r="AV17" s="217">
        <v>0</v>
      </c>
      <c r="AW17" s="232">
        <v>0</v>
      </c>
      <c r="AX17" s="233">
        <f t="shared" si="2"/>
        <v>3295</v>
      </c>
    </row>
    <row r="18" spans="2:50" ht="15" customHeight="1">
      <c r="B18" s="150"/>
      <c r="C18" s="14"/>
      <c r="D18" s="58"/>
      <c r="E18" s="1695"/>
      <c r="F18" s="268" t="s">
        <v>145</v>
      </c>
      <c r="G18" s="225">
        <v>0</v>
      </c>
      <c r="H18" s="217">
        <v>3295</v>
      </c>
      <c r="I18" s="217">
        <v>0</v>
      </c>
      <c r="J18" s="217">
        <v>0</v>
      </c>
      <c r="K18" s="217">
        <v>0</v>
      </c>
      <c r="L18" s="217">
        <v>0</v>
      </c>
      <c r="M18" s="217">
        <v>0</v>
      </c>
      <c r="N18" s="217">
        <v>0</v>
      </c>
      <c r="O18" s="217">
        <v>0</v>
      </c>
      <c r="P18" s="217">
        <v>0</v>
      </c>
      <c r="Q18" s="217">
        <v>0</v>
      </c>
      <c r="R18" s="217">
        <v>0</v>
      </c>
      <c r="S18" s="217">
        <v>0</v>
      </c>
      <c r="T18" s="217">
        <v>0</v>
      </c>
      <c r="U18" s="217">
        <v>0</v>
      </c>
      <c r="V18" s="217">
        <v>0</v>
      </c>
      <c r="W18" s="217">
        <v>0</v>
      </c>
      <c r="X18" s="217">
        <v>0</v>
      </c>
      <c r="Y18" s="217">
        <v>0</v>
      </c>
      <c r="Z18" s="217">
        <v>0</v>
      </c>
      <c r="AA18" s="217">
        <v>0</v>
      </c>
      <c r="AB18" s="217">
        <v>0</v>
      </c>
      <c r="AC18" s="217">
        <v>0</v>
      </c>
      <c r="AD18" s="217">
        <v>0</v>
      </c>
      <c r="AE18" s="217">
        <v>0</v>
      </c>
      <c r="AF18" s="217">
        <v>0</v>
      </c>
      <c r="AG18" s="217">
        <v>0</v>
      </c>
      <c r="AH18" s="217">
        <v>0</v>
      </c>
      <c r="AI18" s="217">
        <v>0</v>
      </c>
      <c r="AJ18" s="217">
        <v>0</v>
      </c>
      <c r="AK18" s="217">
        <v>0</v>
      </c>
      <c r="AL18" s="217">
        <v>0</v>
      </c>
      <c r="AM18" s="217">
        <v>0</v>
      </c>
      <c r="AN18" s="217">
        <v>0</v>
      </c>
      <c r="AO18" s="217">
        <v>0</v>
      </c>
      <c r="AP18" s="217">
        <v>0</v>
      </c>
      <c r="AQ18" s="217">
        <v>0</v>
      </c>
      <c r="AR18" s="217">
        <v>0</v>
      </c>
      <c r="AS18" s="217">
        <v>0</v>
      </c>
      <c r="AT18" s="217">
        <v>0</v>
      </c>
      <c r="AU18" s="217">
        <v>0</v>
      </c>
      <c r="AV18" s="217">
        <v>0</v>
      </c>
      <c r="AW18" s="232">
        <v>0</v>
      </c>
      <c r="AX18" s="233">
        <f t="shared" si="2"/>
        <v>3295</v>
      </c>
    </row>
    <row r="19" spans="2:50" ht="15" customHeight="1">
      <c r="B19" s="150"/>
      <c r="C19" s="14"/>
      <c r="D19" s="58"/>
      <c r="E19" s="1694" t="s">
        <v>521</v>
      </c>
      <c r="F19" s="268" t="s">
        <v>144</v>
      </c>
      <c r="G19" s="225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3485</v>
      </c>
      <c r="N19" s="217">
        <v>0</v>
      </c>
      <c r="O19" s="217">
        <v>0</v>
      </c>
      <c r="P19" s="217">
        <v>0</v>
      </c>
      <c r="Q19" s="217">
        <v>0</v>
      </c>
      <c r="R19" s="217">
        <v>0</v>
      </c>
      <c r="S19" s="217">
        <v>0</v>
      </c>
      <c r="T19" s="217">
        <v>0</v>
      </c>
      <c r="U19" s="217">
        <v>0</v>
      </c>
      <c r="V19" s="217">
        <v>0</v>
      </c>
      <c r="W19" s="217">
        <v>0</v>
      </c>
      <c r="X19" s="217">
        <v>0</v>
      </c>
      <c r="Y19" s="217">
        <v>1868</v>
      </c>
      <c r="Z19" s="217">
        <v>2255</v>
      </c>
      <c r="AA19" s="217">
        <v>0</v>
      </c>
      <c r="AB19" s="217">
        <v>4015</v>
      </c>
      <c r="AC19" s="217">
        <v>0</v>
      </c>
      <c r="AD19" s="217">
        <v>3796</v>
      </c>
      <c r="AE19" s="217">
        <v>0</v>
      </c>
      <c r="AF19" s="217">
        <v>0</v>
      </c>
      <c r="AG19" s="217">
        <v>0</v>
      </c>
      <c r="AH19" s="217">
        <v>6351</v>
      </c>
      <c r="AI19" s="217">
        <v>0</v>
      </c>
      <c r="AJ19" s="217">
        <v>0</v>
      </c>
      <c r="AK19" s="217">
        <v>0</v>
      </c>
      <c r="AL19" s="217">
        <v>0</v>
      </c>
      <c r="AM19" s="217">
        <v>0</v>
      </c>
      <c r="AN19" s="217">
        <v>0</v>
      </c>
      <c r="AO19" s="217">
        <v>0</v>
      </c>
      <c r="AP19" s="217">
        <v>0</v>
      </c>
      <c r="AQ19" s="217">
        <v>0</v>
      </c>
      <c r="AR19" s="217">
        <v>0</v>
      </c>
      <c r="AS19" s="217">
        <v>0</v>
      </c>
      <c r="AT19" s="217">
        <v>0</v>
      </c>
      <c r="AU19" s="217">
        <v>0</v>
      </c>
      <c r="AV19" s="217">
        <v>0</v>
      </c>
      <c r="AW19" s="232">
        <v>0</v>
      </c>
      <c r="AX19" s="233">
        <f t="shared" si="2"/>
        <v>21770</v>
      </c>
    </row>
    <row r="20" spans="2:50" ht="15" customHeight="1">
      <c r="B20" s="150"/>
      <c r="C20" s="14"/>
      <c r="D20" s="58"/>
      <c r="E20" s="1695"/>
      <c r="F20" s="268" t="s">
        <v>145</v>
      </c>
      <c r="G20" s="225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3485</v>
      </c>
      <c r="N20" s="217">
        <v>0</v>
      </c>
      <c r="O20" s="217">
        <v>0</v>
      </c>
      <c r="P20" s="217">
        <v>0</v>
      </c>
      <c r="Q20" s="217">
        <v>0</v>
      </c>
      <c r="R20" s="217">
        <v>0</v>
      </c>
      <c r="S20" s="217">
        <v>0</v>
      </c>
      <c r="T20" s="217">
        <v>0</v>
      </c>
      <c r="U20" s="217">
        <v>0</v>
      </c>
      <c r="V20" s="217">
        <v>0</v>
      </c>
      <c r="W20" s="217">
        <v>0</v>
      </c>
      <c r="X20" s="217">
        <v>0</v>
      </c>
      <c r="Y20" s="217">
        <v>1868</v>
      </c>
      <c r="Z20" s="217">
        <v>2255</v>
      </c>
      <c r="AA20" s="217">
        <v>0</v>
      </c>
      <c r="AB20" s="217">
        <v>4015</v>
      </c>
      <c r="AC20" s="217">
        <v>0</v>
      </c>
      <c r="AD20" s="217">
        <v>3796</v>
      </c>
      <c r="AE20" s="217">
        <v>0</v>
      </c>
      <c r="AF20" s="217">
        <v>0</v>
      </c>
      <c r="AG20" s="217">
        <v>0</v>
      </c>
      <c r="AH20" s="217">
        <v>6351</v>
      </c>
      <c r="AI20" s="217">
        <v>0</v>
      </c>
      <c r="AJ20" s="217">
        <v>0</v>
      </c>
      <c r="AK20" s="217">
        <v>0</v>
      </c>
      <c r="AL20" s="217">
        <v>0</v>
      </c>
      <c r="AM20" s="217">
        <v>0</v>
      </c>
      <c r="AN20" s="217">
        <v>0</v>
      </c>
      <c r="AO20" s="217">
        <v>0</v>
      </c>
      <c r="AP20" s="217">
        <v>0</v>
      </c>
      <c r="AQ20" s="217">
        <v>0</v>
      </c>
      <c r="AR20" s="217">
        <v>0</v>
      </c>
      <c r="AS20" s="217">
        <v>0</v>
      </c>
      <c r="AT20" s="217">
        <v>0</v>
      </c>
      <c r="AU20" s="217">
        <v>0</v>
      </c>
      <c r="AV20" s="217">
        <v>0</v>
      </c>
      <c r="AW20" s="232">
        <v>0</v>
      </c>
      <c r="AX20" s="233">
        <f t="shared" si="2"/>
        <v>21770</v>
      </c>
    </row>
    <row r="21" spans="2:50" ht="15" customHeight="1">
      <c r="B21" s="150"/>
      <c r="C21" s="14"/>
      <c r="D21" s="58"/>
      <c r="E21" s="1696" t="s">
        <v>755</v>
      </c>
      <c r="F21" s="268" t="s">
        <v>144</v>
      </c>
      <c r="G21" s="225">
        <v>2585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>
        <v>0</v>
      </c>
      <c r="P21" s="217">
        <v>919</v>
      </c>
      <c r="Q21" s="217">
        <v>1016</v>
      </c>
      <c r="R21" s="217">
        <v>0</v>
      </c>
      <c r="S21" s="217">
        <v>0</v>
      </c>
      <c r="T21" s="217">
        <v>0</v>
      </c>
      <c r="U21" s="217">
        <v>0</v>
      </c>
      <c r="V21" s="217">
        <v>3189</v>
      </c>
      <c r="W21" s="217">
        <v>0</v>
      </c>
      <c r="X21" s="217">
        <v>0</v>
      </c>
      <c r="Y21" s="217">
        <v>0</v>
      </c>
      <c r="Z21" s="217">
        <v>0</v>
      </c>
      <c r="AA21" s="217">
        <v>0</v>
      </c>
      <c r="AB21" s="217">
        <v>702</v>
      </c>
      <c r="AC21" s="217">
        <v>0</v>
      </c>
      <c r="AD21" s="217">
        <v>0</v>
      </c>
      <c r="AE21" s="217">
        <v>0</v>
      </c>
      <c r="AF21" s="217">
        <v>0</v>
      </c>
      <c r="AG21" s="217">
        <v>0</v>
      </c>
      <c r="AH21" s="217">
        <v>0</v>
      </c>
      <c r="AI21" s="217">
        <v>0</v>
      </c>
      <c r="AJ21" s="217">
        <v>0</v>
      </c>
      <c r="AK21" s="217">
        <v>0</v>
      </c>
      <c r="AL21" s="217">
        <v>0</v>
      </c>
      <c r="AM21" s="217">
        <v>0</v>
      </c>
      <c r="AN21" s="217">
        <v>0</v>
      </c>
      <c r="AO21" s="217">
        <v>0</v>
      </c>
      <c r="AP21" s="217">
        <v>0</v>
      </c>
      <c r="AQ21" s="217">
        <v>0</v>
      </c>
      <c r="AR21" s="217">
        <v>0</v>
      </c>
      <c r="AS21" s="217">
        <v>0</v>
      </c>
      <c r="AT21" s="217">
        <v>0</v>
      </c>
      <c r="AU21" s="217">
        <v>0</v>
      </c>
      <c r="AV21" s="217">
        <v>0</v>
      </c>
      <c r="AW21" s="232">
        <v>0</v>
      </c>
      <c r="AX21" s="233">
        <f t="shared" si="2"/>
        <v>8411</v>
      </c>
    </row>
    <row r="22" spans="2:50" ht="15" customHeight="1">
      <c r="B22" s="150"/>
      <c r="C22" s="14"/>
      <c r="D22" s="58"/>
      <c r="E22" s="1697"/>
      <c r="F22" s="268" t="s">
        <v>145</v>
      </c>
      <c r="G22" s="225">
        <v>2585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  <c r="M22" s="217">
        <v>0</v>
      </c>
      <c r="N22" s="217">
        <v>0</v>
      </c>
      <c r="O22" s="217">
        <v>0</v>
      </c>
      <c r="P22" s="217">
        <v>919</v>
      </c>
      <c r="Q22" s="217">
        <v>1016</v>
      </c>
      <c r="R22" s="217">
        <v>0</v>
      </c>
      <c r="S22" s="217">
        <v>0</v>
      </c>
      <c r="T22" s="217">
        <v>0</v>
      </c>
      <c r="U22" s="217">
        <v>0</v>
      </c>
      <c r="V22" s="217">
        <v>3189</v>
      </c>
      <c r="W22" s="217">
        <v>0</v>
      </c>
      <c r="X22" s="217">
        <v>0</v>
      </c>
      <c r="Y22" s="217">
        <v>0</v>
      </c>
      <c r="Z22" s="217">
        <v>0</v>
      </c>
      <c r="AA22" s="217">
        <v>0</v>
      </c>
      <c r="AB22" s="217">
        <v>702</v>
      </c>
      <c r="AC22" s="217">
        <v>0</v>
      </c>
      <c r="AD22" s="217">
        <v>0</v>
      </c>
      <c r="AE22" s="217">
        <v>0</v>
      </c>
      <c r="AF22" s="217">
        <v>0</v>
      </c>
      <c r="AG22" s="217">
        <v>0</v>
      </c>
      <c r="AH22" s="217">
        <v>0</v>
      </c>
      <c r="AI22" s="217">
        <v>0</v>
      </c>
      <c r="AJ22" s="217">
        <v>0</v>
      </c>
      <c r="AK22" s="217">
        <v>0</v>
      </c>
      <c r="AL22" s="217">
        <v>0</v>
      </c>
      <c r="AM22" s="217">
        <v>0</v>
      </c>
      <c r="AN22" s="217">
        <v>0</v>
      </c>
      <c r="AO22" s="217">
        <v>0</v>
      </c>
      <c r="AP22" s="217">
        <v>0</v>
      </c>
      <c r="AQ22" s="217">
        <v>0</v>
      </c>
      <c r="AR22" s="217">
        <v>0</v>
      </c>
      <c r="AS22" s="217">
        <v>0</v>
      </c>
      <c r="AT22" s="217">
        <v>0</v>
      </c>
      <c r="AU22" s="217">
        <v>0</v>
      </c>
      <c r="AV22" s="217">
        <v>0</v>
      </c>
      <c r="AW22" s="232">
        <v>0</v>
      </c>
      <c r="AX22" s="233">
        <f t="shared" si="2"/>
        <v>8411</v>
      </c>
    </row>
    <row r="23" spans="2:50" ht="15" customHeight="1">
      <c r="B23" s="150"/>
      <c r="C23" s="14"/>
      <c r="D23" s="58"/>
      <c r="E23" s="1696" t="s">
        <v>756</v>
      </c>
      <c r="F23" s="268" t="s">
        <v>144</v>
      </c>
      <c r="G23" s="225">
        <v>1723</v>
      </c>
      <c r="H23" s="217">
        <v>0</v>
      </c>
      <c r="I23" s="217">
        <v>0</v>
      </c>
      <c r="J23" s="217">
        <v>2834</v>
      </c>
      <c r="K23" s="217">
        <v>0</v>
      </c>
      <c r="L23" s="217">
        <v>0</v>
      </c>
      <c r="M23" s="217">
        <v>0</v>
      </c>
      <c r="N23" s="217">
        <v>33643</v>
      </c>
      <c r="O23" s="217">
        <v>0</v>
      </c>
      <c r="P23" s="217">
        <v>0</v>
      </c>
      <c r="Q23" s="217">
        <v>0</v>
      </c>
      <c r="R23" s="217">
        <v>3142</v>
      </c>
      <c r="S23" s="217">
        <v>0</v>
      </c>
      <c r="T23" s="217">
        <v>0</v>
      </c>
      <c r="U23" s="217">
        <v>0</v>
      </c>
      <c r="V23" s="217">
        <v>0</v>
      </c>
      <c r="W23" s="217">
        <v>0</v>
      </c>
      <c r="X23" s="217">
        <v>0</v>
      </c>
      <c r="Y23" s="217">
        <v>0</v>
      </c>
      <c r="Z23" s="217">
        <v>0</v>
      </c>
      <c r="AA23" s="217">
        <v>0</v>
      </c>
      <c r="AB23" s="217">
        <v>0</v>
      </c>
      <c r="AC23" s="217">
        <v>0</v>
      </c>
      <c r="AD23" s="217">
        <v>0</v>
      </c>
      <c r="AE23" s="217">
        <v>0</v>
      </c>
      <c r="AF23" s="217">
        <v>0</v>
      </c>
      <c r="AG23" s="217">
        <v>0</v>
      </c>
      <c r="AH23" s="217">
        <v>0</v>
      </c>
      <c r="AI23" s="217">
        <v>0</v>
      </c>
      <c r="AJ23" s="217">
        <v>0</v>
      </c>
      <c r="AK23" s="217">
        <v>0</v>
      </c>
      <c r="AL23" s="217">
        <v>0</v>
      </c>
      <c r="AM23" s="217">
        <v>0</v>
      </c>
      <c r="AN23" s="217">
        <v>0</v>
      </c>
      <c r="AO23" s="217">
        <v>0</v>
      </c>
      <c r="AP23" s="217">
        <v>0</v>
      </c>
      <c r="AQ23" s="217">
        <v>240</v>
      </c>
      <c r="AR23" s="217">
        <v>0</v>
      </c>
      <c r="AS23" s="217">
        <v>0</v>
      </c>
      <c r="AT23" s="217">
        <v>399</v>
      </c>
      <c r="AU23" s="217">
        <v>0</v>
      </c>
      <c r="AV23" s="217">
        <v>0</v>
      </c>
      <c r="AW23" s="232">
        <v>0</v>
      </c>
      <c r="AX23" s="233">
        <f t="shared" si="2"/>
        <v>41981</v>
      </c>
    </row>
    <row r="24" spans="2:50" ht="15" customHeight="1">
      <c r="B24" s="150"/>
      <c r="C24" s="14"/>
      <c r="D24" s="58"/>
      <c r="E24" s="1697"/>
      <c r="F24" s="268" t="s">
        <v>145</v>
      </c>
      <c r="G24" s="225">
        <v>1723</v>
      </c>
      <c r="H24" s="217">
        <v>0</v>
      </c>
      <c r="I24" s="217">
        <v>0</v>
      </c>
      <c r="J24" s="217">
        <v>2834</v>
      </c>
      <c r="K24" s="217">
        <v>0</v>
      </c>
      <c r="L24" s="217">
        <v>0</v>
      </c>
      <c r="M24" s="217">
        <v>0</v>
      </c>
      <c r="N24" s="217">
        <v>33643</v>
      </c>
      <c r="O24" s="217">
        <v>0</v>
      </c>
      <c r="P24" s="217">
        <v>0</v>
      </c>
      <c r="Q24" s="217">
        <v>0</v>
      </c>
      <c r="R24" s="217">
        <v>3142</v>
      </c>
      <c r="S24" s="217">
        <v>0</v>
      </c>
      <c r="T24" s="217">
        <v>0</v>
      </c>
      <c r="U24" s="217">
        <v>0</v>
      </c>
      <c r="V24" s="217">
        <v>0</v>
      </c>
      <c r="W24" s="217">
        <v>0</v>
      </c>
      <c r="X24" s="217">
        <v>0</v>
      </c>
      <c r="Y24" s="217">
        <v>0</v>
      </c>
      <c r="Z24" s="217">
        <v>0</v>
      </c>
      <c r="AA24" s="217">
        <v>0</v>
      </c>
      <c r="AB24" s="217">
        <v>0</v>
      </c>
      <c r="AC24" s="217">
        <v>0</v>
      </c>
      <c r="AD24" s="217">
        <v>0</v>
      </c>
      <c r="AE24" s="217">
        <v>0</v>
      </c>
      <c r="AF24" s="217">
        <v>0</v>
      </c>
      <c r="AG24" s="217">
        <v>0</v>
      </c>
      <c r="AH24" s="217">
        <v>0</v>
      </c>
      <c r="AI24" s="217">
        <v>0</v>
      </c>
      <c r="AJ24" s="217">
        <v>0</v>
      </c>
      <c r="AK24" s="217">
        <v>0</v>
      </c>
      <c r="AL24" s="217">
        <v>0</v>
      </c>
      <c r="AM24" s="217">
        <v>0</v>
      </c>
      <c r="AN24" s="217">
        <v>0</v>
      </c>
      <c r="AO24" s="217">
        <v>0</v>
      </c>
      <c r="AP24" s="217">
        <v>0</v>
      </c>
      <c r="AQ24" s="217">
        <v>240</v>
      </c>
      <c r="AR24" s="217">
        <v>0</v>
      </c>
      <c r="AS24" s="217">
        <v>0</v>
      </c>
      <c r="AT24" s="217">
        <v>399</v>
      </c>
      <c r="AU24" s="217">
        <v>0</v>
      </c>
      <c r="AV24" s="217">
        <v>0</v>
      </c>
      <c r="AW24" s="232">
        <v>0</v>
      </c>
      <c r="AX24" s="233">
        <f t="shared" si="2"/>
        <v>41981</v>
      </c>
    </row>
    <row r="25" spans="2:50" ht="15" customHeight="1">
      <c r="B25" s="150"/>
      <c r="C25" s="14"/>
      <c r="D25" s="58"/>
      <c r="E25" s="1688" t="s">
        <v>161</v>
      </c>
      <c r="F25" s="268" t="s">
        <v>144</v>
      </c>
      <c r="G25" s="225">
        <v>0</v>
      </c>
      <c r="H25" s="217">
        <v>0</v>
      </c>
      <c r="I25" s="217">
        <v>0</v>
      </c>
      <c r="J25" s="217">
        <v>0</v>
      </c>
      <c r="K25" s="217">
        <v>5101</v>
      </c>
      <c r="L25" s="217">
        <v>0</v>
      </c>
      <c r="M25" s="217">
        <v>171570</v>
      </c>
      <c r="N25" s="217">
        <v>16357</v>
      </c>
      <c r="O25" s="217">
        <v>5436</v>
      </c>
      <c r="P25" s="217">
        <v>0</v>
      </c>
      <c r="Q25" s="217">
        <v>0</v>
      </c>
      <c r="R25" s="217">
        <v>152019</v>
      </c>
      <c r="S25" s="217">
        <v>0</v>
      </c>
      <c r="T25" s="217">
        <v>0</v>
      </c>
      <c r="U25" s="217">
        <v>72666</v>
      </c>
      <c r="V25" s="217">
        <v>0</v>
      </c>
      <c r="W25" s="217">
        <v>0</v>
      </c>
      <c r="X25" s="217">
        <v>0</v>
      </c>
      <c r="Y25" s="217">
        <v>0</v>
      </c>
      <c r="Z25" s="217">
        <v>197739</v>
      </c>
      <c r="AA25" s="217">
        <v>0</v>
      </c>
      <c r="AB25" s="217">
        <v>15810</v>
      </c>
      <c r="AC25" s="217">
        <v>44726</v>
      </c>
      <c r="AD25" s="217">
        <v>127487</v>
      </c>
      <c r="AE25" s="217">
        <v>0</v>
      </c>
      <c r="AF25" s="217">
        <v>24776</v>
      </c>
      <c r="AG25" s="217">
        <v>436956</v>
      </c>
      <c r="AH25" s="217">
        <v>0</v>
      </c>
      <c r="AI25" s="217">
        <v>0</v>
      </c>
      <c r="AJ25" s="217">
        <v>0</v>
      </c>
      <c r="AK25" s="217">
        <v>0</v>
      </c>
      <c r="AL25" s="217">
        <v>35930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45940</v>
      </c>
      <c r="AT25" s="217">
        <v>0</v>
      </c>
      <c r="AU25" s="217">
        <v>0</v>
      </c>
      <c r="AV25" s="217">
        <v>0</v>
      </c>
      <c r="AW25" s="232">
        <v>0</v>
      </c>
      <c r="AX25" s="233">
        <f t="shared" si="2"/>
        <v>1352513</v>
      </c>
    </row>
    <row r="26" spans="2:50" ht="15" customHeight="1">
      <c r="B26" s="150"/>
      <c r="C26" s="14"/>
      <c r="D26" s="58"/>
      <c r="E26" s="1688"/>
      <c r="F26" s="268" t="s">
        <v>145</v>
      </c>
      <c r="G26" s="225">
        <v>0</v>
      </c>
      <c r="H26" s="217">
        <v>0</v>
      </c>
      <c r="I26" s="217">
        <v>0</v>
      </c>
      <c r="J26" s="217">
        <v>0</v>
      </c>
      <c r="K26" s="217">
        <v>5101</v>
      </c>
      <c r="L26" s="217">
        <v>0</v>
      </c>
      <c r="M26" s="217">
        <v>171570</v>
      </c>
      <c r="N26" s="217">
        <v>16357</v>
      </c>
      <c r="O26" s="217">
        <v>5436</v>
      </c>
      <c r="P26" s="217">
        <v>0</v>
      </c>
      <c r="Q26" s="217">
        <v>0</v>
      </c>
      <c r="R26" s="217">
        <v>152019</v>
      </c>
      <c r="S26" s="217">
        <v>0</v>
      </c>
      <c r="T26" s="217">
        <v>0</v>
      </c>
      <c r="U26" s="217">
        <v>72666</v>
      </c>
      <c r="V26" s="217">
        <v>0</v>
      </c>
      <c r="W26" s="217">
        <v>0</v>
      </c>
      <c r="X26" s="217">
        <v>0</v>
      </c>
      <c r="Y26" s="217">
        <v>0</v>
      </c>
      <c r="Z26" s="217">
        <v>92508</v>
      </c>
      <c r="AA26" s="217">
        <v>0</v>
      </c>
      <c r="AB26" s="217">
        <v>15810</v>
      </c>
      <c r="AC26" s="217">
        <v>44726</v>
      </c>
      <c r="AD26" s="217">
        <v>127487</v>
      </c>
      <c r="AE26" s="217">
        <v>0</v>
      </c>
      <c r="AF26" s="217">
        <v>24776</v>
      </c>
      <c r="AG26" s="217">
        <v>436956</v>
      </c>
      <c r="AH26" s="217">
        <v>0</v>
      </c>
      <c r="AI26" s="217">
        <v>0</v>
      </c>
      <c r="AJ26" s="217">
        <v>0</v>
      </c>
      <c r="AK26" s="217">
        <v>0</v>
      </c>
      <c r="AL26" s="217">
        <v>35930</v>
      </c>
      <c r="AM26" s="217">
        <v>0</v>
      </c>
      <c r="AN26" s="217">
        <v>0</v>
      </c>
      <c r="AO26" s="217">
        <v>0</v>
      </c>
      <c r="AP26" s="217">
        <v>0</v>
      </c>
      <c r="AQ26" s="217">
        <v>0</v>
      </c>
      <c r="AR26" s="217">
        <v>0</v>
      </c>
      <c r="AS26" s="217">
        <v>45940</v>
      </c>
      <c r="AT26" s="217">
        <v>0</v>
      </c>
      <c r="AU26" s="217">
        <v>0</v>
      </c>
      <c r="AV26" s="217">
        <v>0</v>
      </c>
      <c r="AW26" s="232">
        <v>0</v>
      </c>
      <c r="AX26" s="233">
        <f t="shared" si="2"/>
        <v>1247282</v>
      </c>
    </row>
    <row r="27" spans="2:51" ht="15" customHeight="1">
      <c r="B27" s="150"/>
      <c r="C27" s="14"/>
      <c r="D27" s="58"/>
      <c r="E27" s="1687" t="s">
        <v>522</v>
      </c>
      <c r="F27" s="268" t="s">
        <v>144</v>
      </c>
      <c r="G27" s="225">
        <v>0</v>
      </c>
      <c r="H27" s="217">
        <v>5269</v>
      </c>
      <c r="I27" s="217">
        <v>0</v>
      </c>
      <c r="J27" s="217">
        <v>0</v>
      </c>
      <c r="K27" s="217">
        <v>14404</v>
      </c>
      <c r="L27" s="217">
        <v>0</v>
      </c>
      <c r="M27" s="217">
        <v>0</v>
      </c>
      <c r="N27" s="217">
        <v>0</v>
      </c>
      <c r="O27" s="217">
        <v>0</v>
      </c>
      <c r="P27" s="217">
        <v>0</v>
      </c>
      <c r="Q27" s="217">
        <v>0</v>
      </c>
      <c r="R27" s="217">
        <v>0</v>
      </c>
      <c r="S27" s="217">
        <v>2808</v>
      </c>
      <c r="T27" s="217">
        <v>0</v>
      </c>
      <c r="U27" s="217">
        <v>690</v>
      </c>
      <c r="V27" s="217">
        <v>0</v>
      </c>
      <c r="W27" s="217">
        <v>0</v>
      </c>
      <c r="X27" s="217">
        <v>0</v>
      </c>
      <c r="Y27" s="217">
        <v>0</v>
      </c>
      <c r="Z27" s="217">
        <v>0</v>
      </c>
      <c r="AA27" s="217">
        <v>0</v>
      </c>
      <c r="AB27" s="217">
        <v>0</v>
      </c>
      <c r="AC27" s="217">
        <v>0</v>
      </c>
      <c r="AD27" s="217">
        <v>0</v>
      </c>
      <c r="AE27" s="217">
        <v>0</v>
      </c>
      <c r="AF27" s="217">
        <v>11220</v>
      </c>
      <c r="AG27" s="217">
        <v>0</v>
      </c>
      <c r="AH27" s="217">
        <v>0</v>
      </c>
      <c r="AI27" s="217">
        <v>0</v>
      </c>
      <c r="AJ27" s="217">
        <v>0</v>
      </c>
      <c r="AK27" s="217">
        <v>0</v>
      </c>
      <c r="AL27" s="217">
        <v>11471</v>
      </c>
      <c r="AM27" s="217">
        <v>0</v>
      </c>
      <c r="AN27" s="217">
        <v>0</v>
      </c>
      <c r="AO27" s="217">
        <v>0</v>
      </c>
      <c r="AP27" s="217">
        <v>0</v>
      </c>
      <c r="AQ27" s="217">
        <v>0</v>
      </c>
      <c r="AR27" s="217">
        <v>0</v>
      </c>
      <c r="AS27" s="217">
        <v>0</v>
      </c>
      <c r="AT27" s="217">
        <v>0</v>
      </c>
      <c r="AU27" s="217">
        <v>0</v>
      </c>
      <c r="AV27" s="217">
        <v>0</v>
      </c>
      <c r="AW27" s="232">
        <v>0</v>
      </c>
      <c r="AX27" s="233">
        <f t="shared" si="2"/>
        <v>45862</v>
      </c>
      <c r="AY27" s="52"/>
    </row>
    <row r="28" spans="2:51" ht="15" customHeight="1">
      <c r="B28" s="150"/>
      <c r="C28" s="14"/>
      <c r="D28" s="58"/>
      <c r="E28" s="1688"/>
      <c r="F28" s="268" t="s">
        <v>145</v>
      </c>
      <c r="G28" s="225">
        <v>0</v>
      </c>
      <c r="H28" s="217">
        <v>5269</v>
      </c>
      <c r="I28" s="217">
        <v>0</v>
      </c>
      <c r="J28" s="217">
        <v>0</v>
      </c>
      <c r="K28" s="217">
        <v>14404</v>
      </c>
      <c r="L28" s="217">
        <v>0</v>
      </c>
      <c r="M28" s="217">
        <v>0</v>
      </c>
      <c r="N28" s="217">
        <v>0</v>
      </c>
      <c r="O28" s="217">
        <v>0</v>
      </c>
      <c r="P28" s="217">
        <v>0</v>
      </c>
      <c r="Q28" s="217">
        <v>0</v>
      </c>
      <c r="R28" s="217">
        <v>0</v>
      </c>
      <c r="S28" s="217">
        <v>2808</v>
      </c>
      <c r="T28" s="217">
        <v>0</v>
      </c>
      <c r="U28" s="217">
        <v>690</v>
      </c>
      <c r="V28" s="217">
        <v>0</v>
      </c>
      <c r="W28" s="217">
        <v>0</v>
      </c>
      <c r="X28" s="217">
        <v>0</v>
      </c>
      <c r="Y28" s="217">
        <v>0</v>
      </c>
      <c r="Z28" s="217">
        <v>0</v>
      </c>
      <c r="AA28" s="217">
        <v>0</v>
      </c>
      <c r="AB28" s="217">
        <v>0</v>
      </c>
      <c r="AC28" s="217">
        <v>0</v>
      </c>
      <c r="AD28" s="217">
        <v>0</v>
      </c>
      <c r="AE28" s="217">
        <v>0</v>
      </c>
      <c r="AF28" s="217">
        <v>11220</v>
      </c>
      <c r="AG28" s="217">
        <v>0</v>
      </c>
      <c r="AH28" s="217">
        <v>0</v>
      </c>
      <c r="AI28" s="217">
        <v>0</v>
      </c>
      <c r="AJ28" s="217">
        <v>0</v>
      </c>
      <c r="AK28" s="217">
        <v>0</v>
      </c>
      <c r="AL28" s="217">
        <v>57769</v>
      </c>
      <c r="AM28" s="217">
        <v>0</v>
      </c>
      <c r="AN28" s="217">
        <v>0</v>
      </c>
      <c r="AO28" s="217">
        <v>0</v>
      </c>
      <c r="AP28" s="217">
        <v>0</v>
      </c>
      <c r="AQ28" s="217">
        <v>0</v>
      </c>
      <c r="AR28" s="217">
        <v>0</v>
      </c>
      <c r="AS28" s="217">
        <v>0</v>
      </c>
      <c r="AT28" s="217">
        <v>0</v>
      </c>
      <c r="AU28" s="217">
        <v>0</v>
      </c>
      <c r="AV28" s="217">
        <v>0</v>
      </c>
      <c r="AW28" s="232">
        <v>0</v>
      </c>
      <c r="AX28" s="233">
        <f t="shared" si="2"/>
        <v>92160</v>
      </c>
      <c r="AY28" s="52"/>
    </row>
    <row r="29" spans="2:51" ht="15" customHeight="1">
      <c r="B29" s="150"/>
      <c r="C29" s="14"/>
      <c r="D29" s="58"/>
      <c r="E29" s="1687" t="s">
        <v>757</v>
      </c>
      <c r="F29" s="268" t="s">
        <v>144</v>
      </c>
      <c r="G29" s="225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7">
        <v>0</v>
      </c>
      <c r="R29" s="217">
        <v>0</v>
      </c>
      <c r="S29" s="217">
        <v>0</v>
      </c>
      <c r="T29" s="217">
        <v>0</v>
      </c>
      <c r="U29" s="217">
        <v>0</v>
      </c>
      <c r="V29" s="217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32">
        <v>0</v>
      </c>
      <c r="AX29" s="233">
        <f t="shared" si="2"/>
        <v>0</v>
      </c>
      <c r="AY29" s="52"/>
    </row>
    <row r="30" spans="2:51" ht="15" customHeight="1">
      <c r="B30" s="150"/>
      <c r="C30" s="14"/>
      <c r="D30" s="58"/>
      <c r="E30" s="1688"/>
      <c r="F30" s="268" t="s">
        <v>145</v>
      </c>
      <c r="G30" s="225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  <c r="M30" s="217">
        <v>0</v>
      </c>
      <c r="N30" s="217">
        <v>0</v>
      </c>
      <c r="O30" s="217">
        <v>0</v>
      </c>
      <c r="P30" s="217">
        <v>0</v>
      </c>
      <c r="Q30" s="217">
        <v>0</v>
      </c>
      <c r="R30" s="217">
        <v>0</v>
      </c>
      <c r="S30" s="217">
        <v>0</v>
      </c>
      <c r="T30" s="217">
        <v>0</v>
      </c>
      <c r="U30" s="217">
        <v>0</v>
      </c>
      <c r="V30" s="217">
        <v>0</v>
      </c>
      <c r="W30" s="217">
        <v>0</v>
      </c>
      <c r="X30" s="217">
        <v>0</v>
      </c>
      <c r="Y30" s="217">
        <v>0</v>
      </c>
      <c r="Z30" s="217">
        <v>0</v>
      </c>
      <c r="AA30" s="217">
        <v>0</v>
      </c>
      <c r="AB30" s="217">
        <v>0</v>
      </c>
      <c r="AC30" s="217">
        <v>0</v>
      </c>
      <c r="AD30" s="217">
        <v>0</v>
      </c>
      <c r="AE30" s="217">
        <v>0</v>
      </c>
      <c r="AF30" s="217">
        <v>0</v>
      </c>
      <c r="AG30" s="217">
        <v>0</v>
      </c>
      <c r="AH30" s="217">
        <v>0</v>
      </c>
      <c r="AI30" s="217">
        <v>0</v>
      </c>
      <c r="AJ30" s="217">
        <v>0</v>
      </c>
      <c r="AK30" s="217">
        <v>0</v>
      </c>
      <c r="AL30" s="217">
        <v>0</v>
      </c>
      <c r="AM30" s="217">
        <v>0</v>
      </c>
      <c r="AN30" s="217">
        <v>0</v>
      </c>
      <c r="AO30" s="217">
        <v>0</v>
      </c>
      <c r="AP30" s="217">
        <v>0</v>
      </c>
      <c r="AQ30" s="217">
        <v>0</v>
      </c>
      <c r="AR30" s="217">
        <v>0</v>
      </c>
      <c r="AS30" s="217">
        <v>0</v>
      </c>
      <c r="AT30" s="217">
        <v>0</v>
      </c>
      <c r="AU30" s="217">
        <v>0</v>
      </c>
      <c r="AV30" s="217">
        <v>0</v>
      </c>
      <c r="AW30" s="232">
        <v>0</v>
      </c>
      <c r="AX30" s="233">
        <f t="shared" si="2"/>
        <v>0</v>
      </c>
      <c r="AY30" s="52"/>
    </row>
    <row r="31" spans="2:51" ht="15" customHeight="1">
      <c r="B31" s="150"/>
      <c r="C31" s="14"/>
      <c r="D31" s="58"/>
      <c r="E31" s="1687" t="s">
        <v>768</v>
      </c>
      <c r="F31" s="268" t="s">
        <v>144</v>
      </c>
      <c r="G31" s="225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7">
        <v>0</v>
      </c>
      <c r="R31" s="217">
        <v>0</v>
      </c>
      <c r="S31" s="217">
        <v>9862</v>
      </c>
      <c r="T31" s="217">
        <v>0</v>
      </c>
      <c r="U31" s="217">
        <v>0</v>
      </c>
      <c r="V31" s="217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2594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32">
        <v>0</v>
      </c>
      <c r="AX31" s="233">
        <f t="shared" si="2"/>
        <v>12456</v>
      </c>
      <c r="AY31" s="52"/>
    </row>
    <row r="32" spans="2:50" ht="15" customHeight="1">
      <c r="B32" s="150"/>
      <c r="C32" s="14"/>
      <c r="D32" s="58"/>
      <c r="E32" s="1688"/>
      <c r="F32" s="268" t="s">
        <v>145</v>
      </c>
      <c r="G32" s="225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>
        <v>0</v>
      </c>
      <c r="P32" s="217">
        <v>0</v>
      </c>
      <c r="Q32" s="217">
        <v>0</v>
      </c>
      <c r="R32" s="217">
        <v>0</v>
      </c>
      <c r="S32" s="217">
        <v>0</v>
      </c>
      <c r="T32" s="217">
        <v>0</v>
      </c>
      <c r="U32" s="217">
        <v>0</v>
      </c>
      <c r="V32" s="217">
        <v>0</v>
      </c>
      <c r="W32" s="217">
        <v>0</v>
      </c>
      <c r="X32" s="217">
        <v>0</v>
      </c>
      <c r="Y32" s="217">
        <v>0</v>
      </c>
      <c r="Z32" s="217">
        <v>0</v>
      </c>
      <c r="AA32" s="217">
        <v>0</v>
      </c>
      <c r="AB32" s="217">
        <v>2594</v>
      </c>
      <c r="AC32" s="217">
        <v>0</v>
      </c>
      <c r="AD32" s="217">
        <v>0</v>
      </c>
      <c r="AE32" s="217">
        <v>0</v>
      </c>
      <c r="AF32" s="217">
        <v>0</v>
      </c>
      <c r="AG32" s="217">
        <v>0</v>
      </c>
      <c r="AH32" s="217">
        <v>0</v>
      </c>
      <c r="AI32" s="217">
        <v>0</v>
      </c>
      <c r="AJ32" s="217">
        <v>0</v>
      </c>
      <c r="AK32" s="217">
        <v>0</v>
      </c>
      <c r="AL32" s="217">
        <v>0</v>
      </c>
      <c r="AM32" s="217">
        <v>0</v>
      </c>
      <c r="AN32" s="217">
        <v>0</v>
      </c>
      <c r="AO32" s="217">
        <v>0</v>
      </c>
      <c r="AP32" s="217">
        <v>0</v>
      </c>
      <c r="AQ32" s="217">
        <v>0</v>
      </c>
      <c r="AR32" s="217">
        <v>0</v>
      </c>
      <c r="AS32" s="217">
        <v>0</v>
      </c>
      <c r="AT32" s="217">
        <v>0</v>
      </c>
      <c r="AU32" s="217">
        <v>0</v>
      </c>
      <c r="AV32" s="217">
        <v>0</v>
      </c>
      <c r="AW32" s="232">
        <v>0</v>
      </c>
      <c r="AX32" s="233">
        <f t="shared" si="2"/>
        <v>2594</v>
      </c>
    </row>
    <row r="33" spans="2:50" ht="15" customHeight="1">
      <c r="B33" s="150"/>
      <c r="C33" s="14"/>
      <c r="D33" s="58"/>
      <c r="E33" s="1679" t="s">
        <v>779</v>
      </c>
      <c r="F33" s="268" t="s">
        <v>144</v>
      </c>
      <c r="G33" s="225">
        <v>4979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  <c r="M33" s="217">
        <v>558</v>
      </c>
      <c r="N33" s="217">
        <v>0</v>
      </c>
      <c r="O33" s="217">
        <v>0</v>
      </c>
      <c r="P33" s="217">
        <v>0</v>
      </c>
      <c r="Q33" s="217">
        <v>0</v>
      </c>
      <c r="R33" s="217">
        <v>0</v>
      </c>
      <c r="S33" s="217">
        <v>1990</v>
      </c>
      <c r="T33" s="217">
        <v>0</v>
      </c>
      <c r="U33" s="217">
        <v>0</v>
      </c>
      <c r="V33" s="217">
        <v>0</v>
      </c>
      <c r="W33" s="217">
        <v>634</v>
      </c>
      <c r="X33" s="217">
        <v>0</v>
      </c>
      <c r="Y33" s="217">
        <v>0</v>
      </c>
      <c r="Z33" s="217">
        <v>0</v>
      </c>
      <c r="AA33" s="217">
        <v>0</v>
      </c>
      <c r="AB33" s="217">
        <v>1410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32">
        <v>0</v>
      </c>
      <c r="AX33" s="233">
        <f t="shared" si="2"/>
        <v>9571</v>
      </c>
    </row>
    <row r="34" spans="2:50" ht="15" customHeight="1">
      <c r="B34" s="150"/>
      <c r="C34" s="14"/>
      <c r="D34" s="58"/>
      <c r="E34" s="1680"/>
      <c r="F34" s="268" t="s">
        <v>145</v>
      </c>
      <c r="G34" s="225">
        <v>4979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v>464</v>
      </c>
      <c r="N34" s="217">
        <v>0</v>
      </c>
      <c r="O34" s="217">
        <v>0</v>
      </c>
      <c r="P34" s="217">
        <v>0</v>
      </c>
      <c r="Q34" s="217">
        <v>0</v>
      </c>
      <c r="R34" s="217">
        <v>0</v>
      </c>
      <c r="S34" s="217">
        <v>1990</v>
      </c>
      <c r="T34" s="217">
        <v>0</v>
      </c>
      <c r="U34" s="217">
        <v>0</v>
      </c>
      <c r="V34" s="217">
        <v>0</v>
      </c>
      <c r="W34" s="217">
        <v>634</v>
      </c>
      <c r="X34" s="217">
        <v>0</v>
      </c>
      <c r="Y34" s="217">
        <v>0</v>
      </c>
      <c r="Z34" s="217">
        <v>0</v>
      </c>
      <c r="AA34" s="217">
        <v>0</v>
      </c>
      <c r="AB34" s="217">
        <v>1410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32">
        <v>0</v>
      </c>
      <c r="AX34" s="233">
        <f t="shared" si="2"/>
        <v>9477</v>
      </c>
    </row>
    <row r="35" spans="2:50" ht="15" customHeight="1">
      <c r="B35" s="150"/>
      <c r="C35" s="14"/>
      <c r="D35" s="58"/>
      <c r="E35" s="1696" t="s">
        <v>769</v>
      </c>
      <c r="F35" s="268" t="s">
        <v>144</v>
      </c>
      <c r="G35" s="225">
        <v>0</v>
      </c>
      <c r="H35" s="217">
        <v>0</v>
      </c>
      <c r="I35" s="217">
        <v>0</v>
      </c>
      <c r="J35" s="217">
        <v>0</v>
      </c>
      <c r="K35" s="217">
        <v>0</v>
      </c>
      <c r="L35" s="217">
        <v>0</v>
      </c>
      <c r="M35" s="217">
        <v>0</v>
      </c>
      <c r="N35" s="217">
        <v>0</v>
      </c>
      <c r="O35" s="217">
        <v>0</v>
      </c>
      <c r="P35" s="217">
        <v>0</v>
      </c>
      <c r="Q35" s="217">
        <v>0</v>
      </c>
      <c r="R35" s="217">
        <v>0</v>
      </c>
      <c r="S35" s="217">
        <v>0</v>
      </c>
      <c r="T35" s="217">
        <v>0</v>
      </c>
      <c r="U35" s="217">
        <v>0</v>
      </c>
      <c r="V35" s="217">
        <v>0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32">
        <v>0</v>
      </c>
      <c r="AX35" s="233">
        <f t="shared" si="2"/>
        <v>0</v>
      </c>
    </row>
    <row r="36" spans="2:50" ht="15" customHeight="1">
      <c r="B36" s="150"/>
      <c r="C36" s="14"/>
      <c r="D36" s="58"/>
      <c r="E36" s="1697"/>
      <c r="F36" s="268" t="s">
        <v>145</v>
      </c>
      <c r="G36" s="225">
        <v>0</v>
      </c>
      <c r="H36" s="217">
        <v>0</v>
      </c>
      <c r="I36" s="217">
        <v>0</v>
      </c>
      <c r="J36" s="217">
        <v>0</v>
      </c>
      <c r="K36" s="217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7">
        <v>0</v>
      </c>
      <c r="R36" s="217">
        <v>0</v>
      </c>
      <c r="S36" s="217">
        <v>0</v>
      </c>
      <c r="T36" s="217">
        <v>0</v>
      </c>
      <c r="U36" s="217">
        <v>0</v>
      </c>
      <c r="V36" s="217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32">
        <v>0</v>
      </c>
      <c r="AX36" s="233">
        <f t="shared" si="2"/>
        <v>0</v>
      </c>
    </row>
    <row r="37" spans="2:50" ht="15" customHeight="1">
      <c r="B37" s="150"/>
      <c r="C37" s="15"/>
      <c r="D37" s="207"/>
      <c r="E37" s="1492" t="s">
        <v>774</v>
      </c>
      <c r="F37" s="270" t="s">
        <v>145</v>
      </c>
      <c r="G37" s="227">
        <v>0</v>
      </c>
      <c r="H37" s="220">
        <v>0</v>
      </c>
      <c r="I37" s="220">
        <v>0</v>
      </c>
      <c r="J37" s="220">
        <v>0</v>
      </c>
      <c r="K37" s="220">
        <v>0</v>
      </c>
      <c r="L37" s="220">
        <v>0</v>
      </c>
      <c r="M37" s="220">
        <v>29715</v>
      </c>
      <c r="N37" s="220">
        <v>0</v>
      </c>
      <c r="O37" s="220">
        <v>132567</v>
      </c>
      <c r="P37" s="220">
        <v>0</v>
      </c>
      <c r="Q37" s="220">
        <v>537</v>
      </c>
      <c r="R37" s="220">
        <v>0</v>
      </c>
      <c r="S37" s="220">
        <v>304945</v>
      </c>
      <c r="T37" s="220">
        <v>0</v>
      </c>
      <c r="U37" s="220">
        <v>6644</v>
      </c>
      <c r="V37" s="220">
        <v>0</v>
      </c>
      <c r="W37" s="220">
        <v>0</v>
      </c>
      <c r="X37" s="220">
        <v>0</v>
      </c>
      <c r="Y37" s="220">
        <v>0</v>
      </c>
      <c r="Z37" s="220">
        <v>0</v>
      </c>
      <c r="AA37" s="220">
        <v>0</v>
      </c>
      <c r="AB37" s="220">
        <v>81326</v>
      </c>
      <c r="AC37" s="220">
        <v>45274</v>
      </c>
      <c r="AD37" s="220">
        <v>0</v>
      </c>
      <c r="AE37" s="220">
        <v>100000</v>
      </c>
      <c r="AF37" s="220">
        <v>31824</v>
      </c>
      <c r="AG37" s="220">
        <v>121907</v>
      </c>
      <c r="AH37" s="220">
        <v>0</v>
      </c>
      <c r="AI37" s="220">
        <v>0</v>
      </c>
      <c r="AJ37" s="220">
        <v>10000</v>
      </c>
      <c r="AK37" s="220">
        <v>5300</v>
      </c>
      <c r="AL37" s="220">
        <v>69383</v>
      </c>
      <c r="AM37" s="220">
        <v>150000</v>
      </c>
      <c r="AN37" s="220">
        <v>0</v>
      </c>
      <c r="AO37" s="220">
        <v>0</v>
      </c>
      <c r="AP37" s="220">
        <v>29664</v>
      </c>
      <c r="AQ37" s="220">
        <v>21326</v>
      </c>
      <c r="AR37" s="220">
        <v>0</v>
      </c>
      <c r="AS37" s="220">
        <v>77011</v>
      </c>
      <c r="AT37" s="220">
        <v>0</v>
      </c>
      <c r="AU37" s="220">
        <v>0</v>
      </c>
      <c r="AV37" s="220">
        <v>0</v>
      </c>
      <c r="AW37" s="234">
        <v>0</v>
      </c>
      <c r="AX37" s="235">
        <f t="shared" si="2"/>
        <v>1217423</v>
      </c>
    </row>
    <row r="38" spans="2:50" ht="15" customHeight="1">
      <c r="B38" s="449"/>
      <c r="C38" s="11" t="s">
        <v>149</v>
      </c>
      <c r="D38" s="208"/>
      <c r="E38" s="455"/>
      <c r="F38" s="382"/>
      <c r="G38" s="853"/>
      <c r="H38" s="854"/>
      <c r="I38" s="854"/>
      <c r="J38" s="854"/>
      <c r="K38" s="854"/>
      <c r="L38" s="854"/>
      <c r="M38" s="854"/>
      <c r="N38" s="854"/>
      <c r="O38" s="854"/>
      <c r="P38" s="854"/>
      <c r="Q38" s="854"/>
      <c r="R38" s="854"/>
      <c r="S38" s="854"/>
      <c r="T38" s="854"/>
      <c r="U38" s="854"/>
      <c r="V38" s="854"/>
      <c r="W38" s="854"/>
      <c r="X38" s="854"/>
      <c r="Y38" s="854"/>
      <c r="Z38" s="854"/>
      <c r="AA38" s="854"/>
      <c r="AB38" s="854"/>
      <c r="AC38" s="854"/>
      <c r="AD38" s="854"/>
      <c r="AE38" s="854"/>
      <c r="AF38" s="854"/>
      <c r="AG38" s="854"/>
      <c r="AH38" s="854"/>
      <c r="AI38" s="854"/>
      <c r="AJ38" s="854"/>
      <c r="AK38" s="854"/>
      <c r="AL38" s="854"/>
      <c r="AM38" s="854"/>
      <c r="AN38" s="854"/>
      <c r="AO38" s="854"/>
      <c r="AP38" s="854"/>
      <c r="AQ38" s="854"/>
      <c r="AR38" s="854"/>
      <c r="AS38" s="854"/>
      <c r="AT38" s="854"/>
      <c r="AU38" s="854"/>
      <c r="AV38" s="854"/>
      <c r="AW38" s="855"/>
      <c r="AX38" s="856"/>
    </row>
    <row r="39" spans="2:50" ht="15" customHeight="1" thickBot="1">
      <c r="B39" s="362"/>
      <c r="C39" s="485"/>
      <c r="D39" s="1698" t="s">
        <v>770</v>
      </c>
      <c r="E39" s="1699"/>
      <c r="F39" s="381" t="s">
        <v>145</v>
      </c>
      <c r="G39" s="199">
        <v>4965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0</v>
      </c>
      <c r="AD39" s="90">
        <v>0</v>
      </c>
      <c r="AE39" s="90">
        <v>0</v>
      </c>
      <c r="AF39" s="90">
        <v>0</v>
      </c>
      <c r="AG39" s="90">
        <v>0</v>
      </c>
      <c r="AH39" s="90">
        <v>0</v>
      </c>
      <c r="AI39" s="90">
        <v>0</v>
      </c>
      <c r="AJ39" s="90">
        <v>0</v>
      </c>
      <c r="AK39" s="90">
        <v>0</v>
      </c>
      <c r="AL39" s="90">
        <v>0</v>
      </c>
      <c r="AM39" s="90">
        <v>0</v>
      </c>
      <c r="AN39" s="90">
        <v>0</v>
      </c>
      <c r="AO39" s="90">
        <v>0</v>
      </c>
      <c r="AP39" s="90">
        <v>0</v>
      </c>
      <c r="AQ39" s="90">
        <v>0</v>
      </c>
      <c r="AR39" s="90">
        <v>0</v>
      </c>
      <c r="AS39" s="90">
        <v>0</v>
      </c>
      <c r="AT39" s="90">
        <v>0</v>
      </c>
      <c r="AU39" s="90">
        <v>0</v>
      </c>
      <c r="AV39" s="90">
        <v>0</v>
      </c>
      <c r="AW39" s="228">
        <v>0</v>
      </c>
      <c r="AX39" s="229">
        <f t="shared" si="2"/>
        <v>4965</v>
      </c>
    </row>
    <row r="40" spans="2:50" ht="12" customHeight="1">
      <c r="B40" s="482" t="s">
        <v>150</v>
      </c>
      <c r="C40" s="483"/>
      <c r="D40" s="483"/>
      <c r="E40" s="484"/>
      <c r="F40" s="486" t="s">
        <v>144</v>
      </c>
      <c r="G40" s="1486">
        <f>SUM(G42+G75)</f>
        <v>117808</v>
      </c>
      <c r="H40" s="453">
        <f>SUM(H42+H75)</f>
        <v>52609</v>
      </c>
      <c r="I40" s="453">
        <f aca="true" t="shared" si="3" ref="I40:AW40">SUM(I42+I75)</f>
        <v>8694</v>
      </c>
      <c r="J40" s="453">
        <f t="shared" si="3"/>
        <v>13974</v>
      </c>
      <c r="K40" s="453">
        <f t="shared" si="3"/>
        <v>98639</v>
      </c>
      <c r="L40" s="453">
        <f t="shared" si="3"/>
        <v>2915</v>
      </c>
      <c r="M40" s="453">
        <f t="shared" si="3"/>
        <v>11276</v>
      </c>
      <c r="N40" s="453">
        <f t="shared" si="3"/>
        <v>37664</v>
      </c>
      <c r="O40" s="453">
        <f t="shared" si="3"/>
        <v>10280</v>
      </c>
      <c r="P40" s="453">
        <f t="shared" si="3"/>
        <v>2066</v>
      </c>
      <c r="Q40" s="453">
        <f t="shared" si="3"/>
        <v>1635</v>
      </c>
      <c r="R40" s="453">
        <f t="shared" si="3"/>
        <v>22246</v>
      </c>
      <c r="S40" s="453">
        <f t="shared" si="3"/>
        <v>77167</v>
      </c>
      <c r="T40" s="453">
        <f t="shared" si="3"/>
        <v>8639</v>
      </c>
      <c r="U40" s="453">
        <f t="shared" si="3"/>
        <v>93779</v>
      </c>
      <c r="V40" s="453">
        <f t="shared" si="3"/>
        <v>31798</v>
      </c>
      <c r="W40" s="453">
        <f t="shared" si="3"/>
        <v>26548</v>
      </c>
      <c r="X40" s="453">
        <f t="shared" si="3"/>
        <v>0</v>
      </c>
      <c r="Y40" s="453">
        <f t="shared" si="3"/>
        <v>11329</v>
      </c>
      <c r="Z40" s="453">
        <f t="shared" si="3"/>
        <v>27882</v>
      </c>
      <c r="AA40" s="453">
        <f t="shared" si="3"/>
        <v>175602</v>
      </c>
      <c r="AB40" s="453">
        <f t="shared" si="3"/>
        <v>16107</v>
      </c>
      <c r="AC40" s="453">
        <f t="shared" si="3"/>
        <v>0</v>
      </c>
      <c r="AD40" s="453">
        <f t="shared" si="3"/>
        <v>6135</v>
      </c>
      <c r="AE40" s="453">
        <f t="shared" si="3"/>
        <v>23940</v>
      </c>
      <c r="AF40" s="453">
        <f t="shared" si="3"/>
        <v>3901</v>
      </c>
      <c r="AG40" s="453">
        <f t="shared" si="3"/>
        <v>105284</v>
      </c>
      <c r="AH40" s="453">
        <f t="shared" si="3"/>
        <v>23816</v>
      </c>
      <c r="AI40" s="453">
        <f t="shared" si="3"/>
        <v>10689</v>
      </c>
      <c r="AJ40" s="453">
        <f t="shared" si="3"/>
        <v>3007</v>
      </c>
      <c r="AK40" s="453">
        <f t="shared" si="3"/>
        <v>0</v>
      </c>
      <c r="AL40" s="453">
        <f t="shared" si="3"/>
        <v>27316</v>
      </c>
      <c r="AM40" s="453">
        <f t="shared" si="3"/>
        <v>5659</v>
      </c>
      <c r="AN40" s="453">
        <f t="shared" si="3"/>
        <v>0</v>
      </c>
      <c r="AO40" s="453">
        <f t="shared" si="3"/>
        <v>0</v>
      </c>
      <c r="AP40" s="453">
        <f t="shared" si="3"/>
        <v>0</v>
      </c>
      <c r="AQ40" s="453">
        <f t="shared" si="3"/>
        <v>4892</v>
      </c>
      <c r="AR40" s="453">
        <f t="shared" si="3"/>
        <v>0</v>
      </c>
      <c r="AS40" s="453">
        <f t="shared" si="3"/>
        <v>798</v>
      </c>
      <c r="AT40" s="453">
        <f t="shared" si="3"/>
        <v>1614</v>
      </c>
      <c r="AU40" s="453">
        <f t="shared" si="3"/>
        <v>735</v>
      </c>
      <c r="AV40" s="453">
        <f t="shared" si="3"/>
        <v>42302</v>
      </c>
      <c r="AW40" s="453">
        <f t="shared" si="3"/>
        <v>31966</v>
      </c>
      <c r="AX40" s="487">
        <f>SUM(G40:AW40)</f>
        <v>1140711</v>
      </c>
    </row>
    <row r="41" spans="2:50" ht="12" customHeight="1">
      <c r="B41" s="150"/>
      <c r="C41" s="59"/>
      <c r="D41" s="59"/>
      <c r="E41" s="440"/>
      <c r="F41" s="270" t="s">
        <v>145</v>
      </c>
      <c r="G41" s="1487">
        <f>SUM(G43,G76)</f>
        <v>117808</v>
      </c>
      <c r="H41" s="220">
        <f>SUM(H43,H76)</f>
        <v>52609</v>
      </c>
      <c r="I41" s="220">
        <f aca="true" t="shared" si="4" ref="I41:AW41">SUM(I43,I76)</f>
        <v>8694</v>
      </c>
      <c r="J41" s="220">
        <f t="shared" si="4"/>
        <v>13974</v>
      </c>
      <c r="K41" s="220">
        <f t="shared" si="4"/>
        <v>98639</v>
      </c>
      <c r="L41" s="220">
        <f t="shared" si="4"/>
        <v>2915</v>
      </c>
      <c r="M41" s="220">
        <f t="shared" si="4"/>
        <v>11276</v>
      </c>
      <c r="N41" s="220">
        <f t="shared" si="4"/>
        <v>37664</v>
      </c>
      <c r="O41" s="220">
        <f t="shared" si="4"/>
        <v>50380</v>
      </c>
      <c r="P41" s="220">
        <f t="shared" si="4"/>
        <v>2066</v>
      </c>
      <c r="Q41" s="220">
        <f t="shared" si="4"/>
        <v>4522</v>
      </c>
      <c r="R41" s="220">
        <f t="shared" si="4"/>
        <v>22246</v>
      </c>
      <c r="S41" s="220">
        <f t="shared" si="4"/>
        <v>2079</v>
      </c>
      <c r="T41" s="220">
        <f t="shared" si="4"/>
        <v>8639</v>
      </c>
      <c r="U41" s="220">
        <f t="shared" si="4"/>
        <v>97058</v>
      </c>
      <c r="V41" s="220">
        <f t="shared" si="4"/>
        <v>31798</v>
      </c>
      <c r="W41" s="220">
        <f t="shared" si="4"/>
        <v>26548</v>
      </c>
      <c r="X41" s="220">
        <f t="shared" si="4"/>
        <v>0</v>
      </c>
      <c r="Y41" s="220">
        <f t="shared" si="4"/>
        <v>11329</v>
      </c>
      <c r="Z41" s="220">
        <f t="shared" si="4"/>
        <v>27882</v>
      </c>
      <c r="AA41" s="220">
        <f t="shared" si="4"/>
        <v>175602</v>
      </c>
      <c r="AB41" s="220">
        <f t="shared" si="4"/>
        <v>16107</v>
      </c>
      <c r="AC41" s="220">
        <f t="shared" si="4"/>
        <v>9000</v>
      </c>
      <c r="AD41" s="220">
        <f t="shared" si="4"/>
        <v>18479</v>
      </c>
      <c r="AE41" s="220">
        <f t="shared" si="4"/>
        <v>419045</v>
      </c>
      <c r="AF41" s="220">
        <f t="shared" si="4"/>
        <v>3901</v>
      </c>
      <c r="AG41" s="220">
        <f t="shared" si="4"/>
        <v>105284</v>
      </c>
      <c r="AH41" s="220">
        <f t="shared" si="4"/>
        <v>23816</v>
      </c>
      <c r="AI41" s="220">
        <f t="shared" si="4"/>
        <v>52816</v>
      </c>
      <c r="AJ41" s="220">
        <f t="shared" si="4"/>
        <v>105007</v>
      </c>
      <c r="AK41" s="220">
        <f t="shared" si="4"/>
        <v>0</v>
      </c>
      <c r="AL41" s="220">
        <f t="shared" si="4"/>
        <v>84629</v>
      </c>
      <c r="AM41" s="220">
        <f t="shared" si="4"/>
        <v>55659</v>
      </c>
      <c r="AN41" s="220">
        <f t="shared" si="4"/>
        <v>11792</v>
      </c>
      <c r="AO41" s="220">
        <f t="shared" si="4"/>
        <v>0</v>
      </c>
      <c r="AP41" s="220">
        <f t="shared" si="4"/>
        <v>0</v>
      </c>
      <c r="AQ41" s="220">
        <f t="shared" si="4"/>
        <v>4892</v>
      </c>
      <c r="AR41" s="220">
        <f t="shared" si="4"/>
        <v>0</v>
      </c>
      <c r="AS41" s="220">
        <f t="shared" si="4"/>
        <v>11180</v>
      </c>
      <c r="AT41" s="220">
        <f t="shared" si="4"/>
        <v>1614</v>
      </c>
      <c r="AU41" s="220">
        <f t="shared" si="4"/>
        <v>735</v>
      </c>
      <c r="AV41" s="220">
        <f t="shared" si="4"/>
        <v>45242</v>
      </c>
      <c r="AW41" s="220">
        <f t="shared" si="4"/>
        <v>31966</v>
      </c>
      <c r="AX41" s="235">
        <f t="shared" si="2"/>
        <v>1804892</v>
      </c>
    </row>
    <row r="42" spans="2:50" ht="12" customHeight="1">
      <c r="B42" s="150"/>
      <c r="C42" s="11" t="s">
        <v>162</v>
      </c>
      <c r="D42" s="57"/>
      <c r="E42" s="41"/>
      <c r="F42" s="465" t="s">
        <v>144</v>
      </c>
      <c r="G42" s="492">
        <v>101385</v>
      </c>
      <c r="H42" s="466">
        <v>47694</v>
      </c>
      <c r="I42" s="466">
        <v>0</v>
      </c>
      <c r="J42" s="466">
        <v>4671</v>
      </c>
      <c r="K42" s="466">
        <v>97862</v>
      </c>
      <c r="L42" s="466">
        <v>0</v>
      </c>
      <c r="M42" s="466">
        <v>11276</v>
      </c>
      <c r="N42" s="466">
        <v>36666</v>
      </c>
      <c r="O42" s="466">
        <v>0</v>
      </c>
      <c r="P42" s="466">
        <v>1278</v>
      </c>
      <c r="Q42" s="466">
        <v>1635</v>
      </c>
      <c r="R42" s="466">
        <v>18508</v>
      </c>
      <c r="S42" s="466">
        <v>75088</v>
      </c>
      <c r="T42" s="466">
        <v>0</v>
      </c>
      <c r="U42" s="466">
        <v>82721</v>
      </c>
      <c r="V42" s="466">
        <v>31798</v>
      </c>
      <c r="W42" s="466">
        <v>25793</v>
      </c>
      <c r="X42" s="466">
        <v>0</v>
      </c>
      <c r="Y42" s="466">
        <v>4489</v>
      </c>
      <c r="Z42" s="466">
        <v>19095</v>
      </c>
      <c r="AA42" s="466">
        <v>134400</v>
      </c>
      <c r="AB42" s="466">
        <v>16107</v>
      </c>
      <c r="AC42" s="466">
        <v>0</v>
      </c>
      <c r="AD42" s="466">
        <v>6135</v>
      </c>
      <c r="AE42" s="466">
        <v>0</v>
      </c>
      <c r="AF42" s="466">
        <v>0</v>
      </c>
      <c r="AG42" s="466">
        <v>91100</v>
      </c>
      <c r="AH42" s="466">
        <v>18189</v>
      </c>
      <c r="AI42" s="466">
        <v>0</v>
      </c>
      <c r="AJ42" s="466">
        <v>0</v>
      </c>
      <c r="AK42" s="466">
        <v>0</v>
      </c>
      <c r="AL42" s="466">
        <v>18522</v>
      </c>
      <c r="AM42" s="466">
        <v>0</v>
      </c>
      <c r="AN42" s="466">
        <v>0</v>
      </c>
      <c r="AO42" s="466">
        <v>0</v>
      </c>
      <c r="AP42" s="466">
        <v>0</v>
      </c>
      <c r="AQ42" s="466">
        <v>4892</v>
      </c>
      <c r="AR42" s="466">
        <v>0</v>
      </c>
      <c r="AS42" s="466">
        <v>0</v>
      </c>
      <c r="AT42" s="466">
        <v>921</v>
      </c>
      <c r="AU42" s="466">
        <v>0</v>
      </c>
      <c r="AV42" s="466">
        <v>0</v>
      </c>
      <c r="AW42" s="467">
        <v>28600</v>
      </c>
      <c r="AX42" s="468">
        <f t="shared" si="2"/>
        <v>878825</v>
      </c>
    </row>
    <row r="43" spans="2:50" ht="12" customHeight="1">
      <c r="B43" s="150"/>
      <c r="C43" s="14"/>
      <c r="D43" s="57"/>
      <c r="E43" s="41"/>
      <c r="F43" s="268" t="s">
        <v>145</v>
      </c>
      <c r="G43" s="225">
        <v>101385</v>
      </c>
      <c r="H43" s="217">
        <v>47694</v>
      </c>
      <c r="I43" s="217">
        <v>0</v>
      </c>
      <c r="J43" s="217">
        <v>4671</v>
      </c>
      <c r="K43" s="217">
        <v>97862</v>
      </c>
      <c r="L43" s="217">
        <v>0</v>
      </c>
      <c r="M43" s="217">
        <v>11276</v>
      </c>
      <c r="N43" s="217">
        <v>36666</v>
      </c>
      <c r="O43" s="217">
        <v>40100</v>
      </c>
      <c r="P43" s="217">
        <v>1278</v>
      </c>
      <c r="Q43" s="217">
        <v>4522</v>
      </c>
      <c r="R43" s="217">
        <v>18508</v>
      </c>
      <c r="S43" s="217">
        <v>0</v>
      </c>
      <c r="T43" s="217">
        <v>0</v>
      </c>
      <c r="U43" s="217">
        <v>86000</v>
      </c>
      <c r="V43" s="217">
        <v>31798</v>
      </c>
      <c r="W43" s="217">
        <v>25793</v>
      </c>
      <c r="X43" s="217">
        <v>0</v>
      </c>
      <c r="Y43" s="217">
        <v>4489</v>
      </c>
      <c r="Z43" s="217">
        <v>19095</v>
      </c>
      <c r="AA43" s="217">
        <v>134400</v>
      </c>
      <c r="AB43" s="217">
        <v>16107</v>
      </c>
      <c r="AC43" s="217">
        <v>9000</v>
      </c>
      <c r="AD43" s="217">
        <v>18479</v>
      </c>
      <c r="AE43" s="217">
        <v>395105</v>
      </c>
      <c r="AF43" s="217">
        <v>0</v>
      </c>
      <c r="AG43" s="217">
        <v>91100</v>
      </c>
      <c r="AH43" s="217">
        <v>18189</v>
      </c>
      <c r="AI43" s="217">
        <v>0</v>
      </c>
      <c r="AJ43" s="217">
        <v>102000</v>
      </c>
      <c r="AK43" s="217">
        <v>0</v>
      </c>
      <c r="AL43" s="217">
        <v>75835</v>
      </c>
      <c r="AM43" s="217">
        <v>50000</v>
      </c>
      <c r="AN43" s="217">
        <v>11792</v>
      </c>
      <c r="AO43" s="217">
        <v>0</v>
      </c>
      <c r="AP43" s="217">
        <v>0</v>
      </c>
      <c r="AQ43" s="217">
        <v>4892</v>
      </c>
      <c r="AR43" s="217">
        <v>0</v>
      </c>
      <c r="AS43" s="217">
        <v>0</v>
      </c>
      <c r="AT43" s="217">
        <v>921</v>
      </c>
      <c r="AU43" s="217">
        <v>0</v>
      </c>
      <c r="AV43" s="217">
        <v>0</v>
      </c>
      <c r="AW43" s="232">
        <v>28600</v>
      </c>
      <c r="AX43" s="233">
        <f t="shared" si="2"/>
        <v>1487557</v>
      </c>
    </row>
    <row r="44" spans="2:50" ht="12" customHeight="1">
      <c r="B44" s="150"/>
      <c r="C44" s="14"/>
      <c r="D44" s="456" t="s">
        <v>529</v>
      </c>
      <c r="E44" s="457"/>
      <c r="F44" s="268" t="s">
        <v>144</v>
      </c>
      <c r="G44" s="225">
        <v>0</v>
      </c>
      <c r="H44" s="217">
        <v>0</v>
      </c>
      <c r="I44" s="217">
        <v>0</v>
      </c>
      <c r="J44" s="217">
        <v>0</v>
      </c>
      <c r="K44" s="217">
        <v>0</v>
      </c>
      <c r="L44" s="217">
        <v>0</v>
      </c>
      <c r="M44" s="217">
        <v>0</v>
      </c>
      <c r="N44" s="217">
        <v>36666</v>
      </c>
      <c r="O44" s="217">
        <v>0</v>
      </c>
      <c r="P44" s="217">
        <v>0</v>
      </c>
      <c r="Q44" s="217">
        <v>0</v>
      </c>
      <c r="R44" s="217">
        <v>0</v>
      </c>
      <c r="S44" s="217">
        <v>0</v>
      </c>
      <c r="T44" s="217">
        <v>0</v>
      </c>
      <c r="U44" s="217">
        <v>0</v>
      </c>
      <c r="V44" s="217">
        <v>0</v>
      </c>
      <c r="W44" s="217">
        <v>0</v>
      </c>
      <c r="X44" s="217">
        <v>0</v>
      </c>
      <c r="Y44" s="217">
        <v>0</v>
      </c>
      <c r="Z44" s="217">
        <v>0</v>
      </c>
      <c r="AA44" s="217">
        <v>134400</v>
      </c>
      <c r="AB44" s="217">
        <v>0</v>
      </c>
      <c r="AC44" s="217">
        <v>0</v>
      </c>
      <c r="AD44" s="217">
        <v>0</v>
      </c>
      <c r="AE44" s="217">
        <v>0</v>
      </c>
      <c r="AF44" s="217">
        <v>0</v>
      </c>
      <c r="AG44" s="217">
        <v>91100</v>
      </c>
      <c r="AH44" s="217">
        <v>0</v>
      </c>
      <c r="AI44" s="217">
        <v>0</v>
      </c>
      <c r="AJ44" s="217">
        <v>0</v>
      </c>
      <c r="AK44" s="217">
        <v>0</v>
      </c>
      <c r="AL44" s="217">
        <v>0</v>
      </c>
      <c r="AM44" s="217">
        <v>0</v>
      </c>
      <c r="AN44" s="217">
        <v>0</v>
      </c>
      <c r="AO44" s="217">
        <v>0</v>
      </c>
      <c r="AP44" s="217">
        <v>0</v>
      </c>
      <c r="AQ44" s="217">
        <v>0</v>
      </c>
      <c r="AR44" s="217">
        <v>0</v>
      </c>
      <c r="AS44" s="217">
        <v>0</v>
      </c>
      <c r="AT44" s="217">
        <v>0</v>
      </c>
      <c r="AU44" s="217">
        <v>0</v>
      </c>
      <c r="AV44" s="217">
        <v>0</v>
      </c>
      <c r="AW44" s="232">
        <v>0</v>
      </c>
      <c r="AX44" s="233">
        <f t="shared" si="2"/>
        <v>262166</v>
      </c>
    </row>
    <row r="45" spans="2:50" ht="12" customHeight="1">
      <c r="B45" s="150"/>
      <c r="C45" s="14"/>
      <c r="D45" s="460" t="s">
        <v>523</v>
      </c>
      <c r="E45" s="461"/>
      <c r="F45" s="268" t="s">
        <v>145</v>
      </c>
      <c r="G45" s="225">
        <v>0</v>
      </c>
      <c r="H45" s="217">
        <v>0</v>
      </c>
      <c r="I45" s="217">
        <v>0</v>
      </c>
      <c r="J45" s="217">
        <v>0</v>
      </c>
      <c r="K45" s="217">
        <v>0</v>
      </c>
      <c r="L45" s="217">
        <v>0</v>
      </c>
      <c r="M45" s="217">
        <v>0</v>
      </c>
      <c r="N45" s="217">
        <v>36666</v>
      </c>
      <c r="O45" s="217">
        <v>0</v>
      </c>
      <c r="P45" s="217">
        <v>0</v>
      </c>
      <c r="Q45" s="217">
        <v>0</v>
      </c>
      <c r="R45" s="217">
        <v>0</v>
      </c>
      <c r="S45" s="217">
        <v>0</v>
      </c>
      <c r="T45" s="217">
        <v>0</v>
      </c>
      <c r="U45" s="217">
        <v>0</v>
      </c>
      <c r="V45" s="217">
        <v>0</v>
      </c>
      <c r="W45" s="217">
        <v>0</v>
      </c>
      <c r="X45" s="217">
        <v>0</v>
      </c>
      <c r="Y45" s="217">
        <v>0</v>
      </c>
      <c r="Z45" s="217">
        <v>0</v>
      </c>
      <c r="AA45" s="217">
        <v>134400</v>
      </c>
      <c r="AB45" s="217">
        <v>0</v>
      </c>
      <c r="AC45" s="217">
        <v>0</v>
      </c>
      <c r="AD45" s="217">
        <v>0</v>
      </c>
      <c r="AE45" s="217">
        <v>0</v>
      </c>
      <c r="AF45" s="217">
        <v>0</v>
      </c>
      <c r="AG45" s="217">
        <v>91100</v>
      </c>
      <c r="AH45" s="217">
        <v>0</v>
      </c>
      <c r="AI45" s="217">
        <v>0</v>
      </c>
      <c r="AJ45" s="217">
        <v>0</v>
      </c>
      <c r="AK45" s="217">
        <v>0</v>
      </c>
      <c r="AL45" s="217">
        <v>0</v>
      </c>
      <c r="AM45" s="217">
        <v>0</v>
      </c>
      <c r="AN45" s="217">
        <v>0</v>
      </c>
      <c r="AO45" s="217">
        <v>0</v>
      </c>
      <c r="AP45" s="217">
        <v>0</v>
      </c>
      <c r="AQ45" s="217">
        <v>0</v>
      </c>
      <c r="AR45" s="217">
        <v>0</v>
      </c>
      <c r="AS45" s="217">
        <v>0</v>
      </c>
      <c r="AT45" s="217">
        <v>0</v>
      </c>
      <c r="AU45" s="217">
        <v>0</v>
      </c>
      <c r="AV45" s="217">
        <v>0</v>
      </c>
      <c r="AW45" s="232">
        <v>0</v>
      </c>
      <c r="AX45" s="233">
        <f t="shared" si="2"/>
        <v>262166</v>
      </c>
    </row>
    <row r="46" spans="2:50" ht="12" customHeight="1">
      <c r="B46" s="150"/>
      <c r="C46" s="14"/>
      <c r="D46" s="456" t="s">
        <v>528</v>
      </c>
      <c r="E46" s="457"/>
      <c r="F46" s="268" t="s">
        <v>144</v>
      </c>
      <c r="G46" s="225">
        <v>0</v>
      </c>
      <c r="H46" s="217">
        <v>0</v>
      </c>
      <c r="I46" s="217">
        <v>0</v>
      </c>
      <c r="J46" s="217">
        <v>0</v>
      </c>
      <c r="K46" s="217">
        <v>0</v>
      </c>
      <c r="L46" s="217">
        <v>0</v>
      </c>
      <c r="M46" s="217">
        <v>0</v>
      </c>
      <c r="N46" s="217">
        <v>0</v>
      </c>
      <c r="O46" s="217">
        <v>0</v>
      </c>
      <c r="P46" s="217">
        <v>0</v>
      </c>
      <c r="Q46" s="217">
        <v>0</v>
      </c>
      <c r="R46" s="217">
        <v>0</v>
      </c>
      <c r="S46" s="217">
        <v>70672</v>
      </c>
      <c r="T46" s="217">
        <v>0</v>
      </c>
      <c r="U46" s="217">
        <v>80000</v>
      </c>
      <c r="V46" s="217">
        <v>0</v>
      </c>
      <c r="W46" s="217">
        <v>0</v>
      </c>
      <c r="X46" s="217">
        <v>0</v>
      </c>
      <c r="Y46" s="217">
        <v>0</v>
      </c>
      <c r="Z46" s="217">
        <v>0</v>
      </c>
      <c r="AA46" s="217">
        <v>0</v>
      </c>
      <c r="AB46" s="217">
        <v>0</v>
      </c>
      <c r="AC46" s="217">
        <v>0</v>
      </c>
      <c r="AD46" s="217">
        <v>0</v>
      </c>
      <c r="AE46" s="217">
        <v>0</v>
      </c>
      <c r="AF46" s="217">
        <v>0</v>
      </c>
      <c r="AG46" s="217">
        <v>0</v>
      </c>
      <c r="AH46" s="217">
        <v>0</v>
      </c>
      <c r="AI46" s="217">
        <v>0</v>
      </c>
      <c r="AJ46" s="217">
        <v>0</v>
      </c>
      <c r="AK46" s="217">
        <v>0</v>
      </c>
      <c r="AL46" s="217">
        <v>0</v>
      </c>
      <c r="AM46" s="217">
        <v>0</v>
      </c>
      <c r="AN46" s="217">
        <v>0</v>
      </c>
      <c r="AO46" s="217">
        <v>0</v>
      </c>
      <c r="AP46" s="217">
        <v>0</v>
      </c>
      <c r="AQ46" s="217">
        <v>0</v>
      </c>
      <c r="AR46" s="217">
        <v>0</v>
      </c>
      <c r="AS46" s="217">
        <v>0</v>
      </c>
      <c r="AT46" s="217">
        <v>0</v>
      </c>
      <c r="AU46" s="217">
        <v>0</v>
      </c>
      <c r="AV46" s="217">
        <v>0</v>
      </c>
      <c r="AW46" s="232">
        <v>0</v>
      </c>
      <c r="AX46" s="233">
        <f t="shared" si="2"/>
        <v>150672</v>
      </c>
    </row>
    <row r="47" spans="2:50" ht="12" customHeight="1">
      <c r="B47" s="150"/>
      <c r="C47" s="14"/>
      <c r="D47" s="462" t="s">
        <v>523</v>
      </c>
      <c r="E47" s="463"/>
      <c r="F47" s="268" t="s">
        <v>145</v>
      </c>
      <c r="G47" s="225">
        <v>0</v>
      </c>
      <c r="H47" s="217">
        <v>0</v>
      </c>
      <c r="I47" s="217">
        <v>0</v>
      </c>
      <c r="J47" s="217">
        <v>0</v>
      </c>
      <c r="K47" s="217">
        <v>0</v>
      </c>
      <c r="L47" s="217">
        <v>0</v>
      </c>
      <c r="M47" s="217">
        <v>0</v>
      </c>
      <c r="N47" s="217">
        <v>0</v>
      </c>
      <c r="O47" s="217">
        <v>0</v>
      </c>
      <c r="P47" s="217">
        <v>0</v>
      </c>
      <c r="Q47" s="217">
        <v>0</v>
      </c>
      <c r="R47" s="217">
        <v>0</v>
      </c>
      <c r="S47" s="217">
        <v>0</v>
      </c>
      <c r="T47" s="217">
        <v>0</v>
      </c>
      <c r="U47" s="217">
        <v>60279</v>
      </c>
      <c r="V47" s="217">
        <v>0</v>
      </c>
      <c r="W47" s="217">
        <v>0</v>
      </c>
      <c r="X47" s="217">
        <v>0</v>
      </c>
      <c r="Y47" s="217">
        <v>0</v>
      </c>
      <c r="Z47" s="217">
        <v>0</v>
      </c>
      <c r="AA47" s="217">
        <v>0</v>
      </c>
      <c r="AB47" s="217">
        <v>0</v>
      </c>
      <c r="AC47" s="217">
        <v>0</v>
      </c>
      <c r="AD47" s="217">
        <v>0</v>
      </c>
      <c r="AE47" s="217">
        <v>0</v>
      </c>
      <c r="AF47" s="217">
        <v>0</v>
      </c>
      <c r="AG47" s="217">
        <v>0</v>
      </c>
      <c r="AH47" s="217">
        <v>0</v>
      </c>
      <c r="AI47" s="217">
        <v>0</v>
      </c>
      <c r="AJ47" s="217">
        <v>0</v>
      </c>
      <c r="AK47" s="217">
        <v>0</v>
      </c>
      <c r="AL47" s="217">
        <v>0</v>
      </c>
      <c r="AM47" s="217">
        <v>0</v>
      </c>
      <c r="AN47" s="217">
        <v>0</v>
      </c>
      <c r="AO47" s="217">
        <v>0</v>
      </c>
      <c r="AP47" s="217">
        <v>0</v>
      </c>
      <c r="AQ47" s="217">
        <v>0</v>
      </c>
      <c r="AR47" s="217">
        <v>0</v>
      </c>
      <c r="AS47" s="217">
        <v>0</v>
      </c>
      <c r="AT47" s="217">
        <v>0</v>
      </c>
      <c r="AU47" s="217">
        <v>0</v>
      </c>
      <c r="AV47" s="217">
        <v>0</v>
      </c>
      <c r="AW47" s="232">
        <v>0</v>
      </c>
      <c r="AX47" s="233">
        <f t="shared" si="2"/>
        <v>60279</v>
      </c>
    </row>
    <row r="48" spans="2:50" ht="12" customHeight="1">
      <c r="B48" s="150"/>
      <c r="C48" s="14"/>
      <c r="D48" s="460" t="s">
        <v>527</v>
      </c>
      <c r="E48" s="461"/>
      <c r="F48" s="268" t="s">
        <v>144</v>
      </c>
      <c r="G48" s="225">
        <v>0</v>
      </c>
      <c r="H48" s="217">
        <v>40085</v>
      </c>
      <c r="I48" s="217">
        <v>0</v>
      </c>
      <c r="J48" s="217">
        <v>0</v>
      </c>
      <c r="K48" s="217">
        <v>0</v>
      </c>
      <c r="L48" s="217">
        <v>0</v>
      </c>
      <c r="M48" s="217">
        <v>0</v>
      </c>
      <c r="N48" s="217">
        <v>0</v>
      </c>
      <c r="O48" s="217">
        <v>0</v>
      </c>
      <c r="P48" s="217">
        <v>0</v>
      </c>
      <c r="Q48" s="217">
        <v>0</v>
      </c>
      <c r="R48" s="217">
        <v>0</v>
      </c>
      <c r="S48" s="217">
        <v>0</v>
      </c>
      <c r="T48" s="217">
        <v>0</v>
      </c>
      <c r="U48" s="217">
        <v>0</v>
      </c>
      <c r="V48" s="217">
        <v>0</v>
      </c>
      <c r="W48" s="217">
        <v>0</v>
      </c>
      <c r="X48" s="217">
        <v>0</v>
      </c>
      <c r="Y48" s="217">
        <v>0</v>
      </c>
      <c r="Z48" s="217">
        <v>0</v>
      </c>
      <c r="AA48" s="217">
        <v>0</v>
      </c>
      <c r="AB48" s="217">
        <v>0</v>
      </c>
      <c r="AC48" s="217">
        <v>0</v>
      </c>
      <c r="AD48" s="217">
        <v>0</v>
      </c>
      <c r="AE48" s="217">
        <v>0</v>
      </c>
      <c r="AF48" s="217">
        <v>0</v>
      </c>
      <c r="AG48" s="217">
        <v>0</v>
      </c>
      <c r="AH48" s="217">
        <v>0</v>
      </c>
      <c r="AI48" s="217">
        <v>0</v>
      </c>
      <c r="AJ48" s="217">
        <v>0</v>
      </c>
      <c r="AK48" s="217">
        <v>0</v>
      </c>
      <c r="AL48" s="217">
        <v>0</v>
      </c>
      <c r="AM48" s="217">
        <v>0</v>
      </c>
      <c r="AN48" s="217">
        <v>0</v>
      </c>
      <c r="AO48" s="217">
        <v>0</v>
      </c>
      <c r="AP48" s="217">
        <v>0</v>
      </c>
      <c r="AQ48" s="217">
        <v>0</v>
      </c>
      <c r="AR48" s="217">
        <v>0</v>
      </c>
      <c r="AS48" s="217">
        <v>0</v>
      </c>
      <c r="AT48" s="217">
        <v>0</v>
      </c>
      <c r="AU48" s="217">
        <v>0</v>
      </c>
      <c r="AV48" s="217">
        <v>0</v>
      </c>
      <c r="AW48" s="232">
        <v>0</v>
      </c>
      <c r="AX48" s="233">
        <f t="shared" si="2"/>
        <v>40085</v>
      </c>
    </row>
    <row r="49" spans="2:50" ht="12" customHeight="1">
      <c r="B49" s="150"/>
      <c r="C49" s="14"/>
      <c r="D49" s="460" t="s">
        <v>524</v>
      </c>
      <c r="E49" s="461"/>
      <c r="F49" s="268" t="s">
        <v>145</v>
      </c>
      <c r="G49" s="225">
        <v>0</v>
      </c>
      <c r="H49" s="217">
        <v>40085</v>
      </c>
      <c r="I49" s="217">
        <v>0</v>
      </c>
      <c r="J49" s="217">
        <v>0</v>
      </c>
      <c r="K49" s="217">
        <v>0</v>
      </c>
      <c r="L49" s="217">
        <v>0</v>
      </c>
      <c r="M49" s="217">
        <v>0</v>
      </c>
      <c r="N49" s="217">
        <v>0</v>
      </c>
      <c r="O49" s="217">
        <v>0</v>
      </c>
      <c r="P49" s="217">
        <v>0</v>
      </c>
      <c r="Q49" s="217">
        <v>0</v>
      </c>
      <c r="R49" s="217">
        <v>0</v>
      </c>
      <c r="S49" s="217">
        <v>0</v>
      </c>
      <c r="T49" s="217">
        <v>0</v>
      </c>
      <c r="U49" s="217">
        <v>0</v>
      </c>
      <c r="V49" s="217">
        <v>0</v>
      </c>
      <c r="W49" s="217">
        <v>0</v>
      </c>
      <c r="X49" s="217">
        <v>0</v>
      </c>
      <c r="Y49" s="217">
        <v>0</v>
      </c>
      <c r="Z49" s="217">
        <v>0</v>
      </c>
      <c r="AA49" s="217">
        <v>0</v>
      </c>
      <c r="AB49" s="217">
        <v>0</v>
      </c>
      <c r="AC49" s="217">
        <v>0</v>
      </c>
      <c r="AD49" s="217">
        <v>0</v>
      </c>
      <c r="AE49" s="217">
        <v>0</v>
      </c>
      <c r="AF49" s="217">
        <v>0</v>
      </c>
      <c r="AG49" s="217">
        <v>0</v>
      </c>
      <c r="AH49" s="217">
        <v>0</v>
      </c>
      <c r="AI49" s="217">
        <v>0</v>
      </c>
      <c r="AJ49" s="217">
        <v>0</v>
      </c>
      <c r="AK49" s="217">
        <v>0</v>
      </c>
      <c r="AL49" s="217">
        <v>0</v>
      </c>
      <c r="AM49" s="217">
        <v>0</v>
      </c>
      <c r="AN49" s="217">
        <v>0</v>
      </c>
      <c r="AO49" s="217">
        <v>0</v>
      </c>
      <c r="AP49" s="217">
        <v>0</v>
      </c>
      <c r="AQ49" s="217">
        <v>0</v>
      </c>
      <c r="AR49" s="217">
        <v>0</v>
      </c>
      <c r="AS49" s="217">
        <v>0</v>
      </c>
      <c r="AT49" s="217">
        <v>0</v>
      </c>
      <c r="AU49" s="217">
        <v>0</v>
      </c>
      <c r="AV49" s="217">
        <v>0</v>
      </c>
      <c r="AW49" s="232">
        <v>0</v>
      </c>
      <c r="AX49" s="233">
        <f t="shared" si="2"/>
        <v>40085</v>
      </c>
    </row>
    <row r="50" spans="2:50" ht="12" customHeight="1">
      <c r="B50" s="150"/>
      <c r="C50" s="14"/>
      <c r="D50" s="456" t="s">
        <v>525</v>
      </c>
      <c r="E50" s="457"/>
      <c r="F50" s="268" t="s">
        <v>144</v>
      </c>
      <c r="G50" s="225">
        <v>0</v>
      </c>
      <c r="H50" s="217">
        <v>0</v>
      </c>
      <c r="I50" s="217">
        <v>0</v>
      </c>
      <c r="J50" s="217">
        <v>0</v>
      </c>
      <c r="K50" s="217">
        <v>0</v>
      </c>
      <c r="L50" s="217">
        <v>0</v>
      </c>
      <c r="M50" s="217">
        <v>0</v>
      </c>
      <c r="N50" s="217">
        <v>0</v>
      </c>
      <c r="O50" s="217">
        <v>0</v>
      </c>
      <c r="P50" s="217">
        <v>0</v>
      </c>
      <c r="Q50" s="217">
        <v>0</v>
      </c>
      <c r="R50" s="217">
        <v>0</v>
      </c>
      <c r="S50" s="217">
        <v>0</v>
      </c>
      <c r="T50" s="217">
        <v>0</v>
      </c>
      <c r="U50" s="217">
        <v>0</v>
      </c>
      <c r="V50" s="217">
        <v>0</v>
      </c>
      <c r="W50" s="217">
        <v>0</v>
      </c>
      <c r="X50" s="217">
        <v>0</v>
      </c>
      <c r="Y50" s="217">
        <v>0</v>
      </c>
      <c r="Z50" s="217">
        <v>0</v>
      </c>
      <c r="AA50" s="217">
        <v>0</v>
      </c>
      <c r="AB50" s="217">
        <v>0</v>
      </c>
      <c r="AC50" s="217">
        <v>0</v>
      </c>
      <c r="AD50" s="217">
        <v>0</v>
      </c>
      <c r="AE50" s="217">
        <v>0</v>
      </c>
      <c r="AF50" s="217">
        <v>0</v>
      </c>
      <c r="AG50" s="217">
        <v>0</v>
      </c>
      <c r="AH50" s="217">
        <v>0</v>
      </c>
      <c r="AI50" s="217">
        <v>0</v>
      </c>
      <c r="AJ50" s="217">
        <v>0</v>
      </c>
      <c r="AK50" s="217">
        <v>0</v>
      </c>
      <c r="AL50" s="217">
        <v>0</v>
      </c>
      <c r="AM50" s="217">
        <v>0</v>
      </c>
      <c r="AN50" s="217">
        <v>0</v>
      </c>
      <c r="AO50" s="217">
        <v>0</v>
      </c>
      <c r="AP50" s="217">
        <v>0</v>
      </c>
      <c r="AQ50" s="217">
        <v>0</v>
      </c>
      <c r="AR50" s="217">
        <v>0</v>
      </c>
      <c r="AS50" s="217">
        <v>0</v>
      </c>
      <c r="AT50" s="217">
        <v>0</v>
      </c>
      <c r="AU50" s="217">
        <v>0</v>
      </c>
      <c r="AV50" s="217">
        <v>0</v>
      </c>
      <c r="AW50" s="232">
        <v>0</v>
      </c>
      <c r="AX50" s="233">
        <f t="shared" si="2"/>
        <v>0</v>
      </c>
    </row>
    <row r="51" spans="2:50" ht="12" customHeight="1">
      <c r="B51" s="150"/>
      <c r="C51" s="14"/>
      <c r="D51" s="462" t="s">
        <v>526</v>
      </c>
      <c r="E51" s="463"/>
      <c r="F51" s="268" t="s">
        <v>145</v>
      </c>
      <c r="G51" s="225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</v>
      </c>
      <c r="M51" s="217">
        <v>0</v>
      </c>
      <c r="N51" s="217">
        <v>0</v>
      </c>
      <c r="O51" s="217">
        <v>0</v>
      </c>
      <c r="P51" s="217">
        <v>0</v>
      </c>
      <c r="Q51" s="217">
        <v>0</v>
      </c>
      <c r="R51" s="217">
        <v>0</v>
      </c>
      <c r="S51" s="217">
        <v>0</v>
      </c>
      <c r="T51" s="217">
        <v>0</v>
      </c>
      <c r="U51" s="217">
        <v>0</v>
      </c>
      <c r="V51" s="217">
        <v>0</v>
      </c>
      <c r="W51" s="217">
        <v>0</v>
      </c>
      <c r="X51" s="217">
        <v>0</v>
      </c>
      <c r="Y51" s="217">
        <v>0</v>
      </c>
      <c r="Z51" s="217">
        <v>0</v>
      </c>
      <c r="AA51" s="217">
        <v>0</v>
      </c>
      <c r="AB51" s="217">
        <v>0</v>
      </c>
      <c r="AC51" s="217">
        <v>0</v>
      </c>
      <c r="AD51" s="217">
        <v>0</v>
      </c>
      <c r="AE51" s="217">
        <v>0</v>
      </c>
      <c r="AF51" s="217">
        <v>0</v>
      </c>
      <c r="AG51" s="217">
        <v>0</v>
      </c>
      <c r="AH51" s="217">
        <v>0</v>
      </c>
      <c r="AI51" s="217">
        <v>0</v>
      </c>
      <c r="AJ51" s="217">
        <v>0</v>
      </c>
      <c r="AK51" s="217">
        <v>0</v>
      </c>
      <c r="AL51" s="217">
        <v>0</v>
      </c>
      <c r="AM51" s="217">
        <v>0</v>
      </c>
      <c r="AN51" s="217">
        <v>0</v>
      </c>
      <c r="AO51" s="217">
        <v>0</v>
      </c>
      <c r="AP51" s="217">
        <v>0</v>
      </c>
      <c r="AQ51" s="217">
        <v>0</v>
      </c>
      <c r="AR51" s="217">
        <v>0</v>
      </c>
      <c r="AS51" s="217">
        <v>0</v>
      </c>
      <c r="AT51" s="217">
        <v>0</v>
      </c>
      <c r="AU51" s="217">
        <v>0</v>
      </c>
      <c r="AV51" s="217">
        <v>0</v>
      </c>
      <c r="AW51" s="232">
        <v>0</v>
      </c>
      <c r="AX51" s="233">
        <f t="shared" si="2"/>
        <v>0</v>
      </c>
    </row>
    <row r="52" spans="1:50" ht="12" customHeight="1">
      <c r="A52" s="503"/>
      <c r="B52" s="150"/>
      <c r="C52" s="14"/>
      <c r="D52" s="460" t="s">
        <v>530</v>
      </c>
      <c r="E52" s="461"/>
      <c r="F52" s="268" t="s">
        <v>144</v>
      </c>
      <c r="G52" s="225">
        <v>0</v>
      </c>
      <c r="H52" s="217">
        <v>0</v>
      </c>
      <c r="I52" s="217">
        <v>0</v>
      </c>
      <c r="J52" s="217">
        <v>0</v>
      </c>
      <c r="K52" s="217">
        <v>0</v>
      </c>
      <c r="L52" s="217">
        <v>0</v>
      </c>
      <c r="M52" s="217">
        <v>0</v>
      </c>
      <c r="N52" s="217">
        <v>0</v>
      </c>
      <c r="O52" s="217">
        <v>0</v>
      </c>
      <c r="P52" s="217">
        <v>0</v>
      </c>
      <c r="Q52" s="217">
        <v>0</v>
      </c>
      <c r="R52" s="217">
        <v>0</v>
      </c>
      <c r="S52" s="217">
        <v>0</v>
      </c>
      <c r="T52" s="217">
        <v>0</v>
      </c>
      <c r="U52" s="217">
        <v>0</v>
      </c>
      <c r="V52" s="217">
        <v>0</v>
      </c>
      <c r="W52" s="217">
        <v>0</v>
      </c>
      <c r="X52" s="217">
        <v>0</v>
      </c>
      <c r="Y52" s="217">
        <v>4489</v>
      </c>
      <c r="Z52" s="217">
        <v>0</v>
      </c>
      <c r="AA52" s="217">
        <v>0</v>
      </c>
      <c r="AB52" s="217">
        <v>14300</v>
      </c>
      <c r="AC52" s="217">
        <v>0</v>
      </c>
      <c r="AD52" s="217">
        <v>6135</v>
      </c>
      <c r="AE52" s="217">
        <v>0</v>
      </c>
      <c r="AF52" s="217">
        <v>0</v>
      </c>
      <c r="AG52" s="217">
        <v>0</v>
      </c>
      <c r="AH52" s="217">
        <v>0</v>
      </c>
      <c r="AI52" s="217">
        <v>0</v>
      </c>
      <c r="AJ52" s="217">
        <v>0</v>
      </c>
      <c r="AK52" s="217">
        <v>0</v>
      </c>
      <c r="AL52" s="217">
        <v>0</v>
      </c>
      <c r="AM52" s="217">
        <v>0</v>
      </c>
      <c r="AN52" s="217">
        <v>0</v>
      </c>
      <c r="AO52" s="217">
        <v>0</v>
      </c>
      <c r="AP52" s="217">
        <v>0</v>
      </c>
      <c r="AQ52" s="217">
        <v>0</v>
      </c>
      <c r="AR52" s="217">
        <v>0</v>
      </c>
      <c r="AS52" s="217">
        <v>0</v>
      </c>
      <c r="AT52" s="217">
        <v>0</v>
      </c>
      <c r="AU52" s="217">
        <v>0</v>
      </c>
      <c r="AV52" s="217">
        <v>0</v>
      </c>
      <c r="AW52" s="232">
        <v>0</v>
      </c>
      <c r="AX52" s="233">
        <f t="shared" si="2"/>
        <v>24924</v>
      </c>
    </row>
    <row r="53" spans="1:50" ht="12" customHeight="1">
      <c r="A53" s="503"/>
      <c r="B53" s="150"/>
      <c r="C53" s="14"/>
      <c r="D53" s="460" t="s">
        <v>531</v>
      </c>
      <c r="E53" s="461"/>
      <c r="F53" s="268" t="s">
        <v>145</v>
      </c>
      <c r="G53" s="225">
        <v>0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  <c r="M53" s="217">
        <v>0</v>
      </c>
      <c r="N53" s="217">
        <v>0</v>
      </c>
      <c r="O53" s="217">
        <v>0</v>
      </c>
      <c r="P53" s="217">
        <v>0</v>
      </c>
      <c r="Q53" s="217">
        <v>0</v>
      </c>
      <c r="R53" s="217">
        <v>0</v>
      </c>
      <c r="S53" s="217">
        <v>0</v>
      </c>
      <c r="T53" s="217">
        <v>0</v>
      </c>
      <c r="U53" s="217">
        <v>0</v>
      </c>
      <c r="V53" s="217">
        <v>0</v>
      </c>
      <c r="W53" s="217">
        <v>0</v>
      </c>
      <c r="X53" s="217">
        <v>0</v>
      </c>
      <c r="Y53" s="217">
        <v>4489</v>
      </c>
      <c r="Z53" s="217">
        <v>0</v>
      </c>
      <c r="AA53" s="217">
        <v>0</v>
      </c>
      <c r="AB53" s="217">
        <v>14300</v>
      </c>
      <c r="AC53" s="217">
        <v>0</v>
      </c>
      <c r="AD53" s="217">
        <v>6135</v>
      </c>
      <c r="AE53" s="217">
        <v>0</v>
      </c>
      <c r="AF53" s="217">
        <v>0</v>
      </c>
      <c r="AG53" s="217">
        <v>0</v>
      </c>
      <c r="AH53" s="217">
        <v>0</v>
      </c>
      <c r="AI53" s="217">
        <v>0</v>
      </c>
      <c r="AJ53" s="217">
        <v>0</v>
      </c>
      <c r="AK53" s="217">
        <v>0</v>
      </c>
      <c r="AL53" s="217">
        <v>0</v>
      </c>
      <c r="AM53" s="217">
        <v>0</v>
      </c>
      <c r="AN53" s="217">
        <v>0</v>
      </c>
      <c r="AO53" s="217">
        <v>0</v>
      </c>
      <c r="AP53" s="217">
        <v>0</v>
      </c>
      <c r="AQ53" s="217">
        <v>0</v>
      </c>
      <c r="AR53" s="217">
        <v>0</v>
      </c>
      <c r="AS53" s="217">
        <v>0</v>
      </c>
      <c r="AT53" s="217">
        <v>0</v>
      </c>
      <c r="AU53" s="217">
        <v>0</v>
      </c>
      <c r="AV53" s="217">
        <v>0</v>
      </c>
      <c r="AW53" s="232">
        <v>0</v>
      </c>
      <c r="AX53" s="233">
        <f t="shared" si="2"/>
        <v>24924</v>
      </c>
    </row>
    <row r="54" spans="1:50" ht="12" customHeight="1">
      <c r="A54" s="503"/>
      <c r="B54" s="150"/>
      <c r="C54" s="14"/>
      <c r="D54" s="456" t="s">
        <v>532</v>
      </c>
      <c r="E54" s="457"/>
      <c r="F54" s="268" t="s">
        <v>144</v>
      </c>
      <c r="G54" s="225">
        <v>0</v>
      </c>
      <c r="H54" s="217">
        <v>0</v>
      </c>
      <c r="I54" s="217">
        <v>0</v>
      </c>
      <c r="J54" s="217">
        <v>0</v>
      </c>
      <c r="K54" s="217">
        <v>0</v>
      </c>
      <c r="L54" s="217">
        <v>0</v>
      </c>
      <c r="M54" s="217">
        <v>0</v>
      </c>
      <c r="N54" s="217">
        <v>0</v>
      </c>
      <c r="O54" s="217">
        <v>0</v>
      </c>
      <c r="P54" s="217">
        <v>0</v>
      </c>
      <c r="Q54" s="217">
        <v>0</v>
      </c>
      <c r="R54" s="217">
        <v>0</v>
      </c>
      <c r="S54" s="217">
        <v>0</v>
      </c>
      <c r="T54" s="217">
        <v>0</v>
      </c>
      <c r="U54" s="217">
        <v>0</v>
      </c>
      <c r="V54" s="217">
        <v>0</v>
      </c>
      <c r="W54" s="217">
        <v>0</v>
      </c>
      <c r="X54" s="217">
        <v>0</v>
      </c>
      <c r="Y54" s="217">
        <v>0</v>
      </c>
      <c r="Z54" s="217">
        <v>0</v>
      </c>
      <c r="AA54" s="217">
        <v>0</v>
      </c>
      <c r="AB54" s="217">
        <v>0</v>
      </c>
      <c r="AC54" s="217">
        <v>0</v>
      </c>
      <c r="AD54" s="217">
        <v>0</v>
      </c>
      <c r="AE54" s="217">
        <v>0</v>
      </c>
      <c r="AF54" s="217">
        <v>0</v>
      </c>
      <c r="AG54" s="217">
        <v>0</v>
      </c>
      <c r="AH54" s="217">
        <v>0</v>
      </c>
      <c r="AI54" s="217">
        <v>0</v>
      </c>
      <c r="AJ54" s="217">
        <v>0</v>
      </c>
      <c r="AK54" s="217">
        <v>0</v>
      </c>
      <c r="AL54" s="217">
        <v>0</v>
      </c>
      <c r="AM54" s="217">
        <v>0</v>
      </c>
      <c r="AN54" s="217">
        <v>0</v>
      </c>
      <c r="AO54" s="217">
        <v>0</v>
      </c>
      <c r="AP54" s="217">
        <v>0</v>
      </c>
      <c r="AQ54" s="217">
        <v>0</v>
      </c>
      <c r="AR54" s="217">
        <v>0</v>
      </c>
      <c r="AS54" s="217">
        <v>0</v>
      </c>
      <c r="AT54" s="217">
        <v>0</v>
      </c>
      <c r="AU54" s="217">
        <v>0</v>
      </c>
      <c r="AV54" s="217">
        <v>0</v>
      </c>
      <c r="AW54" s="232">
        <v>0</v>
      </c>
      <c r="AX54" s="233">
        <f t="shared" si="2"/>
        <v>0</v>
      </c>
    </row>
    <row r="55" spans="1:50" ht="12" customHeight="1">
      <c r="A55" s="503"/>
      <c r="B55" s="150"/>
      <c r="C55" s="14"/>
      <c r="D55" s="462" t="s">
        <v>533</v>
      </c>
      <c r="E55" s="463"/>
      <c r="F55" s="268" t="s">
        <v>145</v>
      </c>
      <c r="G55" s="225">
        <v>0</v>
      </c>
      <c r="H55" s="217">
        <v>0</v>
      </c>
      <c r="I55" s="217">
        <v>0</v>
      </c>
      <c r="J55" s="217">
        <v>0</v>
      </c>
      <c r="K55" s="217">
        <v>0</v>
      </c>
      <c r="L55" s="217">
        <v>0</v>
      </c>
      <c r="M55" s="217">
        <v>0</v>
      </c>
      <c r="N55" s="217">
        <v>0</v>
      </c>
      <c r="O55" s="217">
        <v>0</v>
      </c>
      <c r="P55" s="217">
        <v>0</v>
      </c>
      <c r="Q55" s="217">
        <v>0</v>
      </c>
      <c r="R55" s="217">
        <v>0</v>
      </c>
      <c r="S55" s="217">
        <v>0</v>
      </c>
      <c r="T55" s="217">
        <v>0</v>
      </c>
      <c r="U55" s="217">
        <v>0</v>
      </c>
      <c r="V55" s="217">
        <v>0</v>
      </c>
      <c r="W55" s="217">
        <v>0</v>
      </c>
      <c r="X55" s="217">
        <v>0</v>
      </c>
      <c r="Y55" s="217">
        <v>0</v>
      </c>
      <c r="Z55" s="217">
        <v>0</v>
      </c>
      <c r="AA55" s="217">
        <v>0</v>
      </c>
      <c r="AB55" s="217">
        <v>0</v>
      </c>
      <c r="AC55" s="217">
        <v>0</v>
      </c>
      <c r="AD55" s="217">
        <v>0</v>
      </c>
      <c r="AE55" s="217">
        <v>0</v>
      </c>
      <c r="AF55" s="217">
        <v>0</v>
      </c>
      <c r="AG55" s="217">
        <v>0</v>
      </c>
      <c r="AH55" s="217">
        <v>0</v>
      </c>
      <c r="AI55" s="217">
        <v>0</v>
      </c>
      <c r="AJ55" s="217">
        <v>0</v>
      </c>
      <c r="AK55" s="217">
        <v>0</v>
      </c>
      <c r="AL55" s="217">
        <v>0</v>
      </c>
      <c r="AM55" s="217">
        <v>0</v>
      </c>
      <c r="AN55" s="217">
        <v>0</v>
      </c>
      <c r="AO55" s="217">
        <v>0</v>
      </c>
      <c r="AP55" s="217">
        <v>0</v>
      </c>
      <c r="AQ55" s="217">
        <v>0</v>
      </c>
      <c r="AR55" s="217">
        <v>0</v>
      </c>
      <c r="AS55" s="217">
        <v>0</v>
      </c>
      <c r="AT55" s="217">
        <v>0</v>
      </c>
      <c r="AU55" s="217">
        <v>0</v>
      </c>
      <c r="AV55" s="217">
        <v>0</v>
      </c>
      <c r="AW55" s="232">
        <v>0</v>
      </c>
      <c r="AX55" s="233">
        <f t="shared" si="2"/>
        <v>0</v>
      </c>
    </row>
    <row r="56" spans="1:50" ht="12" customHeight="1">
      <c r="A56" s="503"/>
      <c r="B56" s="150"/>
      <c r="C56" s="14"/>
      <c r="D56" s="456" t="s">
        <v>631</v>
      </c>
      <c r="E56" s="457"/>
      <c r="F56" s="268" t="s">
        <v>144</v>
      </c>
      <c r="G56" s="225">
        <v>0</v>
      </c>
      <c r="H56" s="217">
        <v>0</v>
      </c>
      <c r="I56" s="217">
        <v>0</v>
      </c>
      <c r="J56" s="217">
        <v>0</v>
      </c>
      <c r="K56" s="217">
        <v>0</v>
      </c>
      <c r="L56" s="217">
        <v>0</v>
      </c>
      <c r="M56" s="217">
        <v>0</v>
      </c>
      <c r="N56" s="217">
        <v>0</v>
      </c>
      <c r="O56" s="217">
        <v>0</v>
      </c>
      <c r="P56" s="217">
        <v>0</v>
      </c>
      <c r="Q56" s="217">
        <v>0</v>
      </c>
      <c r="R56" s="217">
        <v>0</v>
      </c>
      <c r="S56" s="217">
        <v>0</v>
      </c>
      <c r="T56" s="217">
        <v>0</v>
      </c>
      <c r="U56" s="217">
        <v>0</v>
      </c>
      <c r="V56" s="217">
        <v>0</v>
      </c>
      <c r="W56" s="217">
        <v>0</v>
      </c>
      <c r="X56" s="217">
        <v>0</v>
      </c>
      <c r="Y56" s="217">
        <v>0</v>
      </c>
      <c r="Z56" s="217">
        <v>0</v>
      </c>
      <c r="AA56" s="217">
        <v>0</v>
      </c>
      <c r="AB56" s="217">
        <v>0</v>
      </c>
      <c r="AC56" s="217">
        <v>0</v>
      </c>
      <c r="AD56" s="217">
        <v>0</v>
      </c>
      <c r="AE56" s="217">
        <v>0</v>
      </c>
      <c r="AF56" s="217">
        <v>0</v>
      </c>
      <c r="AG56" s="217">
        <v>0</v>
      </c>
      <c r="AH56" s="217">
        <v>0</v>
      </c>
      <c r="AI56" s="217">
        <v>0</v>
      </c>
      <c r="AJ56" s="217">
        <v>0</v>
      </c>
      <c r="AK56" s="217">
        <v>0</v>
      </c>
      <c r="AL56" s="217">
        <v>2100</v>
      </c>
      <c r="AM56" s="217">
        <v>0</v>
      </c>
      <c r="AN56" s="217">
        <v>0</v>
      </c>
      <c r="AO56" s="217">
        <v>0</v>
      </c>
      <c r="AP56" s="217">
        <v>0</v>
      </c>
      <c r="AQ56" s="217">
        <v>0</v>
      </c>
      <c r="AR56" s="217">
        <v>0</v>
      </c>
      <c r="AS56" s="217">
        <v>0</v>
      </c>
      <c r="AT56" s="217">
        <v>0</v>
      </c>
      <c r="AU56" s="217">
        <v>0</v>
      </c>
      <c r="AV56" s="217">
        <v>0</v>
      </c>
      <c r="AW56" s="232">
        <v>0</v>
      </c>
      <c r="AX56" s="233">
        <f t="shared" si="2"/>
        <v>2100</v>
      </c>
    </row>
    <row r="57" spans="1:50" ht="12" customHeight="1">
      <c r="A57" s="503"/>
      <c r="B57" s="150"/>
      <c r="C57" s="14"/>
      <c r="D57" s="462"/>
      <c r="E57" s="463"/>
      <c r="F57" s="268" t="s">
        <v>145</v>
      </c>
      <c r="G57" s="225">
        <v>0</v>
      </c>
      <c r="H57" s="217">
        <v>0</v>
      </c>
      <c r="I57" s="217">
        <v>0</v>
      </c>
      <c r="J57" s="217">
        <v>0</v>
      </c>
      <c r="K57" s="217">
        <v>0</v>
      </c>
      <c r="L57" s="217">
        <v>0</v>
      </c>
      <c r="M57" s="217">
        <v>0</v>
      </c>
      <c r="N57" s="217">
        <v>0</v>
      </c>
      <c r="O57" s="217">
        <v>0</v>
      </c>
      <c r="P57" s="217">
        <v>0</v>
      </c>
      <c r="Q57" s="217">
        <v>0</v>
      </c>
      <c r="R57" s="217">
        <v>0</v>
      </c>
      <c r="S57" s="217">
        <v>0</v>
      </c>
      <c r="T57" s="217">
        <v>0</v>
      </c>
      <c r="U57" s="217">
        <v>0</v>
      </c>
      <c r="V57" s="217">
        <v>0</v>
      </c>
      <c r="W57" s="217">
        <v>0</v>
      </c>
      <c r="X57" s="217">
        <v>0</v>
      </c>
      <c r="Y57" s="217">
        <v>0</v>
      </c>
      <c r="Z57" s="217">
        <v>0</v>
      </c>
      <c r="AA57" s="217">
        <v>0</v>
      </c>
      <c r="AB57" s="217">
        <v>0</v>
      </c>
      <c r="AC57" s="217">
        <v>0</v>
      </c>
      <c r="AD57" s="217">
        <v>0</v>
      </c>
      <c r="AE57" s="217">
        <v>0</v>
      </c>
      <c r="AF57" s="217">
        <v>0</v>
      </c>
      <c r="AG57" s="217">
        <v>0</v>
      </c>
      <c r="AH57" s="217">
        <v>0</v>
      </c>
      <c r="AI57" s="217">
        <v>0</v>
      </c>
      <c r="AJ57" s="217">
        <v>0</v>
      </c>
      <c r="AK57" s="217">
        <v>0</v>
      </c>
      <c r="AL57" s="217">
        <v>2100</v>
      </c>
      <c r="AM57" s="217">
        <v>0</v>
      </c>
      <c r="AN57" s="217">
        <v>0</v>
      </c>
      <c r="AO57" s="217">
        <v>0</v>
      </c>
      <c r="AP57" s="217">
        <v>0</v>
      </c>
      <c r="AQ57" s="217">
        <v>0</v>
      </c>
      <c r="AR57" s="217">
        <v>0</v>
      </c>
      <c r="AS57" s="217">
        <v>0</v>
      </c>
      <c r="AT57" s="217">
        <v>0</v>
      </c>
      <c r="AU57" s="217">
        <v>0</v>
      </c>
      <c r="AV57" s="217">
        <v>0</v>
      </c>
      <c r="AW57" s="232">
        <v>0</v>
      </c>
      <c r="AX57" s="233">
        <f t="shared" si="2"/>
        <v>2100</v>
      </c>
    </row>
    <row r="58" spans="1:50" ht="12" customHeight="1">
      <c r="A58" s="503"/>
      <c r="B58" s="150"/>
      <c r="C58" s="14"/>
      <c r="D58" s="456" t="s">
        <v>720</v>
      </c>
      <c r="E58" s="457"/>
      <c r="F58" s="268" t="s">
        <v>144</v>
      </c>
      <c r="G58" s="225">
        <v>9371</v>
      </c>
      <c r="H58" s="217">
        <v>0</v>
      </c>
      <c r="I58" s="217">
        <v>0</v>
      </c>
      <c r="J58" s="217">
        <v>0</v>
      </c>
      <c r="K58" s="217">
        <v>0</v>
      </c>
      <c r="L58" s="217">
        <v>0</v>
      </c>
      <c r="M58" s="217">
        <v>0</v>
      </c>
      <c r="N58" s="217">
        <v>0</v>
      </c>
      <c r="O58" s="217">
        <v>0</v>
      </c>
      <c r="P58" s="217">
        <v>0</v>
      </c>
      <c r="Q58" s="217">
        <v>0</v>
      </c>
      <c r="R58" s="217">
        <v>0</v>
      </c>
      <c r="S58" s="217">
        <v>0</v>
      </c>
      <c r="T58" s="217">
        <v>0</v>
      </c>
      <c r="U58" s="217">
        <v>0</v>
      </c>
      <c r="V58" s="217">
        <v>21146</v>
      </c>
      <c r="W58" s="217">
        <v>25523</v>
      </c>
      <c r="X58" s="217">
        <v>0</v>
      </c>
      <c r="Y58" s="217">
        <v>0</v>
      </c>
      <c r="Z58" s="217">
        <v>0</v>
      </c>
      <c r="AA58" s="217">
        <v>0</v>
      </c>
      <c r="AB58" s="217">
        <v>0</v>
      </c>
      <c r="AC58" s="217">
        <v>0</v>
      </c>
      <c r="AD58" s="217">
        <v>0</v>
      </c>
      <c r="AE58" s="217">
        <v>0</v>
      </c>
      <c r="AF58" s="217">
        <v>0</v>
      </c>
      <c r="AG58" s="217">
        <v>0</v>
      </c>
      <c r="AH58" s="217">
        <v>0</v>
      </c>
      <c r="AI58" s="217">
        <v>0</v>
      </c>
      <c r="AJ58" s="217">
        <v>0</v>
      </c>
      <c r="AK58" s="217">
        <v>0</v>
      </c>
      <c r="AL58" s="217">
        <v>0</v>
      </c>
      <c r="AM58" s="217">
        <v>0</v>
      </c>
      <c r="AN58" s="217">
        <v>0</v>
      </c>
      <c r="AO58" s="217">
        <v>0</v>
      </c>
      <c r="AP58" s="217">
        <v>0</v>
      </c>
      <c r="AQ58" s="217">
        <v>0</v>
      </c>
      <c r="AR58" s="217">
        <v>0</v>
      </c>
      <c r="AS58" s="217">
        <v>0</v>
      </c>
      <c r="AT58" s="217">
        <v>0</v>
      </c>
      <c r="AU58" s="217">
        <v>0</v>
      </c>
      <c r="AV58" s="217">
        <v>0</v>
      </c>
      <c r="AW58" s="232">
        <v>28600</v>
      </c>
      <c r="AX58" s="233">
        <f>SUM(G58:AW58)</f>
        <v>84640</v>
      </c>
    </row>
    <row r="59" spans="1:50" ht="12" customHeight="1">
      <c r="A59" s="503"/>
      <c r="B59" s="150"/>
      <c r="C59" s="14"/>
      <c r="D59" s="462"/>
      <c r="E59" s="463"/>
      <c r="F59" s="268" t="s">
        <v>145</v>
      </c>
      <c r="G59" s="225">
        <v>9371</v>
      </c>
      <c r="H59" s="217">
        <v>0</v>
      </c>
      <c r="I59" s="217">
        <v>0</v>
      </c>
      <c r="J59" s="217">
        <v>0</v>
      </c>
      <c r="K59" s="217">
        <v>0</v>
      </c>
      <c r="L59" s="217">
        <v>0</v>
      </c>
      <c r="M59" s="217">
        <v>0</v>
      </c>
      <c r="N59" s="217">
        <v>0</v>
      </c>
      <c r="O59" s="217">
        <v>0</v>
      </c>
      <c r="P59" s="217">
        <v>0</v>
      </c>
      <c r="Q59" s="217">
        <v>0</v>
      </c>
      <c r="R59" s="217">
        <v>0</v>
      </c>
      <c r="S59" s="217">
        <v>0</v>
      </c>
      <c r="T59" s="217">
        <v>0</v>
      </c>
      <c r="U59" s="217">
        <v>0</v>
      </c>
      <c r="V59" s="217">
        <v>21146</v>
      </c>
      <c r="W59" s="217">
        <v>25523</v>
      </c>
      <c r="X59" s="217">
        <v>0</v>
      </c>
      <c r="Y59" s="217">
        <v>0</v>
      </c>
      <c r="Z59" s="217">
        <v>0</v>
      </c>
      <c r="AA59" s="217">
        <v>0</v>
      </c>
      <c r="AB59" s="217">
        <v>0</v>
      </c>
      <c r="AC59" s="217">
        <v>0</v>
      </c>
      <c r="AD59" s="217">
        <v>0</v>
      </c>
      <c r="AE59" s="217">
        <v>0</v>
      </c>
      <c r="AF59" s="217">
        <v>0</v>
      </c>
      <c r="AG59" s="217">
        <v>0</v>
      </c>
      <c r="AH59" s="217">
        <v>0</v>
      </c>
      <c r="AI59" s="217">
        <v>0</v>
      </c>
      <c r="AJ59" s="217">
        <v>0</v>
      </c>
      <c r="AK59" s="217">
        <v>0</v>
      </c>
      <c r="AL59" s="217">
        <v>0</v>
      </c>
      <c r="AM59" s="217">
        <v>0</v>
      </c>
      <c r="AN59" s="217">
        <v>0</v>
      </c>
      <c r="AO59" s="217">
        <v>0</v>
      </c>
      <c r="AP59" s="217">
        <v>0</v>
      </c>
      <c r="AQ59" s="217">
        <v>0</v>
      </c>
      <c r="AR59" s="217">
        <v>0</v>
      </c>
      <c r="AS59" s="217">
        <v>0</v>
      </c>
      <c r="AT59" s="217">
        <v>0</v>
      </c>
      <c r="AU59" s="217">
        <v>0</v>
      </c>
      <c r="AV59" s="217">
        <v>0</v>
      </c>
      <c r="AW59" s="232">
        <v>28600</v>
      </c>
      <c r="AX59" s="233">
        <f aca="true" t="shared" si="5" ref="AX59:AX97">SUM(G59:AW59)</f>
        <v>84640</v>
      </c>
    </row>
    <row r="60" spans="1:50" ht="12" customHeight="1">
      <c r="A60" s="503"/>
      <c r="B60" s="150"/>
      <c r="C60" s="14"/>
      <c r="D60" s="460" t="s">
        <v>721</v>
      </c>
      <c r="E60" s="461"/>
      <c r="F60" s="268" t="s">
        <v>144</v>
      </c>
      <c r="G60" s="225">
        <v>0</v>
      </c>
      <c r="H60" s="217">
        <v>0</v>
      </c>
      <c r="I60" s="217">
        <v>0</v>
      </c>
      <c r="J60" s="217">
        <v>0</v>
      </c>
      <c r="K60" s="217">
        <v>0</v>
      </c>
      <c r="L60" s="217">
        <v>0</v>
      </c>
      <c r="M60" s="217">
        <v>0</v>
      </c>
      <c r="N60" s="217">
        <v>0</v>
      </c>
      <c r="O60" s="217">
        <v>0</v>
      </c>
      <c r="P60" s="217">
        <v>0</v>
      </c>
      <c r="Q60" s="217">
        <v>0</v>
      </c>
      <c r="R60" s="217">
        <v>0</v>
      </c>
      <c r="S60" s="217">
        <v>0</v>
      </c>
      <c r="T60" s="217">
        <v>0</v>
      </c>
      <c r="U60" s="217">
        <v>0</v>
      </c>
      <c r="V60" s="217">
        <v>0</v>
      </c>
      <c r="W60" s="217">
        <v>0</v>
      </c>
      <c r="X60" s="217">
        <v>0</v>
      </c>
      <c r="Y60" s="217">
        <v>0</v>
      </c>
      <c r="Z60" s="217">
        <v>0</v>
      </c>
      <c r="AA60" s="217">
        <v>0</v>
      </c>
      <c r="AB60" s="217">
        <v>0</v>
      </c>
      <c r="AC60" s="217">
        <v>0</v>
      </c>
      <c r="AD60" s="217">
        <v>0</v>
      </c>
      <c r="AE60" s="217">
        <v>0</v>
      </c>
      <c r="AF60" s="217">
        <v>0</v>
      </c>
      <c r="AG60" s="217">
        <v>0</v>
      </c>
      <c r="AH60" s="217">
        <v>0</v>
      </c>
      <c r="AI60" s="217">
        <v>0</v>
      </c>
      <c r="AJ60" s="217">
        <v>0</v>
      </c>
      <c r="AK60" s="217">
        <v>0</v>
      </c>
      <c r="AL60" s="217">
        <v>0</v>
      </c>
      <c r="AM60" s="217">
        <v>0</v>
      </c>
      <c r="AN60" s="217">
        <v>0</v>
      </c>
      <c r="AO60" s="217">
        <v>0</v>
      </c>
      <c r="AP60" s="217">
        <v>0</v>
      </c>
      <c r="AQ60" s="217">
        <v>0</v>
      </c>
      <c r="AR60" s="217">
        <v>0</v>
      </c>
      <c r="AS60" s="217">
        <v>0</v>
      </c>
      <c r="AT60" s="217">
        <v>0</v>
      </c>
      <c r="AU60" s="217">
        <v>0</v>
      </c>
      <c r="AV60" s="217">
        <v>0</v>
      </c>
      <c r="AW60" s="232">
        <v>0</v>
      </c>
      <c r="AX60" s="233">
        <f t="shared" si="5"/>
        <v>0</v>
      </c>
    </row>
    <row r="61" spans="1:50" ht="12" customHeight="1">
      <c r="A61" s="503"/>
      <c r="B61" s="150"/>
      <c r="C61" s="14"/>
      <c r="D61" s="460"/>
      <c r="E61" s="461"/>
      <c r="F61" s="268" t="s">
        <v>145</v>
      </c>
      <c r="G61" s="225">
        <v>0</v>
      </c>
      <c r="H61" s="217">
        <v>0</v>
      </c>
      <c r="I61" s="217">
        <v>0</v>
      </c>
      <c r="J61" s="217">
        <v>0</v>
      </c>
      <c r="K61" s="217">
        <v>0</v>
      </c>
      <c r="L61" s="217">
        <v>0</v>
      </c>
      <c r="M61" s="217">
        <v>0</v>
      </c>
      <c r="N61" s="217">
        <v>0</v>
      </c>
      <c r="O61" s="217">
        <v>0</v>
      </c>
      <c r="P61" s="217">
        <v>0</v>
      </c>
      <c r="Q61" s="217">
        <v>0</v>
      </c>
      <c r="R61" s="217">
        <v>0</v>
      </c>
      <c r="S61" s="217">
        <v>0</v>
      </c>
      <c r="T61" s="217">
        <v>0</v>
      </c>
      <c r="U61" s="217">
        <v>0</v>
      </c>
      <c r="V61" s="217">
        <v>0</v>
      </c>
      <c r="W61" s="217">
        <v>0</v>
      </c>
      <c r="X61" s="217">
        <v>0</v>
      </c>
      <c r="Y61" s="217">
        <v>0</v>
      </c>
      <c r="Z61" s="217">
        <v>0</v>
      </c>
      <c r="AA61" s="217">
        <v>0</v>
      </c>
      <c r="AB61" s="217">
        <v>0</v>
      </c>
      <c r="AC61" s="217">
        <v>0</v>
      </c>
      <c r="AD61" s="217">
        <v>0</v>
      </c>
      <c r="AE61" s="217">
        <v>0</v>
      </c>
      <c r="AF61" s="217">
        <v>0</v>
      </c>
      <c r="AG61" s="217">
        <v>0</v>
      </c>
      <c r="AH61" s="217">
        <v>0</v>
      </c>
      <c r="AI61" s="217">
        <v>0</v>
      </c>
      <c r="AJ61" s="217">
        <v>0</v>
      </c>
      <c r="AK61" s="217">
        <v>0</v>
      </c>
      <c r="AL61" s="217">
        <v>0</v>
      </c>
      <c r="AM61" s="217">
        <v>0</v>
      </c>
      <c r="AN61" s="217">
        <v>0</v>
      </c>
      <c r="AO61" s="217">
        <v>0</v>
      </c>
      <c r="AP61" s="217">
        <v>0</v>
      </c>
      <c r="AQ61" s="217">
        <v>0</v>
      </c>
      <c r="AR61" s="217">
        <v>0</v>
      </c>
      <c r="AS61" s="217">
        <v>0</v>
      </c>
      <c r="AT61" s="217">
        <v>0</v>
      </c>
      <c r="AU61" s="217">
        <v>0</v>
      </c>
      <c r="AV61" s="217">
        <v>0</v>
      </c>
      <c r="AW61" s="232">
        <v>0</v>
      </c>
      <c r="AX61" s="233">
        <f t="shared" si="5"/>
        <v>0</v>
      </c>
    </row>
    <row r="62" spans="1:50" ht="12" customHeight="1">
      <c r="A62" s="503"/>
      <c r="B62" s="150"/>
      <c r="C62" s="14"/>
      <c r="D62" s="456" t="s">
        <v>722</v>
      </c>
      <c r="E62" s="457"/>
      <c r="F62" s="268" t="s">
        <v>144</v>
      </c>
      <c r="G62" s="225">
        <v>0</v>
      </c>
      <c r="H62" s="217">
        <v>0</v>
      </c>
      <c r="I62" s="217">
        <v>0</v>
      </c>
      <c r="J62" s="217">
        <v>0</v>
      </c>
      <c r="K62" s="217">
        <v>0</v>
      </c>
      <c r="L62" s="217">
        <v>0</v>
      </c>
      <c r="M62" s="217">
        <v>0</v>
      </c>
      <c r="N62" s="217">
        <v>0</v>
      </c>
      <c r="O62" s="217">
        <v>0</v>
      </c>
      <c r="P62" s="217">
        <v>0</v>
      </c>
      <c r="Q62" s="217">
        <v>0</v>
      </c>
      <c r="R62" s="217">
        <v>0</v>
      </c>
      <c r="S62" s="217">
        <v>0</v>
      </c>
      <c r="T62" s="217">
        <v>0</v>
      </c>
      <c r="U62" s="217">
        <v>0</v>
      </c>
      <c r="V62" s="217">
        <v>0</v>
      </c>
      <c r="W62" s="217">
        <v>0</v>
      </c>
      <c r="X62" s="217">
        <v>0</v>
      </c>
      <c r="Y62" s="217">
        <v>0</v>
      </c>
      <c r="Z62" s="217">
        <v>0</v>
      </c>
      <c r="AA62" s="217">
        <v>0</v>
      </c>
      <c r="AB62" s="217">
        <v>0</v>
      </c>
      <c r="AC62" s="217">
        <v>0</v>
      </c>
      <c r="AD62" s="217">
        <v>0</v>
      </c>
      <c r="AE62" s="217">
        <v>0</v>
      </c>
      <c r="AF62" s="217">
        <v>0</v>
      </c>
      <c r="AG62" s="217">
        <v>0</v>
      </c>
      <c r="AH62" s="217">
        <v>0</v>
      </c>
      <c r="AI62" s="217">
        <v>0</v>
      </c>
      <c r="AJ62" s="217">
        <v>0</v>
      </c>
      <c r="AK62" s="217">
        <v>0</v>
      </c>
      <c r="AL62" s="217">
        <v>0</v>
      </c>
      <c r="AM62" s="217">
        <v>0</v>
      </c>
      <c r="AN62" s="217">
        <v>0</v>
      </c>
      <c r="AO62" s="217">
        <v>0</v>
      </c>
      <c r="AP62" s="217">
        <v>0</v>
      </c>
      <c r="AQ62" s="217">
        <v>0</v>
      </c>
      <c r="AR62" s="217">
        <v>0</v>
      </c>
      <c r="AS62" s="217">
        <v>0</v>
      </c>
      <c r="AT62" s="217">
        <v>0</v>
      </c>
      <c r="AU62" s="217">
        <v>0</v>
      </c>
      <c r="AV62" s="217">
        <v>0</v>
      </c>
      <c r="AW62" s="232">
        <v>0</v>
      </c>
      <c r="AX62" s="233">
        <f t="shared" si="5"/>
        <v>0</v>
      </c>
    </row>
    <row r="63" spans="1:50" ht="12" customHeight="1">
      <c r="A63" s="503"/>
      <c r="B63" s="150"/>
      <c r="C63" s="14"/>
      <c r="D63" s="462"/>
      <c r="E63" s="463"/>
      <c r="F63" s="268" t="s">
        <v>145</v>
      </c>
      <c r="G63" s="225">
        <v>0</v>
      </c>
      <c r="H63" s="217">
        <v>0</v>
      </c>
      <c r="I63" s="217">
        <v>0</v>
      </c>
      <c r="J63" s="217">
        <v>0</v>
      </c>
      <c r="K63" s="217">
        <v>0</v>
      </c>
      <c r="L63" s="217">
        <v>0</v>
      </c>
      <c r="M63" s="217">
        <v>0</v>
      </c>
      <c r="N63" s="217">
        <v>0</v>
      </c>
      <c r="O63" s="217">
        <v>0</v>
      </c>
      <c r="P63" s="217">
        <v>0</v>
      </c>
      <c r="Q63" s="217">
        <v>0</v>
      </c>
      <c r="R63" s="217">
        <v>0</v>
      </c>
      <c r="S63" s="217">
        <v>0</v>
      </c>
      <c r="T63" s="217">
        <v>0</v>
      </c>
      <c r="U63" s="217">
        <v>0</v>
      </c>
      <c r="V63" s="217">
        <v>0</v>
      </c>
      <c r="W63" s="217">
        <v>0</v>
      </c>
      <c r="X63" s="217">
        <v>0</v>
      </c>
      <c r="Y63" s="217">
        <v>0</v>
      </c>
      <c r="Z63" s="217">
        <v>0</v>
      </c>
      <c r="AA63" s="217">
        <v>0</v>
      </c>
      <c r="AB63" s="217">
        <v>0</v>
      </c>
      <c r="AC63" s="217">
        <v>0</v>
      </c>
      <c r="AD63" s="217">
        <v>0</v>
      </c>
      <c r="AE63" s="217">
        <v>0</v>
      </c>
      <c r="AF63" s="217">
        <v>0</v>
      </c>
      <c r="AG63" s="217">
        <v>0</v>
      </c>
      <c r="AH63" s="217">
        <v>0</v>
      </c>
      <c r="AI63" s="217">
        <v>0</v>
      </c>
      <c r="AJ63" s="217">
        <v>0</v>
      </c>
      <c r="AK63" s="217">
        <v>0</v>
      </c>
      <c r="AL63" s="217">
        <v>0</v>
      </c>
      <c r="AM63" s="217">
        <v>0</v>
      </c>
      <c r="AN63" s="217">
        <v>0</v>
      </c>
      <c r="AO63" s="217">
        <v>0</v>
      </c>
      <c r="AP63" s="217">
        <v>0</v>
      </c>
      <c r="AQ63" s="217">
        <v>0</v>
      </c>
      <c r="AR63" s="217">
        <v>0</v>
      </c>
      <c r="AS63" s="217">
        <v>0</v>
      </c>
      <c r="AT63" s="217">
        <v>0</v>
      </c>
      <c r="AU63" s="217">
        <v>0</v>
      </c>
      <c r="AV63" s="217">
        <v>0</v>
      </c>
      <c r="AW63" s="232">
        <v>0</v>
      </c>
      <c r="AX63" s="233">
        <f t="shared" si="5"/>
        <v>0</v>
      </c>
    </row>
    <row r="64" spans="1:50" ht="12" customHeight="1">
      <c r="A64" s="503"/>
      <c r="B64" s="150"/>
      <c r="C64" s="14"/>
      <c r="D64" s="460" t="s">
        <v>723</v>
      </c>
      <c r="E64" s="461"/>
      <c r="F64" s="268" t="s">
        <v>144</v>
      </c>
      <c r="G64" s="225">
        <v>86031</v>
      </c>
      <c r="H64" s="217">
        <v>0</v>
      </c>
      <c r="I64" s="217">
        <v>0</v>
      </c>
      <c r="J64" s="217">
        <v>0</v>
      </c>
      <c r="K64" s="217">
        <v>0</v>
      </c>
      <c r="L64" s="217">
        <v>0</v>
      </c>
      <c r="M64" s="217">
        <v>0</v>
      </c>
      <c r="N64" s="217">
        <v>0</v>
      </c>
      <c r="O64" s="217">
        <v>0</v>
      </c>
      <c r="P64" s="217">
        <v>1278</v>
      </c>
      <c r="Q64" s="217">
        <v>1635</v>
      </c>
      <c r="R64" s="217">
        <v>0</v>
      </c>
      <c r="S64" s="217">
        <v>0</v>
      </c>
      <c r="T64" s="217">
        <v>0</v>
      </c>
      <c r="U64" s="217">
        <v>0</v>
      </c>
      <c r="V64" s="217">
        <v>10652</v>
      </c>
      <c r="W64" s="217">
        <v>0</v>
      </c>
      <c r="X64" s="217">
        <v>0</v>
      </c>
      <c r="Y64" s="217">
        <v>0</v>
      </c>
      <c r="Z64" s="217">
        <v>0</v>
      </c>
      <c r="AA64" s="217">
        <v>0</v>
      </c>
      <c r="AB64" s="217">
        <v>1807</v>
      </c>
      <c r="AC64" s="217">
        <v>0</v>
      </c>
      <c r="AD64" s="217">
        <v>0</v>
      </c>
      <c r="AE64" s="217">
        <v>0</v>
      </c>
      <c r="AF64" s="217">
        <v>0</v>
      </c>
      <c r="AG64" s="217">
        <v>0</v>
      </c>
      <c r="AH64" s="217">
        <v>0</v>
      </c>
      <c r="AI64" s="217">
        <v>0</v>
      </c>
      <c r="AJ64" s="217">
        <v>0</v>
      </c>
      <c r="AK64" s="217">
        <v>0</v>
      </c>
      <c r="AL64" s="217">
        <v>0</v>
      </c>
      <c r="AM64" s="217">
        <v>0</v>
      </c>
      <c r="AN64" s="217">
        <v>0</v>
      </c>
      <c r="AO64" s="217">
        <v>0</v>
      </c>
      <c r="AP64" s="217">
        <v>0</v>
      </c>
      <c r="AQ64" s="217">
        <v>0</v>
      </c>
      <c r="AR64" s="217">
        <v>0</v>
      </c>
      <c r="AS64" s="217">
        <v>0</v>
      </c>
      <c r="AT64" s="217">
        <v>0</v>
      </c>
      <c r="AU64" s="217">
        <v>0</v>
      </c>
      <c r="AV64" s="217">
        <v>0</v>
      </c>
      <c r="AW64" s="232">
        <v>0</v>
      </c>
      <c r="AX64" s="233">
        <f t="shared" si="5"/>
        <v>101403</v>
      </c>
    </row>
    <row r="65" spans="1:50" ht="12" customHeight="1">
      <c r="A65" s="503"/>
      <c r="B65" s="150"/>
      <c r="C65" s="14"/>
      <c r="D65" s="460" t="s">
        <v>534</v>
      </c>
      <c r="E65" s="461"/>
      <c r="F65" s="268" t="s">
        <v>145</v>
      </c>
      <c r="G65" s="225">
        <v>86031</v>
      </c>
      <c r="H65" s="217">
        <v>0</v>
      </c>
      <c r="I65" s="217">
        <v>0</v>
      </c>
      <c r="J65" s="217">
        <v>0</v>
      </c>
      <c r="K65" s="217">
        <v>0</v>
      </c>
      <c r="L65" s="217">
        <v>0</v>
      </c>
      <c r="M65" s="217">
        <v>0</v>
      </c>
      <c r="N65" s="217">
        <v>0</v>
      </c>
      <c r="O65" s="217">
        <v>0</v>
      </c>
      <c r="P65" s="217">
        <v>1278</v>
      </c>
      <c r="Q65" s="217">
        <v>1635</v>
      </c>
      <c r="R65" s="217">
        <v>0</v>
      </c>
      <c r="S65" s="217">
        <v>0</v>
      </c>
      <c r="T65" s="217">
        <v>0</v>
      </c>
      <c r="U65" s="217">
        <v>0</v>
      </c>
      <c r="V65" s="217">
        <v>10652</v>
      </c>
      <c r="W65" s="217">
        <v>0</v>
      </c>
      <c r="X65" s="217">
        <v>0</v>
      </c>
      <c r="Y65" s="217">
        <v>0</v>
      </c>
      <c r="Z65" s="217">
        <v>0</v>
      </c>
      <c r="AA65" s="217">
        <v>0</v>
      </c>
      <c r="AB65" s="217">
        <v>1807</v>
      </c>
      <c r="AC65" s="217">
        <v>0</v>
      </c>
      <c r="AD65" s="217">
        <v>0</v>
      </c>
      <c r="AE65" s="217">
        <v>0</v>
      </c>
      <c r="AF65" s="217">
        <v>0</v>
      </c>
      <c r="AG65" s="217">
        <v>0</v>
      </c>
      <c r="AH65" s="217">
        <v>0</v>
      </c>
      <c r="AI65" s="217">
        <v>0</v>
      </c>
      <c r="AJ65" s="217">
        <v>0</v>
      </c>
      <c r="AK65" s="217">
        <v>0</v>
      </c>
      <c r="AL65" s="217">
        <v>0</v>
      </c>
      <c r="AM65" s="217">
        <v>0</v>
      </c>
      <c r="AN65" s="217">
        <v>0</v>
      </c>
      <c r="AO65" s="217">
        <v>0</v>
      </c>
      <c r="AP65" s="217">
        <v>0</v>
      </c>
      <c r="AQ65" s="217">
        <v>0</v>
      </c>
      <c r="AR65" s="217">
        <v>0</v>
      </c>
      <c r="AS65" s="217">
        <v>0</v>
      </c>
      <c r="AT65" s="217">
        <v>0</v>
      </c>
      <c r="AU65" s="217">
        <v>0</v>
      </c>
      <c r="AV65" s="217">
        <v>0</v>
      </c>
      <c r="AW65" s="232">
        <v>0</v>
      </c>
      <c r="AX65" s="233">
        <f t="shared" si="5"/>
        <v>101403</v>
      </c>
    </row>
    <row r="66" spans="1:50" ht="12" customHeight="1">
      <c r="A66" s="503"/>
      <c r="B66" s="150"/>
      <c r="C66" s="14"/>
      <c r="D66" s="456" t="s">
        <v>724</v>
      </c>
      <c r="E66" s="457"/>
      <c r="F66" s="268" t="s">
        <v>144</v>
      </c>
      <c r="G66" s="225">
        <v>5983</v>
      </c>
      <c r="H66" s="217">
        <v>0</v>
      </c>
      <c r="I66" s="217">
        <v>0</v>
      </c>
      <c r="J66" s="217">
        <v>4671</v>
      </c>
      <c r="K66" s="217">
        <v>0</v>
      </c>
      <c r="L66" s="217">
        <v>0</v>
      </c>
      <c r="M66" s="217">
        <v>11276</v>
      </c>
      <c r="N66" s="217">
        <v>0</v>
      </c>
      <c r="O66" s="217">
        <v>0</v>
      </c>
      <c r="P66" s="217">
        <v>0</v>
      </c>
      <c r="Q66" s="217">
        <v>0</v>
      </c>
      <c r="R66" s="217">
        <v>18508</v>
      </c>
      <c r="S66" s="217">
        <v>0</v>
      </c>
      <c r="T66" s="217">
        <v>0</v>
      </c>
      <c r="U66" s="217">
        <v>0</v>
      </c>
      <c r="V66" s="217">
        <v>0</v>
      </c>
      <c r="W66" s="217">
        <v>0</v>
      </c>
      <c r="X66" s="217">
        <v>0</v>
      </c>
      <c r="Y66" s="217">
        <v>0</v>
      </c>
      <c r="Z66" s="217">
        <v>19095</v>
      </c>
      <c r="AA66" s="217">
        <v>0</v>
      </c>
      <c r="AB66" s="217">
        <v>0</v>
      </c>
      <c r="AC66" s="217">
        <v>0</v>
      </c>
      <c r="AD66" s="217">
        <v>0</v>
      </c>
      <c r="AE66" s="217">
        <v>0</v>
      </c>
      <c r="AF66" s="217">
        <v>0</v>
      </c>
      <c r="AG66" s="217">
        <v>0</v>
      </c>
      <c r="AH66" s="217">
        <v>18189</v>
      </c>
      <c r="AI66" s="217">
        <v>0</v>
      </c>
      <c r="AJ66" s="217">
        <v>0</v>
      </c>
      <c r="AK66" s="217">
        <v>0</v>
      </c>
      <c r="AL66" s="217">
        <v>0</v>
      </c>
      <c r="AM66" s="217">
        <v>0</v>
      </c>
      <c r="AN66" s="217">
        <v>0</v>
      </c>
      <c r="AO66" s="217">
        <v>0</v>
      </c>
      <c r="AP66" s="217">
        <v>0</v>
      </c>
      <c r="AQ66" s="217">
        <v>4892</v>
      </c>
      <c r="AR66" s="217">
        <v>0</v>
      </c>
      <c r="AS66" s="217">
        <v>0</v>
      </c>
      <c r="AT66" s="217">
        <v>921</v>
      </c>
      <c r="AU66" s="217">
        <v>0</v>
      </c>
      <c r="AV66" s="217">
        <v>0</v>
      </c>
      <c r="AW66" s="232">
        <v>0</v>
      </c>
      <c r="AX66" s="233">
        <f t="shared" si="5"/>
        <v>83535</v>
      </c>
    </row>
    <row r="67" spans="1:50" ht="12" customHeight="1">
      <c r="A67" s="503"/>
      <c r="B67" s="150"/>
      <c r="C67" s="14"/>
      <c r="D67" s="462" t="s">
        <v>534</v>
      </c>
      <c r="E67" s="463"/>
      <c r="F67" s="268" t="s">
        <v>145</v>
      </c>
      <c r="G67" s="225">
        <v>5983</v>
      </c>
      <c r="H67" s="217">
        <v>0</v>
      </c>
      <c r="I67" s="217">
        <v>0</v>
      </c>
      <c r="J67" s="217">
        <v>4671</v>
      </c>
      <c r="K67" s="217">
        <v>0</v>
      </c>
      <c r="L67" s="217">
        <v>0</v>
      </c>
      <c r="M67" s="217">
        <v>11276</v>
      </c>
      <c r="N67" s="217">
        <v>0</v>
      </c>
      <c r="O67" s="217">
        <v>0</v>
      </c>
      <c r="P67" s="217">
        <v>0</v>
      </c>
      <c r="Q67" s="217">
        <v>0</v>
      </c>
      <c r="R67" s="217">
        <v>18508</v>
      </c>
      <c r="S67" s="217">
        <v>0</v>
      </c>
      <c r="T67" s="217">
        <v>0</v>
      </c>
      <c r="U67" s="217">
        <v>0</v>
      </c>
      <c r="V67" s="217">
        <v>0</v>
      </c>
      <c r="W67" s="217">
        <v>0</v>
      </c>
      <c r="X67" s="217">
        <v>0</v>
      </c>
      <c r="Y67" s="217">
        <v>0</v>
      </c>
      <c r="Z67" s="217">
        <v>19095</v>
      </c>
      <c r="AA67" s="217">
        <v>0</v>
      </c>
      <c r="AB67" s="217">
        <v>0</v>
      </c>
      <c r="AC67" s="217">
        <v>0</v>
      </c>
      <c r="AD67" s="217">
        <v>0</v>
      </c>
      <c r="AE67" s="217">
        <v>0</v>
      </c>
      <c r="AF67" s="217">
        <v>0</v>
      </c>
      <c r="AG67" s="217">
        <v>0</v>
      </c>
      <c r="AH67" s="217">
        <v>18189</v>
      </c>
      <c r="AI67" s="217">
        <v>0</v>
      </c>
      <c r="AJ67" s="217">
        <v>0</v>
      </c>
      <c r="AK67" s="217">
        <v>0</v>
      </c>
      <c r="AL67" s="217">
        <v>0</v>
      </c>
      <c r="AM67" s="217">
        <v>0</v>
      </c>
      <c r="AN67" s="217">
        <v>0</v>
      </c>
      <c r="AO67" s="217">
        <v>0</v>
      </c>
      <c r="AP67" s="217">
        <v>0</v>
      </c>
      <c r="AQ67" s="217">
        <v>4892</v>
      </c>
      <c r="AR67" s="217">
        <v>0</v>
      </c>
      <c r="AS67" s="217">
        <v>0</v>
      </c>
      <c r="AT67" s="217">
        <v>921</v>
      </c>
      <c r="AU67" s="217">
        <v>0</v>
      </c>
      <c r="AV67" s="217">
        <v>0</v>
      </c>
      <c r="AW67" s="232">
        <v>0</v>
      </c>
      <c r="AX67" s="233">
        <f t="shared" si="5"/>
        <v>83535</v>
      </c>
    </row>
    <row r="68" spans="1:50" ht="12" customHeight="1">
      <c r="A68" s="503"/>
      <c r="B68" s="150"/>
      <c r="C68" s="14"/>
      <c r="D68" s="460" t="s">
        <v>725</v>
      </c>
      <c r="E68" s="461"/>
      <c r="F68" s="268" t="s">
        <v>144</v>
      </c>
      <c r="G68" s="225">
        <v>0</v>
      </c>
      <c r="H68" s="217">
        <v>7609</v>
      </c>
      <c r="I68" s="217">
        <v>0</v>
      </c>
      <c r="J68" s="217">
        <v>0</v>
      </c>
      <c r="K68" s="217">
        <v>97862</v>
      </c>
      <c r="L68" s="217">
        <v>0</v>
      </c>
      <c r="M68" s="217">
        <v>0</v>
      </c>
      <c r="N68" s="217">
        <v>0</v>
      </c>
      <c r="O68" s="217">
        <v>0</v>
      </c>
      <c r="P68" s="217">
        <v>0</v>
      </c>
      <c r="Q68" s="217">
        <v>0</v>
      </c>
      <c r="R68" s="217">
        <v>0</v>
      </c>
      <c r="S68" s="217">
        <v>4416</v>
      </c>
      <c r="T68" s="217">
        <v>0</v>
      </c>
      <c r="U68" s="217">
        <v>2721</v>
      </c>
      <c r="V68" s="217">
        <v>0</v>
      </c>
      <c r="W68" s="217">
        <v>0</v>
      </c>
      <c r="X68" s="217">
        <v>0</v>
      </c>
      <c r="Y68" s="217">
        <v>0</v>
      </c>
      <c r="Z68" s="217">
        <v>0</v>
      </c>
      <c r="AA68" s="217">
        <v>0</v>
      </c>
      <c r="AB68" s="217">
        <v>0</v>
      </c>
      <c r="AC68" s="217">
        <v>0</v>
      </c>
      <c r="AD68" s="217">
        <v>0</v>
      </c>
      <c r="AE68" s="217">
        <v>0</v>
      </c>
      <c r="AF68" s="217">
        <v>0</v>
      </c>
      <c r="AG68" s="217">
        <v>0</v>
      </c>
      <c r="AH68" s="217">
        <v>0</v>
      </c>
      <c r="AI68" s="217">
        <v>0</v>
      </c>
      <c r="AJ68" s="217">
        <v>0</v>
      </c>
      <c r="AK68" s="217">
        <v>0</v>
      </c>
      <c r="AL68" s="217">
        <v>16422</v>
      </c>
      <c r="AM68" s="217">
        <v>0</v>
      </c>
      <c r="AN68" s="217">
        <v>0</v>
      </c>
      <c r="AO68" s="217">
        <v>0</v>
      </c>
      <c r="AP68" s="217">
        <v>0</v>
      </c>
      <c r="AQ68" s="217">
        <v>0</v>
      </c>
      <c r="AR68" s="217">
        <v>0</v>
      </c>
      <c r="AS68" s="217">
        <v>0</v>
      </c>
      <c r="AT68" s="217">
        <v>0</v>
      </c>
      <c r="AU68" s="217">
        <v>0</v>
      </c>
      <c r="AV68" s="217">
        <v>0</v>
      </c>
      <c r="AW68" s="232">
        <v>0</v>
      </c>
      <c r="AX68" s="233">
        <f t="shared" si="5"/>
        <v>129030</v>
      </c>
    </row>
    <row r="69" spans="1:50" ht="12" customHeight="1">
      <c r="A69" s="503"/>
      <c r="B69" s="150"/>
      <c r="C69" s="14"/>
      <c r="D69" s="460"/>
      <c r="E69" s="461"/>
      <c r="F69" s="990" t="s">
        <v>145</v>
      </c>
      <c r="G69" s="225">
        <v>0</v>
      </c>
      <c r="H69" s="217">
        <v>7609</v>
      </c>
      <c r="I69" s="217">
        <v>0</v>
      </c>
      <c r="J69" s="217">
        <v>0</v>
      </c>
      <c r="K69" s="217">
        <v>97862</v>
      </c>
      <c r="L69" s="217">
        <v>0</v>
      </c>
      <c r="M69" s="217">
        <v>0</v>
      </c>
      <c r="N69" s="217">
        <v>0</v>
      </c>
      <c r="O69" s="217">
        <v>0</v>
      </c>
      <c r="P69" s="217">
        <v>0</v>
      </c>
      <c r="Q69" s="217">
        <v>0</v>
      </c>
      <c r="R69" s="217">
        <v>0</v>
      </c>
      <c r="S69" s="217">
        <v>0</v>
      </c>
      <c r="T69" s="217">
        <v>0</v>
      </c>
      <c r="U69" s="217">
        <v>2721</v>
      </c>
      <c r="V69" s="217">
        <v>0</v>
      </c>
      <c r="W69" s="217">
        <v>0</v>
      </c>
      <c r="X69" s="217">
        <v>0</v>
      </c>
      <c r="Y69" s="217">
        <v>0</v>
      </c>
      <c r="Z69" s="217">
        <v>0</v>
      </c>
      <c r="AA69" s="217">
        <v>0</v>
      </c>
      <c r="AB69" s="217">
        <v>0</v>
      </c>
      <c r="AC69" s="217">
        <v>0</v>
      </c>
      <c r="AD69" s="217">
        <v>0</v>
      </c>
      <c r="AE69" s="217">
        <v>0</v>
      </c>
      <c r="AF69" s="217">
        <v>0</v>
      </c>
      <c r="AG69" s="217">
        <v>0</v>
      </c>
      <c r="AH69" s="217">
        <v>0</v>
      </c>
      <c r="AI69" s="217">
        <v>0</v>
      </c>
      <c r="AJ69" s="217">
        <v>0</v>
      </c>
      <c r="AK69" s="217">
        <v>0</v>
      </c>
      <c r="AL69" s="217">
        <v>73735</v>
      </c>
      <c r="AM69" s="217">
        <v>0</v>
      </c>
      <c r="AN69" s="217">
        <v>0</v>
      </c>
      <c r="AO69" s="217">
        <v>0</v>
      </c>
      <c r="AP69" s="217">
        <v>0</v>
      </c>
      <c r="AQ69" s="217">
        <v>0</v>
      </c>
      <c r="AR69" s="217">
        <v>0</v>
      </c>
      <c r="AS69" s="217">
        <v>0</v>
      </c>
      <c r="AT69" s="217">
        <v>0</v>
      </c>
      <c r="AU69" s="217">
        <v>0</v>
      </c>
      <c r="AV69" s="217">
        <v>0</v>
      </c>
      <c r="AW69" s="232">
        <v>0</v>
      </c>
      <c r="AX69" s="233">
        <f t="shared" si="5"/>
        <v>181927</v>
      </c>
    </row>
    <row r="70" spans="1:50" ht="12" customHeight="1">
      <c r="A70" s="503"/>
      <c r="B70" s="150"/>
      <c r="C70" s="14"/>
      <c r="D70" s="1703" t="s">
        <v>771</v>
      </c>
      <c r="E70" s="1704"/>
      <c r="F70" s="268" t="s">
        <v>144</v>
      </c>
      <c r="G70" s="225">
        <v>0</v>
      </c>
      <c r="H70" s="217">
        <v>0</v>
      </c>
      <c r="I70" s="217">
        <v>0</v>
      </c>
      <c r="J70" s="217">
        <v>0</v>
      </c>
      <c r="K70" s="217">
        <v>0</v>
      </c>
      <c r="L70" s="217">
        <v>0</v>
      </c>
      <c r="M70" s="217">
        <v>0</v>
      </c>
      <c r="N70" s="217">
        <v>0</v>
      </c>
      <c r="O70" s="217">
        <v>0</v>
      </c>
      <c r="P70" s="217">
        <v>0</v>
      </c>
      <c r="Q70" s="217">
        <v>0</v>
      </c>
      <c r="R70" s="217">
        <v>0</v>
      </c>
      <c r="S70" s="217">
        <v>0</v>
      </c>
      <c r="T70" s="217">
        <v>0</v>
      </c>
      <c r="U70" s="217">
        <v>0</v>
      </c>
      <c r="V70" s="217">
        <v>0</v>
      </c>
      <c r="W70" s="217">
        <v>270</v>
      </c>
      <c r="X70" s="217">
        <v>0</v>
      </c>
      <c r="Y70" s="217">
        <v>0</v>
      </c>
      <c r="Z70" s="217">
        <v>0</v>
      </c>
      <c r="AA70" s="217">
        <v>0</v>
      </c>
      <c r="AB70" s="217">
        <v>0</v>
      </c>
      <c r="AC70" s="217">
        <v>0</v>
      </c>
      <c r="AD70" s="217">
        <v>0</v>
      </c>
      <c r="AE70" s="217">
        <v>0</v>
      </c>
      <c r="AF70" s="217">
        <v>0</v>
      </c>
      <c r="AG70" s="217">
        <v>0</v>
      </c>
      <c r="AH70" s="217">
        <v>0</v>
      </c>
      <c r="AI70" s="217">
        <v>0</v>
      </c>
      <c r="AJ70" s="217">
        <v>0</v>
      </c>
      <c r="AK70" s="217">
        <v>0</v>
      </c>
      <c r="AL70" s="217">
        <v>0</v>
      </c>
      <c r="AM70" s="217">
        <v>0</v>
      </c>
      <c r="AN70" s="217">
        <v>0</v>
      </c>
      <c r="AO70" s="217">
        <v>0</v>
      </c>
      <c r="AP70" s="217">
        <v>0</v>
      </c>
      <c r="AQ70" s="217">
        <v>0</v>
      </c>
      <c r="AR70" s="217">
        <v>0</v>
      </c>
      <c r="AS70" s="217">
        <v>0</v>
      </c>
      <c r="AT70" s="217">
        <v>0</v>
      </c>
      <c r="AU70" s="217">
        <v>0</v>
      </c>
      <c r="AV70" s="217">
        <v>0</v>
      </c>
      <c r="AW70" s="232">
        <v>0</v>
      </c>
      <c r="AX70" s="233">
        <f t="shared" si="5"/>
        <v>270</v>
      </c>
    </row>
    <row r="71" spans="1:50" ht="12" customHeight="1">
      <c r="A71" s="503"/>
      <c r="B71" s="150"/>
      <c r="C71" s="14"/>
      <c r="D71" s="460" t="s">
        <v>758</v>
      </c>
      <c r="E71" s="461"/>
      <c r="F71" s="990" t="s">
        <v>145</v>
      </c>
      <c r="G71" s="225">
        <v>0</v>
      </c>
      <c r="H71" s="217">
        <v>0</v>
      </c>
      <c r="I71" s="217">
        <v>0</v>
      </c>
      <c r="J71" s="217">
        <v>0</v>
      </c>
      <c r="K71" s="217">
        <v>0</v>
      </c>
      <c r="L71" s="217">
        <v>0</v>
      </c>
      <c r="M71" s="217">
        <v>0</v>
      </c>
      <c r="N71" s="217">
        <v>0</v>
      </c>
      <c r="O71" s="217">
        <v>0</v>
      </c>
      <c r="P71" s="217">
        <v>0</v>
      </c>
      <c r="Q71" s="217">
        <v>0</v>
      </c>
      <c r="R71" s="217">
        <v>0</v>
      </c>
      <c r="S71" s="217">
        <v>0</v>
      </c>
      <c r="T71" s="217">
        <v>0</v>
      </c>
      <c r="U71" s="217">
        <v>0</v>
      </c>
      <c r="V71" s="217">
        <v>0</v>
      </c>
      <c r="W71" s="217">
        <v>270</v>
      </c>
      <c r="X71" s="217">
        <v>0</v>
      </c>
      <c r="Y71" s="217">
        <v>0</v>
      </c>
      <c r="Z71" s="217">
        <v>0</v>
      </c>
      <c r="AA71" s="217">
        <v>0</v>
      </c>
      <c r="AB71" s="217">
        <v>0</v>
      </c>
      <c r="AC71" s="217">
        <v>0</v>
      </c>
      <c r="AD71" s="217">
        <v>0</v>
      </c>
      <c r="AE71" s="217">
        <v>0</v>
      </c>
      <c r="AF71" s="217">
        <v>0</v>
      </c>
      <c r="AG71" s="217">
        <v>0</v>
      </c>
      <c r="AH71" s="217">
        <v>0</v>
      </c>
      <c r="AI71" s="217">
        <v>0</v>
      </c>
      <c r="AJ71" s="217">
        <v>0</v>
      </c>
      <c r="AK71" s="217">
        <v>0</v>
      </c>
      <c r="AL71" s="217">
        <v>0</v>
      </c>
      <c r="AM71" s="217">
        <v>0</v>
      </c>
      <c r="AN71" s="217">
        <v>0</v>
      </c>
      <c r="AO71" s="217">
        <v>0</v>
      </c>
      <c r="AP71" s="217">
        <v>0</v>
      </c>
      <c r="AQ71" s="217">
        <v>0</v>
      </c>
      <c r="AR71" s="217">
        <v>0</v>
      </c>
      <c r="AS71" s="217">
        <v>0</v>
      </c>
      <c r="AT71" s="217">
        <v>0</v>
      </c>
      <c r="AU71" s="217">
        <v>0</v>
      </c>
      <c r="AV71" s="217">
        <v>0</v>
      </c>
      <c r="AW71" s="232">
        <v>0</v>
      </c>
      <c r="AX71" s="233">
        <f t="shared" si="5"/>
        <v>270</v>
      </c>
    </row>
    <row r="72" spans="1:50" ht="12" customHeight="1">
      <c r="A72" s="503"/>
      <c r="B72" s="150"/>
      <c r="C72" s="14"/>
      <c r="D72" s="456" t="s">
        <v>772</v>
      </c>
      <c r="E72" s="457"/>
      <c r="F72" s="268" t="s">
        <v>144</v>
      </c>
      <c r="G72" s="225">
        <v>0</v>
      </c>
      <c r="H72" s="217">
        <v>0</v>
      </c>
      <c r="I72" s="217">
        <v>0</v>
      </c>
      <c r="J72" s="217">
        <v>0</v>
      </c>
      <c r="K72" s="217">
        <v>0</v>
      </c>
      <c r="L72" s="217">
        <v>0</v>
      </c>
      <c r="M72" s="217">
        <v>0</v>
      </c>
      <c r="N72" s="217">
        <v>0</v>
      </c>
      <c r="O72" s="217">
        <v>0</v>
      </c>
      <c r="P72" s="217">
        <v>0</v>
      </c>
      <c r="Q72" s="217">
        <v>0</v>
      </c>
      <c r="R72" s="217">
        <v>0</v>
      </c>
      <c r="S72" s="217">
        <v>0</v>
      </c>
      <c r="T72" s="217">
        <v>0</v>
      </c>
      <c r="U72" s="217">
        <v>0</v>
      </c>
      <c r="V72" s="217">
        <v>0</v>
      </c>
      <c r="W72" s="217">
        <v>0</v>
      </c>
      <c r="X72" s="217">
        <v>0</v>
      </c>
      <c r="Y72" s="217">
        <v>0</v>
      </c>
      <c r="Z72" s="217">
        <v>0</v>
      </c>
      <c r="AA72" s="217">
        <v>0</v>
      </c>
      <c r="AB72" s="217">
        <v>0</v>
      </c>
      <c r="AC72" s="217">
        <v>0</v>
      </c>
      <c r="AD72" s="217">
        <v>0</v>
      </c>
      <c r="AE72" s="217">
        <v>0</v>
      </c>
      <c r="AF72" s="217">
        <v>0</v>
      </c>
      <c r="AG72" s="217">
        <v>0</v>
      </c>
      <c r="AH72" s="217">
        <v>0</v>
      </c>
      <c r="AI72" s="217">
        <v>0</v>
      </c>
      <c r="AJ72" s="217">
        <v>0</v>
      </c>
      <c r="AK72" s="217">
        <v>0</v>
      </c>
      <c r="AL72" s="217">
        <v>0</v>
      </c>
      <c r="AM72" s="217">
        <v>0</v>
      </c>
      <c r="AN72" s="217">
        <v>0</v>
      </c>
      <c r="AO72" s="217">
        <v>0</v>
      </c>
      <c r="AP72" s="217">
        <v>0</v>
      </c>
      <c r="AQ72" s="217">
        <v>0</v>
      </c>
      <c r="AR72" s="217">
        <v>0</v>
      </c>
      <c r="AS72" s="217">
        <v>0</v>
      </c>
      <c r="AT72" s="217">
        <v>0</v>
      </c>
      <c r="AU72" s="217">
        <v>0</v>
      </c>
      <c r="AV72" s="217">
        <v>0</v>
      </c>
      <c r="AW72" s="232">
        <v>0</v>
      </c>
      <c r="AX72" s="233">
        <f t="shared" si="5"/>
        <v>0</v>
      </c>
    </row>
    <row r="73" spans="1:50" ht="12" customHeight="1">
      <c r="A73" s="503"/>
      <c r="B73" s="150"/>
      <c r="C73" s="14"/>
      <c r="D73" s="462" t="s">
        <v>535</v>
      </c>
      <c r="E73" s="463"/>
      <c r="F73" s="268" t="s">
        <v>145</v>
      </c>
      <c r="G73" s="225">
        <v>0</v>
      </c>
      <c r="H73" s="217">
        <v>0</v>
      </c>
      <c r="I73" s="217">
        <v>0</v>
      </c>
      <c r="J73" s="217">
        <v>0</v>
      </c>
      <c r="K73" s="217">
        <v>0</v>
      </c>
      <c r="L73" s="217">
        <v>0</v>
      </c>
      <c r="M73" s="217">
        <v>0</v>
      </c>
      <c r="N73" s="217">
        <v>0</v>
      </c>
      <c r="O73" s="217">
        <v>0</v>
      </c>
      <c r="P73" s="217">
        <v>0</v>
      </c>
      <c r="Q73" s="217">
        <v>0</v>
      </c>
      <c r="R73" s="217">
        <v>0</v>
      </c>
      <c r="S73" s="217">
        <v>0</v>
      </c>
      <c r="T73" s="217">
        <v>0</v>
      </c>
      <c r="U73" s="217">
        <v>0</v>
      </c>
      <c r="V73" s="217">
        <v>0</v>
      </c>
      <c r="W73" s="217">
        <v>0</v>
      </c>
      <c r="X73" s="217">
        <v>0</v>
      </c>
      <c r="Y73" s="217">
        <v>0</v>
      </c>
      <c r="Z73" s="217">
        <v>0</v>
      </c>
      <c r="AA73" s="217">
        <v>0</v>
      </c>
      <c r="AB73" s="217">
        <v>0</v>
      </c>
      <c r="AC73" s="217">
        <v>0</v>
      </c>
      <c r="AD73" s="217">
        <v>0</v>
      </c>
      <c r="AE73" s="217">
        <v>0</v>
      </c>
      <c r="AF73" s="217">
        <v>0</v>
      </c>
      <c r="AG73" s="217">
        <v>0</v>
      </c>
      <c r="AH73" s="217">
        <v>0</v>
      </c>
      <c r="AI73" s="217">
        <v>0</v>
      </c>
      <c r="AJ73" s="217">
        <v>0</v>
      </c>
      <c r="AK73" s="217">
        <v>0</v>
      </c>
      <c r="AL73" s="217">
        <v>0</v>
      </c>
      <c r="AM73" s="217">
        <v>0</v>
      </c>
      <c r="AN73" s="217">
        <v>0</v>
      </c>
      <c r="AO73" s="217">
        <v>0</v>
      </c>
      <c r="AP73" s="217">
        <v>0</v>
      </c>
      <c r="AQ73" s="217">
        <v>0</v>
      </c>
      <c r="AR73" s="217">
        <v>0</v>
      </c>
      <c r="AS73" s="217">
        <v>0</v>
      </c>
      <c r="AT73" s="217">
        <v>0</v>
      </c>
      <c r="AU73" s="217">
        <v>0</v>
      </c>
      <c r="AV73" s="217">
        <v>0</v>
      </c>
      <c r="AW73" s="232">
        <v>0</v>
      </c>
      <c r="AX73" s="233">
        <f t="shared" si="5"/>
        <v>0</v>
      </c>
    </row>
    <row r="74" spans="1:50" ht="12" customHeight="1">
      <c r="A74" s="503"/>
      <c r="B74" s="150"/>
      <c r="C74" s="15"/>
      <c r="D74" s="458" t="s">
        <v>773</v>
      </c>
      <c r="E74" s="459"/>
      <c r="F74" s="270" t="s">
        <v>145</v>
      </c>
      <c r="G74" s="227">
        <v>0</v>
      </c>
      <c r="H74" s="220">
        <v>0</v>
      </c>
      <c r="I74" s="220">
        <v>0</v>
      </c>
      <c r="J74" s="220">
        <v>0</v>
      </c>
      <c r="K74" s="220">
        <v>0</v>
      </c>
      <c r="L74" s="220">
        <v>0</v>
      </c>
      <c r="M74" s="220">
        <v>0</v>
      </c>
      <c r="N74" s="220">
        <v>0</v>
      </c>
      <c r="O74" s="220">
        <v>40100</v>
      </c>
      <c r="P74" s="220">
        <v>0</v>
      </c>
      <c r="Q74" s="220">
        <v>2887</v>
      </c>
      <c r="R74" s="220">
        <v>0</v>
      </c>
      <c r="S74" s="220">
        <v>0</v>
      </c>
      <c r="T74" s="220">
        <v>0</v>
      </c>
      <c r="U74" s="220">
        <v>23000</v>
      </c>
      <c r="V74" s="220">
        <v>0</v>
      </c>
      <c r="W74" s="220">
        <v>0</v>
      </c>
      <c r="X74" s="220">
        <v>0</v>
      </c>
      <c r="Y74" s="220">
        <v>0</v>
      </c>
      <c r="Z74" s="220">
        <v>0</v>
      </c>
      <c r="AA74" s="220">
        <v>0</v>
      </c>
      <c r="AB74" s="220">
        <v>0</v>
      </c>
      <c r="AC74" s="220">
        <v>9000</v>
      </c>
      <c r="AD74" s="220">
        <v>12344</v>
      </c>
      <c r="AE74" s="220">
        <v>395105</v>
      </c>
      <c r="AF74" s="220">
        <v>0</v>
      </c>
      <c r="AG74" s="220">
        <v>0</v>
      </c>
      <c r="AH74" s="220">
        <v>0</v>
      </c>
      <c r="AI74" s="220">
        <v>0</v>
      </c>
      <c r="AJ74" s="220">
        <v>102000</v>
      </c>
      <c r="AK74" s="220">
        <v>0</v>
      </c>
      <c r="AL74" s="220">
        <v>0</v>
      </c>
      <c r="AM74" s="220">
        <v>50000</v>
      </c>
      <c r="AN74" s="220">
        <v>11792</v>
      </c>
      <c r="AO74" s="220">
        <v>0</v>
      </c>
      <c r="AP74" s="220">
        <v>0</v>
      </c>
      <c r="AQ74" s="220">
        <v>0</v>
      </c>
      <c r="AR74" s="220">
        <v>0</v>
      </c>
      <c r="AS74" s="220">
        <v>0</v>
      </c>
      <c r="AT74" s="220">
        <v>0</v>
      </c>
      <c r="AU74" s="220">
        <v>0</v>
      </c>
      <c r="AV74" s="220">
        <v>0</v>
      </c>
      <c r="AW74" s="234">
        <v>0</v>
      </c>
      <c r="AX74" s="235">
        <f t="shared" si="5"/>
        <v>646228</v>
      </c>
    </row>
    <row r="75" spans="1:50" ht="12" customHeight="1">
      <c r="A75" s="503"/>
      <c r="B75" s="150"/>
      <c r="C75" s="14" t="s">
        <v>163</v>
      </c>
      <c r="D75" s="57"/>
      <c r="E75" s="41"/>
      <c r="F75" s="382" t="s">
        <v>144</v>
      </c>
      <c r="G75" s="17">
        <v>16423</v>
      </c>
      <c r="H75" s="437">
        <v>4915</v>
      </c>
      <c r="I75" s="437">
        <v>8694</v>
      </c>
      <c r="J75" s="437">
        <v>9303</v>
      </c>
      <c r="K75" s="437">
        <v>777</v>
      </c>
      <c r="L75" s="437">
        <v>2915</v>
      </c>
      <c r="M75" s="437">
        <v>0</v>
      </c>
      <c r="N75" s="437">
        <v>998</v>
      </c>
      <c r="O75" s="437">
        <v>10280</v>
      </c>
      <c r="P75" s="437">
        <v>788</v>
      </c>
      <c r="Q75" s="437">
        <v>0</v>
      </c>
      <c r="R75" s="437">
        <v>3738</v>
      </c>
      <c r="S75" s="437">
        <v>2079</v>
      </c>
      <c r="T75" s="437">
        <v>8639</v>
      </c>
      <c r="U75" s="437">
        <v>11058</v>
      </c>
      <c r="V75" s="437">
        <v>0</v>
      </c>
      <c r="W75" s="437">
        <v>755</v>
      </c>
      <c r="X75" s="437">
        <v>0</v>
      </c>
      <c r="Y75" s="437">
        <v>6840</v>
      </c>
      <c r="Z75" s="437">
        <v>8787</v>
      </c>
      <c r="AA75" s="437">
        <v>41202</v>
      </c>
      <c r="AB75" s="437">
        <v>0</v>
      </c>
      <c r="AC75" s="437">
        <v>0</v>
      </c>
      <c r="AD75" s="437">
        <v>0</v>
      </c>
      <c r="AE75" s="437">
        <v>23940</v>
      </c>
      <c r="AF75" s="437">
        <v>3901</v>
      </c>
      <c r="AG75" s="437">
        <v>14184</v>
      </c>
      <c r="AH75" s="437">
        <v>5627</v>
      </c>
      <c r="AI75" s="437">
        <v>10689</v>
      </c>
      <c r="AJ75" s="437">
        <v>3007</v>
      </c>
      <c r="AK75" s="437">
        <v>0</v>
      </c>
      <c r="AL75" s="437">
        <v>8794</v>
      </c>
      <c r="AM75" s="437">
        <v>5659</v>
      </c>
      <c r="AN75" s="437">
        <v>0</v>
      </c>
      <c r="AO75" s="437">
        <v>0</v>
      </c>
      <c r="AP75" s="437">
        <v>0</v>
      </c>
      <c r="AQ75" s="437">
        <v>0</v>
      </c>
      <c r="AR75" s="437">
        <v>0</v>
      </c>
      <c r="AS75" s="437">
        <v>798</v>
      </c>
      <c r="AT75" s="437">
        <v>693</v>
      </c>
      <c r="AU75" s="437">
        <v>735</v>
      </c>
      <c r="AV75" s="437">
        <v>42302</v>
      </c>
      <c r="AW75" s="469">
        <v>3366</v>
      </c>
      <c r="AX75" s="464">
        <f t="shared" si="5"/>
        <v>261886</v>
      </c>
    </row>
    <row r="76" spans="1:50" ht="12" customHeight="1">
      <c r="A76" s="503"/>
      <c r="B76" s="150"/>
      <c r="C76" s="14"/>
      <c r="D76" s="57"/>
      <c r="E76" s="41"/>
      <c r="F76" s="268" t="s">
        <v>145</v>
      </c>
      <c r="G76" s="225">
        <v>16423</v>
      </c>
      <c r="H76" s="217">
        <v>4915</v>
      </c>
      <c r="I76" s="217">
        <v>8694</v>
      </c>
      <c r="J76" s="217">
        <v>9303</v>
      </c>
      <c r="K76" s="217">
        <v>777</v>
      </c>
      <c r="L76" s="217">
        <v>2915</v>
      </c>
      <c r="M76" s="217">
        <v>0</v>
      </c>
      <c r="N76" s="217">
        <v>998</v>
      </c>
      <c r="O76" s="217">
        <v>10280</v>
      </c>
      <c r="P76" s="217">
        <v>788</v>
      </c>
      <c r="Q76" s="217">
        <v>0</v>
      </c>
      <c r="R76" s="217">
        <v>3738</v>
      </c>
      <c r="S76" s="217">
        <v>2079</v>
      </c>
      <c r="T76" s="217">
        <v>8639</v>
      </c>
      <c r="U76" s="217">
        <v>11058</v>
      </c>
      <c r="V76" s="217">
        <v>0</v>
      </c>
      <c r="W76" s="217">
        <v>755</v>
      </c>
      <c r="X76" s="217">
        <v>0</v>
      </c>
      <c r="Y76" s="217">
        <v>6840</v>
      </c>
      <c r="Z76" s="217">
        <v>8787</v>
      </c>
      <c r="AA76" s="217">
        <v>41202</v>
      </c>
      <c r="AB76" s="217">
        <v>0</v>
      </c>
      <c r="AC76" s="217">
        <v>0</v>
      </c>
      <c r="AD76" s="217">
        <v>0</v>
      </c>
      <c r="AE76" s="217">
        <v>23940</v>
      </c>
      <c r="AF76" s="217">
        <v>3901</v>
      </c>
      <c r="AG76" s="217">
        <v>14184</v>
      </c>
      <c r="AH76" s="217">
        <v>5627</v>
      </c>
      <c r="AI76" s="217">
        <v>52816</v>
      </c>
      <c r="AJ76" s="217">
        <v>3007</v>
      </c>
      <c r="AK76" s="217">
        <v>0</v>
      </c>
      <c r="AL76" s="217">
        <v>8794</v>
      </c>
      <c r="AM76" s="217">
        <v>5659</v>
      </c>
      <c r="AN76" s="217">
        <v>0</v>
      </c>
      <c r="AO76" s="217">
        <v>0</v>
      </c>
      <c r="AP76" s="217">
        <v>0</v>
      </c>
      <c r="AQ76" s="217">
        <v>0</v>
      </c>
      <c r="AR76" s="217">
        <v>0</v>
      </c>
      <c r="AS76" s="217">
        <v>11180</v>
      </c>
      <c r="AT76" s="217">
        <v>693</v>
      </c>
      <c r="AU76" s="217">
        <v>735</v>
      </c>
      <c r="AV76" s="217">
        <v>45242</v>
      </c>
      <c r="AW76" s="470">
        <v>3366</v>
      </c>
      <c r="AX76" s="233">
        <f t="shared" si="5"/>
        <v>317335</v>
      </c>
    </row>
    <row r="77" spans="1:50" ht="12" customHeight="1">
      <c r="A77" s="503"/>
      <c r="B77" s="150"/>
      <c r="C77" s="14"/>
      <c r="D77" s="456" t="s">
        <v>164</v>
      </c>
      <c r="E77" s="457"/>
      <c r="F77" s="268" t="s">
        <v>144</v>
      </c>
      <c r="G77" s="225">
        <v>16423</v>
      </c>
      <c r="H77" s="217">
        <v>4915</v>
      </c>
      <c r="I77" s="217">
        <v>8694</v>
      </c>
      <c r="J77" s="217">
        <v>9303</v>
      </c>
      <c r="K77" s="217">
        <v>777</v>
      </c>
      <c r="L77" s="217">
        <v>2915</v>
      </c>
      <c r="M77" s="217">
        <v>0</v>
      </c>
      <c r="N77" s="217">
        <v>998</v>
      </c>
      <c r="O77" s="217">
        <v>10280</v>
      </c>
      <c r="P77" s="217">
        <v>788</v>
      </c>
      <c r="Q77" s="217">
        <v>0</v>
      </c>
      <c r="R77" s="217">
        <v>3738</v>
      </c>
      <c r="S77" s="217">
        <v>2079</v>
      </c>
      <c r="T77" s="217">
        <v>8639</v>
      </c>
      <c r="U77" s="217">
        <v>11058</v>
      </c>
      <c r="V77" s="217">
        <v>0</v>
      </c>
      <c r="W77" s="217">
        <v>755</v>
      </c>
      <c r="X77" s="217">
        <v>0</v>
      </c>
      <c r="Y77" s="217">
        <v>6840</v>
      </c>
      <c r="Z77" s="217">
        <v>8787</v>
      </c>
      <c r="AA77" s="217">
        <v>41202</v>
      </c>
      <c r="AB77" s="217">
        <v>0</v>
      </c>
      <c r="AC77" s="217">
        <v>0</v>
      </c>
      <c r="AD77" s="217">
        <v>0</v>
      </c>
      <c r="AE77" s="217">
        <v>23940</v>
      </c>
      <c r="AF77" s="217">
        <v>3901</v>
      </c>
      <c r="AG77" s="217">
        <v>14184</v>
      </c>
      <c r="AH77" s="217">
        <v>5627</v>
      </c>
      <c r="AI77" s="217">
        <v>10689</v>
      </c>
      <c r="AJ77" s="217">
        <v>3007</v>
      </c>
      <c r="AK77" s="217">
        <v>0</v>
      </c>
      <c r="AL77" s="217">
        <v>8794</v>
      </c>
      <c r="AM77" s="217">
        <v>5659</v>
      </c>
      <c r="AN77" s="217">
        <v>0</v>
      </c>
      <c r="AO77" s="217">
        <v>0</v>
      </c>
      <c r="AP77" s="217">
        <v>0</v>
      </c>
      <c r="AQ77" s="217">
        <v>0</v>
      </c>
      <c r="AR77" s="217">
        <v>0</v>
      </c>
      <c r="AS77" s="217">
        <v>798</v>
      </c>
      <c r="AT77" s="217">
        <v>693</v>
      </c>
      <c r="AU77" s="217">
        <v>735</v>
      </c>
      <c r="AV77" s="217">
        <v>17097</v>
      </c>
      <c r="AW77" s="470">
        <v>3366</v>
      </c>
      <c r="AX77" s="233">
        <f t="shared" si="5"/>
        <v>236681</v>
      </c>
    </row>
    <row r="78" spans="1:50" ht="12" customHeight="1">
      <c r="A78" s="503"/>
      <c r="B78" s="150"/>
      <c r="C78" s="14"/>
      <c r="D78" s="460"/>
      <c r="E78" s="461"/>
      <c r="F78" s="268" t="s">
        <v>145</v>
      </c>
      <c r="G78" s="225">
        <v>16423</v>
      </c>
      <c r="H78" s="217">
        <v>4915</v>
      </c>
      <c r="I78" s="217">
        <v>8694</v>
      </c>
      <c r="J78" s="217">
        <v>9303</v>
      </c>
      <c r="K78" s="217">
        <v>777</v>
      </c>
      <c r="L78" s="217">
        <v>2915</v>
      </c>
      <c r="M78" s="217">
        <v>0</v>
      </c>
      <c r="N78" s="217">
        <v>998</v>
      </c>
      <c r="O78" s="217">
        <v>10280</v>
      </c>
      <c r="P78" s="217">
        <v>788</v>
      </c>
      <c r="Q78" s="217">
        <v>0</v>
      </c>
      <c r="R78" s="217">
        <v>3738</v>
      </c>
      <c r="S78" s="217">
        <v>2079</v>
      </c>
      <c r="T78" s="217">
        <v>8639</v>
      </c>
      <c r="U78" s="217">
        <v>11058</v>
      </c>
      <c r="V78" s="217">
        <v>0</v>
      </c>
      <c r="W78" s="217">
        <v>755</v>
      </c>
      <c r="X78" s="217">
        <v>0</v>
      </c>
      <c r="Y78" s="217">
        <v>6840</v>
      </c>
      <c r="Z78" s="217">
        <v>8787</v>
      </c>
      <c r="AA78" s="217">
        <v>41202</v>
      </c>
      <c r="AB78" s="217">
        <v>0</v>
      </c>
      <c r="AC78" s="217">
        <v>0</v>
      </c>
      <c r="AD78" s="217">
        <v>0</v>
      </c>
      <c r="AE78" s="217">
        <v>23940</v>
      </c>
      <c r="AF78" s="217">
        <v>3901</v>
      </c>
      <c r="AG78" s="217">
        <v>14184</v>
      </c>
      <c r="AH78" s="217">
        <v>5627</v>
      </c>
      <c r="AI78" s="217">
        <v>10689</v>
      </c>
      <c r="AJ78" s="217">
        <v>3007</v>
      </c>
      <c r="AK78" s="217">
        <v>0</v>
      </c>
      <c r="AL78" s="217">
        <v>8794</v>
      </c>
      <c r="AM78" s="217">
        <v>5659</v>
      </c>
      <c r="AN78" s="217">
        <v>0</v>
      </c>
      <c r="AO78" s="217">
        <v>0</v>
      </c>
      <c r="AP78" s="217">
        <v>0</v>
      </c>
      <c r="AQ78" s="217">
        <v>0</v>
      </c>
      <c r="AR78" s="217">
        <v>0</v>
      </c>
      <c r="AS78" s="217">
        <v>798</v>
      </c>
      <c r="AT78" s="217">
        <v>693</v>
      </c>
      <c r="AU78" s="217">
        <v>735</v>
      </c>
      <c r="AV78" s="217">
        <v>17097</v>
      </c>
      <c r="AW78" s="470">
        <v>3366</v>
      </c>
      <c r="AX78" s="233">
        <f t="shared" si="5"/>
        <v>236681</v>
      </c>
    </row>
    <row r="79" spans="1:50" ht="12" customHeight="1">
      <c r="A79" s="503"/>
      <c r="B79" s="150"/>
      <c r="C79" s="14"/>
      <c r="D79" s="456" t="s">
        <v>165</v>
      </c>
      <c r="E79" s="457"/>
      <c r="F79" s="268" t="s">
        <v>144</v>
      </c>
      <c r="G79" s="225">
        <v>0</v>
      </c>
      <c r="H79" s="217">
        <v>0</v>
      </c>
      <c r="I79" s="217">
        <v>0</v>
      </c>
      <c r="J79" s="217">
        <v>0</v>
      </c>
      <c r="K79" s="217">
        <v>0</v>
      </c>
      <c r="L79" s="217">
        <v>0</v>
      </c>
      <c r="M79" s="217">
        <v>0</v>
      </c>
      <c r="N79" s="217">
        <v>0</v>
      </c>
      <c r="O79" s="217">
        <v>0</v>
      </c>
      <c r="P79" s="217">
        <v>0</v>
      </c>
      <c r="Q79" s="217">
        <v>0</v>
      </c>
      <c r="R79" s="217">
        <v>0</v>
      </c>
      <c r="S79" s="217">
        <v>0</v>
      </c>
      <c r="T79" s="217">
        <v>0</v>
      </c>
      <c r="U79" s="217">
        <v>0</v>
      </c>
      <c r="V79" s="217">
        <v>0</v>
      </c>
      <c r="W79" s="217">
        <v>0</v>
      </c>
      <c r="X79" s="217">
        <v>0</v>
      </c>
      <c r="Y79" s="217">
        <v>0</v>
      </c>
      <c r="Z79" s="217">
        <v>0</v>
      </c>
      <c r="AA79" s="217">
        <v>0</v>
      </c>
      <c r="AB79" s="217">
        <v>0</v>
      </c>
      <c r="AC79" s="217">
        <v>0</v>
      </c>
      <c r="AD79" s="217">
        <v>0</v>
      </c>
      <c r="AE79" s="217">
        <v>0</v>
      </c>
      <c r="AF79" s="217">
        <v>0</v>
      </c>
      <c r="AG79" s="217">
        <v>0</v>
      </c>
      <c r="AH79" s="217">
        <v>0</v>
      </c>
      <c r="AI79" s="217">
        <v>0</v>
      </c>
      <c r="AJ79" s="217">
        <v>0</v>
      </c>
      <c r="AK79" s="217">
        <v>0</v>
      </c>
      <c r="AL79" s="217">
        <v>0</v>
      </c>
      <c r="AM79" s="217">
        <v>0</v>
      </c>
      <c r="AN79" s="217">
        <v>0</v>
      </c>
      <c r="AO79" s="217">
        <v>0</v>
      </c>
      <c r="AP79" s="217">
        <v>0</v>
      </c>
      <c r="AQ79" s="217">
        <v>0</v>
      </c>
      <c r="AR79" s="217">
        <v>0</v>
      </c>
      <c r="AS79" s="217">
        <v>0</v>
      </c>
      <c r="AT79" s="217">
        <v>0</v>
      </c>
      <c r="AU79" s="217">
        <v>0</v>
      </c>
      <c r="AV79" s="217">
        <v>25205</v>
      </c>
      <c r="AW79" s="470">
        <v>0</v>
      </c>
      <c r="AX79" s="233">
        <f t="shared" si="5"/>
        <v>25205</v>
      </c>
    </row>
    <row r="80" spans="1:50" ht="12" customHeight="1">
      <c r="A80" s="503"/>
      <c r="B80" s="150"/>
      <c r="C80" s="14"/>
      <c r="D80" s="462"/>
      <c r="E80" s="463"/>
      <c r="F80" s="268" t="s">
        <v>145</v>
      </c>
      <c r="G80" s="225">
        <v>0</v>
      </c>
      <c r="H80" s="217">
        <v>0</v>
      </c>
      <c r="I80" s="217">
        <v>0</v>
      </c>
      <c r="J80" s="217">
        <v>0</v>
      </c>
      <c r="K80" s="217">
        <v>0</v>
      </c>
      <c r="L80" s="217">
        <v>0</v>
      </c>
      <c r="M80" s="217">
        <v>0</v>
      </c>
      <c r="N80" s="217">
        <v>0</v>
      </c>
      <c r="O80" s="217">
        <v>0</v>
      </c>
      <c r="P80" s="217">
        <v>0</v>
      </c>
      <c r="Q80" s="217">
        <v>0</v>
      </c>
      <c r="R80" s="217">
        <v>0</v>
      </c>
      <c r="S80" s="217">
        <v>0</v>
      </c>
      <c r="T80" s="217">
        <v>0</v>
      </c>
      <c r="U80" s="217">
        <v>0</v>
      </c>
      <c r="V80" s="217">
        <v>0</v>
      </c>
      <c r="W80" s="217">
        <v>0</v>
      </c>
      <c r="X80" s="217">
        <v>0</v>
      </c>
      <c r="Y80" s="217">
        <v>0</v>
      </c>
      <c r="Z80" s="217">
        <v>0</v>
      </c>
      <c r="AA80" s="217">
        <v>0</v>
      </c>
      <c r="AB80" s="217">
        <v>0</v>
      </c>
      <c r="AC80" s="217">
        <v>0</v>
      </c>
      <c r="AD80" s="217">
        <v>0</v>
      </c>
      <c r="AE80" s="217">
        <v>0</v>
      </c>
      <c r="AF80" s="217">
        <v>0</v>
      </c>
      <c r="AG80" s="217">
        <v>0</v>
      </c>
      <c r="AH80" s="217">
        <v>0</v>
      </c>
      <c r="AI80" s="217">
        <v>0</v>
      </c>
      <c r="AJ80" s="217">
        <v>0</v>
      </c>
      <c r="AK80" s="217">
        <v>0</v>
      </c>
      <c r="AL80" s="217">
        <v>0</v>
      </c>
      <c r="AM80" s="217">
        <v>0</v>
      </c>
      <c r="AN80" s="217">
        <v>0</v>
      </c>
      <c r="AO80" s="217">
        <v>0</v>
      </c>
      <c r="AP80" s="217">
        <v>0</v>
      </c>
      <c r="AQ80" s="217">
        <v>0</v>
      </c>
      <c r="AR80" s="217">
        <v>0</v>
      </c>
      <c r="AS80" s="217">
        <v>0</v>
      </c>
      <c r="AT80" s="217">
        <v>0</v>
      </c>
      <c r="AU80" s="217">
        <v>0</v>
      </c>
      <c r="AV80" s="217">
        <v>25205</v>
      </c>
      <c r="AW80" s="470">
        <v>0</v>
      </c>
      <c r="AX80" s="233">
        <f t="shared" si="5"/>
        <v>25205</v>
      </c>
    </row>
    <row r="81" spans="1:50" ht="12" customHeight="1">
      <c r="A81" s="503"/>
      <c r="B81" s="150"/>
      <c r="C81" s="15"/>
      <c r="D81" s="458" t="s">
        <v>166</v>
      </c>
      <c r="E81" s="459"/>
      <c r="F81" s="270" t="s">
        <v>145</v>
      </c>
      <c r="G81" s="227">
        <v>0</v>
      </c>
      <c r="H81" s="220">
        <v>0</v>
      </c>
      <c r="I81" s="220">
        <v>0</v>
      </c>
      <c r="J81" s="220">
        <v>0</v>
      </c>
      <c r="K81" s="220">
        <v>0</v>
      </c>
      <c r="L81" s="220">
        <v>0</v>
      </c>
      <c r="M81" s="220">
        <v>0</v>
      </c>
      <c r="N81" s="220">
        <v>0</v>
      </c>
      <c r="O81" s="220">
        <v>0</v>
      </c>
      <c r="P81" s="220">
        <v>0</v>
      </c>
      <c r="Q81" s="220">
        <v>0</v>
      </c>
      <c r="R81" s="220">
        <v>0</v>
      </c>
      <c r="S81" s="220">
        <v>0</v>
      </c>
      <c r="T81" s="220">
        <v>0</v>
      </c>
      <c r="U81" s="220">
        <v>0</v>
      </c>
      <c r="V81" s="220">
        <v>0</v>
      </c>
      <c r="W81" s="220">
        <v>0</v>
      </c>
      <c r="X81" s="220">
        <v>0</v>
      </c>
      <c r="Y81" s="220">
        <v>0</v>
      </c>
      <c r="Z81" s="220">
        <v>0</v>
      </c>
      <c r="AA81" s="220">
        <v>0</v>
      </c>
      <c r="AB81" s="220">
        <v>0</v>
      </c>
      <c r="AC81" s="220">
        <v>0</v>
      </c>
      <c r="AD81" s="220">
        <v>0</v>
      </c>
      <c r="AE81" s="220">
        <v>0</v>
      </c>
      <c r="AF81" s="220">
        <v>0</v>
      </c>
      <c r="AG81" s="220">
        <v>0</v>
      </c>
      <c r="AH81" s="220">
        <v>0</v>
      </c>
      <c r="AI81" s="220">
        <v>42127</v>
      </c>
      <c r="AJ81" s="220">
        <v>0</v>
      </c>
      <c r="AK81" s="220">
        <v>0</v>
      </c>
      <c r="AL81" s="220">
        <v>0</v>
      </c>
      <c r="AM81" s="220">
        <v>0</v>
      </c>
      <c r="AN81" s="220">
        <v>0</v>
      </c>
      <c r="AO81" s="220">
        <v>0</v>
      </c>
      <c r="AP81" s="220">
        <v>0</v>
      </c>
      <c r="AQ81" s="220">
        <v>0</v>
      </c>
      <c r="AR81" s="220">
        <v>0</v>
      </c>
      <c r="AS81" s="220">
        <v>10382</v>
      </c>
      <c r="AT81" s="220">
        <v>0</v>
      </c>
      <c r="AU81" s="220">
        <v>0</v>
      </c>
      <c r="AV81" s="220">
        <v>2940</v>
      </c>
      <c r="AW81" s="471">
        <v>0</v>
      </c>
      <c r="AX81" s="235">
        <f t="shared" si="5"/>
        <v>55449</v>
      </c>
    </row>
    <row r="82" spans="1:51" ht="12" customHeight="1" thickBot="1">
      <c r="A82" s="503"/>
      <c r="B82" s="362"/>
      <c r="C82" s="485" t="s">
        <v>288</v>
      </c>
      <c r="D82" s="488"/>
      <c r="E82" s="151"/>
      <c r="F82" s="381" t="s">
        <v>145</v>
      </c>
      <c r="G82" s="199">
        <v>0</v>
      </c>
      <c r="H82" s="90">
        <v>0</v>
      </c>
      <c r="I82" s="90">
        <v>0</v>
      </c>
      <c r="J82" s="90">
        <v>0</v>
      </c>
      <c r="K82" s="90">
        <v>0</v>
      </c>
      <c r="L82" s="90">
        <v>0</v>
      </c>
      <c r="M82" s="90">
        <v>0</v>
      </c>
      <c r="N82" s="90">
        <v>0</v>
      </c>
      <c r="O82" s="90">
        <v>0</v>
      </c>
      <c r="P82" s="90">
        <v>0</v>
      </c>
      <c r="Q82" s="90">
        <v>0</v>
      </c>
      <c r="R82" s="90">
        <v>0</v>
      </c>
      <c r="S82" s="90">
        <v>0</v>
      </c>
      <c r="T82" s="90">
        <v>0</v>
      </c>
      <c r="U82" s="90">
        <v>0</v>
      </c>
      <c r="V82" s="90">
        <v>0</v>
      </c>
      <c r="W82" s="90">
        <v>0</v>
      </c>
      <c r="X82" s="90">
        <v>0</v>
      </c>
      <c r="Y82" s="90">
        <v>0</v>
      </c>
      <c r="Z82" s="90">
        <v>0</v>
      </c>
      <c r="AA82" s="90">
        <v>0</v>
      </c>
      <c r="AB82" s="90">
        <v>0</v>
      </c>
      <c r="AC82" s="90">
        <v>0</v>
      </c>
      <c r="AD82" s="90">
        <v>0</v>
      </c>
      <c r="AE82" s="90">
        <v>0</v>
      </c>
      <c r="AF82" s="90">
        <v>0</v>
      </c>
      <c r="AG82" s="90">
        <v>0</v>
      </c>
      <c r="AH82" s="90">
        <v>0</v>
      </c>
      <c r="AI82" s="90">
        <v>0</v>
      </c>
      <c r="AJ82" s="90">
        <v>0</v>
      </c>
      <c r="AK82" s="90">
        <v>0</v>
      </c>
      <c r="AL82" s="90">
        <v>0</v>
      </c>
      <c r="AM82" s="90">
        <v>0</v>
      </c>
      <c r="AN82" s="90">
        <v>0</v>
      </c>
      <c r="AO82" s="90">
        <v>0</v>
      </c>
      <c r="AP82" s="90">
        <v>0</v>
      </c>
      <c r="AQ82" s="90">
        <v>0</v>
      </c>
      <c r="AR82" s="90">
        <v>0</v>
      </c>
      <c r="AS82" s="90">
        <v>0</v>
      </c>
      <c r="AT82" s="90">
        <v>0</v>
      </c>
      <c r="AU82" s="90">
        <v>0</v>
      </c>
      <c r="AV82" s="90">
        <v>0</v>
      </c>
      <c r="AW82" s="489">
        <v>0</v>
      </c>
      <c r="AX82" s="229">
        <f t="shared" si="5"/>
        <v>0</v>
      </c>
      <c r="AY82" s="52"/>
    </row>
    <row r="83" spans="1:51" ht="12" customHeight="1">
      <c r="A83" s="503"/>
      <c r="B83" s="150" t="s">
        <v>167</v>
      </c>
      <c r="C83" s="57"/>
      <c r="D83" s="57"/>
      <c r="E83" s="41"/>
      <c r="F83" s="383" t="s">
        <v>144</v>
      </c>
      <c r="G83" s="197">
        <v>134472</v>
      </c>
      <c r="H83" s="62">
        <v>90753</v>
      </c>
      <c r="I83" s="62">
        <v>8694</v>
      </c>
      <c r="J83" s="62">
        <v>19553</v>
      </c>
      <c r="K83" s="62">
        <v>118144</v>
      </c>
      <c r="L83" s="62">
        <v>5234</v>
      </c>
      <c r="M83" s="62">
        <v>195249</v>
      </c>
      <c r="N83" s="62">
        <v>115989</v>
      </c>
      <c r="O83" s="62">
        <v>18512</v>
      </c>
      <c r="P83" s="62">
        <v>2985</v>
      </c>
      <c r="Q83" s="62">
        <v>3625</v>
      </c>
      <c r="R83" s="62">
        <v>178619</v>
      </c>
      <c r="S83" s="62">
        <v>98024</v>
      </c>
      <c r="T83" s="62">
        <v>11375</v>
      </c>
      <c r="U83" s="62">
        <v>167135</v>
      </c>
      <c r="V83" s="62">
        <v>45021</v>
      </c>
      <c r="W83" s="62">
        <v>43730</v>
      </c>
      <c r="X83" s="62">
        <v>0</v>
      </c>
      <c r="Y83" s="62">
        <v>13197</v>
      </c>
      <c r="Z83" s="62">
        <v>229042</v>
      </c>
      <c r="AA83" s="62">
        <v>180602</v>
      </c>
      <c r="AB83" s="62">
        <v>45756</v>
      </c>
      <c r="AC83" s="62">
        <v>44726</v>
      </c>
      <c r="AD83" s="62">
        <v>137418</v>
      </c>
      <c r="AE83" s="62">
        <v>30940</v>
      </c>
      <c r="AF83" s="62">
        <v>39897</v>
      </c>
      <c r="AG83" s="62">
        <v>543549</v>
      </c>
      <c r="AH83" s="62">
        <v>34764</v>
      </c>
      <c r="AI83" s="62">
        <v>12064</v>
      </c>
      <c r="AJ83" s="62">
        <v>3007</v>
      </c>
      <c r="AK83" s="62">
        <v>2651</v>
      </c>
      <c r="AL83" s="62">
        <v>83039</v>
      </c>
      <c r="AM83" s="62">
        <v>5659</v>
      </c>
      <c r="AN83" s="62">
        <v>16000</v>
      </c>
      <c r="AO83" s="62">
        <v>0</v>
      </c>
      <c r="AP83" s="62">
        <v>0</v>
      </c>
      <c r="AQ83" s="62">
        <v>5132</v>
      </c>
      <c r="AR83" s="62">
        <v>4570</v>
      </c>
      <c r="AS83" s="62">
        <v>46738</v>
      </c>
      <c r="AT83" s="62">
        <v>3771</v>
      </c>
      <c r="AU83" s="62">
        <v>735</v>
      </c>
      <c r="AV83" s="62">
        <v>47738</v>
      </c>
      <c r="AW83" s="446">
        <v>44070</v>
      </c>
      <c r="AX83" s="447">
        <f t="shared" si="5"/>
        <v>2832179</v>
      </c>
      <c r="AY83" s="52"/>
    </row>
    <row r="84" spans="1:51" ht="12" customHeight="1" thickBot="1">
      <c r="A84" s="503"/>
      <c r="B84" s="150"/>
      <c r="C84" s="57"/>
      <c r="D84" s="57"/>
      <c r="E84" s="41"/>
      <c r="F84" s="382" t="s">
        <v>145</v>
      </c>
      <c r="G84" s="17">
        <v>139437</v>
      </c>
      <c r="H84" s="437">
        <v>90753</v>
      </c>
      <c r="I84" s="437">
        <v>8694</v>
      </c>
      <c r="J84" s="437">
        <v>19553</v>
      </c>
      <c r="K84" s="437">
        <v>118144</v>
      </c>
      <c r="L84" s="437">
        <v>5234</v>
      </c>
      <c r="M84" s="437">
        <v>224870</v>
      </c>
      <c r="N84" s="437">
        <v>115989</v>
      </c>
      <c r="O84" s="437">
        <v>191179</v>
      </c>
      <c r="P84" s="437">
        <v>2985</v>
      </c>
      <c r="Q84" s="437">
        <v>7049</v>
      </c>
      <c r="R84" s="437">
        <v>178619</v>
      </c>
      <c r="S84" s="437">
        <v>318019</v>
      </c>
      <c r="T84" s="437">
        <v>11375</v>
      </c>
      <c r="U84" s="437">
        <v>177058</v>
      </c>
      <c r="V84" s="437">
        <v>45021</v>
      </c>
      <c r="W84" s="437">
        <v>43730</v>
      </c>
      <c r="X84" s="437">
        <v>0</v>
      </c>
      <c r="Y84" s="437">
        <v>13197</v>
      </c>
      <c r="Z84" s="437">
        <v>123811</v>
      </c>
      <c r="AA84" s="437">
        <v>180602</v>
      </c>
      <c r="AB84" s="437">
        <v>127382</v>
      </c>
      <c r="AC84" s="437">
        <v>99000</v>
      </c>
      <c r="AD84" s="437">
        <v>155110</v>
      </c>
      <c r="AE84" s="437">
        <v>522874</v>
      </c>
      <c r="AF84" s="437">
        <v>71721</v>
      </c>
      <c r="AG84" s="437">
        <v>665456</v>
      </c>
      <c r="AH84" s="437">
        <v>44282</v>
      </c>
      <c r="AI84" s="437">
        <v>54191</v>
      </c>
      <c r="AJ84" s="437">
        <v>115007</v>
      </c>
      <c r="AK84" s="437">
        <v>7951</v>
      </c>
      <c r="AL84" s="437">
        <v>256033</v>
      </c>
      <c r="AM84" s="437">
        <v>205659</v>
      </c>
      <c r="AN84" s="437">
        <v>27792</v>
      </c>
      <c r="AO84" s="437">
        <v>0</v>
      </c>
      <c r="AP84" s="437">
        <v>29664</v>
      </c>
      <c r="AQ84" s="437">
        <v>26458</v>
      </c>
      <c r="AR84" s="437">
        <v>10545</v>
      </c>
      <c r="AS84" s="437">
        <v>134131</v>
      </c>
      <c r="AT84" s="437">
        <v>18056</v>
      </c>
      <c r="AU84" s="437">
        <v>735</v>
      </c>
      <c r="AV84" s="437">
        <v>50678</v>
      </c>
      <c r="AW84" s="439">
        <v>44070</v>
      </c>
      <c r="AX84" s="464">
        <f t="shared" si="5"/>
        <v>4682114</v>
      </c>
      <c r="AY84" s="52"/>
    </row>
    <row r="85" spans="1:51" ht="12" customHeight="1">
      <c r="A85" s="503"/>
      <c r="B85" s="1700" t="s">
        <v>168</v>
      </c>
      <c r="C85" s="1701"/>
      <c r="D85" s="1701"/>
      <c r="E85" s="1701"/>
      <c r="F85" s="1702"/>
      <c r="G85" s="847"/>
      <c r="H85" s="848"/>
      <c r="I85" s="848"/>
      <c r="J85" s="848"/>
      <c r="K85" s="848"/>
      <c r="L85" s="848"/>
      <c r="M85" s="848"/>
      <c r="N85" s="848"/>
      <c r="O85" s="848"/>
      <c r="P85" s="848"/>
      <c r="Q85" s="848"/>
      <c r="R85" s="848"/>
      <c r="S85" s="848"/>
      <c r="T85" s="848"/>
      <c r="U85" s="848"/>
      <c r="V85" s="848"/>
      <c r="W85" s="848"/>
      <c r="X85" s="848"/>
      <c r="Y85" s="848"/>
      <c r="Z85" s="848"/>
      <c r="AA85" s="848"/>
      <c r="AB85" s="848"/>
      <c r="AC85" s="848"/>
      <c r="AD85" s="848"/>
      <c r="AE85" s="848"/>
      <c r="AF85" s="848"/>
      <c r="AG85" s="848"/>
      <c r="AH85" s="848"/>
      <c r="AI85" s="848"/>
      <c r="AJ85" s="848"/>
      <c r="AK85" s="848"/>
      <c r="AL85" s="848"/>
      <c r="AM85" s="848"/>
      <c r="AN85" s="848"/>
      <c r="AO85" s="848"/>
      <c r="AP85" s="848"/>
      <c r="AQ85" s="848"/>
      <c r="AR85" s="848"/>
      <c r="AS85" s="848"/>
      <c r="AT85" s="848"/>
      <c r="AU85" s="848"/>
      <c r="AV85" s="848"/>
      <c r="AW85" s="849"/>
      <c r="AX85" s="850"/>
      <c r="AY85" s="34"/>
    </row>
    <row r="86" spans="1:51" ht="12" customHeight="1">
      <c r="A86" s="503"/>
      <c r="B86" s="150"/>
      <c r="C86" s="11" t="s">
        <v>16</v>
      </c>
      <c r="D86" s="12"/>
      <c r="E86" s="472" t="s">
        <v>151</v>
      </c>
      <c r="F86" s="474" t="s">
        <v>169</v>
      </c>
      <c r="G86" s="223">
        <v>0</v>
      </c>
      <c r="H86" s="214">
        <v>0</v>
      </c>
      <c r="I86" s="214">
        <v>0</v>
      </c>
      <c r="J86" s="214">
        <v>0</v>
      </c>
      <c r="K86" s="214">
        <v>0</v>
      </c>
      <c r="L86" s="214">
        <v>0</v>
      </c>
      <c r="M86" s="214">
        <v>0</v>
      </c>
      <c r="N86" s="214">
        <v>0</v>
      </c>
      <c r="O86" s="214">
        <v>0</v>
      </c>
      <c r="P86" s="214">
        <v>0</v>
      </c>
      <c r="Q86" s="214">
        <v>0</v>
      </c>
      <c r="R86" s="214">
        <v>0</v>
      </c>
      <c r="S86" s="214">
        <v>0</v>
      </c>
      <c r="T86" s="214">
        <v>0</v>
      </c>
      <c r="U86" s="214">
        <v>0</v>
      </c>
      <c r="V86" s="214">
        <v>0</v>
      </c>
      <c r="W86" s="214">
        <v>0</v>
      </c>
      <c r="X86" s="214">
        <v>0</v>
      </c>
      <c r="Y86" s="214">
        <v>0</v>
      </c>
      <c r="Z86" s="214">
        <v>0</v>
      </c>
      <c r="AA86" s="214">
        <v>0</v>
      </c>
      <c r="AB86" s="214">
        <v>300</v>
      </c>
      <c r="AC86" s="214">
        <v>0</v>
      </c>
      <c r="AD86" s="214">
        <v>0</v>
      </c>
      <c r="AE86" s="214">
        <v>0</v>
      </c>
      <c r="AF86" s="214">
        <v>0</v>
      </c>
      <c r="AG86" s="214">
        <v>1309</v>
      </c>
      <c r="AH86" s="214">
        <v>9518</v>
      </c>
      <c r="AI86" s="214">
        <v>0</v>
      </c>
      <c r="AJ86" s="214">
        <v>0</v>
      </c>
      <c r="AK86" s="214">
        <v>0</v>
      </c>
      <c r="AL86" s="214">
        <v>0</v>
      </c>
      <c r="AM86" s="214">
        <v>0</v>
      </c>
      <c r="AN86" s="214">
        <v>0</v>
      </c>
      <c r="AO86" s="214">
        <v>0</v>
      </c>
      <c r="AP86" s="214">
        <v>0</v>
      </c>
      <c r="AQ86" s="214">
        <v>0</v>
      </c>
      <c r="AR86" s="214">
        <v>5975</v>
      </c>
      <c r="AS86" s="214">
        <v>0</v>
      </c>
      <c r="AT86" s="214">
        <v>14285</v>
      </c>
      <c r="AU86" s="214">
        <v>0</v>
      </c>
      <c r="AV86" s="214">
        <v>0</v>
      </c>
      <c r="AW86" s="230">
        <v>0</v>
      </c>
      <c r="AX86" s="231">
        <f t="shared" si="5"/>
        <v>31387</v>
      </c>
      <c r="AY86" s="34"/>
    </row>
    <row r="87" spans="1:52" ht="12" customHeight="1">
      <c r="A87" s="503"/>
      <c r="B87" s="150"/>
      <c r="C87" s="14" t="s">
        <v>17</v>
      </c>
      <c r="D87" s="57"/>
      <c r="E87" s="473" t="s">
        <v>152</v>
      </c>
      <c r="F87" s="402" t="s">
        <v>156</v>
      </c>
      <c r="G87" s="225">
        <v>0</v>
      </c>
      <c r="H87" s="217">
        <v>0</v>
      </c>
      <c r="I87" s="217">
        <v>0</v>
      </c>
      <c r="J87" s="217">
        <v>0</v>
      </c>
      <c r="K87" s="217">
        <v>0</v>
      </c>
      <c r="L87" s="217">
        <v>0</v>
      </c>
      <c r="M87" s="217">
        <v>29715</v>
      </c>
      <c r="N87" s="217">
        <v>0</v>
      </c>
      <c r="O87" s="217">
        <v>132567</v>
      </c>
      <c r="P87" s="217">
        <v>0</v>
      </c>
      <c r="Q87" s="217">
        <v>537</v>
      </c>
      <c r="R87" s="217">
        <v>0</v>
      </c>
      <c r="S87" s="217">
        <v>304945</v>
      </c>
      <c r="T87" s="217">
        <v>0</v>
      </c>
      <c r="U87" s="217">
        <v>6644</v>
      </c>
      <c r="V87" s="217">
        <v>0</v>
      </c>
      <c r="W87" s="217">
        <v>0</v>
      </c>
      <c r="X87" s="217">
        <v>0</v>
      </c>
      <c r="Y87" s="217">
        <v>0</v>
      </c>
      <c r="Z87" s="217">
        <v>0</v>
      </c>
      <c r="AA87" s="217">
        <v>0</v>
      </c>
      <c r="AB87" s="217">
        <v>81326</v>
      </c>
      <c r="AC87" s="217">
        <v>45274</v>
      </c>
      <c r="AD87" s="217">
        <v>5348</v>
      </c>
      <c r="AE87" s="217">
        <v>100000</v>
      </c>
      <c r="AF87" s="217">
        <v>31824</v>
      </c>
      <c r="AG87" s="217">
        <v>121907</v>
      </c>
      <c r="AH87" s="217">
        <v>0</v>
      </c>
      <c r="AI87" s="217">
        <v>0</v>
      </c>
      <c r="AJ87" s="217">
        <v>10000</v>
      </c>
      <c r="AK87" s="217">
        <v>5300</v>
      </c>
      <c r="AL87" s="217">
        <v>115681</v>
      </c>
      <c r="AM87" s="217">
        <v>150000</v>
      </c>
      <c r="AN87" s="217">
        <v>0</v>
      </c>
      <c r="AO87" s="217">
        <v>0</v>
      </c>
      <c r="AP87" s="217">
        <v>29664</v>
      </c>
      <c r="AQ87" s="217">
        <v>21326</v>
      </c>
      <c r="AR87" s="217">
        <v>0</v>
      </c>
      <c r="AS87" s="217">
        <v>77011</v>
      </c>
      <c r="AT87" s="217">
        <v>0</v>
      </c>
      <c r="AU87" s="217">
        <v>0</v>
      </c>
      <c r="AV87" s="217">
        <v>0</v>
      </c>
      <c r="AW87" s="232">
        <v>0</v>
      </c>
      <c r="AX87" s="233">
        <f t="shared" si="5"/>
        <v>1269069</v>
      </c>
      <c r="AY87" s="34"/>
      <c r="AZ87" s="34"/>
    </row>
    <row r="88" spans="1:51" ht="12" customHeight="1">
      <c r="A88" s="503"/>
      <c r="B88" s="150"/>
      <c r="C88" s="475"/>
      <c r="D88" s="476"/>
      <c r="E88" s="473" t="s">
        <v>153</v>
      </c>
      <c r="F88" s="402" t="s">
        <v>170</v>
      </c>
      <c r="G88" s="225">
        <v>4965</v>
      </c>
      <c r="H88" s="217">
        <v>0</v>
      </c>
      <c r="I88" s="217">
        <v>0</v>
      </c>
      <c r="J88" s="217">
        <v>0</v>
      </c>
      <c r="K88" s="217">
        <v>0</v>
      </c>
      <c r="L88" s="217">
        <v>0</v>
      </c>
      <c r="M88" s="217">
        <v>0</v>
      </c>
      <c r="N88" s="217">
        <v>0</v>
      </c>
      <c r="O88" s="217">
        <v>0</v>
      </c>
      <c r="P88" s="217">
        <v>0</v>
      </c>
      <c r="Q88" s="217">
        <v>0</v>
      </c>
      <c r="R88" s="217">
        <v>0</v>
      </c>
      <c r="S88" s="217">
        <v>0</v>
      </c>
      <c r="T88" s="217">
        <v>0</v>
      </c>
      <c r="U88" s="217">
        <v>0</v>
      </c>
      <c r="V88" s="217">
        <v>0</v>
      </c>
      <c r="W88" s="217">
        <v>0</v>
      </c>
      <c r="X88" s="217">
        <v>0</v>
      </c>
      <c r="Y88" s="217">
        <v>0</v>
      </c>
      <c r="Z88" s="217">
        <v>0</v>
      </c>
      <c r="AA88" s="217">
        <v>0</v>
      </c>
      <c r="AB88" s="217">
        <v>0</v>
      </c>
      <c r="AC88" s="217">
        <v>0</v>
      </c>
      <c r="AD88" s="217">
        <v>0</v>
      </c>
      <c r="AE88" s="217">
        <v>0</v>
      </c>
      <c r="AF88" s="217">
        <v>0</v>
      </c>
      <c r="AG88" s="217">
        <v>0</v>
      </c>
      <c r="AH88" s="217">
        <v>0</v>
      </c>
      <c r="AI88" s="217">
        <v>0</v>
      </c>
      <c r="AJ88" s="217">
        <v>0</v>
      </c>
      <c r="AK88" s="217">
        <v>0</v>
      </c>
      <c r="AL88" s="217">
        <v>0</v>
      </c>
      <c r="AM88" s="217">
        <v>0</v>
      </c>
      <c r="AN88" s="217">
        <v>0</v>
      </c>
      <c r="AO88" s="217">
        <v>0</v>
      </c>
      <c r="AP88" s="217">
        <v>0</v>
      </c>
      <c r="AQ88" s="217">
        <v>0</v>
      </c>
      <c r="AR88" s="217">
        <v>0</v>
      </c>
      <c r="AS88" s="217">
        <v>0</v>
      </c>
      <c r="AT88" s="217">
        <v>0</v>
      </c>
      <c r="AU88" s="217">
        <v>0</v>
      </c>
      <c r="AV88" s="217">
        <v>0</v>
      </c>
      <c r="AW88" s="232">
        <v>0</v>
      </c>
      <c r="AX88" s="233">
        <f t="shared" si="5"/>
        <v>4965</v>
      </c>
      <c r="AY88" s="34"/>
    </row>
    <row r="89" spans="1:50" ht="12" customHeight="1">
      <c r="A89" s="503"/>
      <c r="B89" s="150"/>
      <c r="C89" s="14" t="s">
        <v>154</v>
      </c>
      <c r="D89" s="57"/>
      <c r="E89" s="41"/>
      <c r="F89" s="402" t="s">
        <v>155</v>
      </c>
      <c r="G89" s="225">
        <v>0</v>
      </c>
      <c r="H89" s="217">
        <v>0</v>
      </c>
      <c r="I89" s="217">
        <v>0</v>
      </c>
      <c r="J89" s="217">
        <v>0</v>
      </c>
      <c r="K89" s="217">
        <v>0</v>
      </c>
      <c r="L89" s="217">
        <v>0</v>
      </c>
      <c r="M89" s="217">
        <v>0</v>
      </c>
      <c r="N89" s="217">
        <v>0</v>
      </c>
      <c r="O89" s="217">
        <v>40100</v>
      </c>
      <c r="P89" s="217">
        <v>0</v>
      </c>
      <c r="Q89" s="217">
        <v>0</v>
      </c>
      <c r="R89" s="217">
        <v>0</v>
      </c>
      <c r="S89" s="217">
        <v>0</v>
      </c>
      <c r="T89" s="217">
        <v>0</v>
      </c>
      <c r="U89" s="217">
        <v>23000</v>
      </c>
      <c r="V89" s="217">
        <v>0</v>
      </c>
      <c r="W89" s="217">
        <v>0</v>
      </c>
      <c r="X89" s="217">
        <v>0</v>
      </c>
      <c r="Y89" s="217">
        <v>0</v>
      </c>
      <c r="Z89" s="217">
        <v>0</v>
      </c>
      <c r="AA89" s="217">
        <v>0</v>
      </c>
      <c r="AB89" s="217">
        <v>0</v>
      </c>
      <c r="AC89" s="217">
        <v>9000</v>
      </c>
      <c r="AD89" s="217">
        <v>12344</v>
      </c>
      <c r="AE89" s="217">
        <v>395105</v>
      </c>
      <c r="AF89" s="217">
        <v>0</v>
      </c>
      <c r="AG89" s="217">
        <v>0</v>
      </c>
      <c r="AH89" s="217">
        <v>0</v>
      </c>
      <c r="AI89" s="217">
        <v>0</v>
      </c>
      <c r="AJ89" s="217">
        <v>102000</v>
      </c>
      <c r="AK89" s="217">
        <v>0</v>
      </c>
      <c r="AL89" s="217">
        <v>0</v>
      </c>
      <c r="AM89" s="217">
        <v>50000</v>
      </c>
      <c r="AN89" s="217">
        <v>0</v>
      </c>
      <c r="AO89" s="217">
        <v>0</v>
      </c>
      <c r="AP89" s="217">
        <v>0</v>
      </c>
      <c r="AQ89" s="217">
        <v>0</v>
      </c>
      <c r="AR89" s="217">
        <v>0</v>
      </c>
      <c r="AS89" s="217">
        <v>0</v>
      </c>
      <c r="AT89" s="217">
        <v>0</v>
      </c>
      <c r="AU89" s="217">
        <v>0</v>
      </c>
      <c r="AV89" s="217">
        <v>0</v>
      </c>
      <c r="AW89" s="232">
        <v>0</v>
      </c>
      <c r="AX89" s="233">
        <f t="shared" si="5"/>
        <v>631549</v>
      </c>
    </row>
    <row r="90" spans="1:50" ht="12" customHeight="1">
      <c r="A90" s="503"/>
      <c r="B90" s="150"/>
      <c r="C90" s="14"/>
      <c r="D90" s="57"/>
      <c r="E90" s="41"/>
      <c r="F90" s="402" t="s">
        <v>169</v>
      </c>
      <c r="G90" s="225">
        <v>0</v>
      </c>
      <c r="H90" s="217">
        <v>0</v>
      </c>
      <c r="I90" s="217">
        <v>0</v>
      </c>
      <c r="J90" s="217">
        <v>0</v>
      </c>
      <c r="K90" s="217">
        <v>0</v>
      </c>
      <c r="L90" s="217">
        <v>0</v>
      </c>
      <c r="M90" s="217">
        <v>0</v>
      </c>
      <c r="N90" s="217">
        <v>0</v>
      </c>
      <c r="O90" s="217">
        <v>0</v>
      </c>
      <c r="P90" s="217">
        <v>0</v>
      </c>
      <c r="Q90" s="217">
        <v>0</v>
      </c>
      <c r="R90" s="217">
        <v>0</v>
      </c>
      <c r="S90" s="217">
        <v>0</v>
      </c>
      <c r="T90" s="217">
        <v>0</v>
      </c>
      <c r="U90" s="217">
        <v>0</v>
      </c>
      <c r="V90" s="217">
        <v>0</v>
      </c>
      <c r="W90" s="217">
        <v>0</v>
      </c>
      <c r="X90" s="217">
        <v>0</v>
      </c>
      <c r="Y90" s="217">
        <v>0</v>
      </c>
      <c r="Z90" s="217">
        <v>0</v>
      </c>
      <c r="AA90" s="217">
        <v>0</v>
      </c>
      <c r="AB90" s="217">
        <v>0</v>
      </c>
      <c r="AC90" s="217">
        <v>0</v>
      </c>
      <c r="AD90" s="217">
        <v>0</v>
      </c>
      <c r="AE90" s="217">
        <v>0</v>
      </c>
      <c r="AF90" s="217">
        <v>0</v>
      </c>
      <c r="AG90" s="217">
        <v>0</v>
      </c>
      <c r="AH90" s="217">
        <v>0</v>
      </c>
      <c r="AI90" s="217">
        <v>42127</v>
      </c>
      <c r="AJ90" s="217">
        <v>0</v>
      </c>
      <c r="AK90" s="217">
        <v>0</v>
      </c>
      <c r="AL90" s="217">
        <v>0</v>
      </c>
      <c r="AM90" s="217">
        <v>0</v>
      </c>
      <c r="AN90" s="217">
        <v>0</v>
      </c>
      <c r="AO90" s="217">
        <v>0</v>
      </c>
      <c r="AP90" s="217">
        <v>0</v>
      </c>
      <c r="AQ90" s="217">
        <v>0</v>
      </c>
      <c r="AR90" s="217">
        <v>0</v>
      </c>
      <c r="AS90" s="217">
        <v>10382</v>
      </c>
      <c r="AT90" s="217">
        <v>0</v>
      </c>
      <c r="AU90" s="217">
        <v>0</v>
      </c>
      <c r="AV90" s="217">
        <v>2940</v>
      </c>
      <c r="AW90" s="232">
        <v>0</v>
      </c>
      <c r="AX90" s="233">
        <f t="shared" si="5"/>
        <v>55449</v>
      </c>
    </row>
    <row r="91" spans="1:52" ht="12" customHeight="1">
      <c r="A91" s="503"/>
      <c r="B91" s="150"/>
      <c r="C91" s="475"/>
      <c r="D91" s="476"/>
      <c r="E91" s="477"/>
      <c r="F91" s="402" t="s">
        <v>156</v>
      </c>
      <c r="G91" s="225">
        <v>0</v>
      </c>
      <c r="H91" s="217">
        <v>0</v>
      </c>
      <c r="I91" s="217">
        <v>0</v>
      </c>
      <c r="J91" s="217">
        <v>0</v>
      </c>
      <c r="K91" s="217">
        <v>0</v>
      </c>
      <c r="L91" s="217">
        <v>0</v>
      </c>
      <c r="M91" s="217">
        <v>0</v>
      </c>
      <c r="N91" s="217">
        <v>0</v>
      </c>
      <c r="O91" s="217">
        <v>0</v>
      </c>
      <c r="P91" s="217">
        <v>0</v>
      </c>
      <c r="Q91" s="217">
        <v>2887</v>
      </c>
      <c r="R91" s="217">
        <v>0</v>
      </c>
      <c r="S91" s="217">
        <v>0</v>
      </c>
      <c r="T91" s="217">
        <v>0</v>
      </c>
      <c r="U91" s="217">
        <v>0</v>
      </c>
      <c r="V91" s="217">
        <v>0</v>
      </c>
      <c r="W91" s="217">
        <v>0</v>
      </c>
      <c r="X91" s="217">
        <v>0</v>
      </c>
      <c r="Y91" s="217">
        <v>0</v>
      </c>
      <c r="Z91" s="217">
        <v>0</v>
      </c>
      <c r="AA91" s="217">
        <v>0</v>
      </c>
      <c r="AB91" s="217">
        <v>0</v>
      </c>
      <c r="AC91" s="217">
        <v>0</v>
      </c>
      <c r="AD91" s="217">
        <v>0</v>
      </c>
      <c r="AE91" s="217">
        <v>0</v>
      </c>
      <c r="AF91" s="217">
        <v>0</v>
      </c>
      <c r="AG91" s="217">
        <v>0</v>
      </c>
      <c r="AH91" s="217">
        <v>0</v>
      </c>
      <c r="AI91" s="217">
        <v>0</v>
      </c>
      <c r="AJ91" s="217">
        <v>0</v>
      </c>
      <c r="AK91" s="217">
        <v>0</v>
      </c>
      <c r="AL91" s="217">
        <v>57313</v>
      </c>
      <c r="AM91" s="217">
        <v>0</v>
      </c>
      <c r="AN91" s="217">
        <v>11792</v>
      </c>
      <c r="AO91" s="217">
        <v>0</v>
      </c>
      <c r="AP91" s="217">
        <v>0</v>
      </c>
      <c r="AQ91" s="217">
        <v>0</v>
      </c>
      <c r="AR91" s="217">
        <v>0</v>
      </c>
      <c r="AS91" s="217">
        <v>0</v>
      </c>
      <c r="AT91" s="217">
        <v>0</v>
      </c>
      <c r="AU91" s="217">
        <v>0</v>
      </c>
      <c r="AV91" s="217">
        <v>0</v>
      </c>
      <c r="AW91" s="232">
        <v>0</v>
      </c>
      <c r="AX91" s="233">
        <f t="shared" si="5"/>
        <v>71992</v>
      </c>
      <c r="AZ91" s="34"/>
    </row>
    <row r="92" spans="1:52" ht="12" customHeight="1">
      <c r="A92" s="503"/>
      <c r="B92" s="347"/>
      <c r="C92" s="15" t="s">
        <v>171</v>
      </c>
      <c r="D92" s="59"/>
      <c r="E92" s="1685" t="s">
        <v>515</v>
      </c>
      <c r="F92" s="1686"/>
      <c r="G92" s="197">
        <v>4965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29715</v>
      </c>
      <c r="N92" s="62">
        <v>0</v>
      </c>
      <c r="O92" s="62">
        <v>172667</v>
      </c>
      <c r="P92" s="62">
        <v>0</v>
      </c>
      <c r="Q92" s="62">
        <v>3424</v>
      </c>
      <c r="R92" s="62">
        <v>0</v>
      </c>
      <c r="S92" s="62">
        <v>304945</v>
      </c>
      <c r="T92" s="62">
        <v>0</v>
      </c>
      <c r="U92" s="62">
        <v>29644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81626</v>
      </c>
      <c r="AC92" s="62">
        <v>54274</v>
      </c>
      <c r="AD92" s="62">
        <v>17692</v>
      </c>
      <c r="AE92" s="62">
        <v>495105</v>
      </c>
      <c r="AF92" s="62">
        <v>31824</v>
      </c>
      <c r="AG92" s="62">
        <v>123216</v>
      </c>
      <c r="AH92" s="62">
        <v>9518</v>
      </c>
      <c r="AI92" s="62">
        <v>42127</v>
      </c>
      <c r="AJ92" s="62">
        <v>112000</v>
      </c>
      <c r="AK92" s="62">
        <v>5300</v>
      </c>
      <c r="AL92" s="62">
        <v>172994</v>
      </c>
      <c r="AM92" s="62">
        <v>200000</v>
      </c>
      <c r="AN92" s="62">
        <v>11792</v>
      </c>
      <c r="AO92" s="62">
        <v>0</v>
      </c>
      <c r="AP92" s="62">
        <v>29664</v>
      </c>
      <c r="AQ92" s="62">
        <v>21326</v>
      </c>
      <c r="AR92" s="62">
        <v>5975</v>
      </c>
      <c r="AS92" s="62">
        <v>87393</v>
      </c>
      <c r="AT92" s="62">
        <v>14285</v>
      </c>
      <c r="AU92" s="62">
        <v>0</v>
      </c>
      <c r="AV92" s="62">
        <v>2940</v>
      </c>
      <c r="AW92" s="446">
        <v>0</v>
      </c>
      <c r="AX92" s="447">
        <f t="shared" si="5"/>
        <v>2064411</v>
      </c>
      <c r="AZ92" s="34"/>
    </row>
    <row r="93" spans="1:62" s="43" customFormat="1" ht="10.5" customHeight="1">
      <c r="A93" s="503"/>
      <c r="B93" s="1681" t="s">
        <v>536</v>
      </c>
      <c r="C93" s="1682"/>
      <c r="D93" s="1682"/>
      <c r="E93" s="478" t="s">
        <v>157</v>
      </c>
      <c r="F93" s="162"/>
      <c r="G93" s="17">
        <v>0</v>
      </c>
      <c r="H93" s="437">
        <v>0</v>
      </c>
      <c r="I93" s="437">
        <v>0</v>
      </c>
      <c r="J93" s="437">
        <v>0</v>
      </c>
      <c r="K93" s="437">
        <v>0</v>
      </c>
      <c r="L93" s="437">
        <v>0</v>
      </c>
      <c r="M93" s="437">
        <v>0</v>
      </c>
      <c r="N93" s="437">
        <v>0</v>
      </c>
      <c r="O93" s="437">
        <v>0</v>
      </c>
      <c r="P93" s="437">
        <v>0</v>
      </c>
      <c r="Q93" s="437">
        <v>0</v>
      </c>
      <c r="R93" s="437">
        <v>0</v>
      </c>
      <c r="S93" s="437">
        <v>0</v>
      </c>
      <c r="T93" s="437">
        <v>0</v>
      </c>
      <c r="U93" s="437">
        <v>0</v>
      </c>
      <c r="V93" s="437">
        <v>0</v>
      </c>
      <c r="W93" s="437">
        <v>0</v>
      </c>
      <c r="X93" s="437">
        <v>0</v>
      </c>
      <c r="Y93" s="437">
        <v>0</v>
      </c>
      <c r="Z93" s="437">
        <v>0</v>
      </c>
      <c r="AA93" s="437">
        <v>0</v>
      </c>
      <c r="AB93" s="437">
        <v>0</v>
      </c>
      <c r="AC93" s="437">
        <v>0</v>
      </c>
      <c r="AD93" s="437">
        <v>0</v>
      </c>
      <c r="AE93" s="437">
        <v>0</v>
      </c>
      <c r="AF93" s="437">
        <v>0</v>
      </c>
      <c r="AG93" s="437">
        <v>0</v>
      </c>
      <c r="AH93" s="437">
        <v>0</v>
      </c>
      <c r="AI93" s="437">
        <v>0</v>
      </c>
      <c r="AJ93" s="437">
        <v>0</v>
      </c>
      <c r="AK93" s="437">
        <v>0</v>
      </c>
      <c r="AL93" s="437">
        <v>0</v>
      </c>
      <c r="AM93" s="437">
        <v>0</v>
      </c>
      <c r="AN93" s="437">
        <v>0</v>
      </c>
      <c r="AO93" s="437">
        <v>0</v>
      </c>
      <c r="AP93" s="437">
        <v>0</v>
      </c>
      <c r="AQ93" s="437">
        <v>0</v>
      </c>
      <c r="AR93" s="437">
        <v>0</v>
      </c>
      <c r="AS93" s="437">
        <v>0</v>
      </c>
      <c r="AT93" s="437">
        <v>0</v>
      </c>
      <c r="AU93" s="437">
        <v>0</v>
      </c>
      <c r="AV93" s="437">
        <v>0</v>
      </c>
      <c r="AW93" s="439">
        <v>0</v>
      </c>
      <c r="AX93" s="464">
        <f t="shared" si="5"/>
        <v>0</v>
      </c>
      <c r="AY93" s="30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</row>
    <row r="94" spans="1:62" s="43" customFormat="1" ht="10.5" customHeight="1">
      <c r="A94" s="503"/>
      <c r="B94" s="1683"/>
      <c r="C94" s="1684"/>
      <c r="D94" s="1684"/>
      <c r="E94" s="480" t="s">
        <v>172</v>
      </c>
      <c r="F94" s="276" t="s">
        <v>516</v>
      </c>
      <c r="G94" s="227">
        <v>0</v>
      </c>
      <c r="H94" s="220">
        <v>0</v>
      </c>
      <c r="I94" s="220">
        <v>0</v>
      </c>
      <c r="J94" s="220">
        <v>0</v>
      </c>
      <c r="K94" s="220">
        <v>0</v>
      </c>
      <c r="L94" s="220">
        <v>0</v>
      </c>
      <c r="M94" s="220">
        <v>0</v>
      </c>
      <c r="N94" s="220">
        <v>0</v>
      </c>
      <c r="O94" s="220">
        <v>0</v>
      </c>
      <c r="P94" s="220">
        <v>0</v>
      </c>
      <c r="Q94" s="220">
        <v>0</v>
      </c>
      <c r="R94" s="220">
        <v>0</v>
      </c>
      <c r="S94" s="220">
        <v>0</v>
      </c>
      <c r="T94" s="220">
        <v>0</v>
      </c>
      <c r="U94" s="220">
        <v>0</v>
      </c>
      <c r="V94" s="220">
        <v>0</v>
      </c>
      <c r="W94" s="220">
        <v>0</v>
      </c>
      <c r="X94" s="220">
        <v>0</v>
      </c>
      <c r="Y94" s="220">
        <v>0</v>
      </c>
      <c r="Z94" s="220">
        <v>0</v>
      </c>
      <c r="AA94" s="220">
        <v>0</v>
      </c>
      <c r="AB94" s="220">
        <v>0</v>
      </c>
      <c r="AC94" s="220">
        <v>0</v>
      </c>
      <c r="AD94" s="220">
        <v>0</v>
      </c>
      <c r="AE94" s="220">
        <v>0</v>
      </c>
      <c r="AF94" s="220">
        <v>0</v>
      </c>
      <c r="AG94" s="220">
        <v>0</v>
      </c>
      <c r="AH94" s="220">
        <v>0</v>
      </c>
      <c r="AI94" s="220">
        <v>0</v>
      </c>
      <c r="AJ94" s="220">
        <v>0</v>
      </c>
      <c r="AK94" s="220">
        <v>0</v>
      </c>
      <c r="AL94" s="220">
        <v>0</v>
      </c>
      <c r="AM94" s="220">
        <v>0</v>
      </c>
      <c r="AN94" s="220">
        <v>0</v>
      </c>
      <c r="AO94" s="220">
        <v>0</v>
      </c>
      <c r="AP94" s="220">
        <v>0</v>
      </c>
      <c r="AQ94" s="220">
        <v>0</v>
      </c>
      <c r="AR94" s="220">
        <v>0</v>
      </c>
      <c r="AS94" s="220">
        <v>0</v>
      </c>
      <c r="AT94" s="220">
        <v>0</v>
      </c>
      <c r="AU94" s="220">
        <v>0</v>
      </c>
      <c r="AV94" s="220">
        <v>0</v>
      </c>
      <c r="AW94" s="234">
        <v>0</v>
      </c>
      <c r="AX94" s="235">
        <f t="shared" si="5"/>
        <v>0</v>
      </c>
      <c r="AY94" s="30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</row>
    <row r="95" spans="1:62" s="43" customFormat="1" ht="10.5" customHeight="1">
      <c r="A95" s="503"/>
      <c r="B95" s="1681" t="s">
        <v>752</v>
      </c>
      <c r="C95" s="1682"/>
      <c r="D95" s="1682"/>
      <c r="E95" s="481" t="s">
        <v>157</v>
      </c>
      <c r="F95" s="281"/>
      <c r="G95" s="223">
        <v>0</v>
      </c>
      <c r="H95" s="214">
        <v>0</v>
      </c>
      <c r="I95" s="214">
        <v>0</v>
      </c>
      <c r="J95" s="214">
        <v>0</v>
      </c>
      <c r="K95" s="214">
        <v>0</v>
      </c>
      <c r="L95" s="214">
        <v>0</v>
      </c>
      <c r="M95" s="214">
        <v>0</v>
      </c>
      <c r="N95" s="214">
        <v>0</v>
      </c>
      <c r="O95" s="214">
        <v>0</v>
      </c>
      <c r="P95" s="214">
        <v>0</v>
      </c>
      <c r="Q95" s="214">
        <v>0</v>
      </c>
      <c r="R95" s="214">
        <v>0</v>
      </c>
      <c r="S95" s="214">
        <v>0</v>
      </c>
      <c r="T95" s="214">
        <v>0</v>
      </c>
      <c r="U95" s="214">
        <v>0</v>
      </c>
      <c r="V95" s="214">
        <v>0</v>
      </c>
      <c r="W95" s="214">
        <v>0</v>
      </c>
      <c r="X95" s="214">
        <v>0</v>
      </c>
      <c r="Y95" s="214">
        <v>0</v>
      </c>
      <c r="Z95" s="214">
        <v>0</v>
      </c>
      <c r="AA95" s="214">
        <v>0</v>
      </c>
      <c r="AB95" s="214">
        <v>0</v>
      </c>
      <c r="AC95" s="214">
        <v>0</v>
      </c>
      <c r="AD95" s="214">
        <v>0</v>
      </c>
      <c r="AE95" s="214">
        <v>0</v>
      </c>
      <c r="AF95" s="214">
        <v>0</v>
      </c>
      <c r="AG95" s="214">
        <v>0</v>
      </c>
      <c r="AH95" s="214">
        <v>0</v>
      </c>
      <c r="AI95" s="214">
        <v>0</v>
      </c>
      <c r="AJ95" s="214">
        <v>0</v>
      </c>
      <c r="AK95" s="214">
        <v>0</v>
      </c>
      <c r="AL95" s="214">
        <v>0</v>
      </c>
      <c r="AM95" s="214">
        <v>0</v>
      </c>
      <c r="AN95" s="214">
        <v>0</v>
      </c>
      <c r="AO95" s="214">
        <v>0</v>
      </c>
      <c r="AP95" s="214">
        <v>0</v>
      </c>
      <c r="AQ95" s="214">
        <v>0</v>
      </c>
      <c r="AR95" s="214">
        <v>0</v>
      </c>
      <c r="AS95" s="214">
        <v>0</v>
      </c>
      <c r="AT95" s="214">
        <v>0</v>
      </c>
      <c r="AU95" s="214">
        <v>0</v>
      </c>
      <c r="AV95" s="214">
        <v>0</v>
      </c>
      <c r="AW95" s="230">
        <v>0</v>
      </c>
      <c r="AX95" s="231">
        <f t="shared" si="5"/>
        <v>0</v>
      </c>
      <c r="AY95" s="30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</row>
    <row r="96" spans="1:62" s="43" customFormat="1" ht="10.5" customHeight="1">
      <c r="A96" s="503"/>
      <c r="B96" s="1683"/>
      <c r="C96" s="1684"/>
      <c r="D96" s="1684"/>
      <c r="E96" s="479" t="s">
        <v>172</v>
      </c>
      <c r="F96" s="161" t="s">
        <v>517</v>
      </c>
      <c r="G96" s="197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62">
        <v>0</v>
      </c>
      <c r="AD96" s="62">
        <v>0</v>
      </c>
      <c r="AE96" s="62">
        <v>0</v>
      </c>
      <c r="AF96" s="62">
        <v>0</v>
      </c>
      <c r="AG96" s="62">
        <v>0</v>
      </c>
      <c r="AH96" s="62">
        <v>0</v>
      </c>
      <c r="AI96" s="62"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446">
        <v>0</v>
      </c>
      <c r="AX96" s="447">
        <f t="shared" si="5"/>
        <v>0</v>
      </c>
      <c r="AY96" s="30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</row>
    <row r="97" spans="1:50" ht="12" customHeight="1" thickBot="1">
      <c r="A97" s="503"/>
      <c r="B97" s="450" t="s">
        <v>173</v>
      </c>
      <c r="C97" s="89"/>
      <c r="D97" s="89"/>
      <c r="E97" s="89"/>
      <c r="F97" s="165"/>
      <c r="G97" s="199">
        <v>4965</v>
      </c>
      <c r="H97" s="90">
        <v>0</v>
      </c>
      <c r="I97" s="90">
        <v>0</v>
      </c>
      <c r="J97" s="90">
        <v>0</v>
      </c>
      <c r="K97" s="90">
        <v>0</v>
      </c>
      <c r="L97" s="90">
        <v>0</v>
      </c>
      <c r="M97" s="90">
        <v>29715</v>
      </c>
      <c r="N97" s="90">
        <v>0</v>
      </c>
      <c r="O97" s="90">
        <v>172667</v>
      </c>
      <c r="P97" s="90">
        <v>0</v>
      </c>
      <c r="Q97" s="90">
        <v>3424</v>
      </c>
      <c r="R97" s="90">
        <v>0</v>
      </c>
      <c r="S97" s="90">
        <v>304945</v>
      </c>
      <c r="T97" s="90">
        <v>0</v>
      </c>
      <c r="U97" s="90">
        <v>29644</v>
      </c>
      <c r="V97" s="90">
        <v>0</v>
      </c>
      <c r="W97" s="90">
        <v>0</v>
      </c>
      <c r="X97" s="90">
        <v>0</v>
      </c>
      <c r="Y97" s="90">
        <v>0</v>
      </c>
      <c r="Z97" s="90">
        <v>0</v>
      </c>
      <c r="AA97" s="90">
        <v>0</v>
      </c>
      <c r="AB97" s="90">
        <v>81626</v>
      </c>
      <c r="AC97" s="90">
        <v>54274</v>
      </c>
      <c r="AD97" s="90">
        <v>17692</v>
      </c>
      <c r="AE97" s="90">
        <v>495105</v>
      </c>
      <c r="AF97" s="90">
        <v>31824</v>
      </c>
      <c r="AG97" s="90">
        <v>123216</v>
      </c>
      <c r="AH97" s="90">
        <v>9518</v>
      </c>
      <c r="AI97" s="90">
        <v>42127</v>
      </c>
      <c r="AJ97" s="90">
        <v>112000</v>
      </c>
      <c r="AK97" s="90">
        <v>5300</v>
      </c>
      <c r="AL97" s="90">
        <v>172994</v>
      </c>
      <c r="AM97" s="90">
        <v>200000</v>
      </c>
      <c r="AN97" s="90">
        <v>11792</v>
      </c>
      <c r="AO97" s="90">
        <v>0</v>
      </c>
      <c r="AP97" s="90">
        <v>29664</v>
      </c>
      <c r="AQ97" s="90">
        <v>21326</v>
      </c>
      <c r="AR97" s="90">
        <v>5975</v>
      </c>
      <c r="AS97" s="90">
        <v>87393</v>
      </c>
      <c r="AT97" s="90">
        <v>14285</v>
      </c>
      <c r="AU97" s="90">
        <v>0</v>
      </c>
      <c r="AV97" s="90">
        <v>2940</v>
      </c>
      <c r="AW97" s="228">
        <v>0</v>
      </c>
      <c r="AX97" s="229">
        <f t="shared" si="5"/>
        <v>2064411</v>
      </c>
    </row>
    <row r="98" spans="1:62" s="60" customFormat="1" ht="12" customHeight="1">
      <c r="A98" s="81"/>
      <c r="B98" s="88"/>
      <c r="C98" s="88"/>
      <c r="D98" s="88"/>
      <c r="E98" s="88"/>
      <c r="F98" s="25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2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</row>
  </sheetData>
  <sheetProtection/>
  <mergeCells count="22">
    <mergeCell ref="AX2:AX3"/>
    <mergeCell ref="D70:E70"/>
    <mergeCell ref="E21:E22"/>
    <mergeCell ref="E23:E24"/>
    <mergeCell ref="E25:E26"/>
    <mergeCell ref="E29:E30"/>
    <mergeCell ref="E31:E32"/>
    <mergeCell ref="D7:E8"/>
    <mergeCell ref="C3:D3"/>
    <mergeCell ref="D15:E16"/>
    <mergeCell ref="E17:E18"/>
    <mergeCell ref="E19:E20"/>
    <mergeCell ref="E9:E10"/>
    <mergeCell ref="E11:E12"/>
    <mergeCell ref="E27:E28"/>
    <mergeCell ref="E33:E34"/>
    <mergeCell ref="B93:D94"/>
    <mergeCell ref="B95:D96"/>
    <mergeCell ref="E92:F92"/>
    <mergeCell ref="E35:E36"/>
    <mergeCell ref="D39:E39"/>
    <mergeCell ref="B85:F85"/>
  </mergeCells>
  <conditionalFormatting sqref="A34:D34 F34:AX34 A70:D70 F70:AX70 A1:IV30 A31:AX33 A35:AX36 A37:IV69 A71:AX84 A85:IV65536 AY70:IV84 AY31:IV36">
    <cfRule type="cellIs" priority="3" dxfId="0" operator="equal" stopIfTrue="1">
      <formula>0</formula>
    </cfRule>
  </conditionalFormatting>
  <printOptions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2"/>
  <headerFooter alignWithMargins="0">
    <oddFooter>&amp;C&amp;"ＭＳ Ｐゴシック,太字"&amp;20１　水道事業</oddFooter>
  </headerFooter>
  <rowBreaks count="1" manualBreakCount="1">
    <brk id="39" min="1" max="49" man="1"/>
  </rowBreaks>
  <colBreaks count="2" manualBreakCount="2">
    <brk id="23" max="99" man="1"/>
    <brk id="40" max="9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X55"/>
  <sheetViews>
    <sheetView showZeros="0" view="pageBreakPreview" zoomScaleSheetLayoutView="100" zoomScalePageLayoutView="0" workbookViewId="0" topLeftCell="A1">
      <pane xSplit="6" ySplit="3" topLeftCell="G4" activePane="bottomRight" state="frozen"/>
      <selection pane="topLeft" activeCell="G22" sqref="G22:AW22"/>
      <selection pane="topRight" activeCell="G22" sqref="G22:AW22"/>
      <selection pane="bottomLeft" activeCell="G22" sqref="G22:AW22"/>
      <selection pane="bottomRight" activeCell="AY1" sqref="AY1:CA16384"/>
    </sheetView>
  </sheetViews>
  <sheetFormatPr defaultColWidth="9.00390625" defaultRowHeight="13.5"/>
  <cols>
    <col min="1" max="1" width="4.125" style="875" customWidth="1"/>
    <col min="2" max="2" width="3.375" style="875" customWidth="1"/>
    <col min="3" max="3" width="3.50390625" style="875" customWidth="1"/>
    <col min="4" max="5" width="7.125" style="875" customWidth="1"/>
    <col min="6" max="6" width="17.875" style="875" customWidth="1"/>
    <col min="7" max="50" width="12.875" style="875" customWidth="1"/>
    <col min="51" max="16384" width="9.00390625" style="677" customWidth="1"/>
  </cols>
  <sheetData>
    <row r="1" spans="2:50" ht="25.5" customHeight="1" thickBot="1">
      <c r="B1" s="1027" t="s">
        <v>247</v>
      </c>
      <c r="C1" s="1028"/>
      <c r="D1" s="1028"/>
      <c r="E1" s="1028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1029" t="s">
        <v>143</v>
      </c>
      <c r="S1" s="874"/>
      <c r="T1" s="874"/>
      <c r="U1" s="874"/>
      <c r="V1" s="874"/>
      <c r="W1" s="874"/>
      <c r="X1" s="874"/>
      <c r="Y1" s="874"/>
      <c r="Z1" s="874"/>
      <c r="AA1" s="874"/>
      <c r="AB1" s="874"/>
      <c r="AC1" s="874"/>
      <c r="AD1" s="1029" t="s">
        <v>143</v>
      </c>
      <c r="AE1" s="874"/>
      <c r="AF1" s="874"/>
      <c r="AG1" s="874"/>
      <c r="AH1" s="874"/>
      <c r="AI1" s="874"/>
      <c r="AJ1" s="874"/>
      <c r="AK1" s="874"/>
      <c r="AL1" s="874"/>
      <c r="AM1" s="874"/>
      <c r="AN1" s="874"/>
      <c r="AO1" s="874"/>
      <c r="AP1" s="1029" t="s">
        <v>143</v>
      </c>
      <c r="AQ1" s="874"/>
      <c r="AR1" s="874"/>
      <c r="AS1" s="874"/>
      <c r="AT1" s="874"/>
      <c r="AU1" s="874"/>
      <c r="AV1" s="874"/>
      <c r="AW1" s="874"/>
      <c r="AX1" s="1029" t="s">
        <v>143</v>
      </c>
    </row>
    <row r="2" spans="2:50" ht="15.75" customHeight="1">
      <c r="B2" s="1030"/>
      <c r="C2" s="1031"/>
      <c r="D2" s="1031"/>
      <c r="E2" s="1031"/>
      <c r="F2" s="1032" t="s">
        <v>176</v>
      </c>
      <c r="G2" s="557" t="s">
        <v>479</v>
      </c>
      <c r="H2" s="557" t="s">
        <v>480</v>
      </c>
      <c r="I2" s="557" t="s">
        <v>481</v>
      </c>
      <c r="J2" s="557" t="s">
        <v>482</v>
      </c>
      <c r="K2" s="557" t="s">
        <v>483</v>
      </c>
      <c r="L2" s="557" t="s">
        <v>484</v>
      </c>
      <c r="M2" s="557" t="s">
        <v>485</v>
      </c>
      <c r="N2" s="557" t="s">
        <v>486</v>
      </c>
      <c r="O2" s="557" t="s">
        <v>487</v>
      </c>
      <c r="P2" s="557" t="s">
        <v>488</v>
      </c>
      <c r="Q2" s="557" t="s">
        <v>489</v>
      </c>
      <c r="R2" s="557" t="s">
        <v>490</v>
      </c>
      <c r="S2" s="557" t="s">
        <v>491</v>
      </c>
      <c r="T2" s="557" t="s">
        <v>492</v>
      </c>
      <c r="U2" s="557" t="s">
        <v>493</v>
      </c>
      <c r="V2" s="557" t="s">
        <v>494</v>
      </c>
      <c r="W2" s="558" t="s">
        <v>25</v>
      </c>
      <c r="X2" s="558" t="s">
        <v>26</v>
      </c>
      <c r="Y2" s="558" t="s">
        <v>27</v>
      </c>
      <c r="Z2" s="558" t="s">
        <v>28</v>
      </c>
      <c r="AA2" s="558" t="s">
        <v>29</v>
      </c>
      <c r="AB2" s="558" t="s">
        <v>30</v>
      </c>
      <c r="AC2" s="558" t="s">
        <v>31</v>
      </c>
      <c r="AD2" s="558" t="s">
        <v>32</v>
      </c>
      <c r="AE2" s="558" t="s">
        <v>33</v>
      </c>
      <c r="AF2" s="558" t="s">
        <v>34</v>
      </c>
      <c r="AG2" s="558" t="s">
        <v>35</v>
      </c>
      <c r="AH2" s="558" t="s">
        <v>36</v>
      </c>
      <c r="AI2" s="558" t="s">
        <v>37</v>
      </c>
      <c r="AJ2" s="558" t="s">
        <v>38</v>
      </c>
      <c r="AK2" s="558" t="s">
        <v>39</v>
      </c>
      <c r="AL2" s="558" t="s">
        <v>40</v>
      </c>
      <c r="AM2" s="558" t="s">
        <v>41</v>
      </c>
      <c r="AN2" s="558" t="s">
        <v>42</v>
      </c>
      <c r="AO2" s="558" t="s">
        <v>43</v>
      </c>
      <c r="AP2" s="558" t="s">
        <v>44</v>
      </c>
      <c r="AQ2" s="558" t="s">
        <v>45</v>
      </c>
      <c r="AR2" s="558" t="s">
        <v>46</v>
      </c>
      <c r="AS2" s="558" t="s">
        <v>47</v>
      </c>
      <c r="AT2" s="558" t="s">
        <v>48</v>
      </c>
      <c r="AU2" s="558" t="s">
        <v>49</v>
      </c>
      <c r="AV2" s="558" t="s">
        <v>50</v>
      </c>
      <c r="AW2" s="559" t="s">
        <v>51</v>
      </c>
      <c r="AX2" s="1582" t="s">
        <v>292</v>
      </c>
    </row>
    <row r="3" spans="1:50" s="876" customFormat="1" ht="15.75" customHeight="1" thickBot="1">
      <c r="A3" s="877"/>
      <c r="B3" s="1033"/>
      <c r="C3" s="1034" t="s">
        <v>293</v>
      </c>
      <c r="D3" s="1034"/>
      <c r="E3" s="1034"/>
      <c r="F3" s="1035" t="s">
        <v>294</v>
      </c>
      <c r="G3" s="146" t="s">
        <v>177</v>
      </c>
      <c r="H3" s="146" t="s">
        <v>178</v>
      </c>
      <c r="I3" s="146" t="s">
        <v>179</v>
      </c>
      <c r="J3" s="146" t="s">
        <v>180</v>
      </c>
      <c r="K3" s="146" t="s">
        <v>19</v>
      </c>
      <c r="L3" s="146" t="s">
        <v>181</v>
      </c>
      <c r="M3" s="146" t="s">
        <v>182</v>
      </c>
      <c r="N3" s="146" t="s">
        <v>20</v>
      </c>
      <c r="O3" s="146" t="s">
        <v>183</v>
      </c>
      <c r="P3" s="146" t="s">
        <v>184</v>
      </c>
      <c r="Q3" s="146" t="s">
        <v>185</v>
      </c>
      <c r="R3" s="146" t="s">
        <v>186</v>
      </c>
      <c r="S3" s="146" t="s">
        <v>21</v>
      </c>
      <c r="T3" s="146" t="s">
        <v>187</v>
      </c>
      <c r="U3" s="146" t="s">
        <v>188</v>
      </c>
      <c r="V3" s="146" t="s">
        <v>24</v>
      </c>
      <c r="W3" s="147" t="s">
        <v>52</v>
      </c>
      <c r="X3" s="147" t="s">
        <v>53</v>
      </c>
      <c r="Y3" s="147" t="s">
        <v>54</v>
      </c>
      <c r="Z3" s="147" t="s">
        <v>55</v>
      </c>
      <c r="AA3" s="147" t="s">
        <v>56</v>
      </c>
      <c r="AB3" s="147" t="s">
        <v>57</v>
      </c>
      <c r="AC3" s="147" t="s">
        <v>58</v>
      </c>
      <c r="AD3" s="147" t="s">
        <v>59</v>
      </c>
      <c r="AE3" s="147" t="s">
        <v>60</v>
      </c>
      <c r="AF3" s="147" t="s">
        <v>61</v>
      </c>
      <c r="AG3" s="147" t="s">
        <v>62</v>
      </c>
      <c r="AH3" s="147" t="s">
        <v>63</v>
      </c>
      <c r="AI3" s="147" t="s">
        <v>64</v>
      </c>
      <c r="AJ3" s="147" t="s">
        <v>65</v>
      </c>
      <c r="AK3" s="147" t="s">
        <v>66</v>
      </c>
      <c r="AL3" s="147" t="s">
        <v>67</v>
      </c>
      <c r="AM3" s="147" t="s">
        <v>68</v>
      </c>
      <c r="AN3" s="147" t="s">
        <v>69</v>
      </c>
      <c r="AO3" s="147" t="s">
        <v>70</v>
      </c>
      <c r="AP3" s="147" t="s">
        <v>71</v>
      </c>
      <c r="AQ3" s="147" t="s">
        <v>72</v>
      </c>
      <c r="AR3" s="147" t="s">
        <v>73</v>
      </c>
      <c r="AS3" s="147" t="s">
        <v>74</v>
      </c>
      <c r="AT3" s="147" t="s">
        <v>75</v>
      </c>
      <c r="AU3" s="147" t="s">
        <v>76</v>
      </c>
      <c r="AV3" s="148" t="s">
        <v>77</v>
      </c>
      <c r="AW3" s="149" t="s">
        <v>78</v>
      </c>
      <c r="AX3" s="1583"/>
    </row>
    <row r="4" spans="2:50" ht="12.75" customHeight="1">
      <c r="B4" s="105" t="s">
        <v>295</v>
      </c>
      <c r="C4" s="262"/>
      <c r="D4" s="262"/>
      <c r="E4" s="262"/>
      <c r="F4" s="263"/>
      <c r="G4" s="1494">
        <v>5171468</v>
      </c>
      <c r="H4" s="1062">
        <v>3603042</v>
      </c>
      <c r="I4" s="1062">
        <v>3415391</v>
      </c>
      <c r="J4" s="1062">
        <v>2241729</v>
      </c>
      <c r="K4" s="1062">
        <v>507704</v>
      </c>
      <c r="L4" s="1062">
        <v>1040218</v>
      </c>
      <c r="M4" s="1062">
        <v>1005136</v>
      </c>
      <c r="N4" s="1062">
        <v>1382422</v>
      </c>
      <c r="O4" s="1062">
        <v>1045020</v>
      </c>
      <c r="P4" s="1062">
        <v>578584</v>
      </c>
      <c r="Q4" s="1062">
        <v>952011</v>
      </c>
      <c r="R4" s="1062">
        <v>1518741</v>
      </c>
      <c r="S4" s="1062">
        <v>4117417</v>
      </c>
      <c r="T4" s="1062">
        <v>2970564</v>
      </c>
      <c r="U4" s="1062">
        <v>1475609</v>
      </c>
      <c r="V4" s="1062">
        <v>671613</v>
      </c>
      <c r="W4" s="1062">
        <v>1340703</v>
      </c>
      <c r="X4" s="1062">
        <v>641968</v>
      </c>
      <c r="Y4" s="1062">
        <v>1089770</v>
      </c>
      <c r="Z4" s="1062">
        <v>2004996</v>
      </c>
      <c r="AA4" s="1062">
        <v>1085611</v>
      </c>
      <c r="AB4" s="1062">
        <v>924365</v>
      </c>
      <c r="AC4" s="1062">
        <v>1013303</v>
      </c>
      <c r="AD4" s="1062">
        <v>958672</v>
      </c>
      <c r="AE4" s="1062">
        <v>2190349</v>
      </c>
      <c r="AF4" s="1062">
        <v>790946</v>
      </c>
      <c r="AG4" s="1062">
        <v>1094221</v>
      </c>
      <c r="AH4" s="1062">
        <v>1029502</v>
      </c>
      <c r="AI4" s="1062">
        <v>733256</v>
      </c>
      <c r="AJ4" s="1062">
        <v>720211</v>
      </c>
      <c r="AK4" s="1062">
        <v>488411</v>
      </c>
      <c r="AL4" s="1062">
        <v>728609</v>
      </c>
      <c r="AM4" s="1062">
        <v>800606</v>
      </c>
      <c r="AN4" s="1062">
        <v>467717</v>
      </c>
      <c r="AO4" s="1062">
        <v>578888</v>
      </c>
      <c r="AP4" s="1062">
        <v>931760</v>
      </c>
      <c r="AQ4" s="1062">
        <v>241447</v>
      </c>
      <c r="AR4" s="1062">
        <v>389043</v>
      </c>
      <c r="AS4" s="1062">
        <v>463942</v>
      </c>
      <c r="AT4" s="1062">
        <v>528531</v>
      </c>
      <c r="AU4" s="1062">
        <v>404409</v>
      </c>
      <c r="AV4" s="1062">
        <v>4972955</v>
      </c>
      <c r="AW4" s="1063">
        <v>1548560</v>
      </c>
      <c r="AX4" s="666">
        <f aca="true" t="shared" si="0" ref="AX4:AX35">SUM(G4:AW4)</f>
        <v>59859420</v>
      </c>
    </row>
    <row r="5" spans="2:50" s="875" customFormat="1" ht="13.5">
      <c r="B5" s="105"/>
      <c r="C5" s="107" t="s">
        <v>296</v>
      </c>
      <c r="D5" s="104"/>
      <c r="E5" s="104"/>
      <c r="F5" s="145"/>
      <c r="G5" s="1495">
        <v>5127187</v>
      </c>
      <c r="H5" s="1496">
        <v>3161933</v>
      </c>
      <c r="I5" s="1496">
        <v>3397006</v>
      </c>
      <c r="J5" s="1496">
        <v>2231567</v>
      </c>
      <c r="K5" s="1496">
        <v>488096</v>
      </c>
      <c r="L5" s="1496">
        <v>1037172</v>
      </c>
      <c r="M5" s="1496">
        <v>798336</v>
      </c>
      <c r="N5" s="1496">
        <v>1312310</v>
      </c>
      <c r="O5" s="1496">
        <v>852929</v>
      </c>
      <c r="P5" s="1496">
        <v>542345</v>
      </c>
      <c r="Q5" s="1496">
        <v>948554</v>
      </c>
      <c r="R5" s="1496">
        <v>1347669</v>
      </c>
      <c r="S5" s="1496">
        <v>3784524</v>
      </c>
      <c r="T5" s="1496">
        <v>2955271</v>
      </c>
      <c r="U5" s="1496">
        <v>1394320</v>
      </c>
      <c r="V5" s="1496">
        <v>668117</v>
      </c>
      <c r="W5" s="1496">
        <v>1217899</v>
      </c>
      <c r="X5" s="1496">
        <v>641287</v>
      </c>
      <c r="Y5" s="1496">
        <v>1085791</v>
      </c>
      <c r="Z5" s="1496">
        <v>1904675</v>
      </c>
      <c r="AA5" s="1496">
        <v>1064322</v>
      </c>
      <c r="AB5" s="1496">
        <v>816793</v>
      </c>
      <c r="AC5" s="1496">
        <v>922678</v>
      </c>
      <c r="AD5" s="1496">
        <v>817854</v>
      </c>
      <c r="AE5" s="1496">
        <v>2088596</v>
      </c>
      <c r="AF5" s="1496">
        <v>721871</v>
      </c>
      <c r="AG5" s="1496">
        <v>531700</v>
      </c>
      <c r="AH5" s="1496">
        <v>1010050</v>
      </c>
      <c r="AI5" s="1496">
        <v>730734</v>
      </c>
      <c r="AJ5" s="1496">
        <v>682668</v>
      </c>
      <c r="AK5" s="1496">
        <v>480965</v>
      </c>
      <c r="AL5" s="1496">
        <v>556622</v>
      </c>
      <c r="AM5" s="1496">
        <v>647869</v>
      </c>
      <c r="AN5" s="1496">
        <v>451086</v>
      </c>
      <c r="AO5" s="1496">
        <v>578829</v>
      </c>
      <c r="AP5" s="1496">
        <v>897865</v>
      </c>
      <c r="AQ5" s="1496">
        <v>219773</v>
      </c>
      <c r="AR5" s="1496">
        <v>379209</v>
      </c>
      <c r="AS5" s="1496">
        <v>339554</v>
      </c>
      <c r="AT5" s="1496">
        <v>526527</v>
      </c>
      <c r="AU5" s="1496">
        <v>396122</v>
      </c>
      <c r="AV5" s="1496">
        <v>4969082</v>
      </c>
      <c r="AW5" s="1497">
        <v>1537901</v>
      </c>
      <c r="AX5" s="667">
        <f t="shared" si="0"/>
        <v>56265658</v>
      </c>
    </row>
    <row r="6" spans="2:50" s="875" customFormat="1" ht="13.5">
      <c r="B6" s="105"/>
      <c r="C6" s="108"/>
      <c r="D6" s="960" t="s">
        <v>297</v>
      </c>
      <c r="E6" s="1040"/>
      <c r="F6" s="1041"/>
      <c r="G6" s="1498">
        <v>4673285</v>
      </c>
      <c r="H6" s="1499">
        <v>3054486</v>
      </c>
      <c r="I6" s="1499">
        <v>3385144</v>
      </c>
      <c r="J6" s="1499">
        <v>2113082</v>
      </c>
      <c r="K6" s="1499">
        <v>480915</v>
      </c>
      <c r="L6" s="1499">
        <v>989049</v>
      </c>
      <c r="M6" s="1499">
        <v>752405</v>
      </c>
      <c r="N6" s="1499">
        <v>1245821</v>
      </c>
      <c r="O6" s="1499">
        <v>848029</v>
      </c>
      <c r="P6" s="1499">
        <v>528862</v>
      </c>
      <c r="Q6" s="1499">
        <v>911555</v>
      </c>
      <c r="R6" s="1499">
        <v>1309126</v>
      </c>
      <c r="S6" s="1499">
        <v>3434870</v>
      </c>
      <c r="T6" s="1499">
        <v>2757698</v>
      </c>
      <c r="U6" s="1499">
        <v>1344972</v>
      </c>
      <c r="V6" s="1499">
        <v>616879</v>
      </c>
      <c r="W6" s="1499">
        <v>1161744</v>
      </c>
      <c r="X6" s="1499">
        <v>631922</v>
      </c>
      <c r="Y6" s="1499">
        <v>1005840</v>
      </c>
      <c r="Z6" s="1499">
        <v>1822697</v>
      </c>
      <c r="AA6" s="1499">
        <v>1007482</v>
      </c>
      <c r="AB6" s="1499">
        <v>796941</v>
      </c>
      <c r="AC6" s="1499">
        <v>860553</v>
      </c>
      <c r="AD6" s="1499">
        <v>791376</v>
      </c>
      <c r="AE6" s="1499">
        <v>1989527</v>
      </c>
      <c r="AF6" s="1499">
        <v>703476</v>
      </c>
      <c r="AG6" s="1499">
        <v>462761</v>
      </c>
      <c r="AH6" s="1499">
        <v>977364</v>
      </c>
      <c r="AI6" s="1499">
        <v>713965</v>
      </c>
      <c r="AJ6" s="1499">
        <v>682235</v>
      </c>
      <c r="AK6" s="1499">
        <v>477799</v>
      </c>
      <c r="AL6" s="1499">
        <v>409360</v>
      </c>
      <c r="AM6" s="1499">
        <v>590909</v>
      </c>
      <c r="AN6" s="1499">
        <v>447684</v>
      </c>
      <c r="AO6" s="1499">
        <v>577632</v>
      </c>
      <c r="AP6" s="1499">
        <v>895666</v>
      </c>
      <c r="AQ6" s="1499">
        <v>218887</v>
      </c>
      <c r="AR6" s="1499">
        <v>359686</v>
      </c>
      <c r="AS6" s="1499">
        <v>338373</v>
      </c>
      <c r="AT6" s="1499">
        <v>485779</v>
      </c>
      <c r="AU6" s="1499">
        <v>390202</v>
      </c>
      <c r="AV6" s="1499">
        <v>4525714</v>
      </c>
      <c r="AW6" s="1500">
        <v>1452608</v>
      </c>
      <c r="AX6" s="668">
        <f t="shared" si="0"/>
        <v>53224360</v>
      </c>
    </row>
    <row r="7" spans="2:50" s="875" customFormat="1" ht="13.5">
      <c r="B7" s="105"/>
      <c r="C7" s="108"/>
      <c r="D7" s="960" t="s">
        <v>298</v>
      </c>
      <c r="E7" s="1040"/>
      <c r="F7" s="1041"/>
      <c r="G7" s="1498">
        <v>102400</v>
      </c>
      <c r="H7" s="1499">
        <v>3829</v>
      </c>
      <c r="I7" s="1499">
        <v>9463</v>
      </c>
      <c r="J7" s="1499">
        <v>3233</v>
      </c>
      <c r="K7" s="1501">
        <v>0</v>
      </c>
      <c r="L7" s="1501">
        <v>0</v>
      </c>
      <c r="M7" s="1499">
        <v>0</v>
      </c>
      <c r="N7" s="1501">
        <v>199</v>
      </c>
      <c r="O7" s="1501">
        <v>0</v>
      </c>
      <c r="P7" s="1499">
        <v>11306</v>
      </c>
      <c r="Q7" s="1501">
        <v>0</v>
      </c>
      <c r="R7" s="1501">
        <v>0</v>
      </c>
      <c r="S7" s="1501">
        <v>0</v>
      </c>
      <c r="T7" s="1499">
        <v>36849</v>
      </c>
      <c r="U7" s="1499">
        <v>22610</v>
      </c>
      <c r="V7" s="1501">
        <v>0</v>
      </c>
      <c r="W7" s="1499">
        <v>318</v>
      </c>
      <c r="X7" s="1499">
        <v>7035</v>
      </c>
      <c r="Y7" s="1501">
        <v>0</v>
      </c>
      <c r="Z7" s="1499">
        <v>99</v>
      </c>
      <c r="AA7" s="1499">
        <v>11216</v>
      </c>
      <c r="AB7" s="1501">
        <v>0</v>
      </c>
      <c r="AC7" s="1499">
        <v>6642</v>
      </c>
      <c r="AD7" s="1501">
        <v>0</v>
      </c>
      <c r="AE7" s="1501">
        <v>0</v>
      </c>
      <c r="AF7" s="1499">
        <v>10738</v>
      </c>
      <c r="AG7" s="1499">
        <v>46921</v>
      </c>
      <c r="AH7" s="1499">
        <v>15042</v>
      </c>
      <c r="AI7" s="1501">
        <v>0</v>
      </c>
      <c r="AJ7" s="1499">
        <v>47</v>
      </c>
      <c r="AK7" s="1501">
        <v>0</v>
      </c>
      <c r="AL7" s="1499">
        <v>136120</v>
      </c>
      <c r="AM7" s="1501">
        <v>0</v>
      </c>
      <c r="AN7" s="1499">
        <v>2712</v>
      </c>
      <c r="AO7" s="1499">
        <v>655</v>
      </c>
      <c r="AP7" s="1499">
        <v>1498</v>
      </c>
      <c r="AQ7" s="1499">
        <v>95</v>
      </c>
      <c r="AR7" s="1501">
        <v>0</v>
      </c>
      <c r="AS7" s="1501">
        <v>0</v>
      </c>
      <c r="AT7" s="1499">
        <v>91</v>
      </c>
      <c r="AU7" s="1499">
        <v>111</v>
      </c>
      <c r="AV7" s="1499">
        <v>7228</v>
      </c>
      <c r="AW7" s="1502">
        <v>4773</v>
      </c>
      <c r="AX7" s="668">
        <f t="shared" si="0"/>
        <v>441230</v>
      </c>
    </row>
    <row r="8" spans="2:50" ht="13.5">
      <c r="B8" s="105"/>
      <c r="C8" s="108"/>
      <c r="D8" s="1044" t="s">
        <v>299</v>
      </c>
      <c r="E8" s="262"/>
      <c r="F8" s="263"/>
      <c r="G8" s="1498">
        <v>351502</v>
      </c>
      <c r="H8" s="1499">
        <v>103618</v>
      </c>
      <c r="I8" s="1499">
        <v>2399</v>
      </c>
      <c r="J8" s="1499">
        <v>115252</v>
      </c>
      <c r="K8" s="1499">
        <v>7181</v>
      </c>
      <c r="L8" s="1499">
        <v>48123</v>
      </c>
      <c r="M8" s="1499">
        <v>45931</v>
      </c>
      <c r="N8" s="1499">
        <v>66290</v>
      </c>
      <c r="O8" s="1499">
        <v>4900</v>
      </c>
      <c r="P8" s="1499">
        <v>2177</v>
      </c>
      <c r="Q8" s="1499">
        <v>36999</v>
      </c>
      <c r="R8" s="1499">
        <v>38543</v>
      </c>
      <c r="S8" s="1499">
        <v>349654</v>
      </c>
      <c r="T8" s="1499">
        <v>160724</v>
      </c>
      <c r="U8" s="1499">
        <v>26738</v>
      </c>
      <c r="V8" s="1499">
        <v>51238</v>
      </c>
      <c r="W8" s="1499">
        <v>55837</v>
      </c>
      <c r="X8" s="1499">
        <v>2330</v>
      </c>
      <c r="Y8" s="1499">
        <v>79951</v>
      </c>
      <c r="Z8" s="1499">
        <v>81879</v>
      </c>
      <c r="AA8" s="1499">
        <v>45624</v>
      </c>
      <c r="AB8" s="1499">
        <v>19852</v>
      </c>
      <c r="AC8" s="1499">
        <v>55483</v>
      </c>
      <c r="AD8" s="1499">
        <v>26478</v>
      </c>
      <c r="AE8" s="1499">
        <v>99069</v>
      </c>
      <c r="AF8" s="1499">
        <v>7657</v>
      </c>
      <c r="AG8" s="1499">
        <v>22018</v>
      </c>
      <c r="AH8" s="1499">
        <v>17644</v>
      </c>
      <c r="AI8" s="1499">
        <v>16769</v>
      </c>
      <c r="AJ8" s="1499">
        <v>386</v>
      </c>
      <c r="AK8" s="1499">
        <v>3166</v>
      </c>
      <c r="AL8" s="1499">
        <v>11142</v>
      </c>
      <c r="AM8" s="1499">
        <v>56960</v>
      </c>
      <c r="AN8" s="1499">
        <v>690</v>
      </c>
      <c r="AO8" s="1501">
        <v>542</v>
      </c>
      <c r="AP8" s="1499">
        <v>701</v>
      </c>
      <c r="AQ8" s="1499">
        <v>791</v>
      </c>
      <c r="AR8" s="1499">
        <v>19523</v>
      </c>
      <c r="AS8" s="1499">
        <v>1181</v>
      </c>
      <c r="AT8" s="1499">
        <v>40657</v>
      </c>
      <c r="AU8" s="1499">
        <v>5809</v>
      </c>
      <c r="AV8" s="1499">
        <v>436140</v>
      </c>
      <c r="AW8" s="1500">
        <v>80520</v>
      </c>
      <c r="AX8" s="668">
        <f t="shared" si="0"/>
        <v>2600068</v>
      </c>
    </row>
    <row r="9" spans="2:50" ht="13.5">
      <c r="B9" s="105"/>
      <c r="C9" s="108"/>
      <c r="D9" s="1596"/>
      <c r="E9" s="1597"/>
      <c r="F9" s="1045" t="s">
        <v>300</v>
      </c>
      <c r="G9" s="1498">
        <v>7377</v>
      </c>
      <c r="H9" s="1499">
        <v>29580</v>
      </c>
      <c r="I9" s="1499">
        <v>0</v>
      </c>
      <c r="J9" s="1499">
        <v>2745</v>
      </c>
      <c r="K9" s="1499">
        <v>0</v>
      </c>
      <c r="L9" s="1499">
        <v>2319</v>
      </c>
      <c r="M9" s="1499">
        <v>8360</v>
      </c>
      <c r="N9" s="1499">
        <v>28325</v>
      </c>
      <c r="O9" s="1499">
        <v>2796</v>
      </c>
      <c r="P9" s="1501">
        <v>0</v>
      </c>
      <c r="Q9" s="1499">
        <v>974</v>
      </c>
      <c r="R9" s="1499">
        <v>1212</v>
      </c>
      <c r="S9" s="1499">
        <v>6197</v>
      </c>
      <c r="T9" s="1499">
        <v>2736</v>
      </c>
      <c r="U9" s="1501">
        <v>0</v>
      </c>
      <c r="V9" s="1499">
        <v>10034</v>
      </c>
      <c r="W9" s="1499">
        <v>16548</v>
      </c>
      <c r="X9" s="1501">
        <v>0</v>
      </c>
      <c r="Y9" s="1501">
        <v>0</v>
      </c>
      <c r="Z9" s="1499">
        <v>1166</v>
      </c>
      <c r="AA9" s="1499">
        <v>5000</v>
      </c>
      <c r="AB9" s="1499">
        <v>5418</v>
      </c>
      <c r="AC9" s="1501">
        <v>0</v>
      </c>
      <c r="AD9" s="1499">
        <v>5348</v>
      </c>
      <c r="AE9" s="1499">
        <v>3829</v>
      </c>
      <c r="AF9" s="1501">
        <v>0</v>
      </c>
      <c r="AG9" s="1499">
        <v>1309</v>
      </c>
      <c r="AH9" s="1499">
        <v>14115</v>
      </c>
      <c r="AI9" s="1499">
        <v>1375</v>
      </c>
      <c r="AJ9" s="1501">
        <v>0</v>
      </c>
      <c r="AK9" s="1499">
        <v>2651</v>
      </c>
      <c r="AL9" s="1501">
        <v>0</v>
      </c>
      <c r="AM9" s="1501">
        <v>0</v>
      </c>
      <c r="AN9" s="1501">
        <v>0</v>
      </c>
      <c r="AO9" s="1501">
        <v>0</v>
      </c>
      <c r="AP9" s="1501">
        <v>0</v>
      </c>
      <c r="AQ9" s="1501">
        <v>0</v>
      </c>
      <c r="AR9" s="1499">
        <v>10545</v>
      </c>
      <c r="AS9" s="1501">
        <v>0</v>
      </c>
      <c r="AT9" s="1499">
        <v>16043</v>
      </c>
      <c r="AU9" s="1501">
        <v>0</v>
      </c>
      <c r="AV9" s="1499">
        <v>5436</v>
      </c>
      <c r="AW9" s="1500">
        <v>12104</v>
      </c>
      <c r="AX9" s="668">
        <f t="shared" si="0"/>
        <v>203542</v>
      </c>
    </row>
    <row r="10" spans="2:50" ht="13.5">
      <c r="B10" s="105"/>
      <c r="C10" s="1046"/>
      <c r="D10" s="1598"/>
      <c r="E10" s="1599"/>
      <c r="F10" s="1047" t="s">
        <v>301</v>
      </c>
      <c r="G10" s="1503">
        <v>344125</v>
      </c>
      <c r="H10" s="1504">
        <v>74038</v>
      </c>
      <c r="I10" s="1504">
        <v>2399</v>
      </c>
      <c r="J10" s="1504">
        <v>112507</v>
      </c>
      <c r="K10" s="1504">
        <v>7181</v>
      </c>
      <c r="L10" s="1504">
        <v>45804</v>
      </c>
      <c r="M10" s="1504">
        <v>37571</v>
      </c>
      <c r="N10" s="1504">
        <v>37965</v>
      </c>
      <c r="O10" s="1504">
        <v>2104</v>
      </c>
      <c r="P10" s="1504">
        <v>2177</v>
      </c>
      <c r="Q10" s="1504">
        <v>36025</v>
      </c>
      <c r="R10" s="1504">
        <v>37331</v>
      </c>
      <c r="S10" s="1504">
        <v>343457</v>
      </c>
      <c r="T10" s="1504">
        <v>157988</v>
      </c>
      <c r="U10" s="1504">
        <v>26738</v>
      </c>
      <c r="V10" s="1504">
        <v>41204</v>
      </c>
      <c r="W10" s="1504">
        <v>39289</v>
      </c>
      <c r="X10" s="1504">
        <v>2330</v>
      </c>
      <c r="Y10" s="1504">
        <v>79951</v>
      </c>
      <c r="Z10" s="1504">
        <v>80713</v>
      </c>
      <c r="AA10" s="1504">
        <v>40624</v>
      </c>
      <c r="AB10" s="1504">
        <v>14434</v>
      </c>
      <c r="AC10" s="1504">
        <v>55483</v>
      </c>
      <c r="AD10" s="1504">
        <v>21130</v>
      </c>
      <c r="AE10" s="1504">
        <v>95240</v>
      </c>
      <c r="AF10" s="1504">
        <v>7657</v>
      </c>
      <c r="AG10" s="1504">
        <v>20709</v>
      </c>
      <c r="AH10" s="1504">
        <v>3529</v>
      </c>
      <c r="AI10" s="1504">
        <v>15394</v>
      </c>
      <c r="AJ10" s="1504">
        <v>386</v>
      </c>
      <c r="AK10" s="1504">
        <v>515</v>
      </c>
      <c r="AL10" s="1504">
        <v>11142</v>
      </c>
      <c r="AM10" s="1504">
        <v>56960</v>
      </c>
      <c r="AN10" s="1504">
        <v>690</v>
      </c>
      <c r="AO10" s="1505">
        <v>542</v>
      </c>
      <c r="AP10" s="1504">
        <v>701</v>
      </c>
      <c r="AQ10" s="1504">
        <v>791</v>
      </c>
      <c r="AR10" s="1504">
        <v>8978</v>
      </c>
      <c r="AS10" s="1504">
        <v>1181</v>
      </c>
      <c r="AT10" s="1504">
        <v>24614</v>
      </c>
      <c r="AU10" s="1504">
        <v>5809</v>
      </c>
      <c r="AV10" s="1504">
        <v>430704</v>
      </c>
      <c r="AW10" s="1506">
        <v>68416</v>
      </c>
      <c r="AX10" s="669">
        <f t="shared" si="0"/>
        <v>2396526</v>
      </c>
    </row>
    <row r="11" spans="2:50" ht="13.5">
      <c r="B11" s="105"/>
      <c r="C11" s="107" t="s">
        <v>302</v>
      </c>
      <c r="D11" s="104"/>
      <c r="E11" s="104"/>
      <c r="F11" s="145"/>
      <c r="G11" s="1495">
        <v>39316</v>
      </c>
      <c r="H11" s="1496">
        <v>428032</v>
      </c>
      <c r="I11" s="1496">
        <v>17035</v>
      </c>
      <c r="J11" s="1496">
        <v>10162</v>
      </c>
      <c r="K11" s="1496">
        <v>19608</v>
      </c>
      <c r="L11" s="1496">
        <v>3046</v>
      </c>
      <c r="M11" s="1496">
        <v>206800</v>
      </c>
      <c r="N11" s="1496">
        <v>70112</v>
      </c>
      <c r="O11" s="1496">
        <v>191792</v>
      </c>
      <c r="P11" s="1496">
        <v>36239</v>
      </c>
      <c r="Q11" s="1496">
        <v>3457</v>
      </c>
      <c r="R11" s="1496">
        <v>171072</v>
      </c>
      <c r="S11" s="1496">
        <v>332893</v>
      </c>
      <c r="T11" s="1496">
        <v>15293</v>
      </c>
      <c r="U11" s="1496">
        <v>81289</v>
      </c>
      <c r="V11" s="1496">
        <v>3496</v>
      </c>
      <c r="W11" s="1496">
        <v>122804</v>
      </c>
      <c r="X11" s="1496">
        <v>532</v>
      </c>
      <c r="Y11" s="1496">
        <v>3979</v>
      </c>
      <c r="Z11" s="1496">
        <v>100321</v>
      </c>
      <c r="AA11" s="1496">
        <v>21289</v>
      </c>
      <c r="AB11" s="1496">
        <v>107572</v>
      </c>
      <c r="AC11" s="1496">
        <v>90625</v>
      </c>
      <c r="AD11" s="1496">
        <v>140818</v>
      </c>
      <c r="AE11" s="1496">
        <v>101753</v>
      </c>
      <c r="AF11" s="1496">
        <v>69075</v>
      </c>
      <c r="AG11" s="1496">
        <v>562521</v>
      </c>
      <c r="AH11" s="1496">
        <v>19452</v>
      </c>
      <c r="AI11" s="1496">
        <v>2522</v>
      </c>
      <c r="AJ11" s="1496">
        <v>37503</v>
      </c>
      <c r="AK11" s="1496">
        <v>7446</v>
      </c>
      <c r="AL11" s="1496">
        <v>171987</v>
      </c>
      <c r="AM11" s="1496">
        <v>152737</v>
      </c>
      <c r="AN11" s="1496">
        <v>16631</v>
      </c>
      <c r="AO11" s="1496">
        <v>59</v>
      </c>
      <c r="AP11" s="1496">
        <v>32552</v>
      </c>
      <c r="AQ11" s="1496">
        <v>21674</v>
      </c>
      <c r="AR11" s="1496">
        <v>9834</v>
      </c>
      <c r="AS11" s="1496">
        <v>124388</v>
      </c>
      <c r="AT11" s="1496">
        <v>2004</v>
      </c>
      <c r="AU11" s="1496">
        <v>8287</v>
      </c>
      <c r="AV11" s="1496">
        <v>3873</v>
      </c>
      <c r="AW11" s="1497">
        <v>10659</v>
      </c>
      <c r="AX11" s="670">
        <f t="shared" si="0"/>
        <v>3572539</v>
      </c>
    </row>
    <row r="12" spans="2:50" ht="13.5">
      <c r="B12" s="105"/>
      <c r="C12" s="108"/>
      <c r="D12" s="960" t="s">
        <v>303</v>
      </c>
      <c r="E12" s="1040"/>
      <c r="F12" s="1041"/>
      <c r="G12" s="1498">
        <v>473</v>
      </c>
      <c r="H12" s="1499">
        <v>1464</v>
      </c>
      <c r="I12" s="1499">
        <v>12225</v>
      </c>
      <c r="J12" s="1499">
        <v>523</v>
      </c>
      <c r="K12" s="1499">
        <v>3</v>
      </c>
      <c r="L12" s="1499">
        <v>2168</v>
      </c>
      <c r="M12" s="1499">
        <v>357</v>
      </c>
      <c r="N12" s="1499">
        <v>713</v>
      </c>
      <c r="O12" s="1499">
        <v>2757</v>
      </c>
      <c r="P12" s="1499">
        <v>336</v>
      </c>
      <c r="Q12" s="1499">
        <v>656</v>
      </c>
      <c r="R12" s="1499">
        <v>5020</v>
      </c>
      <c r="S12" s="1499">
        <v>4382</v>
      </c>
      <c r="T12" s="1499">
        <v>3298</v>
      </c>
      <c r="U12" s="1499">
        <v>958</v>
      </c>
      <c r="V12" s="1499">
        <v>117</v>
      </c>
      <c r="W12" s="1499">
        <v>2851</v>
      </c>
      <c r="X12" s="1499">
        <v>410</v>
      </c>
      <c r="Y12" s="1499">
        <v>479</v>
      </c>
      <c r="Z12" s="1499">
        <v>3731</v>
      </c>
      <c r="AA12" s="1499">
        <v>4787</v>
      </c>
      <c r="AB12" s="1499">
        <v>1283</v>
      </c>
      <c r="AC12" s="1501">
        <v>0</v>
      </c>
      <c r="AD12" s="1499">
        <v>2274</v>
      </c>
      <c r="AE12" s="1499">
        <v>1510</v>
      </c>
      <c r="AF12" s="1499">
        <v>796</v>
      </c>
      <c r="AG12" s="1499">
        <v>3286</v>
      </c>
      <c r="AH12" s="1499">
        <v>1075</v>
      </c>
      <c r="AI12" s="1499">
        <v>280</v>
      </c>
      <c r="AJ12" s="1499">
        <v>259</v>
      </c>
      <c r="AK12" s="1499">
        <v>541</v>
      </c>
      <c r="AL12" s="1499">
        <v>493</v>
      </c>
      <c r="AM12" s="1499">
        <v>4</v>
      </c>
      <c r="AN12" s="1499">
        <v>500</v>
      </c>
      <c r="AO12" s="1499">
        <v>10</v>
      </c>
      <c r="AP12" s="1501">
        <v>303</v>
      </c>
      <c r="AQ12" s="1499">
        <v>15</v>
      </c>
      <c r="AR12" s="1499">
        <v>1344</v>
      </c>
      <c r="AS12" s="1499">
        <v>1248</v>
      </c>
      <c r="AT12" s="1499">
        <v>1497</v>
      </c>
      <c r="AU12" s="1499">
        <v>3094</v>
      </c>
      <c r="AV12" s="1499">
        <v>170</v>
      </c>
      <c r="AW12" s="1500">
        <v>4369</v>
      </c>
      <c r="AX12" s="668">
        <f t="shared" si="0"/>
        <v>72059</v>
      </c>
    </row>
    <row r="13" spans="1:50" s="929" customFormat="1" ht="13.5">
      <c r="A13" s="875"/>
      <c r="B13" s="105"/>
      <c r="C13" s="108"/>
      <c r="D13" s="960" t="s">
        <v>298</v>
      </c>
      <c r="E13" s="1040"/>
      <c r="F13" s="1041"/>
      <c r="G13" s="1507">
        <v>0</v>
      </c>
      <c r="H13" s="1508">
        <v>118905</v>
      </c>
      <c r="I13" s="1501">
        <v>0</v>
      </c>
      <c r="J13" s="1501">
        <v>0</v>
      </c>
      <c r="K13" s="1501">
        <v>0</v>
      </c>
      <c r="L13" s="1501">
        <v>0</v>
      </c>
      <c r="M13" s="1501">
        <v>0</v>
      </c>
      <c r="N13" s="1501">
        <v>0</v>
      </c>
      <c r="O13" s="1501">
        <v>0</v>
      </c>
      <c r="P13" s="1508">
        <v>445</v>
      </c>
      <c r="Q13" s="1501">
        <v>0</v>
      </c>
      <c r="R13" s="1501">
        <v>0</v>
      </c>
      <c r="S13" s="1501">
        <v>0</v>
      </c>
      <c r="T13" s="1501">
        <v>0</v>
      </c>
      <c r="U13" s="1501">
        <v>0</v>
      </c>
      <c r="V13" s="1501">
        <v>0</v>
      </c>
      <c r="W13" s="1508">
        <v>27741</v>
      </c>
      <c r="X13" s="1501">
        <v>0</v>
      </c>
      <c r="Y13" s="1501">
        <v>0</v>
      </c>
      <c r="Z13" s="1501">
        <v>0</v>
      </c>
      <c r="AA13" s="1501">
        <v>0</v>
      </c>
      <c r="AB13" s="1501">
        <v>0</v>
      </c>
      <c r="AC13" s="1501">
        <v>0</v>
      </c>
      <c r="AD13" s="1501">
        <v>0</v>
      </c>
      <c r="AE13" s="1501">
        <v>0</v>
      </c>
      <c r="AF13" s="1501">
        <v>0</v>
      </c>
      <c r="AG13" s="1501">
        <v>0</v>
      </c>
      <c r="AH13" s="1501">
        <v>0</v>
      </c>
      <c r="AI13" s="1501">
        <v>0</v>
      </c>
      <c r="AJ13" s="1501">
        <v>0</v>
      </c>
      <c r="AK13" s="1501">
        <v>0</v>
      </c>
      <c r="AL13" s="1501">
        <v>0</v>
      </c>
      <c r="AM13" s="1501">
        <v>0</v>
      </c>
      <c r="AN13" s="1501">
        <v>0</v>
      </c>
      <c r="AO13" s="1501">
        <v>0</v>
      </c>
      <c r="AP13" s="1501">
        <v>0</v>
      </c>
      <c r="AQ13" s="1501">
        <v>0</v>
      </c>
      <c r="AR13" s="1501">
        <v>0</v>
      </c>
      <c r="AS13" s="1501">
        <v>0</v>
      </c>
      <c r="AT13" s="1501">
        <v>0</v>
      </c>
      <c r="AU13" s="1508">
        <v>0</v>
      </c>
      <c r="AV13" s="1501">
        <v>0</v>
      </c>
      <c r="AW13" s="1501">
        <v>0</v>
      </c>
      <c r="AX13" s="668">
        <f t="shared" si="0"/>
        <v>147091</v>
      </c>
    </row>
    <row r="14" spans="1:50" s="929" customFormat="1" ht="13.5">
      <c r="A14" s="875"/>
      <c r="B14" s="105"/>
      <c r="C14" s="108"/>
      <c r="D14" s="960" t="s">
        <v>304</v>
      </c>
      <c r="E14" s="1040"/>
      <c r="F14" s="1041"/>
      <c r="G14" s="1507">
        <v>0</v>
      </c>
      <c r="H14" s="1501">
        <v>0</v>
      </c>
      <c r="I14" s="1501">
        <v>0</v>
      </c>
      <c r="J14" s="1501">
        <v>0</v>
      </c>
      <c r="K14" s="1501">
        <v>0</v>
      </c>
      <c r="L14" s="1501">
        <v>0</v>
      </c>
      <c r="M14" s="1501">
        <v>0</v>
      </c>
      <c r="N14" s="1501">
        <v>0</v>
      </c>
      <c r="O14" s="1501">
        <v>0</v>
      </c>
      <c r="P14" s="1501">
        <v>0</v>
      </c>
      <c r="Q14" s="1501">
        <v>0</v>
      </c>
      <c r="R14" s="1501">
        <v>0</v>
      </c>
      <c r="S14" s="1501">
        <v>0</v>
      </c>
      <c r="T14" s="1501">
        <v>0</v>
      </c>
      <c r="U14" s="1501">
        <v>0</v>
      </c>
      <c r="V14" s="1501">
        <v>0</v>
      </c>
      <c r="W14" s="1501">
        <v>0</v>
      </c>
      <c r="X14" s="1501">
        <v>0</v>
      </c>
      <c r="Y14" s="1501">
        <v>0</v>
      </c>
      <c r="Z14" s="1501">
        <v>0</v>
      </c>
      <c r="AA14" s="1501">
        <v>0</v>
      </c>
      <c r="AB14" s="1501">
        <v>0</v>
      </c>
      <c r="AC14" s="1501">
        <v>0</v>
      </c>
      <c r="AD14" s="1501">
        <v>0</v>
      </c>
      <c r="AE14" s="1501">
        <v>0</v>
      </c>
      <c r="AF14" s="1501">
        <v>0</v>
      </c>
      <c r="AG14" s="1501">
        <v>0</v>
      </c>
      <c r="AH14" s="1501">
        <v>0</v>
      </c>
      <c r="AI14" s="1501">
        <v>0</v>
      </c>
      <c r="AJ14" s="1501">
        <v>0</v>
      </c>
      <c r="AK14" s="1501">
        <v>0</v>
      </c>
      <c r="AL14" s="1501">
        <v>0</v>
      </c>
      <c r="AM14" s="1501">
        <v>0</v>
      </c>
      <c r="AN14" s="1501">
        <v>0</v>
      </c>
      <c r="AO14" s="1501">
        <v>0</v>
      </c>
      <c r="AP14" s="1501">
        <v>0</v>
      </c>
      <c r="AQ14" s="1501">
        <v>0</v>
      </c>
      <c r="AR14" s="1501">
        <v>0</v>
      </c>
      <c r="AS14" s="1501">
        <v>0</v>
      </c>
      <c r="AT14" s="1501">
        <v>0</v>
      </c>
      <c r="AU14" s="1501">
        <v>0</v>
      </c>
      <c r="AV14" s="1501">
        <v>0</v>
      </c>
      <c r="AW14" s="1501">
        <v>0</v>
      </c>
      <c r="AX14" s="672">
        <f t="shared" si="0"/>
        <v>0</v>
      </c>
    </row>
    <row r="15" spans="1:50" s="929" customFormat="1" ht="13.5">
      <c r="A15" s="875"/>
      <c r="B15" s="105"/>
      <c r="C15" s="108"/>
      <c r="D15" s="960" t="s">
        <v>305</v>
      </c>
      <c r="E15" s="1040"/>
      <c r="F15" s="1041"/>
      <c r="G15" s="1507">
        <v>0</v>
      </c>
      <c r="H15" s="1501">
        <v>0</v>
      </c>
      <c r="I15" s="1501">
        <v>0</v>
      </c>
      <c r="J15" s="1501">
        <v>0</v>
      </c>
      <c r="K15" s="1501">
        <v>0</v>
      </c>
      <c r="L15" s="1501">
        <v>0</v>
      </c>
      <c r="M15" s="1501">
        <v>0</v>
      </c>
      <c r="N15" s="1501">
        <v>0</v>
      </c>
      <c r="O15" s="1501">
        <v>0</v>
      </c>
      <c r="P15" s="1501">
        <v>0</v>
      </c>
      <c r="Q15" s="1501">
        <v>0</v>
      </c>
      <c r="R15" s="1501">
        <v>0</v>
      </c>
      <c r="S15" s="1501">
        <v>0</v>
      </c>
      <c r="T15" s="1501">
        <v>0</v>
      </c>
      <c r="U15" s="1501">
        <v>0</v>
      </c>
      <c r="V15" s="1501">
        <v>0</v>
      </c>
      <c r="W15" s="1501">
        <v>0</v>
      </c>
      <c r="X15" s="1501">
        <v>0</v>
      </c>
      <c r="Y15" s="1501">
        <v>0</v>
      </c>
      <c r="Z15" s="1501">
        <v>0</v>
      </c>
      <c r="AA15" s="1501">
        <v>0</v>
      </c>
      <c r="AB15" s="1501">
        <v>0</v>
      </c>
      <c r="AC15" s="1501">
        <v>0</v>
      </c>
      <c r="AD15" s="1501">
        <v>0</v>
      </c>
      <c r="AE15" s="1501">
        <v>0</v>
      </c>
      <c r="AF15" s="1501">
        <v>0</v>
      </c>
      <c r="AG15" s="1501">
        <v>0</v>
      </c>
      <c r="AH15" s="1501">
        <v>0</v>
      </c>
      <c r="AI15" s="1501">
        <v>0</v>
      </c>
      <c r="AJ15" s="1501">
        <v>0</v>
      </c>
      <c r="AK15" s="1501">
        <v>0</v>
      </c>
      <c r="AL15" s="1501">
        <v>0</v>
      </c>
      <c r="AM15" s="1501">
        <v>0</v>
      </c>
      <c r="AN15" s="1501">
        <v>0</v>
      </c>
      <c r="AO15" s="1501">
        <v>0</v>
      </c>
      <c r="AP15" s="1501">
        <v>0</v>
      </c>
      <c r="AQ15" s="1501">
        <v>0</v>
      </c>
      <c r="AR15" s="1501">
        <v>0</v>
      </c>
      <c r="AS15" s="1501">
        <v>0</v>
      </c>
      <c r="AT15" s="1501">
        <v>0</v>
      </c>
      <c r="AU15" s="1501">
        <v>0</v>
      </c>
      <c r="AV15" s="1501">
        <v>0</v>
      </c>
      <c r="AW15" s="1501">
        <v>0</v>
      </c>
      <c r="AX15" s="668">
        <f t="shared" si="0"/>
        <v>0</v>
      </c>
    </row>
    <row r="16" spans="2:50" ht="13.5">
      <c r="B16" s="105"/>
      <c r="C16" s="108"/>
      <c r="D16" s="960" t="s">
        <v>306</v>
      </c>
      <c r="E16" s="1040"/>
      <c r="F16" s="1041"/>
      <c r="G16" s="1498">
        <v>9287</v>
      </c>
      <c r="H16" s="1499">
        <v>8564</v>
      </c>
      <c r="I16" s="1501">
        <v>0</v>
      </c>
      <c r="J16" s="1499">
        <v>2834</v>
      </c>
      <c r="K16" s="1499">
        <v>19505</v>
      </c>
      <c r="L16" s="1501">
        <v>0</v>
      </c>
      <c r="M16" s="1499">
        <v>205234</v>
      </c>
      <c r="N16" s="1499">
        <v>50000</v>
      </c>
      <c r="O16" s="1499">
        <v>138003</v>
      </c>
      <c r="P16" s="1499">
        <v>919</v>
      </c>
      <c r="Q16" s="1499">
        <v>1553</v>
      </c>
      <c r="R16" s="1499">
        <v>155161</v>
      </c>
      <c r="S16" s="1499">
        <v>309743</v>
      </c>
      <c r="T16" s="1501">
        <v>0</v>
      </c>
      <c r="U16" s="1499">
        <v>80000</v>
      </c>
      <c r="V16" s="1499">
        <v>3189</v>
      </c>
      <c r="W16" s="1499">
        <v>634</v>
      </c>
      <c r="X16" s="1501">
        <v>0</v>
      </c>
      <c r="Y16" s="1499">
        <v>1868</v>
      </c>
      <c r="Z16" s="1499">
        <v>94763</v>
      </c>
      <c r="AA16" s="1499">
        <v>0</v>
      </c>
      <c r="AB16" s="1499">
        <v>105857</v>
      </c>
      <c r="AC16" s="1499">
        <v>90000</v>
      </c>
      <c r="AD16" s="1499">
        <v>131283</v>
      </c>
      <c r="AE16" s="1499">
        <v>100000</v>
      </c>
      <c r="AF16" s="1499">
        <v>67820</v>
      </c>
      <c r="AG16" s="1499">
        <v>558863</v>
      </c>
      <c r="AH16" s="1499">
        <v>6351</v>
      </c>
      <c r="AI16" s="1501">
        <v>0</v>
      </c>
      <c r="AJ16" s="1501">
        <v>10000</v>
      </c>
      <c r="AK16" s="1499">
        <v>5300</v>
      </c>
      <c r="AL16" s="1499">
        <v>171404</v>
      </c>
      <c r="AM16" s="1499">
        <v>150000</v>
      </c>
      <c r="AN16" s="1499">
        <v>16000</v>
      </c>
      <c r="AO16" s="1501">
        <v>0</v>
      </c>
      <c r="AP16" s="1499">
        <v>29664</v>
      </c>
      <c r="AQ16" s="1499">
        <v>21566</v>
      </c>
      <c r="AR16" s="1499">
        <v>0</v>
      </c>
      <c r="AS16" s="1499">
        <v>122951</v>
      </c>
      <c r="AT16" s="1499">
        <v>399</v>
      </c>
      <c r="AU16" s="1501">
        <v>0</v>
      </c>
      <c r="AV16" s="1501">
        <v>0</v>
      </c>
      <c r="AW16" s="1502">
        <v>0</v>
      </c>
      <c r="AX16" s="668">
        <f t="shared" si="0"/>
        <v>2668715</v>
      </c>
    </row>
    <row r="17" spans="2:50" ht="14.25" thickBot="1">
      <c r="B17" s="109"/>
      <c r="C17" s="110"/>
      <c r="D17" s="259" t="s">
        <v>307</v>
      </c>
      <c r="E17" s="260"/>
      <c r="F17" s="261"/>
      <c r="G17" s="1509">
        <v>29556</v>
      </c>
      <c r="H17" s="1510">
        <v>299099</v>
      </c>
      <c r="I17" s="1510">
        <v>4810</v>
      </c>
      <c r="J17" s="1510">
        <v>6805</v>
      </c>
      <c r="K17" s="1510">
        <v>100</v>
      </c>
      <c r="L17" s="1510">
        <v>878</v>
      </c>
      <c r="M17" s="1510">
        <v>1209</v>
      </c>
      <c r="N17" s="1510">
        <v>19399</v>
      </c>
      <c r="O17" s="1510">
        <v>51032</v>
      </c>
      <c r="P17" s="1510">
        <v>34539</v>
      </c>
      <c r="Q17" s="1510">
        <v>1248</v>
      </c>
      <c r="R17" s="1510">
        <v>10891</v>
      </c>
      <c r="S17" s="1510">
        <v>18768</v>
      </c>
      <c r="T17" s="1510">
        <v>11995</v>
      </c>
      <c r="U17" s="1510">
        <v>331</v>
      </c>
      <c r="V17" s="1510">
        <v>190</v>
      </c>
      <c r="W17" s="1510">
        <v>91578</v>
      </c>
      <c r="X17" s="1510">
        <v>122</v>
      </c>
      <c r="Y17" s="1510">
        <v>1632</v>
      </c>
      <c r="Z17" s="1510">
        <v>1827</v>
      </c>
      <c r="AA17" s="1510">
        <v>16502</v>
      </c>
      <c r="AB17" s="1510">
        <v>432</v>
      </c>
      <c r="AC17" s="1510">
        <v>625</v>
      </c>
      <c r="AD17" s="1510">
        <v>7261</v>
      </c>
      <c r="AE17" s="1510">
        <v>243</v>
      </c>
      <c r="AF17" s="1510">
        <v>459</v>
      </c>
      <c r="AG17" s="1510">
        <v>372</v>
      </c>
      <c r="AH17" s="1510">
        <v>12026</v>
      </c>
      <c r="AI17" s="1510">
        <v>2242</v>
      </c>
      <c r="AJ17" s="1510">
        <v>27244</v>
      </c>
      <c r="AK17" s="1510">
        <v>1605</v>
      </c>
      <c r="AL17" s="1510">
        <v>90</v>
      </c>
      <c r="AM17" s="1510">
        <v>2733</v>
      </c>
      <c r="AN17" s="1510">
        <v>131</v>
      </c>
      <c r="AO17" s="1510">
        <v>49</v>
      </c>
      <c r="AP17" s="1510">
        <v>2585</v>
      </c>
      <c r="AQ17" s="1510">
        <v>93</v>
      </c>
      <c r="AR17" s="1510">
        <v>8490</v>
      </c>
      <c r="AS17" s="1510">
        <v>189</v>
      </c>
      <c r="AT17" s="1510">
        <v>108</v>
      </c>
      <c r="AU17" s="1510">
        <v>5193</v>
      </c>
      <c r="AV17" s="1510">
        <v>3703</v>
      </c>
      <c r="AW17" s="1511">
        <v>6290</v>
      </c>
      <c r="AX17" s="671">
        <f t="shared" si="0"/>
        <v>684674</v>
      </c>
    </row>
    <row r="18" spans="2:50" ht="13.5">
      <c r="B18" s="105" t="s">
        <v>308</v>
      </c>
      <c r="C18" s="262"/>
      <c r="D18" s="262"/>
      <c r="E18" s="262"/>
      <c r="F18" s="263"/>
      <c r="G18" s="1494">
        <v>4652983</v>
      </c>
      <c r="H18" s="1062">
        <v>3560465</v>
      </c>
      <c r="I18" s="1062">
        <v>3058965</v>
      </c>
      <c r="J18" s="1062">
        <v>1938059</v>
      </c>
      <c r="K18" s="1062">
        <v>493283</v>
      </c>
      <c r="L18" s="1062">
        <v>974982</v>
      </c>
      <c r="M18" s="1062">
        <v>1035393</v>
      </c>
      <c r="N18" s="1062">
        <v>1366103</v>
      </c>
      <c r="O18" s="1062">
        <v>1086507</v>
      </c>
      <c r="P18" s="1062">
        <v>551595</v>
      </c>
      <c r="Q18" s="1062">
        <v>866774</v>
      </c>
      <c r="R18" s="1062">
        <v>1617709</v>
      </c>
      <c r="S18" s="1062">
        <v>4663089</v>
      </c>
      <c r="T18" s="1062">
        <v>2705130</v>
      </c>
      <c r="U18" s="1062">
        <v>1487313</v>
      </c>
      <c r="V18" s="1062">
        <v>606486</v>
      </c>
      <c r="W18" s="1062">
        <v>1175638</v>
      </c>
      <c r="X18" s="1062">
        <v>595811</v>
      </c>
      <c r="Y18" s="1062">
        <v>1028190</v>
      </c>
      <c r="Z18" s="1062">
        <v>1817488</v>
      </c>
      <c r="AA18" s="1062">
        <v>1032693</v>
      </c>
      <c r="AB18" s="1062">
        <v>916500</v>
      </c>
      <c r="AC18" s="1062">
        <v>955678</v>
      </c>
      <c r="AD18" s="1062">
        <v>966014</v>
      </c>
      <c r="AE18" s="1062">
        <v>2292087</v>
      </c>
      <c r="AF18" s="1062">
        <v>730873</v>
      </c>
      <c r="AG18" s="1062">
        <v>1096515</v>
      </c>
      <c r="AH18" s="1062">
        <v>888332</v>
      </c>
      <c r="AI18" s="1062">
        <v>618115</v>
      </c>
      <c r="AJ18" s="1062">
        <v>649146</v>
      </c>
      <c r="AK18" s="1062">
        <v>509590</v>
      </c>
      <c r="AL18" s="1062">
        <v>645819</v>
      </c>
      <c r="AM18" s="1062">
        <v>695405</v>
      </c>
      <c r="AN18" s="1062">
        <v>405727</v>
      </c>
      <c r="AO18" s="1062">
        <v>507763</v>
      </c>
      <c r="AP18" s="1062">
        <v>833301</v>
      </c>
      <c r="AQ18" s="1062">
        <v>210110</v>
      </c>
      <c r="AR18" s="1062">
        <v>320856</v>
      </c>
      <c r="AS18" s="1062">
        <v>461863</v>
      </c>
      <c r="AT18" s="1062">
        <v>541431</v>
      </c>
      <c r="AU18" s="1062">
        <v>356400</v>
      </c>
      <c r="AV18" s="1062">
        <v>5007656</v>
      </c>
      <c r="AW18" s="1063">
        <v>1546806</v>
      </c>
      <c r="AX18" s="666">
        <f>SUM(G18:AW18)</f>
        <v>57470643</v>
      </c>
    </row>
    <row r="19" spans="2:50" ht="13.5">
      <c r="B19" s="105"/>
      <c r="C19" s="107" t="s">
        <v>309</v>
      </c>
      <c r="D19" s="104"/>
      <c r="E19" s="104"/>
      <c r="F19" s="145"/>
      <c r="G19" s="1512">
        <v>3917730</v>
      </c>
      <c r="H19" s="1513">
        <v>2915890</v>
      </c>
      <c r="I19" s="1513">
        <v>2911146</v>
      </c>
      <c r="J19" s="1513">
        <v>1693911</v>
      </c>
      <c r="K19" s="1513">
        <v>430967</v>
      </c>
      <c r="L19" s="1513">
        <v>857364</v>
      </c>
      <c r="M19" s="1513">
        <v>860798</v>
      </c>
      <c r="N19" s="1513">
        <v>1223553</v>
      </c>
      <c r="O19" s="1513">
        <v>935024</v>
      </c>
      <c r="P19" s="1513">
        <v>461322</v>
      </c>
      <c r="Q19" s="1513">
        <v>786407</v>
      </c>
      <c r="R19" s="1513">
        <v>1488910</v>
      </c>
      <c r="S19" s="1513">
        <v>4113691</v>
      </c>
      <c r="T19" s="1513">
        <v>2321774</v>
      </c>
      <c r="U19" s="1513">
        <v>1355569</v>
      </c>
      <c r="V19" s="1513">
        <v>563938</v>
      </c>
      <c r="W19" s="1513">
        <v>1138600</v>
      </c>
      <c r="X19" s="1513">
        <v>569352</v>
      </c>
      <c r="Y19" s="1513">
        <v>933179</v>
      </c>
      <c r="Z19" s="1513">
        <v>1562513</v>
      </c>
      <c r="AA19" s="1513">
        <v>955397</v>
      </c>
      <c r="AB19" s="1513">
        <v>851939</v>
      </c>
      <c r="AC19" s="1513">
        <v>845304</v>
      </c>
      <c r="AD19" s="1513">
        <v>870743</v>
      </c>
      <c r="AE19" s="1513">
        <v>2161924</v>
      </c>
      <c r="AF19" s="1513">
        <v>628784</v>
      </c>
      <c r="AG19" s="1514">
        <v>914229</v>
      </c>
      <c r="AH19" s="1514">
        <v>847397</v>
      </c>
      <c r="AI19" s="1514">
        <v>522939</v>
      </c>
      <c r="AJ19" s="1514">
        <v>564494</v>
      </c>
      <c r="AK19" s="1514">
        <v>489297</v>
      </c>
      <c r="AL19" s="1514">
        <v>554129</v>
      </c>
      <c r="AM19" s="1514">
        <v>647059</v>
      </c>
      <c r="AN19" s="1514">
        <v>349231</v>
      </c>
      <c r="AO19" s="1514">
        <v>475849</v>
      </c>
      <c r="AP19" s="1514">
        <v>767910</v>
      </c>
      <c r="AQ19" s="1514">
        <v>205736</v>
      </c>
      <c r="AR19" s="1514">
        <v>306573</v>
      </c>
      <c r="AS19" s="1514">
        <v>341670</v>
      </c>
      <c r="AT19" s="1514">
        <v>528493</v>
      </c>
      <c r="AU19" s="1514">
        <v>353247</v>
      </c>
      <c r="AV19" s="1513">
        <v>4913383</v>
      </c>
      <c r="AW19" s="1515">
        <v>1462215</v>
      </c>
      <c r="AX19" s="672">
        <f>SUM(G19:AW19)</f>
        <v>51599580</v>
      </c>
    </row>
    <row r="20" spans="2:50" ht="13.5">
      <c r="B20" s="105"/>
      <c r="C20" s="108"/>
      <c r="D20" s="960" t="s">
        <v>764</v>
      </c>
      <c r="E20" s="1040"/>
      <c r="F20" s="1041"/>
      <c r="G20" s="1498">
        <v>968308</v>
      </c>
      <c r="H20" s="1499">
        <v>705953</v>
      </c>
      <c r="I20" s="1499">
        <v>1633132</v>
      </c>
      <c r="J20" s="1499">
        <v>523309</v>
      </c>
      <c r="K20" s="1499">
        <v>144815</v>
      </c>
      <c r="L20" s="1499">
        <v>362478</v>
      </c>
      <c r="M20" s="1499">
        <v>281848</v>
      </c>
      <c r="N20" s="1499">
        <v>463294</v>
      </c>
      <c r="O20" s="1499">
        <v>163409</v>
      </c>
      <c r="P20" s="1499">
        <v>134211</v>
      </c>
      <c r="Q20" s="1499">
        <v>253849</v>
      </c>
      <c r="R20" s="1499">
        <v>780935</v>
      </c>
      <c r="S20" s="1499">
        <v>2094430</v>
      </c>
      <c r="T20" s="1499">
        <v>990930</v>
      </c>
      <c r="U20" s="1499">
        <v>770773</v>
      </c>
      <c r="V20" s="1499">
        <v>252098</v>
      </c>
      <c r="W20" s="1499">
        <v>572624</v>
      </c>
      <c r="X20" s="1499">
        <v>156779</v>
      </c>
      <c r="Y20" s="1499">
        <v>407074</v>
      </c>
      <c r="Z20" s="1499">
        <v>505960</v>
      </c>
      <c r="AA20" s="1499">
        <v>460250</v>
      </c>
      <c r="AB20" s="1499">
        <v>315554</v>
      </c>
      <c r="AC20" s="1499">
        <v>358904</v>
      </c>
      <c r="AD20" s="1499">
        <v>445557</v>
      </c>
      <c r="AE20" s="1499">
        <v>1333417</v>
      </c>
      <c r="AF20" s="1499">
        <v>240001</v>
      </c>
      <c r="AG20" s="1499">
        <v>264925</v>
      </c>
      <c r="AH20" s="1499">
        <v>403305</v>
      </c>
      <c r="AI20" s="1499">
        <v>144578</v>
      </c>
      <c r="AJ20" s="1499">
        <v>127336</v>
      </c>
      <c r="AK20" s="1499">
        <v>284981</v>
      </c>
      <c r="AL20" s="1499">
        <v>76613</v>
      </c>
      <c r="AM20" s="1499">
        <v>105143</v>
      </c>
      <c r="AN20" s="1499">
        <v>166829</v>
      </c>
      <c r="AO20" s="1499">
        <v>281363</v>
      </c>
      <c r="AP20" s="1499">
        <v>361504</v>
      </c>
      <c r="AQ20" s="1499">
        <v>112360</v>
      </c>
      <c r="AR20" s="1499">
        <v>113008</v>
      </c>
      <c r="AS20" s="1499">
        <v>125722</v>
      </c>
      <c r="AT20" s="1499">
        <v>278657</v>
      </c>
      <c r="AU20" s="1499">
        <v>136838</v>
      </c>
      <c r="AV20" s="1499">
        <v>2452983</v>
      </c>
      <c r="AW20" s="1500">
        <v>549909</v>
      </c>
      <c r="AX20" s="668">
        <f aca="true" t="shared" si="1" ref="AX20:AX33">SUM(G20:AW20)</f>
        <v>21305946</v>
      </c>
    </row>
    <row r="21" spans="2:50" ht="13.5">
      <c r="B21" s="105"/>
      <c r="C21" s="108"/>
      <c r="D21" s="960" t="s">
        <v>310</v>
      </c>
      <c r="E21" s="1040"/>
      <c r="F21" s="1041"/>
      <c r="G21" s="1498">
        <v>531128</v>
      </c>
      <c r="H21" s="1499">
        <v>264677</v>
      </c>
      <c r="I21" s="1499">
        <v>361588</v>
      </c>
      <c r="J21" s="1499">
        <v>171598</v>
      </c>
      <c r="K21" s="1499">
        <v>32068</v>
      </c>
      <c r="L21" s="1499">
        <v>57700</v>
      </c>
      <c r="M21" s="1499">
        <v>34085</v>
      </c>
      <c r="N21" s="1499">
        <v>190194</v>
      </c>
      <c r="O21" s="1499">
        <v>171827</v>
      </c>
      <c r="P21" s="1499">
        <v>57099</v>
      </c>
      <c r="Q21" s="1499">
        <v>163680</v>
      </c>
      <c r="R21" s="1499">
        <v>70248</v>
      </c>
      <c r="S21" s="1499">
        <v>459213</v>
      </c>
      <c r="T21" s="1499">
        <v>193751</v>
      </c>
      <c r="U21" s="1499">
        <v>164183</v>
      </c>
      <c r="V21" s="1499">
        <v>79591</v>
      </c>
      <c r="W21" s="1499">
        <v>194401</v>
      </c>
      <c r="X21" s="1499">
        <v>67571</v>
      </c>
      <c r="Y21" s="1499">
        <v>75862</v>
      </c>
      <c r="Z21" s="1499">
        <v>238130</v>
      </c>
      <c r="AA21" s="1499">
        <v>108629</v>
      </c>
      <c r="AB21" s="1499">
        <v>118371</v>
      </c>
      <c r="AC21" s="1499">
        <v>93303</v>
      </c>
      <c r="AD21" s="1499">
        <v>76046</v>
      </c>
      <c r="AE21" s="1499">
        <v>134780</v>
      </c>
      <c r="AF21" s="1499">
        <v>31327</v>
      </c>
      <c r="AG21" s="1499">
        <v>45711</v>
      </c>
      <c r="AH21" s="1499">
        <v>151388</v>
      </c>
      <c r="AI21" s="1501">
        <v>0</v>
      </c>
      <c r="AJ21" s="1499">
        <v>92121</v>
      </c>
      <c r="AK21" s="1499">
        <v>29053</v>
      </c>
      <c r="AL21" s="1499">
        <v>14213</v>
      </c>
      <c r="AM21" s="1499">
        <v>269266</v>
      </c>
      <c r="AN21" s="1501">
        <v>0</v>
      </c>
      <c r="AO21" s="1499">
        <v>55323</v>
      </c>
      <c r="AP21" s="1499">
        <v>89978</v>
      </c>
      <c r="AQ21" s="1499">
        <v>7605</v>
      </c>
      <c r="AR21" s="1499">
        <v>14994</v>
      </c>
      <c r="AS21" s="1499">
        <v>796</v>
      </c>
      <c r="AT21" s="1499">
        <v>84301</v>
      </c>
      <c r="AU21" s="1499">
        <v>28885</v>
      </c>
      <c r="AV21" s="1499">
        <v>560671</v>
      </c>
      <c r="AW21" s="1500">
        <v>286876</v>
      </c>
      <c r="AX21" s="668">
        <f t="shared" si="1"/>
        <v>5872231</v>
      </c>
    </row>
    <row r="22" spans="2:50" ht="13.5">
      <c r="B22" s="105"/>
      <c r="C22" s="108"/>
      <c r="D22" s="960" t="s">
        <v>311</v>
      </c>
      <c r="E22" s="1040"/>
      <c r="F22" s="1041"/>
      <c r="G22" s="1498">
        <v>98732</v>
      </c>
      <c r="H22" s="1499">
        <v>3574</v>
      </c>
      <c r="I22" s="1499">
        <v>10736</v>
      </c>
      <c r="J22" s="1499">
        <v>3233</v>
      </c>
      <c r="K22" s="1501">
        <v>0</v>
      </c>
      <c r="L22" s="1501">
        <v>0</v>
      </c>
      <c r="M22" s="1501">
        <v>0</v>
      </c>
      <c r="N22" s="1501">
        <v>0</v>
      </c>
      <c r="O22" s="1501">
        <v>0</v>
      </c>
      <c r="P22" s="1499">
        <v>11306</v>
      </c>
      <c r="Q22" s="1501">
        <v>0</v>
      </c>
      <c r="R22" s="1501">
        <v>0</v>
      </c>
      <c r="S22" s="1501">
        <v>0</v>
      </c>
      <c r="T22" s="1499">
        <v>33149</v>
      </c>
      <c r="U22" s="1501">
        <v>0</v>
      </c>
      <c r="V22" s="1501">
        <v>0</v>
      </c>
      <c r="W22" s="1499">
        <v>303</v>
      </c>
      <c r="X22" s="1499">
        <v>6700</v>
      </c>
      <c r="Y22" s="1501">
        <v>0</v>
      </c>
      <c r="Z22" s="1499">
        <v>135</v>
      </c>
      <c r="AA22" s="1499">
        <v>11216</v>
      </c>
      <c r="AB22" s="1501">
        <v>0</v>
      </c>
      <c r="AC22" s="1499">
        <v>3165</v>
      </c>
      <c r="AD22" s="1501">
        <v>0</v>
      </c>
      <c r="AE22" s="1501">
        <v>0</v>
      </c>
      <c r="AF22" s="1499">
        <v>13050</v>
      </c>
      <c r="AG22" s="1499">
        <v>81189</v>
      </c>
      <c r="AH22" s="1499">
        <v>14420</v>
      </c>
      <c r="AI22" s="1501">
        <v>0</v>
      </c>
      <c r="AJ22" s="1499">
        <v>94</v>
      </c>
      <c r="AK22" s="1501">
        <v>0</v>
      </c>
      <c r="AL22" s="1499">
        <v>134422</v>
      </c>
      <c r="AM22" s="1501">
        <v>0</v>
      </c>
      <c r="AN22" s="1499">
        <v>9510</v>
      </c>
      <c r="AO22" s="1501">
        <v>470</v>
      </c>
      <c r="AP22" s="1499">
        <v>87</v>
      </c>
      <c r="AQ22" s="1499">
        <v>1854</v>
      </c>
      <c r="AR22" s="1501">
        <v>0</v>
      </c>
      <c r="AS22" s="1501">
        <v>0</v>
      </c>
      <c r="AT22" s="1499">
        <v>91</v>
      </c>
      <c r="AU22" s="1499">
        <v>93</v>
      </c>
      <c r="AV22" s="1499">
        <v>6687</v>
      </c>
      <c r="AW22" s="1500">
        <v>13213</v>
      </c>
      <c r="AX22" s="668">
        <f t="shared" si="1"/>
        <v>457429</v>
      </c>
    </row>
    <row r="23" spans="2:50" ht="13.5">
      <c r="B23" s="105"/>
      <c r="C23" s="108"/>
      <c r="D23" s="960" t="s">
        <v>312</v>
      </c>
      <c r="E23" s="1040"/>
      <c r="F23" s="1041"/>
      <c r="G23" s="1498">
        <v>434196</v>
      </c>
      <c r="H23" s="1499">
        <v>261929</v>
      </c>
      <c r="I23" s="1499">
        <v>135269</v>
      </c>
      <c r="J23" s="1499">
        <v>0</v>
      </c>
      <c r="K23" s="1499">
        <v>0</v>
      </c>
      <c r="L23" s="1499">
        <v>0</v>
      </c>
      <c r="M23" s="1499">
        <v>0</v>
      </c>
      <c r="N23" s="1499">
        <v>0</v>
      </c>
      <c r="O23" s="1499">
        <v>0</v>
      </c>
      <c r="P23" s="1499">
        <v>0</v>
      </c>
      <c r="Q23" s="1499">
        <v>55903</v>
      </c>
      <c r="R23" s="1499">
        <v>24969</v>
      </c>
      <c r="S23" s="1499">
        <v>225863</v>
      </c>
      <c r="T23" s="1499">
        <v>152487</v>
      </c>
      <c r="U23" s="1501">
        <v>0</v>
      </c>
      <c r="V23" s="1501">
        <v>0</v>
      </c>
      <c r="W23" s="1501">
        <v>0</v>
      </c>
      <c r="X23" s="1499">
        <v>14842</v>
      </c>
      <c r="Y23" s="1499">
        <v>0</v>
      </c>
      <c r="Z23" s="1499">
        <v>0</v>
      </c>
      <c r="AA23" s="1499">
        <v>0</v>
      </c>
      <c r="AB23" s="1499">
        <v>0</v>
      </c>
      <c r="AC23" s="1499">
        <v>0</v>
      </c>
      <c r="AD23" s="1499">
        <v>0</v>
      </c>
      <c r="AE23" s="1499">
        <v>124017</v>
      </c>
      <c r="AF23" s="1499">
        <v>27691</v>
      </c>
      <c r="AG23" s="1499">
        <v>0</v>
      </c>
      <c r="AH23" s="1499">
        <v>0</v>
      </c>
      <c r="AI23" s="1499">
        <v>0</v>
      </c>
      <c r="AJ23" s="1499">
        <v>0</v>
      </c>
      <c r="AK23" s="1499">
        <v>23895</v>
      </c>
      <c r="AL23" s="1499">
        <v>0</v>
      </c>
      <c r="AM23" s="1499">
        <v>0</v>
      </c>
      <c r="AN23" s="1499">
        <v>0</v>
      </c>
      <c r="AO23" s="1499">
        <v>0</v>
      </c>
      <c r="AP23" s="1499">
        <v>0</v>
      </c>
      <c r="AQ23" s="1499">
        <v>0</v>
      </c>
      <c r="AR23" s="1499">
        <v>0</v>
      </c>
      <c r="AS23" s="1499">
        <v>0</v>
      </c>
      <c r="AT23" s="1499">
        <v>0</v>
      </c>
      <c r="AU23" s="1499">
        <v>0</v>
      </c>
      <c r="AV23" s="1499">
        <v>366966</v>
      </c>
      <c r="AW23" s="1502">
        <v>0</v>
      </c>
      <c r="AX23" s="668">
        <f t="shared" si="1"/>
        <v>1848027</v>
      </c>
    </row>
    <row r="24" spans="2:50" ht="13.5">
      <c r="B24" s="105"/>
      <c r="C24" s="108"/>
      <c r="D24" s="960" t="s">
        <v>313</v>
      </c>
      <c r="E24" s="1040"/>
      <c r="F24" s="1041"/>
      <c r="G24" s="1498">
        <v>387242</v>
      </c>
      <c r="H24" s="1499">
        <v>275574</v>
      </c>
      <c r="I24" s="1499">
        <v>71814</v>
      </c>
      <c r="J24" s="1499">
        <v>219464</v>
      </c>
      <c r="K24" s="1499">
        <v>86773</v>
      </c>
      <c r="L24" s="1499">
        <v>116462</v>
      </c>
      <c r="M24" s="1499">
        <v>143353</v>
      </c>
      <c r="N24" s="1499">
        <v>132702</v>
      </c>
      <c r="O24" s="1499">
        <v>170873</v>
      </c>
      <c r="P24" s="1499">
        <v>62948</v>
      </c>
      <c r="Q24" s="1499">
        <v>46715</v>
      </c>
      <c r="R24" s="1499">
        <v>156354</v>
      </c>
      <c r="S24" s="1499">
        <v>156993</v>
      </c>
      <c r="T24" s="1499">
        <v>143477</v>
      </c>
      <c r="U24" s="1499">
        <v>167517</v>
      </c>
      <c r="V24" s="1499">
        <v>69580</v>
      </c>
      <c r="W24" s="1499">
        <v>158497</v>
      </c>
      <c r="X24" s="1499">
        <v>46073</v>
      </c>
      <c r="Y24" s="1499">
        <v>169137</v>
      </c>
      <c r="Z24" s="1499">
        <v>170457</v>
      </c>
      <c r="AA24" s="1499">
        <v>114697</v>
      </c>
      <c r="AB24" s="1499">
        <v>164988</v>
      </c>
      <c r="AC24" s="1499">
        <v>101954</v>
      </c>
      <c r="AD24" s="1499">
        <v>121984</v>
      </c>
      <c r="AE24" s="1499">
        <v>141573</v>
      </c>
      <c r="AF24" s="1499">
        <v>84332</v>
      </c>
      <c r="AG24" s="1499">
        <v>93765</v>
      </c>
      <c r="AH24" s="1499">
        <v>119274</v>
      </c>
      <c r="AI24" s="1499">
        <v>136953</v>
      </c>
      <c r="AJ24" s="1499">
        <v>73996</v>
      </c>
      <c r="AK24" s="1499">
        <v>30137</v>
      </c>
      <c r="AL24" s="1499">
        <v>91233</v>
      </c>
      <c r="AM24" s="1499">
        <v>76490</v>
      </c>
      <c r="AN24" s="1499">
        <v>66805</v>
      </c>
      <c r="AO24" s="1499">
        <v>43853</v>
      </c>
      <c r="AP24" s="1499">
        <v>111940</v>
      </c>
      <c r="AQ24" s="1499">
        <v>29837</v>
      </c>
      <c r="AR24" s="1499">
        <v>66682</v>
      </c>
      <c r="AS24" s="1499">
        <v>27564</v>
      </c>
      <c r="AT24" s="1499">
        <v>52152</v>
      </c>
      <c r="AU24" s="1499">
        <v>98335</v>
      </c>
      <c r="AV24" s="1499">
        <v>413623</v>
      </c>
      <c r="AW24" s="1500">
        <v>235165</v>
      </c>
      <c r="AX24" s="668">
        <f t="shared" si="1"/>
        <v>5449337</v>
      </c>
    </row>
    <row r="25" spans="2:50" ht="13.5">
      <c r="B25" s="105"/>
      <c r="C25" s="108"/>
      <c r="D25" s="960" t="s">
        <v>314</v>
      </c>
      <c r="E25" s="1040"/>
      <c r="F25" s="1041"/>
      <c r="G25" s="1498">
        <v>1410745</v>
      </c>
      <c r="H25" s="1499">
        <v>1196991</v>
      </c>
      <c r="I25" s="1499">
        <v>674719</v>
      </c>
      <c r="J25" s="1499">
        <v>771620</v>
      </c>
      <c r="K25" s="1499">
        <v>166461</v>
      </c>
      <c r="L25" s="1499">
        <v>320724</v>
      </c>
      <c r="M25" s="1499">
        <v>401074</v>
      </c>
      <c r="N25" s="1499">
        <v>436095</v>
      </c>
      <c r="O25" s="1499">
        <v>414594</v>
      </c>
      <c r="P25" s="1499">
        <v>194684</v>
      </c>
      <c r="Q25" s="1499">
        <v>263781</v>
      </c>
      <c r="R25" s="1499">
        <v>428088</v>
      </c>
      <c r="S25" s="1499">
        <v>1157693</v>
      </c>
      <c r="T25" s="1499">
        <v>807515</v>
      </c>
      <c r="U25" s="1499">
        <v>252131</v>
      </c>
      <c r="V25" s="1499">
        <v>162534</v>
      </c>
      <c r="W25" s="1499">
        <v>211106</v>
      </c>
      <c r="X25" s="1499">
        <v>247081</v>
      </c>
      <c r="Y25" s="1499">
        <v>281106</v>
      </c>
      <c r="Z25" s="1499">
        <v>634243</v>
      </c>
      <c r="AA25" s="1499">
        <v>255630</v>
      </c>
      <c r="AB25" s="1499">
        <v>246820</v>
      </c>
      <c r="AC25" s="1499">
        <v>283006</v>
      </c>
      <c r="AD25" s="1499">
        <v>223983</v>
      </c>
      <c r="AE25" s="1499">
        <v>424887</v>
      </c>
      <c r="AF25" s="1499">
        <v>232383</v>
      </c>
      <c r="AG25" s="1499">
        <v>424040</v>
      </c>
      <c r="AH25" s="1499">
        <v>152577</v>
      </c>
      <c r="AI25" s="1499">
        <v>231774</v>
      </c>
      <c r="AJ25" s="1499">
        <v>270802</v>
      </c>
      <c r="AK25" s="1499">
        <v>120561</v>
      </c>
      <c r="AL25" s="1499">
        <v>237648</v>
      </c>
      <c r="AM25" s="1499">
        <v>192065</v>
      </c>
      <c r="AN25" s="1499">
        <v>101644</v>
      </c>
      <c r="AO25" s="1499">
        <v>94568</v>
      </c>
      <c r="AP25" s="1499">
        <v>201519</v>
      </c>
      <c r="AQ25" s="1499">
        <v>53755</v>
      </c>
      <c r="AR25" s="1499">
        <v>111889</v>
      </c>
      <c r="AS25" s="1499">
        <v>187588</v>
      </c>
      <c r="AT25" s="1499">
        <v>112712</v>
      </c>
      <c r="AU25" s="1499">
        <v>88224</v>
      </c>
      <c r="AV25" s="1499">
        <v>1076180</v>
      </c>
      <c r="AW25" s="1500">
        <v>366533</v>
      </c>
      <c r="AX25" s="668">
        <f t="shared" si="1"/>
        <v>16123773</v>
      </c>
    </row>
    <row r="26" spans="2:50" ht="13.5">
      <c r="B26" s="105"/>
      <c r="C26" s="108"/>
      <c r="D26" s="960" t="s">
        <v>315</v>
      </c>
      <c r="E26" s="1040"/>
      <c r="F26" s="1041"/>
      <c r="G26" s="1498">
        <v>87379</v>
      </c>
      <c r="H26" s="1499">
        <v>207192</v>
      </c>
      <c r="I26" s="1499">
        <v>23888</v>
      </c>
      <c r="J26" s="1499">
        <v>4687</v>
      </c>
      <c r="K26" s="1499">
        <v>794</v>
      </c>
      <c r="L26" s="1501">
        <v>0</v>
      </c>
      <c r="M26" s="1499">
        <v>438</v>
      </c>
      <c r="N26" s="1499">
        <v>1268</v>
      </c>
      <c r="O26" s="1499">
        <v>14321</v>
      </c>
      <c r="P26" s="1499">
        <v>1074</v>
      </c>
      <c r="Q26" s="1499">
        <v>2479</v>
      </c>
      <c r="R26" s="1499">
        <v>28316</v>
      </c>
      <c r="S26" s="1499">
        <v>19499</v>
      </c>
      <c r="T26" s="1499">
        <v>465</v>
      </c>
      <c r="U26" s="1499">
        <v>965</v>
      </c>
      <c r="V26" s="1499">
        <v>135</v>
      </c>
      <c r="W26" s="1499">
        <v>4</v>
      </c>
      <c r="X26" s="1499">
        <v>30306</v>
      </c>
      <c r="Y26" s="1499">
        <v>0</v>
      </c>
      <c r="Z26" s="1499">
        <v>13588</v>
      </c>
      <c r="AA26" s="1499">
        <v>4975</v>
      </c>
      <c r="AB26" s="1499">
        <v>6206</v>
      </c>
      <c r="AC26" s="1499">
        <v>4972</v>
      </c>
      <c r="AD26" s="1499">
        <v>3173</v>
      </c>
      <c r="AE26" s="1499">
        <v>3250</v>
      </c>
      <c r="AF26" s="1499">
        <v>0</v>
      </c>
      <c r="AG26" s="1499">
        <v>4550</v>
      </c>
      <c r="AH26" s="1499">
        <v>6433</v>
      </c>
      <c r="AI26" s="1499">
        <v>9634</v>
      </c>
      <c r="AJ26" s="1499">
        <v>145</v>
      </c>
      <c r="AK26" s="1501">
        <v>661</v>
      </c>
      <c r="AL26" s="1499">
        <v>0</v>
      </c>
      <c r="AM26" s="1499">
        <v>4095</v>
      </c>
      <c r="AN26" s="1499">
        <v>4443</v>
      </c>
      <c r="AO26" s="1499">
        <v>272</v>
      </c>
      <c r="AP26" s="1499">
        <v>2882</v>
      </c>
      <c r="AQ26" s="1499">
        <v>325</v>
      </c>
      <c r="AR26" s="1501">
        <v>0</v>
      </c>
      <c r="AS26" s="1501">
        <v>0</v>
      </c>
      <c r="AT26" s="1499">
        <v>580</v>
      </c>
      <c r="AU26" s="1499">
        <v>872</v>
      </c>
      <c r="AV26" s="1499">
        <v>36273</v>
      </c>
      <c r="AW26" s="1500">
        <v>8777</v>
      </c>
      <c r="AX26" s="668">
        <f t="shared" si="1"/>
        <v>539316</v>
      </c>
    </row>
    <row r="27" spans="2:50" ht="13.5">
      <c r="B27" s="105"/>
      <c r="C27" s="1046"/>
      <c r="D27" s="961" t="s">
        <v>316</v>
      </c>
      <c r="E27" s="1049"/>
      <c r="F27" s="1050"/>
      <c r="G27" s="1516">
        <v>0</v>
      </c>
      <c r="H27" s="1517">
        <v>0</v>
      </c>
      <c r="I27" s="1517">
        <v>0</v>
      </c>
      <c r="J27" s="1517">
        <v>0</v>
      </c>
      <c r="K27" s="1517">
        <v>56</v>
      </c>
      <c r="L27" s="1517">
        <v>0</v>
      </c>
      <c r="M27" s="1517">
        <v>0</v>
      </c>
      <c r="N27" s="1517">
        <v>0</v>
      </c>
      <c r="O27" s="1517">
        <v>0</v>
      </c>
      <c r="P27" s="1517">
        <v>0</v>
      </c>
      <c r="Q27" s="1517">
        <v>0</v>
      </c>
      <c r="R27" s="1517">
        <v>0</v>
      </c>
      <c r="S27" s="1517">
        <v>0</v>
      </c>
      <c r="T27" s="1517">
        <v>0</v>
      </c>
      <c r="U27" s="1517">
        <v>0</v>
      </c>
      <c r="V27" s="1517">
        <v>0</v>
      </c>
      <c r="W27" s="1508">
        <v>1665</v>
      </c>
      <c r="X27" s="1517">
        <v>0</v>
      </c>
      <c r="Y27" s="1517">
        <v>0</v>
      </c>
      <c r="Z27" s="1517">
        <v>0</v>
      </c>
      <c r="AA27" s="1517">
        <v>0</v>
      </c>
      <c r="AB27" s="1517">
        <v>0</v>
      </c>
      <c r="AC27" s="1517">
        <v>0</v>
      </c>
      <c r="AD27" s="1517">
        <v>0</v>
      </c>
      <c r="AE27" s="1517">
        <v>0</v>
      </c>
      <c r="AF27" s="1517">
        <v>0</v>
      </c>
      <c r="AG27" s="1517">
        <v>49</v>
      </c>
      <c r="AH27" s="1517">
        <v>0</v>
      </c>
      <c r="AI27" s="1518">
        <v>0</v>
      </c>
      <c r="AJ27" s="1517">
        <v>0</v>
      </c>
      <c r="AK27" s="1518">
        <v>9</v>
      </c>
      <c r="AL27" s="1517">
        <v>0</v>
      </c>
      <c r="AM27" s="1517">
        <v>0</v>
      </c>
      <c r="AN27" s="1517">
        <v>0</v>
      </c>
      <c r="AO27" s="1517">
        <v>0</v>
      </c>
      <c r="AP27" s="1517">
        <v>0</v>
      </c>
      <c r="AQ27" s="1517">
        <v>0</v>
      </c>
      <c r="AR27" s="1517">
        <v>0</v>
      </c>
      <c r="AS27" s="1517">
        <v>0</v>
      </c>
      <c r="AT27" s="1517">
        <v>0</v>
      </c>
      <c r="AU27" s="1517">
        <v>0</v>
      </c>
      <c r="AV27" s="1517">
        <v>0</v>
      </c>
      <c r="AW27" s="1519">
        <v>1742</v>
      </c>
      <c r="AX27" s="930">
        <f t="shared" si="1"/>
        <v>3521</v>
      </c>
    </row>
    <row r="28" spans="2:50" ht="13.5">
      <c r="B28" s="105"/>
      <c r="C28" s="107" t="s">
        <v>317</v>
      </c>
      <c r="D28" s="104"/>
      <c r="E28" s="104"/>
      <c r="F28" s="145"/>
      <c r="G28" s="1495">
        <v>603273</v>
      </c>
      <c r="H28" s="1496">
        <v>529840</v>
      </c>
      <c r="I28" s="1496">
        <v>134624</v>
      </c>
      <c r="J28" s="1496">
        <v>224574</v>
      </c>
      <c r="K28" s="1496">
        <v>62034</v>
      </c>
      <c r="L28" s="1496">
        <v>117618</v>
      </c>
      <c r="M28" s="1496">
        <v>174595</v>
      </c>
      <c r="N28" s="1496">
        <v>142550</v>
      </c>
      <c r="O28" s="1496">
        <v>151325</v>
      </c>
      <c r="P28" s="1496">
        <v>90273</v>
      </c>
      <c r="Q28" s="1496">
        <v>80367</v>
      </c>
      <c r="R28" s="1496">
        <v>111241</v>
      </c>
      <c r="S28" s="1496">
        <v>545425</v>
      </c>
      <c r="T28" s="1496">
        <v>341015</v>
      </c>
      <c r="U28" s="1496">
        <v>124858</v>
      </c>
      <c r="V28" s="1496">
        <v>37724</v>
      </c>
      <c r="W28" s="1496">
        <v>34663</v>
      </c>
      <c r="X28" s="1496">
        <v>25716</v>
      </c>
      <c r="Y28" s="1496">
        <v>53837</v>
      </c>
      <c r="Z28" s="1496">
        <v>254975</v>
      </c>
      <c r="AA28" s="1496">
        <v>77296</v>
      </c>
      <c r="AB28" s="1496">
        <v>26762</v>
      </c>
      <c r="AC28" s="1496">
        <v>110281</v>
      </c>
      <c r="AD28" s="1496">
        <v>93245</v>
      </c>
      <c r="AE28" s="1496">
        <v>130163</v>
      </c>
      <c r="AF28" s="1496">
        <v>97808</v>
      </c>
      <c r="AG28" s="1496">
        <v>178760</v>
      </c>
      <c r="AH28" s="1496">
        <v>38555</v>
      </c>
      <c r="AI28" s="1496">
        <v>90289</v>
      </c>
      <c r="AJ28" s="1496">
        <v>79437</v>
      </c>
      <c r="AK28" s="1496">
        <v>20293</v>
      </c>
      <c r="AL28" s="1496">
        <v>91690</v>
      </c>
      <c r="AM28" s="1496">
        <v>47544</v>
      </c>
      <c r="AN28" s="1496">
        <v>53841</v>
      </c>
      <c r="AO28" s="1496">
        <v>31135</v>
      </c>
      <c r="AP28" s="1496">
        <v>15443</v>
      </c>
      <c r="AQ28" s="1496">
        <v>4374</v>
      </c>
      <c r="AR28" s="1496">
        <v>14283</v>
      </c>
      <c r="AS28" s="1496">
        <v>119807</v>
      </c>
      <c r="AT28" s="1496">
        <v>12938</v>
      </c>
      <c r="AU28" s="1496">
        <v>2953</v>
      </c>
      <c r="AV28" s="1496">
        <v>88078</v>
      </c>
      <c r="AW28" s="1497">
        <v>81580</v>
      </c>
      <c r="AX28" s="1080">
        <f t="shared" si="1"/>
        <v>5347082</v>
      </c>
    </row>
    <row r="29" spans="2:50" ht="13.5">
      <c r="B29" s="105"/>
      <c r="C29" s="108"/>
      <c r="D29" s="960" t="s">
        <v>318</v>
      </c>
      <c r="E29" s="1040"/>
      <c r="F29" s="1041"/>
      <c r="G29" s="1498">
        <v>599053</v>
      </c>
      <c r="H29" s="1499">
        <v>412185</v>
      </c>
      <c r="I29" s="1499">
        <v>120499</v>
      </c>
      <c r="J29" s="1499">
        <v>224574</v>
      </c>
      <c r="K29" s="1499">
        <v>61997</v>
      </c>
      <c r="L29" s="1499">
        <v>107663</v>
      </c>
      <c r="M29" s="1499">
        <v>172628</v>
      </c>
      <c r="N29" s="1499">
        <v>140699</v>
      </c>
      <c r="O29" s="1499">
        <v>150910</v>
      </c>
      <c r="P29" s="1499">
        <v>89077</v>
      </c>
      <c r="Q29" s="1499">
        <v>80342</v>
      </c>
      <c r="R29" s="1499">
        <v>111241</v>
      </c>
      <c r="S29" s="1499">
        <v>544813</v>
      </c>
      <c r="T29" s="1499">
        <v>334018</v>
      </c>
      <c r="U29" s="1499">
        <v>123357</v>
      </c>
      <c r="V29" s="1499">
        <v>35082</v>
      </c>
      <c r="W29" s="1499">
        <v>5988</v>
      </c>
      <c r="X29" s="1499">
        <v>25381</v>
      </c>
      <c r="Y29" s="1499">
        <v>50633</v>
      </c>
      <c r="Z29" s="1499">
        <v>244482</v>
      </c>
      <c r="AA29" s="1499">
        <v>75313</v>
      </c>
      <c r="AB29" s="1499">
        <v>26762</v>
      </c>
      <c r="AC29" s="1499">
        <v>110281</v>
      </c>
      <c r="AD29" s="1499">
        <v>93245</v>
      </c>
      <c r="AE29" s="1499">
        <v>110360</v>
      </c>
      <c r="AF29" s="1499">
        <v>97808</v>
      </c>
      <c r="AG29" s="1499">
        <v>176698</v>
      </c>
      <c r="AH29" s="1499">
        <v>37332</v>
      </c>
      <c r="AI29" s="1499">
        <v>90219</v>
      </c>
      <c r="AJ29" s="1499">
        <v>79402</v>
      </c>
      <c r="AK29" s="1499">
        <v>19111</v>
      </c>
      <c r="AL29" s="1499">
        <v>90291</v>
      </c>
      <c r="AM29" s="1499">
        <v>47533</v>
      </c>
      <c r="AN29" s="1499">
        <v>53514</v>
      </c>
      <c r="AO29" s="1499">
        <v>31128</v>
      </c>
      <c r="AP29" s="1499">
        <v>15275</v>
      </c>
      <c r="AQ29" s="1499">
        <v>2506</v>
      </c>
      <c r="AR29" s="1499">
        <v>13746</v>
      </c>
      <c r="AS29" s="1499">
        <v>119807</v>
      </c>
      <c r="AT29" s="1499">
        <v>8873</v>
      </c>
      <c r="AU29" s="1499">
        <v>2953</v>
      </c>
      <c r="AV29" s="1499">
        <v>88066</v>
      </c>
      <c r="AW29" s="1500">
        <v>75815</v>
      </c>
      <c r="AX29" s="672">
        <f t="shared" si="1"/>
        <v>5100660</v>
      </c>
    </row>
    <row r="30" spans="1:50" s="929" customFormat="1" ht="13.5">
      <c r="A30" s="875"/>
      <c r="B30" s="105"/>
      <c r="C30" s="108"/>
      <c r="D30" s="960" t="s">
        <v>319</v>
      </c>
      <c r="E30" s="1040"/>
      <c r="F30" s="1041"/>
      <c r="G30" s="1520">
        <v>0</v>
      </c>
      <c r="H30" s="1501">
        <v>0</v>
      </c>
      <c r="I30" s="1501">
        <v>0</v>
      </c>
      <c r="J30" s="1501">
        <v>0</v>
      </c>
      <c r="K30" s="1501">
        <v>0</v>
      </c>
      <c r="L30" s="1501">
        <v>0</v>
      </c>
      <c r="M30" s="1501">
        <v>0</v>
      </c>
      <c r="N30" s="1501">
        <v>0</v>
      </c>
      <c r="O30" s="1501">
        <v>0</v>
      </c>
      <c r="P30" s="1501">
        <v>0</v>
      </c>
      <c r="Q30" s="1501">
        <v>0</v>
      </c>
      <c r="R30" s="1501">
        <v>0</v>
      </c>
      <c r="S30" s="1501">
        <v>0</v>
      </c>
      <c r="T30" s="1501">
        <v>0</v>
      </c>
      <c r="U30" s="1501">
        <v>0</v>
      </c>
      <c r="V30" s="1501">
        <v>0</v>
      </c>
      <c r="W30" s="1501">
        <v>0</v>
      </c>
      <c r="X30" s="1501">
        <v>0</v>
      </c>
      <c r="Y30" s="1501">
        <v>0</v>
      </c>
      <c r="Z30" s="1501">
        <v>0</v>
      </c>
      <c r="AA30" s="1501">
        <v>0</v>
      </c>
      <c r="AB30" s="1501">
        <v>0</v>
      </c>
      <c r="AC30" s="1501">
        <v>0</v>
      </c>
      <c r="AD30" s="1501">
        <v>0</v>
      </c>
      <c r="AE30" s="1501">
        <v>0</v>
      </c>
      <c r="AF30" s="1501">
        <v>0</v>
      </c>
      <c r="AG30" s="1501">
        <v>0</v>
      </c>
      <c r="AH30" s="1501">
        <v>0</v>
      </c>
      <c r="AI30" s="1501">
        <v>0</v>
      </c>
      <c r="AJ30" s="1501">
        <v>0</v>
      </c>
      <c r="AK30" s="1501">
        <v>0</v>
      </c>
      <c r="AL30" s="1501">
        <v>0</v>
      </c>
      <c r="AM30" s="1501">
        <v>0</v>
      </c>
      <c r="AN30" s="1501">
        <v>0</v>
      </c>
      <c r="AO30" s="1501">
        <v>0</v>
      </c>
      <c r="AP30" s="1501">
        <v>0</v>
      </c>
      <c r="AQ30" s="1501">
        <v>0</v>
      </c>
      <c r="AR30" s="1501">
        <v>0</v>
      </c>
      <c r="AS30" s="1501">
        <v>0</v>
      </c>
      <c r="AT30" s="1501">
        <v>0</v>
      </c>
      <c r="AU30" s="1501">
        <v>0</v>
      </c>
      <c r="AV30" s="1501">
        <v>0</v>
      </c>
      <c r="AW30" s="1501">
        <v>0</v>
      </c>
      <c r="AX30" s="668">
        <f t="shared" si="1"/>
        <v>0</v>
      </c>
    </row>
    <row r="31" spans="2:50" ht="13.5" customHeight="1">
      <c r="B31" s="105"/>
      <c r="C31" s="108"/>
      <c r="D31" s="960" t="s">
        <v>311</v>
      </c>
      <c r="E31" s="1040"/>
      <c r="F31" s="1041"/>
      <c r="G31" s="1507">
        <v>0</v>
      </c>
      <c r="H31" s="1499">
        <v>113128</v>
      </c>
      <c r="I31" s="1501">
        <v>0</v>
      </c>
      <c r="J31" s="1501">
        <v>0</v>
      </c>
      <c r="K31" s="1501">
        <v>0</v>
      </c>
      <c r="L31" s="1501">
        <v>0</v>
      </c>
      <c r="M31" s="1501">
        <v>0</v>
      </c>
      <c r="N31" s="1501">
        <v>0</v>
      </c>
      <c r="O31" s="1501">
        <v>0</v>
      </c>
      <c r="P31" s="1499">
        <v>445</v>
      </c>
      <c r="Q31" s="1501">
        <v>0</v>
      </c>
      <c r="R31" s="1501">
        <v>0</v>
      </c>
      <c r="S31" s="1501">
        <v>0</v>
      </c>
      <c r="T31" s="1501">
        <v>0</v>
      </c>
      <c r="U31" s="1501">
        <v>0</v>
      </c>
      <c r="V31" s="1501">
        <v>0</v>
      </c>
      <c r="W31" s="1499">
        <v>27741</v>
      </c>
      <c r="X31" s="1501">
        <v>0</v>
      </c>
      <c r="Y31" s="1501">
        <v>0</v>
      </c>
      <c r="Z31" s="1501">
        <v>0</v>
      </c>
      <c r="AA31" s="1501">
        <v>0</v>
      </c>
      <c r="AB31" s="1501">
        <v>0</v>
      </c>
      <c r="AC31" s="1501">
        <v>0</v>
      </c>
      <c r="AD31" s="1501">
        <v>0</v>
      </c>
      <c r="AE31" s="1501">
        <v>0</v>
      </c>
      <c r="AF31" s="1501">
        <v>0</v>
      </c>
      <c r="AG31" s="1501">
        <v>0</v>
      </c>
      <c r="AH31" s="1501">
        <v>0</v>
      </c>
      <c r="AI31" s="1501">
        <v>0</v>
      </c>
      <c r="AJ31" s="1501">
        <v>0</v>
      </c>
      <c r="AK31" s="1501">
        <v>0</v>
      </c>
      <c r="AL31" s="1501">
        <v>0</v>
      </c>
      <c r="AM31" s="1501">
        <v>0</v>
      </c>
      <c r="AN31" s="1501">
        <v>0</v>
      </c>
      <c r="AO31" s="1501">
        <v>0</v>
      </c>
      <c r="AP31" s="1501">
        <v>0</v>
      </c>
      <c r="AQ31" s="1501">
        <v>0</v>
      </c>
      <c r="AR31" s="1501">
        <v>0</v>
      </c>
      <c r="AS31" s="1501">
        <v>0</v>
      </c>
      <c r="AT31" s="1501">
        <v>0</v>
      </c>
      <c r="AU31" s="1499">
        <v>0</v>
      </c>
      <c r="AV31" s="1501">
        <v>0</v>
      </c>
      <c r="AW31" s="1502">
        <v>0</v>
      </c>
      <c r="AX31" s="668">
        <f t="shared" si="1"/>
        <v>141314</v>
      </c>
    </row>
    <row r="32" spans="2:50" ht="13.5" customHeight="1">
      <c r="B32" s="105"/>
      <c r="C32" s="108"/>
      <c r="D32" s="960" t="s">
        <v>320</v>
      </c>
      <c r="E32" s="1040"/>
      <c r="F32" s="1041"/>
      <c r="G32" s="1521">
        <v>0</v>
      </c>
      <c r="H32" s="1517">
        <v>0</v>
      </c>
      <c r="I32" s="1508">
        <v>13931</v>
      </c>
      <c r="J32" s="1517">
        <v>0</v>
      </c>
      <c r="K32" s="1517">
        <v>0</v>
      </c>
      <c r="L32" s="1517">
        <v>0</v>
      </c>
      <c r="M32" s="1517">
        <v>0</v>
      </c>
      <c r="N32" s="1517">
        <v>0</v>
      </c>
      <c r="O32" s="1517">
        <v>0</v>
      </c>
      <c r="P32" s="1517">
        <v>0</v>
      </c>
      <c r="Q32" s="1517">
        <v>0</v>
      </c>
      <c r="R32" s="1517">
        <v>0</v>
      </c>
      <c r="S32" s="1517">
        <v>0</v>
      </c>
      <c r="T32" s="1517">
        <v>0</v>
      </c>
      <c r="U32" s="1517">
        <v>0</v>
      </c>
      <c r="V32" s="1517">
        <v>0</v>
      </c>
      <c r="W32" s="1517">
        <v>0</v>
      </c>
      <c r="X32" s="1517">
        <v>0</v>
      </c>
      <c r="Y32" s="1517">
        <v>0</v>
      </c>
      <c r="Z32" s="1517">
        <v>0</v>
      </c>
      <c r="AA32" s="1517">
        <v>0</v>
      </c>
      <c r="AB32" s="1517">
        <v>0</v>
      </c>
      <c r="AC32" s="1517">
        <v>0</v>
      </c>
      <c r="AD32" s="1517">
        <v>0</v>
      </c>
      <c r="AE32" s="1517">
        <v>0</v>
      </c>
      <c r="AF32" s="1517">
        <v>0</v>
      </c>
      <c r="AG32" s="1517">
        <v>0</v>
      </c>
      <c r="AH32" s="1517">
        <v>0</v>
      </c>
      <c r="AI32" s="1517">
        <v>0</v>
      </c>
      <c r="AJ32" s="1517">
        <v>0</v>
      </c>
      <c r="AK32" s="1517">
        <v>0</v>
      </c>
      <c r="AL32" s="1517">
        <v>0</v>
      </c>
      <c r="AM32" s="1517">
        <v>0</v>
      </c>
      <c r="AN32" s="1517">
        <v>0</v>
      </c>
      <c r="AO32" s="1517">
        <v>0</v>
      </c>
      <c r="AP32" s="1517">
        <v>0</v>
      </c>
      <c r="AQ32" s="1517">
        <v>0</v>
      </c>
      <c r="AR32" s="1517">
        <v>0</v>
      </c>
      <c r="AS32" s="1517">
        <v>0</v>
      </c>
      <c r="AT32" s="1517">
        <v>0</v>
      </c>
      <c r="AU32" s="1517">
        <v>0</v>
      </c>
      <c r="AV32" s="1517">
        <v>0</v>
      </c>
      <c r="AW32" s="1517">
        <v>0</v>
      </c>
      <c r="AX32" s="668">
        <f t="shared" si="1"/>
        <v>13931</v>
      </c>
    </row>
    <row r="33" spans="2:50" ht="13.5" customHeight="1" thickBot="1">
      <c r="B33" s="109"/>
      <c r="C33" s="110"/>
      <c r="D33" s="259" t="s">
        <v>321</v>
      </c>
      <c r="E33" s="260"/>
      <c r="F33" s="261"/>
      <c r="G33" s="1509">
        <v>4220</v>
      </c>
      <c r="H33" s="1510">
        <v>4527</v>
      </c>
      <c r="I33" s="1510">
        <v>194</v>
      </c>
      <c r="J33" s="1510">
        <v>0</v>
      </c>
      <c r="K33" s="1510">
        <v>37</v>
      </c>
      <c r="L33" s="1510">
        <v>9955</v>
      </c>
      <c r="M33" s="1510">
        <v>1967</v>
      </c>
      <c r="N33" s="1510">
        <v>1851</v>
      </c>
      <c r="O33" s="1510">
        <v>415</v>
      </c>
      <c r="P33" s="1510">
        <v>751</v>
      </c>
      <c r="Q33" s="1510">
        <v>25</v>
      </c>
      <c r="R33" s="1510">
        <v>0</v>
      </c>
      <c r="S33" s="1510">
        <v>612</v>
      </c>
      <c r="T33" s="1510">
        <v>6997</v>
      </c>
      <c r="U33" s="1510">
        <v>1501</v>
      </c>
      <c r="V33" s="1510">
        <v>2642</v>
      </c>
      <c r="W33" s="1510">
        <v>934</v>
      </c>
      <c r="X33" s="1510">
        <v>335</v>
      </c>
      <c r="Y33" s="1510">
        <v>3204</v>
      </c>
      <c r="Z33" s="1510">
        <v>10493</v>
      </c>
      <c r="AA33" s="1510">
        <v>1983</v>
      </c>
      <c r="AB33" s="1510">
        <v>0</v>
      </c>
      <c r="AC33" s="1510">
        <v>0</v>
      </c>
      <c r="AD33" s="1510">
        <v>0</v>
      </c>
      <c r="AE33" s="1510">
        <v>19803</v>
      </c>
      <c r="AF33" s="1522">
        <v>0</v>
      </c>
      <c r="AG33" s="1510">
        <v>2062</v>
      </c>
      <c r="AH33" s="1510">
        <v>1223</v>
      </c>
      <c r="AI33" s="1510">
        <v>70</v>
      </c>
      <c r="AJ33" s="1510">
        <v>35</v>
      </c>
      <c r="AK33" s="1510">
        <v>1182</v>
      </c>
      <c r="AL33" s="1510">
        <v>1399</v>
      </c>
      <c r="AM33" s="1510">
        <v>11</v>
      </c>
      <c r="AN33" s="1522">
        <v>327</v>
      </c>
      <c r="AO33" s="1522">
        <v>7</v>
      </c>
      <c r="AP33" s="1510">
        <v>168</v>
      </c>
      <c r="AQ33" s="1510">
        <v>1868</v>
      </c>
      <c r="AR33" s="1510">
        <v>537</v>
      </c>
      <c r="AS33" s="1522">
        <v>0</v>
      </c>
      <c r="AT33" s="1510">
        <v>4065</v>
      </c>
      <c r="AU33" s="1522">
        <v>0</v>
      </c>
      <c r="AV33" s="1510">
        <v>12</v>
      </c>
      <c r="AW33" s="1511">
        <v>5765</v>
      </c>
      <c r="AX33" s="671">
        <f t="shared" si="1"/>
        <v>91177</v>
      </c>
    </row>
    <row r="34" spans="2:50" s="875" customFormat="1" ht="17.25" customHeight="1">
      <c r="B34" s="1053" t="s">
        <v>322</v>
      </c>
      <c r="C34" s="1054"/>
      <c r="D34" s="1054"/>
      <c r="E34" s="1055"/>
      <c r="F34" s="1590" t="s">
        <v>710</v>
      </c>
      <c r="G34" s="1494">
        <v>645500</v>
      </c>
      <c r="H34" s="1062">
        <v>144235</v>
      </c>
      <c r="I34" s="1062">
        <v>368271</v>
      </c>
      <c r="J34" s="1062">
        <v>323244</v>
      </c>
      <c r="K34" s="1062">
        <v>14703</v>
      </c>
      <c r="L34" s="1062">
        <v>65236</v>
      </c>
      <c r="M34" s="1062">
        <v>0</v>
      </c>
      <c r="N34" s="1062">
        <v>16319</v>
      </c>
      <c r="O34" s="1062">
        <v>0</v>
      </c>
      <c r="P34" s="1062">
        <v>26989</v>
      </c>
      <c r="Q34" s="1062">
        <v>85237</v>
      </c>
      <c r="R34" s="1062">
        <v>0</v>
      </c>
      <c r="S34" s="1062">
        <v>0</v>
      </c>
      <c r="T34" s="1062">
        <v>307775</v>
      </c>
      <c r="U34" s="1062">
        <v>0</v>
      </c>
      <c r="V34" s="1062">
        <v>69951</v>
      </c>
      <c r="W34" s="1062">
        <v>167440</v>
      </c>
      <c r="X34" s="1062">
        <v>46751</v>
      </c>
      <c r="Y34" s="1062">
        <v>102754</v>
      </c>
      <c r="Z34" s="1062">
        <v>187508</v>
      </c>
      <c r="AA34" s="1062">
        <v>52918</v>
      </c>
      <c r="AB34" s="1062">
        <v>45664</v>
      </c>
      <c r="AC34" s="1062">
        <v>57718</v>
      </c>
      <c r="AD34" s="1061">
        <v>0</v>
      </c>
      <c r="AE34" s="1061">
        <v>0</v>
      </c>
      <c r="AF34" s="1062">
        <v>64354</v>
      </c>
      <c r="AG34" s="1062">
        <v>1232</v>
      </c>
      <c r="AH34" s="1062">
        <v>143550</v>
      </c>
      <c r="AI34" s="1062">
        <v>120028</v>
      </c>
      <c r="AJ34" s="1062">
        <v>76240</v>
      </c>
      <c r="AK34" s="1061">
        <v>0</v>
      </c>
      <c r="AL34" s="1062">
        <v>82790</v>
      </c>
      <c r="AM34" s="1062">
        <v>106003</v>
      </c>
      <c r="AN34" s="1062">
        <v>64645</v>
      </c>
      <c r="AO34" s="1061">
        <v>71904</v>
      </c>
      <c r="AP34" s="1062">
        <v>147064</v>
      </c>
      <c r="AQ34" s="1062">
        <v>31337</v>
      </c>
      <c r="AR34" s="1062">
        <v>68187</v>
      </c>
      <c r="AS34" s="1062">
        <v>2465</v>
      </c>
      <c r="AT34" s="1062">
        <v>0</v>
      </c>
      <c r="AU34" s="1062">
        <v>48209</v>
      </c>
      <c r="AV34" s="1062">
        <v>0</v>
      </c>
      <c r="AW34" s="1063">
        <v>4765</v>
      </c>
      <c r="AX34" s="666">
        <f t="shared" si="0"/>
        <v>3760986</v>
      </c>
    </row>
    <row r="35" spans="2:50" ht="17.25" customHeight="1" thickBot="1">
      <c r="B35" s="264" t="s">
        <v>632</v>
      </c>
      <c r="C35" s="111"/>
      <c r="D35" s="111"/>
      <c r="E35" s="1057"/>
      <c r="F35" s="1591"/>
      <c r="G35" s="1523">
        <v>0</v>
      </c>
      <c r="H35" s="1524">
        <v>0</v>
      </c>
      <c r="I35" s="1524">
        <v>0</v>
      </c>
      <c r="J35" s="1524">
        <v>0</v>
      </c>
      <c r="K35" s="1524">
        <v>0</v>
      </c>
      <c r="L35" s="1524">
        <v>0</v>
      </c>
      <c r="M35" s="1524">
        <v>30257</v>
      </c>
      <c r="N35" s="1524">
        <v>0</v>
      </c>
      <c r="O35" s="1524">
        <v>41628</v>
      </c>
      <c r="P35" s="1524">
        <v>0</v>
      </c>
      <c r="Q35" s="1525">
        <v>0</v>
      </c>
      <c r="R35" s="1525">
        <v>81410</v>
      </c>
      <c r="S35" s="1524">
        <v>541699</v>
      </c>
      <c r="T35" s="1524">
        <v>0</v>
      </c>
      <c r="U35" s="1524">
        <v>4818</v>
      </c>
      <c r="V35" s="1524">
        <v>0</v>
      </c>
      <c r="W35" s="1524">
        <v>0</v>
      </c>
      <c r="X35" s="1524">
        <v>0</v>
      </c>
      <c r="Y35" s="1524">
        <v>0</v>
      </c>
      <c r="Z35" s="1524">
        <v>0</v>
      </c>
      <c r="AA35" s="1524">
        <v>0</v>
      </c>
      <c r="AB35" s="1525">
        <v>0</v>
      </c>
      <c r="AC35" s="1525">
        <v>0</v>
      </c>
      <c r="AD35" s="1524">
        <v>5316</v>
      </c>
      <c r="AE35" s="1524">
        <v>101738</v>
      </c>
      <c r="AF35" s="1524">
        <v>0</v>
      </c>
      <c r="AG35" s="1524">
        <v>0</v>
      </c>
      <c r="AH35" s="1524">
        <v>0</v>
      </c>
      <c r="AI35" s="1524">
        <v>0</v>
      </c>
      <c r="AJ35" s="1524">
        <v>0</v>
      </c>
      <c r="AK35" s="1524">
        <v>21179</v>
      </c>
      <c r="AL35" s="1524">
        <v>0</v>
      </c>
      <c r="AM35" s="1524">
        <v>0</v>
      </c>
      <c r="AN35" s="1524">
        <v>0</v>
      </c>
      <c r="AO35" s="1524">
        <v>0</v>
      </c>
      <c r="AP35" s="1525">
        <v>0</v>
      </c>
      <c r="AQ35" s="1525">
        <v>0</v>
      </c>
      <c r="AR35" s="1525">
        <v>0</v>
      </c>
      <c r="AS35" s="1525">
        <v>0</v>
      </c>
      <c r="AT35" s="1524">
        <v>12900</v>
      </c>
      <c r="AU35" s="1525">
        <v>0</v>
      </c>
      <c r="AV35" s="1525">
        <v>28506</v>
      </c>
      <c r="AW35" s="1526">
        <v>0</v>
      </c>
      <c r="AX35" s="673">
        <f t="shared" si="0"/>
        <v>869451</v>
      </c>
    </row>
    <row r="36" spans="2:50" ht="17.25" customHeight="1">
      <c r="B36" s="105" t="s">
        <v>323</v>
      </c>
      <c r="C36" s="262"/>
      <c r="D36" s="262"/>
      <c r="E36" s="262"/>
      <c r="F36" s="263"/>
      <c r="G36" s="1508">
        <v>4965</v>
      </c>
      <c r="H36" s="1527">
        <v>13077</v>
      </c>
      <c r="I36" s="1527">
        <v>1350</v>
      </c>
      <c r="J36" s="1527">
        <v>0</v>
      </c>
      <c r="K36" s="1527">
        <v>0</v>
      </c>
      <c r="L36" s="1527">
        <v>0</v>
      </c>
      <c r="M36" s="1527">
        <v>0</v>
      </c>
      <c r="N36" s="1527">
        <v>0</v>
      </c>
      <c r="O36" s="1527">
        <v>299</v>
      </c>
      <c r="P36" s="1527">
        <v>0</v>
      </c>
      <c r="Q36" s="1527">
        <v>0</v>
      </c>
      <c r="R36" s="1527">
        <v>0</v>
      </c>
      <c r="S36" s="1527">
        <v>0</v>
      </c>
      <c r="T36" s="1527">
        <v>0</v>
      </c>
      <c r="U36" s="1527">
        <v>0</v>
      </c>
      <c r="V36" s="1527">
        <v>0</v>
      </c>
      <c r="W36" s="1527">
        <v>0</v>
      </c>
      <c r="X36" s="1527">
        <v>149</v>
      </c>
      <c r="Y36" s="1527">
        <v>0</v>
      </c>
      <c r="Z36" s="1527">
        <v>0</v>
      </c>
      <c r="AA36" s="1527">
        <v>0</v>
      </c>
      <c r="AB36" s="1527">
        <v>0</v>
      </c>
      <c r="AC36" s="1527">
        <v>0</v>
      </c>
      <c r="AD36" s="1527">
        <v>0</v>
      </c>
      <c r="AE36" s="1527">
        <v>0</v>
      </c>
      <c r="AF36" s="1527">
        <v>0</v>
      </c>
      <c r="AG36" s="1527">
        <v>0</v>
      </c>
      <c r="AH36" s="1527">
        <v>0</v>
      </c>
      <c r="AI36" s="1527">
        <v>0</v>
      </c>
      <c r="AJ36" s="1508">
        <v>40</v>
      </c>
      <c r="AK36" s="1527">
        <v>0</v>
      </c>
      <c r="AL36" s="1527">
        <v>0</v>
      </c>
      <c r="AM36" s="1527">
        <v>0</v>
      </c>
      <c r="AN36" s="1527">
        <v>0</v>
      </c>
      <c r="AO36" s="1527">
        <v>0</v>
      </c>
      <c r="AP36" s="1527">
        <v>1343</v>
      </c>
      <c r="AQ36" s="1527">
        <v>0</v>
      </c>
      <c r="AR36" s="1527">
        <v>0</v>
      </c>
      <c r="AS36" s="1527">
        <v>0</v>
      </c>
      <c r="AT36" s="1527">
        <v>0</v>
      </c>
      <c r="AU36" s="1527">
        <v>0</v>
      </c>
      <c r="AV36" s="1527">
        <v>0</v>
      </c>
      <c r="AW36" s="1527">
        <v>0</v>
      </c>
      <c r="AX36" s="667">
        <f aca="true" t="shared" si="2" ref="AX36:AX42">SUM(G36:AW36)</f>
        <v>21223</v>
      </c>
    </row>
    <row r="37" spans="1:50" s="929" customFormat="1" ht="17.25" customHeight="1">
      <c r="A37" s="875"/>
      <c r="B37" s="105"/>
      <c r="C37" s="960" t="s">
        <v>324</v>
      </c>
      <c r="D37" s="1040"/>
      <c r="E37" s="1040"/>
      <c r="F37" s="1041"/>
      <c r="G37" s="1501">
        <v>4965</v>
      </c>
      <c r="H37" s="1501">
        <v>0</v>
      </c>
      <c r="I37" s="1501">
        <v>0</v>
      </c>
      <c r="J37" s="1501">
        <v>0</v>
      </c>
      <c r="K37" s="1501">
        <v>0</v>
      </c>
      <c r="L37" s="1501">
        <v>0</v>
      </c>
      <c r="M37" s="1501">
        <v>0</v>
      </c>
      <c r="N37" s="1501">
        <v>0</v>
      </c>
      <c r="O37" s="1501">
        <v>0</v>
      </c>
      <c r="P37" s="1501">
        <v>0</v>
      </c>
      <c r="Q37" s="1501">
        <v>0</v>
      </c>
      <c r="R37" s="1501">
        <v>0</v>
      </c>
      <c r="S37" s="1501">
        <v>0</v>
      </c>
      <c r="T37" s="1501">
        <v>0</v>
      </c>
      <c r="U37" s="1501">
        <v>0</v>
      </c>
      <c r="V37" s="1501">
        <v>0</v>
      </c>
      <c r="W37" s="1501">
        <v>0</v>
      </c>
      <c r="X37" s="1501">
        <v>0</v>
      </c>
      <c r="Y37" s="1501">
        <v>0</v>
      </c>
      <c r="Z37" s="1501">
        <v>0</v>
      </c>
      <c r="AA37" s="1501">
        <v>0</v>
      </c>
      <c r="AB37" s="1501">
        <v>0</v>
      </c>
      <c r="AC37" s="1501">
        <v>0</v>
      </c>
      <c r="AD37" s="1501">
        <v>0</v>
      </c>
      <c r="AE37" s="1501">
        <v>0</v>
      </c>
      <c r="AF37" s="1501">
        <v>0</v>
      </c>
      <c r="AG37" s="1501">
        <v>0</v>
      </c>
      <c r="AH37" s="1501">
        <v>0</v>
      </c>
      <c r="AI37" s="1501">
        <v>0</v>
      </c>
      <c r="AJ37" s="1501">
        <v>0</v>
      </c>
      <c r="AK37" s="1501">
        <v>0</v>
      </c>
      <c r="AL37" s="1501">
        <v>0</v>
      </c>
      <c r="AM37" s="1501">
        <v>0</v>
      </c>
      <c r="AN37" s="1501">
        <v>0</v>
      </c>
      <c r="AO37" s="1501">
        <v>0</v>
      </c>
      <c r="AP37" s="1501">
        <v>0</v>
      </c>
      <c r="AQ37" s="1501">
        <v>0</v>
      </c>
      <c r="AR37" s="1501">
        <v>0</v>
      </c>
      <c r="AS37" s="1501">
        <v>0</v>
      </c>
      <c r="AT37" s="1501">
        <v>0</v>
      </c>
      <c r="AU37" s="1501">
        <v>0</v>
      </c>
      <c r="AV37" s="1501">
        <v>0</v>
      </c>
      <c r="AW37" s="1501">
        <v>0</v>
      </c>
      <c r="AX37" s="668">
        <f t="shared" si="2"/>
        <v>4965</v>
      </c>
    </row>
    <row r="38" spans="1:50" s="929" customFormat="1" ht="17.25" customHeight="1">
      <c r="A38" s="875"/>
      <c r="B38" s="105"/>
      <c r="C38" s="960" t="s">
        <v>325</v>
      </c>
      <c r="D38" s="1040"/>
      <c r="E38" s="1040"/>
      <c r="F38" s="1041"/>
      <c r="G38" s="1498">
        <v>0</v>
      </c>
      <c r="H38" s="1501">
        <v>13077</v>
      </c>
      <c r="I38" s="1501">
        <v>0</v>
      </c>
      <c r="J38" s="1501">
        <v>0</v>
      </c>
      <c r="K38" s="1501">
        <v>0</v>
      </c>
      <c r="L38" s="1501">
        <v>0</v>
      </c>
      <c r="M38" s="1501">
        <v>0</v>
      </c>
      <c r="N38" s="1501">
        <v>0</v>
      </c>
      <c r="O38" s="1501">
        <v>299</v>
      </c>
      <c r="P38" s="1501">
        <v>0</v>
      </c>
      <c r="Q38" s="1501">
        <v>0</v>
      </c>
      <c r="R38" s="1501">
        <v>0</v>
      </c>
      <c r="S38" s="1501">
        <v>0</v>
      </c>
      <c r="T38" s="1501">
        <v>0</v>
      </c>
      <c r="U38" s="1501">
        <v>0</v>
      </c>
      <c r="V38" s="1501">
        <v>0</v>
      </c>
      <c r="W38" s="1501">
        <v>0</v>
      </c>
      <c r="X38" s="1501">
        <v>0</v>
      </c>
      <c r="Y38" s="1501">
        <v>0</v>
      </c>
      <c r="Z38" s="1501">
        <v>0</v>
      </c>
      <c r="AA38" s="1501">
        <v>0</v>
      </c>
      <c r="AB38" s="1501">
        <v>0</v>
      </c>
      <c r="AC38" s="1501">
        <v>0</v>
      </c>
      <c r="AD38" s="1501">
        <v>0</v>
      </c>
      <c r="AE38" s="1501">
        <v>0</v>
      </c>
      <c r="AF38" s="1501">
        <v>0</v>
      </c>
      <c r="AG38" s="1501">
        <v>0</v>
      </c>
      <c r="AH38" s="1501">
        <v>0</v>
      </c>
      <c r="AI38" s="1501">
        <v>0</v>
      </c>
      <c r="AJ38" s="1501">
        <v>0</v>
      </c>
      <c r="AK38" s="1501">
        <v>0</v>
      </c>
      <c r="AL38" s="1501">
        <v>0</v>
      </c>
      <c r="AM38" s="1501">
        <v>0</v>
      </c>
      <c r="AN38" s="1501">
        <v>0</v>
      </c>
      <c r="AO38" s="1501">
        <v>0</v>
      </c>
      <c r="AP38" s="1501">
        <v>1343</v>
      </c>
      <c r="AQ38" s="1501">
        <v>0</v>
      </c>
      <c r="AR38" s="1501">
        <v>0</v>
      </c>
      <c r="AS38" s="1501">
        <v>0</v>
      </c>
      <c r="AT38" s="1501">
        <v>0</v>
      </c>
      <c r="AU38" s="1501">
        <v>0</v>
      </c>
      <c r="AV38" s="1501">
        <v>0</v>
      </c>
      <c r="AW38" s="1501">
        <v>0</v>
      </c>
      <c r="AX38" s="668">
        <f t="shared" si="2"/>
        <v>14719</v>
      </c>
    </row>
    <row r="39" spans="2:50" ht="17.25" customHeight="1">
      <c r="B39" s="1058"/>
      <c r="C39" s="961" t="s">
        <v>326</v>
      </c>
      <c r="D39" s="1049"/>
      <c r="E39" s="1049"/>
      <c r="F39" s="1050"/>
      <c r="G39" s="1528">
        <v>0</v>
      </c>
      <c r="H39" s="1505">
        <v>0</v>
      </c>
      <c r="I39" s="1505">
        <v>1350</v>
      </c>
      <c r="J39" s="1505">
        <v>0</v>
      </c>
      <c r="K39" s="1505">
        <v>0</v>
      </c>
      <c r="L39" s="1505">
        <v>0</v>
      </c>
      <c r="M39" s="1505">
        <v>0</v>
      </c>
      <c r="N39" s="1505">
        <v>0</v>
      </c>
      <c r="O39" s="1505">
        <v>0</v>
      </c>
      <c r="P39" s="1505">
        <v>0</v>
      </c>
      <c r="Q39" s="1505">
        <v>0</v>
      </c>
      <c r="R39" s="1505">
        <v>0</v>
      </c>
      <c r="S39" s="1505">
        <v>0</v>
      </c>
      <c r="T39" s="1505">
        <v>0</v>
      </c>
      <c r="U39" s="1505">
        <v>0</v>
      </c>
      <c r="V39" s="1505">
        <v>0</v>
      </c>
      <c r="W39" s="1505">
        <v>0</v>
      </c>
      <c r="X39" s="1505">
        <v>149</v>
      </c>
      <c r="Y39" s="1505">
        <v>0</v>
      </c>
      <c r="Z39" s="1505">
        <v>0</v>
      </c>
      <c r="AA39" s="1505">
        <v>0</v>
      </c>
      <c r="AB39" s="1505">
        <v>0</v>
      </c>
      <c r="AC39" s="1505">
        <v>0</v>
      </c>
      <c r="AD39" s="1505">
        <v>0</v>
      </c>
      <c r="AE39" s="1505">
        <v>0</v>
      </c>
      <c r="AF39" s="1505">
        <v>0</v>
      </c>
      <c r="AG39" s="1505">
        <v>0</v>
      </c>
      <c r="AH39" s="1505">
        <v>0</v>
      </c>
      <c r="AI39" s="1505">
        <v>0</v>
      </c>
      <c r="AJ39" s="1504">
        <v>40</v>
      </c>
      <c r="AK39" s="1505">
        <v>0</v>
      </c>
      <c r="AL39" s="1505">
        <v>0</v>
      </c>
      <c r="AM39" s="1505">
        <v>0</v>
      </c>
      <c r="AN39" s="1505">
        <v>0</v>
      </c>
      <c r="AO39" s="1505">
        <v>0</v>
      </c>
      <c r="AP39" s="1505">
        <v>0</v>
      </c>
      <c r="AQ39" s="1505">
        <v>0</v>
      </c>
      <c r="AR39" s="1505">
        <v>0</v>
      </c>
      <c r="AS39" s="1505">
        <v>0</v>
      </c>
      <c r="AT39" s="1505">
        <v>0</v>
      </c>
      <c r="AU39" s="1505">
        <v>0</v>
      </c>
      <c r="AV39" s="1505">
        <v>0</v>
      </c>
      <c r="AW39" s="1505">
        <v>0</v>
      </c>
      <c r="AX39" s="669">
        <f t="shared" si="2"/>
        <v>1539</v>
      </c>
    </row>
    <row r="40" spans="2:50" ht="17.25" customHeight="1">
      <c r="B40" s="556" t="s">
        <v>327</v>
      </c>
      <c r="C40" s="104"/>
      <c r="D40" s="104"/>
      <c r="E40" s="104"/>
      <c r="F40" s="145"/>
      <c r="G40" s="1495">
        <v>131980</v>
      </c>
      <c r="H40" s="1529">
        <v>114735</v>
      </c>
      <c r="I40" s="1496">
        <v>13195</v>
      </c>
      <c r="J40" s="1496">
        <v>19574</v>
      </c>
      <c r="K40" s="1496">
        <v>282</v>
      </c>
      <c r="L40" s="1496">
        <v>0</v>
      </c>
      <c r="M40" s="1496">
        <v>0</v>
      </c>
      <c r="N40" s="1496">
        <v>0</v>
      </c>
      <c r="O40" s="1496">
        <v>158</v>
      </c>
      <c r="P40" s="1496">
        <v>0</v>
      </c>
      <c r="Q40" s="1496">
        <v>0</v>
      </c>
      <c r="R40" s="1496">
        <v>17558</v>
      </c>
      <c r="S40" s="1496">
        <v>3973</v>
      </c>
      <c r="T40" s="1529">
        <v>42341</v>
      </c>
      <c r="U40" s="1496">
        <v>6886</v>
      </c>
      <c r="V40" s="1496">
        <v>4824</v>
      </c>
      <c r="W40" s="1496">
        <v>2375</v>
      </c>
      <c r="X40" s="1496">
        <v>743</v>
      </c>
      <c r="Y40" s="1496">
        <v>41174</v>
      </c>
      <c r="Z40" s="1529">
        <v>0</v>
      </c>
      <c r="AA40" s="1529">
        <v>0</v>
      </c>
      <c r="AB40" s="1496">
        <v>37799</v>
      </c>
      <c r="AC40" s="1496">
        <v>93</v>
      </c>
      <c r="AD40" s="1496">
        <v>2026</v>
      </c>
      <c r="AE40" s="1529">
        <v>0</v>
      </c>
      <c r="AF40" s="1496">
        <v>4281</v>
      </c>
      <c r="AG40" s="1496">
        <v>3526</v>
      </c>
      <c r="AH40" s="1496">
        <v>2380</v>
      </c>
      <c r="AI40" s="1496">
        <v>4887</v>
      </c>
      <c r="AJ40" s="1496">
        <v>5215</v>
      </c>
      <c r="AK40" s="1529">
        <v>0</v>
      </c>
      <c r="AL40" s="1496">
        <v>0</v>
      </c>
      <c r="AM40" s="1496">
        <v>802</v>
      </c>
      <c r="AN40" s="1496">
        <v>2655</v>
      </c>
      <c r="AO40" s="1496">
        <v>779</v>
      </c>
      <c r="AP40" s="1496">
        <v>49948</v>
      </c>
      <c r="AQ40" s="1529">
        <v>0</v>
      </c>
      <c r="AR40" s="1529">
        <v>0</v>
      </c>
      <c r="AS40" s="1496">
        <v>386</v>
      </c>
      <c r="AT40" s="1529">
        <v>0</v>
      </c>
      <c r="AU40" s="1496">
        <v>200</v>
      </c>
      <c r="AV40" s="1496">
        <v>6195</v>
      </c>
      <c r="AW40" s="1497">
        <v>3011</v>
      </c>
      <c r="AX40" s="667">
        <f t="shared" si="2"/>
        <v>523981</v>
      </c>
    </row>
    <row r="41" spans="1:50" s="929" customFormat="1" ht="17.25" customHeight="1">
      <c r="A41" s="875"/>
      <c r="B41" s="105"/>
      <c r="C41" s="960" t="s">
        <v>328</v>
      </c>
      <c r="D41" s="1040"/>
      <c r="E41" s="1040"/>
      <c r="F41" s="1041"/>
      <c r="G41" s="1501">
        <v>0</v>
      </c>
      <c r="H41" s="1501">
        <v>0</v>
      </c>
      <c r="I41" s="1501">
        <v>0</v>
      </c>
      <c r="J41" s="1501">
        <v>0</v>
      </c>
      <c r="K41" s="1501">
        <v>0</v>
      </c>
      <c r="L41" s="1501">
        <v>0</v>
      </c>
      <c r="M41" s="1501">
        <v>0</v>
      </c>
      <c r="N41" s="1501">
        <v>0</v>
      </c>
      <c r="O41" s="1501">
        <v>0</v>
      </c>
      <c r="P41" s="1501">
        <v>0</v>
      </c>
      <c r="Q41" s="1501">
        <v>0</v>
      </c>
      <c r="R41" s="1501">
        <v>0</v>
      </c>
      <c r="S41" s="1501">
        <v>0</v>
      </c>
      <c r="T41" s="1501">
        <v>0</v>
      </c>
      <c r="U41" s="1501">
        <v>0</v>
      </c>
      <c r="V41" s="1501">
        <v>0</v>
      </c>
      <c r="W41" s="1501">
        <v>0</v>
      </c>
      <c r="X41" s="1501">
        <v>0</v>
      </c>
      <c r="Y41" s="1501">
        <v>0</v>
      </c>
      <c r="Z41" s="1501">
        <v>0</v>
      </c>
      <c r="AA41" s="1501">
        <v>0</v>
      </c>
      <c r="AB41" s="1501">
        <v>0</v>
      </c>
      <c r="AC41" s="1501">
        <v>0</v>
      </c>
      <c r="AD41" s="1501">
        <v>0</v>
      </c>
      <c r="AE41" s="1501">
        <v>0</v>
      </c>
      <c r="AF41" s="1501">
        <v>0</v>
      </c>
      <c r="AG41" s="1501">
        <v>0</v>
      </c>
      <c r="AH41" s="1501">
        <v>0</v>
      </c>
      <c r="AI41" s="1501">
        <v>0</v>
      </c>
      <c r="AJ41" s="1501">
        <v>0</v>
      </c>
      <c r="AK41" s="1501">
        <v>0</v>
      </c>
      <c r="AL41" s="1501">
        <v>0</v>
      </c>
      <c r="AM41" s="1501">
        <v>0</v>
      </c>
      <c r="AN41" s="1501">
        <v>0</v>
      </c>
      <c r="AO41" s="1501">
        <v>0</v>
      </c>
      <c r="AP41" s="1501">
        <v>0</v>
      </c>
      <c r="AQ41" s="1501">
        <v>0</v>
      </c>
      <c r="AR41" s="1501">
        <v>0</v>
      </c>
      <c r="AS41" s="1501">
        <v>0</v>
      </c>
      <c r="AT41" s="1501">
        <v>0</v>
      </c>
      <c r="AU41" s="1501">
        <v>0</v>
      </c>
      <c r="AV41" s="1501">
        <v>0</v>
      </c>
      <c r="AW41" s="1501">
        <v>0</v>
      </c>
      <c r="AX41" s="668">
        <f t="shared" si="2"/>
        <v>0</v>
      </c>
    </row>
    <row r="42" spans="2:50" ht="17.25" customHeight="1" thickBot="1">
      <c r="B42" s="109"/>
      <c r="C42" s="259" t="s">
        <v>329</v>
      </c>
      <c r="D42" s="260"/>
      <c r="E42" s="260"/>
      <c r="F42" s="261"/>
      <c r="G42" s="1509">
        <v>131980</v>
      </c>
      <c r="H42" s="1522">
        <v>114735</v>
      </c>
      <c r="I42" s="1510">
        <v>13195</v>
      </c>
      <c r="J42" s="1510">
        <v>19574</v>
      </c>
      <c r="K42" s="1510">
        <v>282</v>
      </c>
      <c r="L42" s="1510">
        <v>0</v>
      </c>
      <c r="M42" s="1510">
        <v>0</v>
      </c>
      <c r="N42" s="1510">
        <v>0</v>
      </c>
      <c r="O42" s="1510">
        <v>158</v>
      </c>
      <c r="P42" s="1510">
        <v>0</v>
      </c>
      <c r="Q42" s="1510">
        <v>0</v>
      </c>
      <c r="R42" s="1510">
        <v>17558</v>
      </c>
      <c r="S42" s="1510">
        <v>3973</v>
      </c>
      <c r="T42" s="1522">
        <v>42341</v>
      </c>
      <c r="U42" s="1510">
        <v>6886</v>
      </c>
      <c r="V42" s="1510">
        <v>4824</v>
      </c>
      <c r="W42" s="1510">
        <v>2375</v>
      </c>
      <c r="X42" s="1510">
        <v>743</v>
      </c>
      <c r="Y42" s="1510">
        <v>41174</v>
      </c>
      <c r="Z42" s="1522">
        <v>0</v>
      </c>
      <c r="AA42" s="1522">
        <v>0</v>
      </c>
      <c r="AB42" s="1510">
        <v>37799</v>
      </c>
      <c r="AC42" s="1510">
        <v>93</v>
      </c>
      <c r="AD42" s="1510">
        <v>2026</v>
      </c>
      <c r="AE42" s="1522">
        <v>0</v>
      </c>
      <c r="AF42" s="1510">
        <v>4281</v>
      </c>
      <c r="AG42" s="1510">
        <v>3526</v>
      </c>
      <c r="AH42" s="1510">
        <v>2380</v>
      </c>
      <c r="AI42" s="1510">
        <v>4887</v>
      </c>
      <c r="AJ42" s="1510">
        <v>5215</v>
      </c>
      <c r="AK42" s="1522">
        <v>0</v>
      </c>
      <c r="AL42" s="1510">
        <v>0</v>
      </c>
      <c r="AM42" s="1510">
        <v>802</v>
      </c>
      <c r="AN42" s="1510">
        <v>2655</v>
      </c>
      <c r="AO42" s="1510">
        <v>779</v>
      </c>
      <c r="AP42" s="1510">
        <v>49948</v>
      </c>
      <c r="AQ42" s="1522">
        <v>0</v>
      </c>
      <c r="AR42" s="1522">
        <v>0</v>
      </c>
      <c r="AS42" s="1510">
        <v>386</v>
      </c>
      <c r="AT42" s="1522">
        <v>0</v>
      </c>
      <c r="AU42" s="1510">
        <v>200</v>
      </c>
      <c r="AV42" s="1510">
        <v>6195</v>
      </c>
      <c r="AW42" s="1511">
        <v>3011</v>
      </c>
      <c r="AX42" s="671">
        <f t="shared" si="2"/>
        <v>523981</v>
      </c>
    </row>
    <row r="43" spans="2:50" ht="17.25" customHeight="1">
      <c r="B43" s="1058" t="s">
        <v>330</v>
      </c>
      <c r="C43" s="962"/>
      <c r="D43" s="962"/>
      <c r="E43" s="1060"/>
      <c r="F43" s="1592" t="s">
        <v>711</v>
      </c>
      <c r="G43" s="1494">
        <v>518485</v>
      </c>
      <c r="H43" s="1062">
        <v>42577</v>
      </c>
      <c r="I43" s="1062">
        <v>356426</v>
      </c>
      <c r="J43" s="1062">
        <v>303670</v>
      </c>
      <c r="K43" s="1062">
        <v>14421</v>
      </c>
      <c r="L43" s="1062">
        <v>65236</v>
      </c>
      <c r="M43" s="1062">
        <v>0</v>
      </c>
      <c r="N43" s="1062">
        <v>16319</v>
      </c>
      <c r="O43" s="1062">
        <v>0</v>
      </c>
      <c r="P43" s="1062">
        <v>26989</v>
      </c>
      <c r="Q43" s="1062">
        <v>85237</v>
      </c>
      <c r="R43" s="1062">
        <v>0</v>
      </c>
      <c r="S43" s="1061">
        <v>0</v>
      </c>
      <c r="T43" s="1062">
        <v>265434</v>
      </c>
      <c r="U43" s="1062">
        <v>0</v>
      </c>
      <c r="V43" s="1062">
        <v>65127</v>
      </c>
      <c r="W43" s="1062">
        <v>165065</v>
      </c>
      <c r="X43" s="1062">
        <v>46157</v>
      </c>
      <c r="Y43" s="1062">
        <v>61580</v>
      </c>
      <c r="Z43" s="1062">
        <v>187508</v>
      </c>
      <c r="AA43" s="1062">
        <v>52918</v>
      </c>
      <c r="AB43" s="1062">
        <v>7865</v>
      </c>
      <c r="AC43" s="1062">
        <v>57625</v>
      </c>
      <c r="AD43" s="1062">
        <v>0</v>
      </c>
      <c r="AE43" s="1062">
        <v>0</v>
      </c>
      <c r="AF43" s="1062">
        <v>60073</v>
      </c>
      <c r="AG43" s="1062">
        <v>0</v>
      </c>
      <c r="AH43" s="1062">
        <v>141170</v>
      </c>
      <c r="AI43" s="1062">
        <v>115141</v>
      </c>
      <c r="AJ43" s="1062">
        <v>71065</v>
      </c>
      <c r="AK43" s="1061">
        <v>0</v>
      </c>
      <c r="AL43" s="1062">
        <v>82790</v>
      </c>
      <c r="AM43" s="1062">
        <v>105201</v>
      </c>
      <c r="AN43" s="1062">
        <v>61990</v>
      </c>
      <c r="AO43" s="1062">
        <v>71125</v>
      </c>
      <c r="AP43" s="1062">
        <v>98459</v>
      </c>
      <c r="AQ43" s="1062">
        <v>31337</v>
      </c>
      <c r="AR43" s="1062">
        <v>68187</v>
      </c>
      <c r="AS43" s="1062">
        <v>2079</v>
      </c>
      <c r="AT43" s="1061">
        <v>0</v>
      </c>
      <c r="AU43" s="1062">
        <v>48009</v>
      </c>
      <c r="AV43" s="1062">
        <v>0</v>
      </c>
      <c r="AW43" s="1063">
        <v>1754</v>
      </c>
      <c r="AX43" s="674">
        <f>SUM(G43:AW43)</f>
        <v>3297019</v>
      </c>
    </row>
    <row r="44" spans="2:50" ht="17.25" customHeight="1" thickBot="1">
      <c r="B44" s="556" t="s">
        <v>633</v>
      </c>
      <c r="C44" s="104"/>
      <c r="D44" s="104"/>
      <c r="E44" s="262"/>
      <c r="F44" s="1592"/>
      <c r="G44" s="1523">
        <v>0</v>
      </c>
      <c r="H44" s="1524">
        <v>0</v>
      </c>
      <c r="I44" s="1524">
        <v>0</v>
      </c>
      <c r="J44" s="1524">
        <v>0</v>
      </c>
      <c r="K44" s="1524">
        <v>0</v>
      </c>
      <c r="L44" s="1524">
        <v>0</v>
      </c>
      <c r="M44" s="1524">
        <v>30257</v>
      </c>
      <c r="N44" s="1524">
        <v>0</v>
      </c>
      <c r="O44" s="1524">
        <v>41487</v>
      </c>
      <c r="P44" s="1524">
        <v>0</v>
      </c>
      <c r="Q44" s="1525">
        <v>0</v>
      </c>
      <c r="R44" s="1525">
        <v>98968</v>
      </c>
      <c r="S44" s="1524">
        <v>545672</v>
      </c>
      <c r="T44" s="1525">
        <v>0</v>
      </c>
      <c r="U44" s="1525">
        <v>11704</v>
      </c>
      <c r="V44" s="1525">
        <v>0</v>
      </c>
      <c r="W44" s="1525">
        <v>0</v>
      </c>
      <c r="X44" s="1525">
        <v>0</v>
      </c>
      <c r="Y44" s="1525">
        <v>0</v>
      </c>
      <c r="Z44" s="1525">
        <v>0</v>
      </c>
      <c r="AA44" s="1524">
        <v>0</v>
      </c>
      <c r="AB44" s="1525">
        <v>0</v>
      </c>
      <c r="AC44" s="1525">
        <v>0</v>
      </c>
      <c r="AD44" s="1524">
        <v>7342</v>
      </c>
      <c r="AE44" s="1524">
        <v>101738</v>
      </c>
      <c r="AF44" s="1525">
        <v>0</v>
      </c>
      <c r="AG44" s="1524">
        <v>2294</v>
      </c>
      <c r="AH44" s="1525">
        <v>0</v>
      </c>
      <c r="AI44" s="1525">
        <v>0</v>
      </c>
      <c r="AJ44" s="1525">
        <v>0</v>
      </c>
      <c r="AK44" s="1524">
        <v>21179</v>
      </c>
      <c r="AL44" s="1524">
        <v>0</v>
      </c>
      <c r="AM44" s="1524">
        <v>0</v>
      </c>
      <c r="AN44" s="1524">
        <v>0</v>
      </c>
      <c r="AO44" s="1524">
        <v>0</v>
      </c>
      <c r="AP44" s="1524">
        <v>0</v>
      </c>
      <c r="AQ44" s="1524">
        <v>0</v>
      </c>
      <c r="AR44" s="1524">
        <v>0</v>
      </c>
      <c r="AS44" s="1524">
        <v>0</v>
      </c>
      <c r="AT44" s="1524">
        <v>12900</v>
      </c>
      <c r="AU44" s="1525">
        <v>0</v>
      </c>
      <c r="AV44" s="1525">
        <v>34701</v>
      </c>
      <c r="AW44" s="1526">
        <v>0</v>
      </c>
      <c r="AX44" s="673">
        <f>SUM(G44:AW44)</f>
        <v>908242</v>
      </c>
    </row>
    <row r="45" spans="2:50" ht="17.25" customHeight="1">
      <c r="B45" s="1593" t="s">
        <v>262</v>
      </c>
      <c r="C45" s="1594"/>
      <c r="D45" s="1594"/>
      <c r="E45" s="1594"/>
      <c r="F45" s="1595"/>
      <c r="G45" s="1494">
        <v>135289</v>
      </c>
      <c r="H45" s="1062">
        <v>998012</v>
      </c>
      <c r="I45" s="1061">
        <v>0</v>
      </c>
      <c r="J45" s="1062">
        <v>85599</v>
      </c>
      <c r="K45" s="1062">
        <v>1825</v>
      </c>
      <c r="L45" s="1062">
        <v>0</v>
      </c>
      <c r="M45" s="1062">
        <v>12195</v>
      </c>
      <c r="N45" s="1062">
        <v>-222985</v>
      </c>
      <c r="O45" s="1062">
        <v>72153</v>
      </c>
      <c r="P45" s="1062">
        <v>31837</v>
      </c>
      <c r="Q45" s="1062">
        <v>8794</v>
      </c>
      <c r="R45" s="1062">
        <v>588777</v>
      </c>
      <c r="S45" s="1062">
        <v>-4071379</v>
      </c>
      <c r="T45" s="1062">
        <v>271248</v>
      </c>
      <c r="U45" s="1062">
        <v>351583</v>
      </c>
      <c r="V45" s="1062">
        <v>11621</v>
      </c>
      <c r="W45" s="1062">
        <v>52669</v>
      </c>
      <c r="X45" s="1062">
        <v>2298</v>
      </c>
      <c r="Y45" s="1062">
        <v>32755</v>
      </c>
      <c r="Z45" s="1062">
        <v>-2133250</v>
      </c>
      <c r="AA45" s="1062">
        <v>631778</v>
      </c>
      <c r="AB45" s="1062">
        <v>393649</v>
      </c>
      <c r="AC45" s="1062">
        <v>73788</v>
      </c>
      <c r="AD45" s="1062">
        <v>-534920</v>
      </c>
      <c r="AE45" s="1062">
        <v>456306</v>
      </c>
      <c r="AF45" s="1062">
        <v>-436725</v>
      </c>
      <c r="AG45" s="1062">
        <v>217774</v>
      </c>
      <c r="AH45" s="1062">
        <v>112841</v>
      </c>
      <c r="AI45" s="1061">
        <v>0</v>
      </c>
      <c r="AJ45" s="1061">
        <v>0</v>
      </c>
      <c r="AK45" s="1062">
        <v>98426</v>
      </c>
      <c r="AL45" s="1062">
        <v>-90666</v>
      </c>
      <c r="AM45" s="1062">
        <v>550975</v>
      </c>
      <c r="AN45" s="1062">
        <v>75745</v>
      </c>
      <c r="AO45" s="1062">
        <v>-147777</v>
      </c>
      <c r="AP45" s="1062">
        <v>96</v>
      </c>
      <c r="AQ45" s="1061">
        <v>0</v>
      </c>
      <c r="AR45" s="1061">
        <v>0</v>
      </c>
      <c r="AS45" s="1062">
        <v>12361</v>
      </c>
      <c r="AT45" s="1062">
        <v>390795</v>
      </c>
      <c r="AU45" s="1061">
        <v>0</v>
      </c>
      <c r="AV45" s="1061">
        <v>0</v>
      </c>
      <c r="AW45" s="1063">
        <v>31776</v>
      </c>
      <c r="AX45" s="675">
        <f>SUM(G45:AW45)</f>
        <v>-1934737</v>
      </c>
    </row>
    <row r="46" spans="2:50" s="875" customFormat="1" ht="17.25" customHeight="1">
      <c r="B46" s="1587" t="s">
        <v>331</v>
      </c>
      <c r="C46" s="1588"/>
      <c r="D46" s="1588"/>
      <c r="E46" s="1588"/>
      <c r="F46" s="1589"/>
      <c r="G46" s="1530">
        <v>653774</v>
      </c>
      <c r="H46" s="1066">
        <v>1040589</v>
      </c>
      <c r="I46" s="1066">
        <v>356426</v>
      </c>
      <c r="J46" s="1066">
        <v>389269</v>
      </c>
      <c r="K46" s="1066">
        <v>16246</v>
      </c>
      <c r="L46" s="1066">
        <v>65236</v>
      </c>
      <c r="M46" s="1066">
        <v>-18062</v>
      </c>
      <c r="N46" s="1066">
        <v>-206666</v>
      </c>
      <c r="O46" s="1066">
        <v>30666</v>
      </c>
      <c r="P46" s="1066">
        <v>58826</v>
      </c>
      <c r="Q46" s="1066">
        <v>94031</v>
      </c>
      <c r="R46" s="1066">
        <v>489809</v>
      </c>
      <c r="S46" s="1066">
        <v>-4617051</v>
      </c>
      <c r="T46" s="1066">
        <v>536682</v>
      </c>
      <c r="U46" s="1066">
        <v>339879</v>
      </c>
      <c r="V46" s="1066">
        <v>76748</v>
      </c>
      <c r="W46" s="1066">
        <v>217734</v>
      </c>
      <c r="X46" s="1066">
        <v>48455</v>
      </c>
      <c r="Y46" s="1066">
        <v>94335</v>
      </c>
      <c r="Z46" s="1066">
        <v>-1945742</v>
      </c>
      <c r="AA46" s="1066">
        <v>684696</v>
      </c>
      <c r="AB46" s="1066">
        <v>401514</v>
      </c>
      <c r="AC46" s="1066">
        <v>131413</v>
      </c>
      <c r="AD46" s="1066">
        <v>-542262</v>
      </c>
      <c r="AE46" s="1066">
        <v>354568</v>
      </c>
      <c r="AF46" s="1066">
        <v>-376652</v>
      </c>
      <c r="AG46" s="1066">
        <v>215480</v>
      </c>
      <c r="AH46" s="1066">
        <v>254011</v>
      </c>
      <c r="AI46" s="1066">
        <v>115141</v>
      </c>
      <c r="AJ46" s="1066">
        <v>71065</v>
      </c>
      <c r="AK46" s="1066">
        <v>77247</v>
      </c>
      <c r="AL46" s="1066">
        <v>-7876</v>
      </c>
      <c r="AM46" s="1066">
        <v>656176</v>
      </c>
      <c r="AN46" s="1066">
        <v>137735</v>
      </c>
      <c r="AO46" s="1066">
        <v>-76652</v>
      </c>
      <c r="AP46" s="1066">
        <v>98555</v>
      </c>
      <c r="AQ46" s="1066">
        <v>31337</v>
      </c>
      <c r="AR46" s="1066">
        <v>68187</v>
      </c>
      <c r="AS46" s="1066">
        <v>14440</v>
      </c>
      <c r="AT46" s="1066">
        <v>377895</v>
      </c>
      <c r="AU46" s="1066">
        <v>48009</v>
      </c>
      <c r="AV46" s="1066">
        <v>-34701</v>
      </c>
      <c r="AW46" s="1067">
        <v>33530</v>
      </c>
      <c r="AX46" s="692">
        <f>SUM(G46:AW46)</f>
        <v>454040</v>
      </c>
    </row>
    <row r="47" spans="1:50" s="929" customFormat="1" ht="17.25" customHeight="1">
      <c r="A47" s="875"/>
      <c r="B47" s="1058" t="s">
        <v>138</v>
      </c>
      <c r="C47" s="962"/>
      <c r="D47" s="962"/>
      <c r="E47" s="962"/>
      <c r="F47" s="1068"/>
      <c r="G47" s="1531">
        <v>0</v>
      </c>
      <c r="H47" s="1531">
        <v>0</v>
      </c>
      <c r="I47" s="1531">
        <v>0</v>
      </c>
      <c r="J47" s="1531">
        <v>0</v>
      </c>
      <c r="K47" s="1531">
        <v>0</v>
      </c>
      <c r="L47" s="1531">
        <v>0</v>
      </c>
      <c r="M47" s="1531">
        <v>0</v>
      </c>
      <c r="N47" s="1531">
        <v>0</v>
      </c>
      <c r="O47" s="1531">
        <v>0</v>
      </c>
      <c r="P47" s="1531">
        <v>0</v>
      </c>
      <c r="Q47" s="1531">
        <v>0</v>
      </c>
      <c r="R47" s="1531">
        <v>0</v>
      </c>
      <c r="S47" s="1531">
        <v>0</v>
      </c>
      <c r="T47" s="1531">
        <v>0</v>
      </c>
      <c r="U47" s="1531">
        <v>0</v>
      </c>
      <c r="V47" s="1531">
        <v>0</v>
      </c>
      <c r="W47" s="1531">
        <v>0</v>
      </c>
      <c r="X47" s="1531">
        <v>0</v>
      </c>
      <c r="Y47" s="1531">
        <v>0</v>
      </c>
      <c r="Z47" s="1531">
        <v>0</v>
      </c>
      <c r="AA47" s="1531">
        <v>0</v>
      </c>
      <c r="AB47" s="1531">
        <v>0</v>
      </c>
      <c r="AC47" s="1531">
        <v>0</v>
      </c>
      <c r="AD47" s="1531">
        <v>0</v>
      </c>
      <c r="AE47" s="1531">
        <v>0</v>
      </c>
      <c r="AF47" s="1531">
        <v>0</v>
      </c>
      <c r="AG47" s="1531">
        <v>0</v>
      </c>
      <c r="AH47" s="1531">
        <v>0</v>
      </c>
      <c r="AI47" s="1531">
        <v>0</v>
      </c>
      <c r="AJ47" s="1531">
        <v>0</v>
      </c>
      <c r="AK47" s="1531">
        <v>0</v>
      </c>
      <c r="AL47" s="1531">
        <v>0</v>
      </c>
      <c r="AM47" s="1531">
        <v>0</v>
      </c>
      <c r="AN47" s="1531">
        <v>0</v>
      </c>
      <c r="AO47" s="1531">
        <v>0</v>
      </c>
      <c r="AP47" s="1531">
        <v>0</v>
      </c>
      <c r="AQ47" s="1531">
        <v>0</v>
      </c>
      <c r="AR47" s="1531">
        <v>0</v>
      </c>
      <c r="AS47" s="1531">
        <v>0</v>
      </c>
      <c r="AT47" s="1531">
        <v>0</v>
      </c>
      <c r="AU47" s="1531">
        <v>0</v>
      </c>
      <c r="AV47" s="1531">
        <v>0</v>
      </c>
      <c r="AW47" s="1531">
        <v>0</v>
      </c>
      <c r="AX47" s="1079">
        <f aca="true" t="shared" si="3" ref="AX47:AX53">SUM(G47:AW47)</f>
        <v>0</v>
      </c>
    </row>
    <row r="48" spans="1:50" s="929" customFormat="1" ht="17.25" customHeight="1" thickBot="1">
      <c r="A48" s="875"/>
      <c r="B48" s="264" t="s">
        <v>137</v>
      </c>
      <c r="C48" s="111"/>
      <c r="D48" s="111"/>
      <c r="E48" s="111"/>
      <c r="F48" s="1070"/>
      <c r="G48" s="1532">
        <v>0</v>
      </c>
      <c r="H48" s="1525">
        <v>0</v>
      </c>
      <c r="I48" s="1525">
        <v>0</v>
      </c>
      <c r="J48" s="1525">
        <v>0</v>
      </c>
      <c r="K48" s="1525">
        <v>0</v>
      </c>
      <c r="L48" s="1525">
        <v>0</v>
      </c>
      <c r="M48" s="1525">
        <v>0</v>
      </c>
      <c r="N48" s="1525">
        <v>0</v>
      </c>
      <c r="O48" s="1525">
        <v>0</v>
      </c>
      <c r="P48" s="1525">
        <v>0</v>
      </c>
      <c r="Q48" s="1525">
        <v>0</v>
      </c>
      <c r="R48" s="1525">
        <v>0</v>
      </c>
      <c r="S48" s="1525">
        <v>0</v>
      </c>
      <c r="T48" s="1525">
        <v>0</v>
      </c>
      <c r="U48" s="1525">
        <v>0</v>
      </c>
      <c r="V48" s="1525">
        <v>0</v>
      </c>
      <c r="W48" s="1525">
        <v>0</v>
      </c>
      <c r="X48" s="1525">
        <v>0</v>
      </c>
      <c r="Y48" s="1525">
        <v>0</v>
      </c>
      <c r="Z48" s="1525">
        <v>0</v>
      </c>
      <c r="AA48" s="1525">
        <v>0</v>
      </c>
      <c r="AB48" s="1525">
        <v>0</v>
      </c>
      <c r="AC48" s="1525">
        <v>0</v>
      </c>
      <c r="AD48" s="1525">
        <v>0</v>
      </c>
      <c r="AE48" s="1525">
        <v>0</v>
      </c>
      <c r="AF48" s="1525">
        <v>0</v>
      </c>
      <c r="AG48" s="1525">
        <v>0</v>
      </c>
      <c r="AH48" s="1525">
        <v>0</v>
      </c>
      <c r="AI48" s="1525">
        <v>0</v>
      </c>
      <c r="AJ48" s="1525">
        <v>0</v>
      </c>
      <c r="AK48" s="1525">
        <v>0</v>
      </c>
      <c r="AL48" s="1525">
        <v>0</v>
      </c>
      <c r="AM48" s="1525">
        <v>0</v>
      </c>
      <c r="AN48" s="1525">
        <v>0</v>
      </c>
      <c r="AO48" s="1525">
        <v>0</v>
      </c>
      <c r="AP48" s="1525">
        <v>0</v>
      </c>
      <c r="AQ48" s="1525">
        <v>0</v>
      </c>
      <c r="AR48" s="1525">
        <v>0</v>
      </c>
      <c r="AS48" s="1525">
        <v>0</v>
      </c>
      <c r="AT48" s="1525">
        <v>0</v>
      </c>
      <c r="AU48" s="1525">
        <v>0</v>
      </c>
      <c r="AV48" s="1525">
        <v>0</v>
      </c>
      <c r="AW48" s="1525">
        <v>0</v>
      </c>
      <c r="AX48" s="673">
        <f t="shared" si="3"/>
        <v>0</v>
      </c>
    </row>
    <row r="49" spans="2:50" s="875" customFormat="1" ht="17.25" customHeight="1">
      <c r="B49" s="105" t="s">
        <v>139</v>
      </c>
      <c r="C49" s="262"/>
      <c r="D49" s="262"/>
      <c r="E49" s="262"/>
      <c r="F49" s="263"/>
      <c r="G49" s="1036">
        <v>21629</v>
      </c>
      <c r="H49" s="1037">
        <v>38144</v>
      </c>
      <c r="I49" s="1037">
        <v>0</v>
      </c>
      <c r="J49" s="1037">
        <v>5579</v>
      </c>
      <c r="K49" s="1037">
        <v>19505</v>
      </c>
      <c r="L49" s="1037">
        <v>2319</v>
      </c>
      <c r="M49" s="1037">
        <v>213594</v>
      </c>
      <c r="N49" s="1037">
        <v>78325</v>
      </c>
      <c r="O49" s="1037">
        <v>140799</v>
      </c>
      <c r="P49" s="1037">
        <v>919</v>
      </c>
      <c r="Q49" s="1037">
        <v>2527</v>
      </c>
      <c r="R49" s="1037">
        <v>156373</v>
      </c>
      <c r="S49" s="1037">
        <v>315940</v>
      </c>
      <c r="T49" s="1037">
        <v>2736</v>
      </c>
      <c r="U49" s="1037">
        <v>80000</v>
      </c>
      <c r="V49" s="1037">
        <v>13223</v>
      </c>
      <c r="W49" s="1037">
        <v>17182</v>
      </c>
      <c r="X49" s="1037">
        <v>0</v>
      </c>
      <c r="Y49" s="1037">
        <v>1868</v>
      </c>
      <c r="Z49" s="1037">
        <v>95929</v>
      </c>
      <c r="AA49" s="1037">
        <v>5000</v>
      </c>
      <c r="AB49" s="1037">
        <v>111275</v>
      </c>
      <c r="AC49" s="1037">
        <v>90000</v>
      </c>
      <c r="AD49" s="1037">
        <v>136631</v>
      </c>
      <c r="AE49" s="1037">
        <v>103829</v>
      </c>
      <c r="AF49" s="1037">
        <v>67820</v>
      </c>
      <c r="AG49" s="1037">
        <v>560172</v>
      </c>
      <c r="AH49" s="1037">
        <v>20466</v>
      </c>
      <c r="AI49" s="1037">
        <v>1375</v>
      </c>
      <c r="AJ49" s="1037">
        <v>10000</v>
      </c>
      <c r="AK49" s="1037">
        <v>7951</v>
      </c>
      <c r="AL49" s="1037">
        <v>171404</v>
      </c>
      <c r="AM49" s="1037">
        <v>150000</v>
      </c>
      <c r="AN49" s="1037">
        <v>16000</v>
      </c>
      <c r="AO49" s="1056">
        <v>0</v>
      </c>
      <c r="AP49" s="1037">
        <v>29664</v>
      </c>
      <c r="AQ49" s="1037">
        <v>21566</v>
      </c>
      <c r="AR49" s="1037">
        <v>10545</v>
      </c>
      <c r="AS49" s="1037">
        <v>122951</v>
      </c>
      <c r="AT49" s="1037">
        <v>16442</v>
      </c>
      <c r="AU49" s="1037">
        <v>0</v>
      </c>
      <c r="AV49" s="1037">
        <v>5436</v>
      </c>
      <c r="AW49" s="1038">
        <v>12104</v>
      </c>
      <c r="AX49" s="674">
        <f t="shared" si="3"/>
        <v>2877222</v>
      </c>
    </row>
    <row r="50" spans="2:50" s="875" customFormat="1" ht="17.25" customHeight="1">
      <c r="B50" s="105"/>
      <c r="C50" s="106" t="s">
        <v>332</v>
      </c>
      <c r="D50" s="103"/>
      <c r="E50" s="103"/>
      <c r="F50" s="144"/>
      <c r="G50" s="1064">
        <v>16664</v>
      </c>
      <c r="H50" s="1065">
        <v>38144</v>
      </c>
      <c r="I50" s="1069">
        <v>0</v>
      </c>
      <c r="J50" s="1065">
        <v>5579</v>
      </c>
      <c r="K50" s="1065">
        <v>19505</v>
      </c>
      <c r="L50" s="1065">
        <v>2319</v>
      </c>
      <c r="M50" s="1065">
        <v>183879</v>
      </c>
      <c r="N50" s="1065">
        <v>78325</v>
      </c>
      <c r="O50" s="1065">
        <v>8232</v>
      </c>
      <c r="P50" s="1065">
        <v>919</v>
      </c>
      <c r="Q50" s="1065">
        <v>1990</v>
      </c>
      <c r="R50" s="1065">
        <v>156373</v>
      </c>
      <c r="S50" s="1065">
        <v>10995</v>
      </c>
      <c r="T50" s="1065">
        <v>2736</v>
      </c>
      <c r="U50" s="1065">
        <v>73356</v>
      </c>
      <c r="V50" s="1065">
        <v>13223</v>
      </c>
      <c r="W50" s="1065">
        <v>17182</v>
      </c>
      <c r="X50" s="1069">
        <v>0</v>
      </c>
      <c r="Y50" s="1065">
        <v>1868</v>
      </c>
      <c r="Z50" s="1065">
        <v>95929</v>
      </c>
      <c r="AA50" s="1065">
        <v>5000</v>
      </c>
      <c r="AB50" s="1065">
        <v>29649</v>
      </c>
      <c r="AC50" s="1065">
        <v>44726</v>
      </c>
      <c r="AD50" s="1065">
        <v>131283</v>
      </c>
      <c r="AE50" s="1065">
        <v>3829</v>
      </c>
      <c r="AF50" s="1065">
        <v>35996</v>
      </c>
      <c r="AG50" s="1065">
        <v>436956</v>
      </c>
      <c r="AH50" s="1065">
        <v>10948</v>
      </c>
      <c r="AI50" s="1065">
        <v>1375</v>
      </c>
      <c r="AJ50" s="1069">
        <v>0</v>
      </c>
      <c r="AK50" s="1065">
        <v>2651</v>
      </c>
      <c r="AL50" s="1065">
        <v>55723</v>
      </c>
      <c r="AM50" s="1069">
        <v>0</v>
      </c>
      <c r="AN50" s="1065">
        <v>16000</v>
      </c>
      <c r="AO50" s="1069">
        <v>0</v>
      </c>
      <c r="AP50" s="1069">
        <v>0</v>
      </c>
      <c r="AQ50" s="1065">
        <v>240</v>
      </c>
      <c r="AR50" s="1065">
        <v>4570</v>
      </c>
      <c r="AS50" s="1065">
        <v>45940</v>
      </c>
      <c r="AT50" s="1065">
        <v>2157</v>
      </c>
      <c r="AU50" s="1069">
        <v>0</v>
      </c>
      <c r="AV50" s="1065">
        <v>5436</v>
      </c>
      <c r="AW50" s="1071">
        <v>12104</v>
      </c>
      <c r="AX50" s="1079">
        <f t="shared" si="3"/>
        <v>1571801</v>
      </c>
    </row>
    <row r="51" spans="2:50" s="875" customFormat="1" ht="17.25" customHeight="1">
      <c r="B51" s="105"/>
      <c r="C51" s="107" t="s">
        <v>333</v>
      </c>
      <c r="D51" s="104"/>
      <c r="E51" s="104"/>
      <c r="F51" s="145"/>
      <c r="G51" s="1072">
        <v>4965</v>
      </c>
      <c r="H51" s="1039">
        <v>0</v>
      </c>
      <c r="I51" s="1059">
        <v>0</v>
      </c>
      <c r="J51" s="1059">
        <v>0</v>
      </c>
      <c r="K51" s="1059">
        <v>0</v>
      </c>
      <c r="L51" s="1059">
        <v>0</v>
      </c>
      <c r="M51" s="1039">
        <v>29715</v>
      </c>
      <c r="N51" s="1059">
        <v>0</v>
      </c>
      <c r="O51" s="1039">
        <v>132567</v>
      </c>
      <c r="P51" s="1059">
        <v>0</v>
      </c>
      <c r="Q51" s="1039">
        <v>537</v>
      </c>
      <c r="R51" s="1039">
        <v>0</v>
      </c>
      <c r="S51" s="1039">
        <v>304945</v>
      </c>
      <c r="T51" s="1059">
        <v>0</v>
      </c>
      <c r="U51" s="1039">
        <v>6644</v>
      </c>
      <c r="V51" s="1039">
        <v>0</v>
      </c>
      <c r="W51" s="1039">
        <v>0</v>
      </c>
      <c r="X51" s="1039">
        <v>0</v>
      </c>
      <c r="Y51" s="1039">
        <v>0</v>
      </c>
      <c r="Z51" s="1039">
        <v>0</v>
      </c>
      <c r="AA51" s="1039">
        <v>0</v>
      </c>
      <c r="AB51" s="1039">
        <v>81626</v>
      </c>
      <c r="AC51" s="1039">
        <v>45274</v>
      </c>
      <c r="AD51" s="1039">
        <v>5348</v>
      </c>
      <c r="AE51" s="1039">
        <v>100000</v>
      </c>
      <c r="AF51" s="1039">
        <v>31824</v>
      </c>
      <c r="AG51" s="1039">
        <v>123216</v>
      </c>
      <c r="AH51" s="1039">
        <v>9518</v>
      </c>
      <c r="AI51" s="1039">
        <v>0</v>
      </c>
      <c r="AJ51" s="1039">
        <v>10000</v>
      </c>
      <c r="AK51" s="1039">
        <v>5300</v>
      </c>
      <c r="AL51" s="1039">
        <v>115681</v>
      </c>
      <c r="AM51" s="1039">
        <v>150000</v>
      </c>
      <c r="AN51" s="1059">
        <v>0</v>
      </c>
      <c r="AO51" s="1059">
        <v>0</v>
      </c>
      <c r="AP51" s="1039">
        <v>29664</v>
      </c>
      <c r="AQ51" s="1039">
        <v>21326</v>
      </c>
      <c r="AR51" s="1039">
        <v>5975</v>
      </c>
      <c r="AS51" s="1039">
        <v>77011</v>
      </c>
      <c r="AT51" s="1039">
        <v>14285</v>
      </c>
      <c r="AU51" s="1059">
        <v>0</v>
      </c>
      <c r="AV51" s="1059">
        <v>0</v>
      </c>
      <c r="AW51" s="1073">
        <v>0</v>
      </c>
      <c r="AX51" s="1080">
        <f t="shared" si="3"/>
        <v>1305421</v>
      </c>
    </row>
    <row r="52" spans="2:50" s="875" customFormat="1" ht="17.25" customHeight="1">
      <c r="B52" s="105"/>
      <c r="C52" s="108"/>
      <c r="D52" s="1584" t="s">
        <v>334</v>
      </c>
      <c r="E52" s="1585"/>
      <c r="F52" s="1586"/>
      <c r="G52" s="1051">
        <v>0</v>
      </c>
      <c r="H52" s="1051">
        <v>0</v>
      </c>
      <c r="I52" s="1051">
        <v>0</v>
      </c>
      <c r="J52" s="1051">
        <v>0</v>
      </c>
      <c r="K52" s="1051">
        <v>0</v>
      </c>
      <c r="L52" s="1051">
        <v>0</v>
      </c>
      <c r="M52" s="1051">
        <v>0</v>
      </c>
      <c r="N52" s="1051">
        <v>0</v>
      </c>
      <c r="O52" s="1051">
        <v>0</v>
      </c>
      <c r="P52" s="1051">
        <v>0</v>
      </c>
      <c r="Q52" s="1051">
        <v>0</v>
      </c>
      <c r="R52" s="1042">
        <v>0</v>
      </c>
      <c r="S52" s="1043">
        <v>0</v>
      </c>
      <c r="T52" s="1051">
        <v>0</v>
      </c>
      <c r="U52" s="1051">
        <v>0</v>
      </c>
      <c r="V52" s="1051">
        <v>0</v>
      </c>
      <c r="W52" s="1051">
        <v>0</v>
      </c>
      <c r="X52" s="1051">
        <v>0</v>
      </c>
      <c r="Y52" s="1051">
        <v>0</v>
      </c>
      <c r="Z52" s="1051">
        <v>0</v>
      </c>
      <c r="AA52" s="1051">
        <v>0</v>
      </c>
      <c r="AB52" s="1051">
        <v>0</v>
      </c>
      <c r="AC52" s="1051">
        <v>0</v>
      </c>
      <c r="AD52" s="1051">
        <v>0</v>
      </c>
      <c r="AE52" s="1051">
        <v>0</v>
      </c>
      <c r="AF52" s="1051">
        <v>0</v>
      </c>
      <c r="AG52" s="1026">
        <v>1309</v>
      </c>
      <c r="AH52" s="1051">
        <v>0</v>
      </c>
      <c r="AI52" s="1051">
        <v>0</v>
      </c>
      <c r="AJ52" s="1051">
        <v>0</v>
      </c>
      <c r="AK52" s="1051">
        <v>0</v>
      </c>
      <c r="AL52" s="1026">
        <v>46298</v>
      </c>
      <c r="AM52" s="1051">
        <v>0</v>
      </c>
      <c r="AN52" s="1051">
        <v>0</v>
      </c>
      <c r="AO52" s="1051">
        <v>0</v>
      </c>
      <c r="AP52" s="1051">
        <v>0</v>
      </c>
      <c r="AQ52" s="1051">
        <v>0</v>
      </c>
      <c r="AR52" s="1051">
        <v>0</v>
      </c>
      <c r="AS52" s="1051">
        <v>0</v>
      </c>
      <c r="AT52" s="1051">
        <v>0</v>
      </c>
      <c r="AU52" s="1051">
        <v>0</v>
      </c>
      <c r="AV52" s="1051">
        <v>0</v>
      </c>
      <c r="AW52" s="1074">
        <v>0</v>
      </c>
      <c r="AX52" s="668">
        <f t="shared" si="3"/>
        <v>47607</v>
      </c>
    </row>
    <row r="53" spans="2:50" s="875" customFormat="1" ht="17.25" customHeight="1" thickBot="1">
      <c r="B53" s="109"/>
      <c r="C53" s="110"/>
      <c r="D53" s="259" t="s">
        <v>335</v>
      </c>
      <c r="E53" s="260"/>
      <c r="F53" s="261"/>
      <c r="G53" s="1075">
        <v>4965</v>
      </c>
      <c r="H53" s="1048">
        <v>0</v>
      </c>
      <c r="I53" s="1052">
        <v>0</v>
      </c>
      <c r="J53" s="1052">
        <v>0</v>
      </c>
      <c r="K53" s="1052">
        <v>0</v>
      </c>
      <c r="L53" s="1052">
        <v>0</v>
      </c>
      <c r="M53" s="1048">
        <v>29715</v>
      </c>
      <c r="N53" s="1052">
        <v>0</v>
      </c>
      <c r="O53" s="1048">
        <v>132567</v>
      </c>
      <c r="P53" s="1052">
        <v>0</v>
      </c>
      <c r="Q53" s="1048">
        <v>537</v>
      </c>
      <c r="R53" s="1052">
        <v>0</v>
      </c>
      <c r="S53" s="1048">
        <v>304945</v>
      </c>
      <c r="T53" s="1052">
        <v>0</v>
      </c>
      <c r="U53" s="1048">
        <v>6644</v>
      </c>
      <c r="V53" s="1048">
        <v>0</v>
      </c>
      <c r="W53" s="1048">
        <v>0</v>
      </c>
      <c r="X53" s="1048">
        <v>0</v>
      </c>
      <c r="Y53" s="1048">
        <v>0</v>
      </c>
      <c r="Z53" s="1048">
        <v>0</v>
      </c>
      <c r="AA53" s="1048">
        <v>0</v>
      </c>
      <c r="AB53" s="1048">
        <v>81626</v>
      </c>
      <c r="AC53" s="1048">
        <v>45274</v>
      </c>
      <c r="AD53" s="1048">
        <v>5348</v>
      </c>
      <c r="AE53" s="1048">
        <v>100000</v>
      </c>
      <c r="AF53" s="1048">
        <v>31824</v>
      </c>
      <c r="AG53" s="1048">
        <v>121907</v>
      </c>
      <c r="AH53" s="1052">
        <v>9518</v>
      </c>
      <c r="AI53" s="1052">
        <v>0</v>
      </c>
      <c r="AJ53" s="1052">
        <v>10000</v>
      </c>
      <c r="AK53" s="1048">
        <v>5300</v>
      </c>
      <c r="AL53" s="1048">
        <v>69383</v>
      </c>
      <c r="AM53" s="1048">
        <v>150000</v>
      </c>
      <c r="AN53" s="1048">
        <v>0</v>
      </c>
      <c r="AO53" s="1048">
        <v>0</v>
      </c>
      <c r="AP53" s="1048">
        <v>29664</v>
      </c>
      <c r="AQ53" s="1048">
        <v>21326</v>
      </c>
      <c r="AR53" s="1048">
        <v>5975</v>
      </c>
      <c r="AS53" s="1048">
        <v>77011</v>
      </c>
      <c r="AT53" s="1048">
        <v>14285</v>
      </c>
      <c r="AU53" s="1052">
        <v>0</v>
      </c>
      <c r="AV53" s="1052">
        <v>0</v>
      </c>
      <c r="AW53" s="1076">
        <v>0</v>
      </c>
      <c r="AX53" s="671">
        <f t="shared" si="3"/>
        <v>1257814</v>
      </c>
    </row>
    <row r="54" spans="2:50" s="875" customFormat="1" ht="16.5" customHeight="1">
      <c r="B54" s="262"/>
      <c r="C54" s="262"/>
      <c r="D54" s="262"/>
      <c r="E54" s="262"/>
      <c r="F54" s="262"/>
      <c r="G54" s="1077"/>
      <c r="H54" s="1078"/>
      <c r="I54" s="1077"/>
      <c r="J54" s="1077"/>
      <c r="K54" s="1077"/>
      <c r="L54" s="1077"/>
      <c r="M54" s="1078"/>
      <c r="N54" s="1077"/>
      <c r="O54" s="1078"/>
      <c r="P54" s="1077"/>
      <c r="Q54" s="1078"/>
      <c r="R54" s="1077"/>
      <c r="S54" s="1078"/>
      <c r="T54" s="1077"/>
      <c r="U54" s="1078"/>
      <c r="V54" s="1078"/>
      <c r="W54" s="1078"/>
      <c r="X54" s="1078"/>
      <c r="Y54" s="1078"/>
      <c r="Z54" s="1078"/>
      <c r="AA54" s="1078"/>
      <c r="AB54" s="1078"/>
      <c r="AC54" s="1078"/>
      <c r="AD54" s="1078"/>
      <c r="AE54" s="1078"/>
      <c r="AF54" s="1078"/>
      <c r="AG54" s="1078"/>
      <c r="AH54" s="1077"/>
      <c r="AI54" s="1077"/>
      <c r="AJ54" s="1077"/>
      <c r="AK54" s="1078"/>
      <c r="AL54" s="1078"/>
      <c r="AM54" s="1078"/>
      <c r="AN54" s="1078"/>
      <c r="AO54" s="1078"/>
      <c r="AP54" s="1078"/>
      <c r="AQ54" s="1078"/>
      <c r="AR54" s="1078"/>
      <c r="AS54" s="1078"/>
      <c r="AT54" s="1078"/>
      <c r="AU54" s="1077"/>
      <c r="AV54" s="1077"/>
      <c r="AW54" s="1077"/>
      <c r="AX54" s="874"/>
    </row>
    <row r="55" spans="2:50" s="875" customFormat="1" ht="16.5" customHeight="1">
      <c r="B55" s="262"/>
      <c r="C55" s="262"/>
      <c r="D55" s="262"/>
      <c r="E55" s="262"/>
      <c r="F55" s="262"/>
      <c r="G55" s="1077"/>
      <c r="H55" s="1078"/>
      <c r="I55" s="1077"/>
      <c r="J55" s="1077"/>
      <c r="K55" s="1077"/>
      <c r="L55" s="1077"/>
      <c r="M55" s="1078"/>
      <c r="N55" s="1077"/>
      <c r="O55" s="1078"/>
      <c r="P55" s="1077"/>
      <c r="Q55" s="1078"/>
      <c r="R55" s="1077"/>
      <c r="S55" s="1078"/>
      <c r="T55" s="1077"/>
      <c r="U55" s="1078"/>
      <c r="V55" s="1078"/>
      <c r="W55" s="1078"/>
      <c r="X55" s="1078"/>
      <c r="Y55" s="1078"/>
      <c r="Z55" s="1078"/>
      <c r="AA55" s="1078"/>
      <c r="AB55" s="1078"/>
      <c r="AC55" s="1078"/>
      <c r="AD55" s="1078"/>
      <c r="AE55" s="1078"/>
      <c r="AF55" s="1078"/>
      <c r="AG55" s="1078"/>
      <c r="AH55" s="1077"/>
      <c r="AI55" s="1077"/>
      <c r="AJ55" s="1077"/>
      <c r="AK55" s="1078"/>
      <c r="AL55" s="1078"/>
      <c r="AM55" s="1078"/>
      <c r="AN55" s="1078"/>
      <c r="AO55" s="1078"/>
      <c r="AP55" s="1078"/>
      <c r="AQ55" s="1078"/>
      <c r="AR55" s="1078"/>
      <c r="AS55" s="1078"/>
      <c r="AT55" s="1078"/>
      <c r="AU55" s="1077"/>
      <c r="AV55" s="1077"/>
      <c r="AW55" s="1077"/>
      <c r="AX55" s="874"/>
    </row>
  </sheetData>
  <sheetProtection/>
  <mergeCells count="7">
    <mergeCell ref="AX2:AX3"/>
    <mergeCell ref="D52:F52"/>
    <mergeCell ref="B46:F46"/>
    <mergeCell ref="F34:F35"/>
    <mergeCell ref="F43:F44"/>
    <mergeCell ref="B45:F45"/>
    <mergeCell ref="D9:E10"/>
  </mergeCells>
  <conditionalFormatting sqref="S1:AW4 A1:G65536 H1:R5 K7:L7 N7:O7 Q7:S7 V7 Y7 AB7 AD7:AE7 AI7 AK7 AM7 AR7:AS7 AW7 P9 U9 X9:Y9 AC9 AF9 AJ9 AL9:AN9 AP9:AQ9 AS9 AU9 AO8:AO10 H14:H15 J13:K15 M13:O15 P14:P15 Q13:S15 U13:V15 W14:W15 Y13:AB15 AC12:AC15 AD13:AH15 AJ16 AJ13:AN15 AP12:AP15 AQ13:AT15 I13:I16 L13:L16 T13:T16 X13:X16 AI13:AI16 AO13:AO16 AU14:AU16 AV13:AW16 AN21 AO22 K22:O22 Q22:S22 AB22 Y22 AD22:AE22 AI21:AI22 AK22 AR22:AS22 AM22 U22:V23 W23 AW23 X27:AH27 AK26 AJ27 L26 AL27:AV27 AR26:AS26 H27:V27 H30 AU30 Q31:V31 J30:W30 I30:I31 H32 J31:O32 P32:W32 X30:AE32 AG30:AM32 AO33 AO30:AR32 AT30:AT32 AV30:AW32 AN30:AN34 AL34:AM34 AA34:AD35 H35:H65536 I35:Z35 I36:AD38 AE34:AE38 AG34:AI38 AF30:AF38 AL35:AN38 AS30:AS38 AV34:AW38 AO34:AR38 AT34:AT38 AU32:AU38 AL39:AW65536 AJ34:AK43 I39:AG65536 AH39:AI43 AH44:AK65536 AX1:IV65536">
    <cfRule type="cellIs" priority="1" dxfId="0" operator="equal" stopIfTrue="1">
      <formula>0</formula>
    </cfRule>
  </conditionalFormatting>
  <printOptions/>
  <pageMargins left="1.062992125984252" right="0.7874015748031497" top="0.5511811023622047" bottom="0.5905511811023623" header="0.5118110236220472" footer="0.1968503937007874"/>
  <pageSetup horizontalDpi="600" verticalDpi="600" orientation="landscape" paperSize="9" scale="64" r:id="rId2"/>
  <headerFooter alignWithMargins="0">
    <oddFooter>&amp;C&amp;"ＭＳ Ｐゴシック,太字"&amp;20１　水道事業</oddFooter>
  </headerFooter>
  <colBreaks count="3" manualBreakCount="3">
    <brk id="18" max="52" man="1"/>
    <brk id="30" max="52" man="1"/>
    <brk id="42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EF36"/>
  <sheetViews>
    <sheetView view="pageBreakPreview" zoomScale="85" zoomScaleSheetLayoutView="85" zoomScalePageLayoutView="0" workbookViewId="0" topLeftCell="A1">
      <pane xSplit="4" topLeftCell="E1" activePane="topRight" state="frozen"/>
      <selection pane="topLeft" activeCell="J53" sqref="J53"/>
      <selection pane="topRight" activeCell="A1" sqref="A1:A16384"/>
    </sheetView>
  </sheetViews>
  <sheetFormatPr defaultColWidth="9.00390625" defaultRowHeight="13.5"/>
  <cols>
    <col min="1" max="1" width="3.375" style="677" customWidth="1"/>
    <col min="2" max="3" width="4.75390625" style="677" customWidth="1"/>
    <col min="4" max="4" width="19.625" style="677" customWidth="1"/>
    <col min="5" max="136" width="9.625" style="677" customWidth="1"/>
    <col min="137" max="16384" width="9.00390625" style="677" customWidth="1"/>
  </cols>
  <sheetData>
    <row r="1" spans="2:136" ht="20.25" customHeight="1" thickBot="1">
      <c r="B1" s="547" t="s">
        <v>336</v>
      </c>
      <c r="C1" s="548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676"/>
      <c r="AD1" s="676"/>
      <c r="AE1" s="676"/>
      <c r="AF1" s="676"/>
      <c r="AG1" s="676"/>
      <c r="AH1" s="676"/>
      <c r="AI1" s="676"/>
      <c r="AJ1" s="676"/>
      <c r="AK1" s="676"/>
      <c r="AL1" s="676"/>
      <c r="AM1" s="676"/>
      <c r="AN1" s="676"/>
      <c r="AO1" s="676"/>
      <c r="AP1" s="676"/>
      <c r="AQ1" s="676"/>
      <c r="AR1" s="676"/>
      <c r="AS1" s="676"/>
      <c r="AT1" s="676"/>
      <c r="AU1" s="676"/>
      <c r="AV1" s="676"/>
      <c r="AW1" s="676"/>
      <c r="AX1" s="676"/>
      <c r="AY1" s="676"/>
      <c r="AZ1" s="676"/>
      <c r="BA1" s="676"/>
      <c r="BB1" s="676"/>
      <c r="BC1" s="676"/>
      <c r="BD1" s="676"/>
      <c r="BE1" s="676"/>
      <c r="BF1" s="676"/>
      <c r="BG1" s="676"/>
      <c r="BH1" s="676"/>
      <c r="BI1" s="676"/>
      <c r="BJ1" s="676"/>
      <c r="BK1" s="676"/>
      <c r="BL1" s="676"/>
      <c r="BM1" s="676"/>
      <c r="BN1" s="676"/>
      <c r="BO1" s="676"/>
      <c r="BP1" s="676"/>
      <c r="BQ1" s="676"/>
      <c r="BR1" s="676"/>
      <c r="BS1" s="676"/>
      <c r="BT1" s="676"/>
      <c r="BU1" s="676"/>
      <c r="BV1" s="676"/>
      <c r="BW1" s="676"/>
      <c r="BX1" s="676"/>
      <c r="BY1" s="676"/>
      <c r="BZ1" s="676"/>
      <c r="CA1" s="676"/>
      <c r="CB1" s="676"/>
      <c r="CC1" s="676"/>
      <c r="CD1" s="676"/>
      <c r="CE1" s="676"/>
      <c r="CF1" s="676"/>
      <c r="CG1" s="676"/>
      <c r="CH1" s="676"/>
      <c r="CI1" s="676"/>
      <c r="CJ1" s="676"/>
      <c r="CK1" s="676"/>
      <c r="CL1" s="676"/>
      <c r="CM1" s="676"/>
      <c r="CN1" s="676"/>
      <c r="CO1" s="676"/>
      <c r="CP1" s="676"/>
      <c r="CQ1" s="676"/>
      <c r="CR1" s="676"/>
      <c r="CS1" s="676"/>
      <c r="CT1" s="676"/>
      <c r="CU1" s="676"/>
      <c r="CV1" s="676"/>
      <c r="CW1" s="676"/>
      <c r="CX1" s="676"/>
      <c r="CY1" s="676"/>
      <c r="CZ1" s="676"/>
      <c r="DA1" s="676"/>
      <c r="DB1" s="676"/>
      <c r="DC1" s="676"/>
      <c r="DD1" s="676"/>
      <c r="DE1" s="676"/>
      <c r="DF1" s="676"/>
      <c r="DG1" s="676"/>
      <c r="DH1" s="676"/>
      <c r="DI1" s="676"/>
      <c r="DJ1" s="676"/>
      <c r="DK1" s="676"/>
      <c r="DL1" s="676"/>
      <c r="DM1" s="676"/>
      <c r="DN1" s="676"/>
      <c r="DO1" s="676"/>
      <c r="DP1" s="676"/>
      <c r="DQ1" s="676"/>
      <c r="DR1" s="676"/>
      <c r="DS1" s="676"/>
      <c r="DT1" s="676"/>
      <c r="DU1" s="676"/>
      <c r="DV1" s="676"/>
      <c r="DW1" s="676"/>
      <c r="DX1" s="676"/>
      <c r="DY1" s="676"/>
      <c r="DZ1" s="676"/>
      <c r="EA1" s="676"/>
      <c r="EB1" s="676"/>
      <c r="EC1" s="676"/>
      <c r="ED1" s="676"/>
      <c r="EE1" s="676"/>
      <c r="EF1" s="878"/>
    </row>
    <row r="2" spans="2:136" ht="15" customHeight="1">
      <c r="B2" s="549"/>
      <c r="C2" s="550"/>
      <c r="D2" s="957"/>
      <c r="E2" s="1600" t="s">
        <v>479</v>
      </c>
      <c r="F2" s="1601"/>
      <c r="G2" s="1606"/>
      <c r="H2" s="1600" t="s">
        <v>480</v>
      </c>
      <c r="I2" s="1601"/>
      <c r="J2" s="1590"/>
      <c r="K2" s="1605" t="s">
        <v>481</v>
      </c>
      <c r="L2" s="1601"/>
      <c r="M2" s="1606"/>
      <c r="N2" s="1600" t="s">
        <v>482</v>
      </c>
      <c r="O2" s="1601"/>
      <c r="P2" s="1590"/>
      <c r="Q2" s="1605" t="s">
        <v>483</v>
      </c>
      <c r="R2" s="1601"/>
      <c r="S2" s="1606"/>
      <c r="T2" s="1600" t="s">
        <v>484</v>
      </c>
      <c r="U2" s="1601"/>
      <c r="V2" s="1590"/>
      <c r="W2" s="1600" t="s">
        <v>485</v>
      </c>
      <c r="X2" s="1601"/>
      <c r="Y2" s="1590"/>
      <c r="Z2" s="1600" t="s">
        <v>486</v>
      </c>
      <c r="AA2" s="1601"/>
      <c r="AB2" s="1590"/>
      <c r="AC2" s="1605" t="s">
        <v>487</v>
      </c>
      <c r="AD2" s="1601"/>
      <c r="AE2" s="1606"/>
      <c r="AF2" s="1600" t="s">
        <v>488</v>
      </c>
      <c r="AG2" s="1601"/>
      <c r="AH2" s="1590"/>
      <c r="AI2" s="1605" t="s">
        <v>489</v>
      </c>
      <c r="AJ2" s="1601"/>
      <c r="AK2" s="1606"/>
      <c r="AL2" s="1600" t="s">
        <v>490</v>
      </c>
      <c r="AM2" s="1601"/>
      <c r="AN2" s="1590"/>
      <c r="AO2" s="1600" t="s">
        <v>491</v>
      </c>
      <c r="AP2" s="1601"/>
      <c r="AQ2" s="1590"/>
      <c r="AR2" s="1600" t="s">
        <v>492</v>
      </c>
      <c r="AS2" s="1601"/>
      <c r="AT2" s="1590"/>
      <c r="AU2" s="1605" t="s">
        <v>493</v>
      </c>
      <c r="AV2" s="1601"/>
      <c r="AW2" s="1606"/>
      <c r="AX2" s="1600" t="s">
        <v>494</v>
      </c>
      <c r="AY2" s="1601"/>
      <c r="AZ2" s="1590"/>
      <c r="BA2" s="1605" t="s">
        <v>25</v>
      </c>
      <c r="BB2" s="1601"/>
      <c r="BC2" s="1606"/>
      <c r="BD2" s="1600" t="s">
        <v>26</v>
      </c>
      <c r="BE2" s="1601"/>
      <c r="BF2" s="1590"/>
      <c r="BG2" s="1600" t="s">
        <v>27</v>
      </c>
      <c r="BH2" s="1601"/>
      <c r="BI2" s="1590"/>
      <c r="BJ2" s="1600" t="s">
        <v>28</v>
      </c>
      <c r="BK2" s="1601"/>
      <c r="BL2" s="1590"/>
      <c r="BM2" s="1605" t="s">
        <v>29</v>
      </c>
      <c r="BN2" s="1601"/>
      <c r="BO2" s="1606"/>
      <c r="BP2" s="1600" t="s">
        <v>30</v>
      </c>
      <c r="BQ2" s="1601"/>
      <c r="BR2" s="1590"/>
      <c r="BS2" s="1605" t="s">
        <v>31</v>
      </c>
      <c r="BT2" s="1601"/>
      <c r="BU2" s="1606"/>
      <c r="BV2" s="1600" t="s">
        <v>32</v>
      </c>
      <c r="BW2" s="1601"/>
      <c r="BX2" s="1590"/>
      <c r="BY2" s="1600" t="s">
        <v>33</v>
      </c>
      <c r="BZ2" s="1601"/>
      <c r="CA2" s="1590"/>
      <c r="CB2" s="1600" t="s">
        <v>34</v>
      </c>
      <c r="CC2" s="1601"/>
      <c r="CD2" s="1590"/>
      <c r="CE2" s="1605" t="s">
        <v>35</v>
      </c>
      <c r="CF2" s="1601"/>
      <c r="CG2" s="1606"/>
      <c r="CH2" s="1600" t="s">
        <v>36</v>
      </c>
      <c r="CI2" s="1601"/>
      <c r="CJ2" s="1590"/>
      <c r="CK2" s="1605" t="s">
        <v>37</v>
      </c>
      <c r="CL2" s="1601"/>
      <c r="CM2" s="1606"/>
      <c r="CN2" s="1600" t="s">
        <v>38</v>
      </c>
      <c r="CO2" s="1601"/>
      <c r="CP2" s="1590"/>
      <c r="CQ2" s="1600" t="s">
        <v>39</v>
      </c>
      <c r="CR2" s="1601"/>
      <c r="CS2" s="1590"/>
      <c r="CT2" s="1600" t="s">
        <v>40</v>
      </c>
      <c r="CU2" s="1601"/>
      <c r="CV2" s="1590"/>
      <c r="CW2" s="1605" t="s">
        <v>41</v>
      </c>
      <c r="CX2" s="1601"/>
      <c r="CY2" s="1606"/>
      <c r="CZ2" s="1600" t="s">
        <v>42</v>
      </c>
      <c r="DA2" s="1601"/>
      <c r="DB2" s="1590"/>
      <c r="DC2" s="1605" t="s">
        <v>43</v>
      </c>
      <c r="DD2" s="1601"/>
      <c r="DE2" s="1606"/>
      <c r="DF2" s="1600" t="s">
        <v>44</v>
      </c>
      <c r="DG2" s="1601"/>
      <c r="DH2" s="1590"/>
      <c r="DI2" s="1600" t="s">
        <v>45</v>
      </c>
      <c r="DJ2" s="1601"/>
      <c r="DK2" s="1590"/>
      <c r="DL2" s="1600" t="s">
        <v>46</v>
      </c>
      <c r="DM2" s="1601"/>
      <c r="DN2" s="1590"/>
      <c r="DO2" s="1605" t="s">
        <v>47</v>
      </c>
      <c r="DP2" s="1601"/>
      <c r="DQ2" s="1606"/>
      <c r="DR2" s="1600" t="s">
        <v>48</v>
      </c>
      <c r="DS2" s="1601"/>
      <c r="DT2" s="1590"/>
      <c r="DU2" s="1600" t="s">
        <v>49</v>
      </c>
      <c r="DV2" s="1601"/>
      <c r="DW2" s="1590"/>
      <c r="DX2" s="1600" t="s">
        <v>50</v>
      </c>
      <c r="DY2" s="1601"/>
      <c r="DZ2" s="1590"/>
      <c r="EA2" s="1600" t="s">
        <v>51</v>
      </c>
      <c r="EB2" s="1601"/>
      <c r="EC2" s="1590"/>
      <c r="ED2" s="1600" t="s">
        <v>292</v>
      </c>
      <c r="EE2" s="1601"/>
      <c r="EF2" s="1590"/>
    </row>
    <row r="3" spans="2:136" ht="18" customHeight="1">
      <c r="B3" s="879"/>
      <c r="C3" s="92"/>
      <c r="D3" s="958" t="s">
        <v>224</v>
      </c>
      <c r="E3" s="1602" t="s">
        <v>177</v>
      </c>
      <c r="F3" s="1603"/>
      <c r="G3" s="1608"/>
      <c r="H3" s="1602" t="s">
        <v>178</v>
      </c>
      <c r="I3" s="1603"/>
      <c r="J3" s="1604"/>
      <c r="K3" s="1607" t="s">
        <v>179</v>
      </c>
      <c r="L3" s="1603"/>
      <c r="M3" s="1608"/>
      <c r="N3" s="1602" t="s">
        <v>180</v>
      </c>
      <c r="O3" s="1603"/>
      <c r="P3" s="1604"/>
      <c r="Q3" s="1607" t="s">
        <v>19</v>
      </c>
      <c r="R3" s="1603"/>
      <c r="S3" s="1608"/>
      <c r="T3" s="1602" t="s">
        <v>181</v>
      </c>
      <c r="U3" s="1603"/>
      <c r="V3" s="1604"/>
      <c r="W3" s="1602" t="s">
        <v>182</v>
      </c>
      <c r="X3" s="1603"/>
      <c r="Y3" s="1604"/>
      <c r="Z3" s="1602" t="s">
        <v>20</v>
      </c>
      <c r="AA3" s="1603"/>
      <c r="AB3" s="1604"/>
      <c r="AC3" s="1607" t="s">
        <v>183</v>
      </c>
      <c r="AD3" s="1603"/>
      <c r="AE3" s="1608"/>
      <c r="AF3" s="1602" t="s">
        <v>184</v>
      </c>
      <c r="AG3" s="1603"/>
      <c r="AH3" s="1604"/>
      <c r="AI3" s="1607" t="s">
        <v>185</v>
      </c>
      <c r="AJ3" s="1603"/>
      <c r="AK3" s="1608"/>
      <c r="AL3" s="1602" t="s">
        <v>186</v>
      </c>
      <c r="AM3" s="1603"/>
      <c r="AN3" s="1604"/>
      <c r="AO3" s="1602" t="s">
        <v>21</v>
      </c>
      <c r="AP3" s="1603"/>
      <c r="AQ3" s="1604"/>
      <c r="AR3" s="1602" t="s">
        <v>187</v>
      </c>
      <c r="AS3" s="1603"/>
      <c r="AT3" s="1604"/>
      <c r="AU3" s="1607" t="s">
        <v>188</v>
      </c>
      <c r="AV3" s="1603"/>
      <c r="AW3" s="1608"/>
      <c r="AX3" s="1602" t="s">
        <v>24</v>
      </c>
      <c r="AY3" s="1603"/>
      <c r="AZ3" s="1604"/>
      <c r="BA3" s="1607" t="s">
        <v>263</v>
      </c>
      <c r="BB3" s="1603"/>
      <c r="BC3" s="1608"/>
      <c r="BD3" s="1602" t="s">
        <v>264</v>
      </c>
      <c r="BE3" s="1603"/>
      <c r="BF3" s="1604"/>
      <c r="BG3" s="1602" t="s">
        <v>265</v>
      </c>
      <c r="BH3" s="1603"/>
      <c r="BI3" s="1604"/>
      <c r="BJ3" s="1602" t="s">
        <v>266</v>
      </c>
      <c r="BK3" s="1603"/>
      <c r="BL3" s="1604"/>
      <c r="BM3" s="1607" t="s">
        <v>267</v>
      </c>
      <c r="BN3" s="1603"/>
      <c r="BO3" s="1608"/>
      <c r="BP3" s="1602" t="s">
        <v>268</v>
      </c>
      <c r="BQ3" s="1603"/>
      <c r="BR3" s="1604"/>
      <c r="BS3" s="1607" t="s">
        <v>269</v>
      </c>
      <c r="BT3" s="1603"/>
      <c r="BU3" s="1608"/>
      <c r="BV3" s="1602" t="s">
        <v>270</v>
      </c>
      <c r="BW3" s="1603"/>
      <c r="BX3" s="1604"/>
      <c r="BY3" s="1602" t="s">
        <v>271</v>
      </c>
      <c r="BZ3" s="1603"/>
      <c r="CA3" s="1604"/>
      <c r="CB3" s="1602" t="s">
        <v>272</v>
      </c>
      <c r="CC3" s="1603"/>
      <c r="CD3" s="1604"/>
      <c r="CE3" s="1607" t="s">
        <v>273</v>
      </c>
      <c r="CF3" s="1603"/>
      <c r="CG3" s="1608"/>
      <c r="CH3" s="1602" t="s">
        <v>274</v>
      </c>
      <c r="CI3" s="1603"/>
      <c r="CJ3" s="1604"/>
      <c r="CK3" s="1607" t="s">
        <v>275</v>
      </c>
      <c r="CL3" s="1603"/>
      <c r="CM3" s="1608"/>
      <c r="CN3" s="1602" t="s">
        <v>276</v>
      </c>
      <c r="CO3" s="1603"/>
      <c r="CP3" s="1604"/>
      <c r="CQ3" s="1602" t="s">
        <v>277</v>
      </c>
      <c r="CR3" s="1603"/>
      <c r="CS3" s="1604"/>
      <c r="CT3" s="1602" t="s">
        <v>278</v>
      </c>
      <c r="CU3" s="1603"/>
      <c r="CV3" s="1604"/>
      <c r="CW3" s="1607" t="s">
        <v>279</v>
      </c>
      <c r="CX3" s="1603"/>
      <c r="CY3" s="1608"/>
      <c r="CZ3" s="1602" t="s">
        <v>280</v>
      </c>
      <c r="DA3" s="1603"/>
      <c r="DB3" s="1604"/>
      <c r="DC3" s="1607" t="s">
        <v>281</v>
      </c>
      <c r="DD3" s="1603"/>
      <c r="DE3" s="1608"/>
      <c r="DF3" s="1602" t="s">
        <v>282</v>
      </c>
      <c r="DG3" s="1603"/>
      <c r="DH3" s="1604"/>
      <c r="DI3" s="1602" t="s">
        <v>283</v>
      </c>
      <c r="DJ3" s="1603"/>
      <c r="DK3" s="1604"/>
      <c r="DL3" s="1602" t="s">
        <v>284</v>
      </c>
      <c r="DM3" s="1603"/>
      <c r="DN3" s="1604"/>
      <c r="DO3" s="1607" t="s">
        <v>285</v>
      </c>
      <c r="DP3" s="1603"/>
      <c r="DQ3" s="1608"/>
      <c r="DR3" s="1602" t="s">
        <v>286</v>
      </c>
      <c r="DS3" s="1603"/>
      <c r="DT3" s="1604"/>
      <c r="DU3" s="1602" t="s">
        <v>287</v>
      </c>
      <c r="DV3" s="1603"/>
      <c r="DW3" s="1604"/>
      <c r="DX3" s="1602" t="s">
        <v>712</v>
      </c>
      <c r="DY3" s="1603"/>
      <c r="DZ3" s="1604"/>
      <c r="EA3" s="1602" t="s">
        <v>713</v>
      </c>
      <c r="EB3" s="1603"/>
      <c r="EC3" s="1604"/>
      <c r="ED3" s="1602"/>
      <c r="EE3" s="1603"/>
      <c r="EF3" s="1604"/>
    </row>
    <row r="4" spans="2:136" s="551" customFormat="1" ht="20.25" customHeight="1">
      <c r="B4" s="143" t="s">
        <v>225</v>
      </c>
      <c r="C4" s="552"/>
      <c r="D4" s="552"/>
      <c r="E4" s="953" t="s">
        <v>338</v>
      </c>
      <c r="F4" s="581" t="s">
        <v>339</v>
      </c>
      <c r="G4" s="937" t="s">
        <v>340</v>
      </c>
      <c r="H4" s="153" t="s">
        <v>338</v>
      </c>
      <c r="I4" s="581" t="s">
        <v>339</v>
      </c>
      <c r="J4" s="582" t="s">
        <v>340</v>
      </c>
      <c r="K4" s="963" t="s">
        <v>338</v>
      </c>
      <c r="L4" s="581" t="s">
        <v>339</v>
      </c>
      <c r="M4" s="937" t="s">
        <v>340</v>
      </c>
      <c r="N4" s="153" t="s">
        <v>338</v>
      </c>
      <c r="O4" s="581" t="s">
        <v>339</v>
      </c>
      <c r="P4" s="582" t="s">
        <v>340</v>
      </c>
      <c r="Q4" s="963" t="s">
        <v>338</v>
      </c>
      <c r="R4" s="581" t="s">
        <v>339</v>
      </c>
      <c r="S4" s="937" t="s">
        <v>340</v>
      </c>
      <c r="T4" s="153" t="s">
        <v>338</v>
      </c>
      <c r="U4" s="581" t="s">
        <v>339</v>
      </c>
      <c r="V4" s="582" t="s">
        <v>340</v>
      </c>
      <c r="W4" s="153" t="s">
        <v>338</v>
      </c>
      <c r="X4" s="581" t="s">
        <v>339</v>
      </c>
      <c r="Y4" s="582" t="s">
        <v>340</v>
      </c>
      <c r="Z4" s="153" t="s">
        <v>338</v>
      </c>
      <c r="AA4" s="581" t="s">
        <v>339</v>
      </c>
      <c r="AB4" s="582" t="s">
        <v>340</v>
      </c>
      <c r="AC4" s="963" t="s">
        <v>338</v>
      </c>
      <c r="AD4" s="581" t="s">
        <v>339</v>
      </c>
      <c r="AE4" s="937" t="s">
        <v>340</v>
      </c>
      <c r="AF4" s="153" t="s">
        <v>338</v>
      </c>
      <c r="AG4" s="581" t="s">
        <v>339</v>
      </c>
      <c r="AH4" s="582" t="s">
        <v>340</v>
      </c>
      <c r="AI4" s="963" t="s">
        <v>338</v>
      </c>
      <c r="AJ4" s="581" t="s">
        <v>339</v>
      </c>
      <c r="AK4" s="937" t="s">
        <v>340</v>
      </c>
      <c r="AL4" s="153" t="s">
        <v>338</v>
      </c>
      <c r="AM4" s="581" t="s">
        <v>339</v>
      </c>
      <c r="AN4" s="582" t="s">
        <v>340</v>
      </c>
      <c r="AO4" s="153" t="s">
        <v>338</v>
      </c>
      <c r="AP4" s="581" t="s">
        <v>339</v>
      </c>
      <c r="AQ4" s="582" t="s">
        <v>340</v>
      </c>
      <c r="AR4" s="153" t="s">
        <v>338</v>
      </c>
      <c r="AS4" s="581" t="s">
        <v>339</v>
      </c>
      <c r="AT4" s="582" t="s">
        <v>340</v>
      </c>
      <c r="AU4" s="963" t="s">
        <v>338</v>
      </c>
      <c r="AV4" s="581" t="s">
        <v>339</v>
      </c>
      <c r="AW4" s="937" t="s">
        <v>340</v>
      </c>
      <c r="AX4" s="153" t="s">
        <v>338</v>
      </c>
      <c r="AY4" s="581" t="s">
        <v>339</v>
      </c>
      <c r="AZ4" s="582" t="s">
        <v>340</v>
      </c>
      <c r="BA4" s="963" t="s">
        <v>338</v>
      </c>
      <c r="BB4" s="581" t="s">
        <v>339</v>
      </c>
      <c r="BC4" s="937" t="s">
        <v>340</v>
      </c>
      <c r="BD4" s="153" t="s">
        <v>338</v>
      </c>
      <c r="BE4" s="581" t="s">
        <v>339</v>
      </c>
      <c r="BF4" s="582" t="s">
        <v>340</v>
      </c>
      <c r="BG4" s="153" t="s">
        <v>338</v>
      </c>
      <c r="BH4" s="581" t="s">
        <v>339</v>
      </c>
      <c r="BI4" s="582" t="s">
        <v>340</v>
      </c>
      <c r="BJ4" s="153" t="s">
        <v>338</v>
      </c>
      <c r="BK4" s="581" t="s">
        <v>339</v>
      </c>
      <c r="BL4" s="582" t="s">
        <v>340</v>
      </c>
      <c r="BM4" s="963" t="s">
        <v>338</v>
      </c>
      <c r="BN4" s="581" t="s">
        <v>339</v>
      </c>
      <c r="BO4" s="937" t="s">
        <v>340</v>
      </c>
      <c r="BP4" s="153" t="s">
        <v>338</v>
      </c>
      <c r="BQ4" s="581" t="s">
        <v>339</v>
      </c>
      <c r="BR4" s="582" t="s">
        <v>340</v>
      </c>
      <c r="BS4" s="963" t="s">
        <v>338</v>
      </c>
      <c r="BT4" s="581" t="s">
        <v>339</v>
      </c>
      <c r="BU4" s="937" t="s">
        <v>340</v>
      </c>
      <c r="BV4" s="153" t="s">
        <v>338</v>
      </c>
      <c r="BW4" s="581" t="s">
        <v>339</v>
      </c>
      <c r="BX4" s="582" t="s">
        <v>340</v>
      </c>
      <c r="BY4" s="153" t="s">
        <v>338</v>
      </c>
      <c r="BZ4" s="581" t="s">
        <v>339</v>
      </c>
      <c r="CA4" s="582" t="s">
        <v>340</v>
      </c>
      <c r="CB4" s="153" t="s">
        <v>338</v>
      </c>
      <c r="CC4" s="581" t="s">
        <v>339</v>
      </c>
      <c r="CD4" s="582" t="s">
        <v>340</v>
      </c>
      <c r="CE4" s="963" t="s">
        <v>338</v>
      </c>
      <c r="CF4" s="581" t="s">
        <v>339</v>
      </c>
      <c r="CG4" s="937" t="s">
        <v>340</v>
      </c>
      <c r="CH4" s="153" t="s">
        <v>338</v>
      </c>
      <c r="CI4" s="581" t="s">
        <v>339</v>
      </c>
      <c r="CJ4" s="582" t="s">
        <v>340</v>
      </c>
      <c r="CK4" s="963" t="s">
        <v>338</v>
      </c>
      <c r="CL4" s="581" t="s">
        <v>339</v>
      </c>
      <c r="CM4" s="937" t="s">
        <v>340</v>
      </c>
      <c r="CN4" s="153" t="s">
        <v>338</v>
      </c>
      <c r="CO4" s="581" t="s">
        <v>339</v>
      </c>
      <c r="CP4" s="582" t="s">
        <v>340</v>
      </c>
      <c r="CQ4" s="153" t="s">
        <v>338</v>
      </c>
      <c r="CR4" s="581" t="s">
        <v>339</v>
      </c>
      <c r="CS4" s="582" t="s">
        <v>340</v>
      </c>
      <c r="CT4" s="153" t="s">
        <v>338</v>
      </c>
      <c r="CU4" s="581" t="s">
        <v>339</v>
      </c>
      <c r="CV4" s="582" t="s">
        <v>340</v>
      </c>
      <c r="CW4" s="963" t="s">
        <v>338</v>
      </c>
      <c r="CX4" s="581" t="s">
        <v>339</v>
      </c>
      <c r="CY4" s="937" t="s">
        <v>340</v>
      </c>
      <c r="CZ4" s="153" t="s">
        <v>338</v>
      </c>
      <c r="DA4" s="581" t="s">
        <v>339</v>
      </c>
      <c r="DB4" s="582" t="s">
        <v>340</v>
      </c>
      <c r="DC4" s="963" t="s">
        <v>338</v>
      </c>
      <c r="DD4" s="581" t="s">
        <v>339</v>
      </c>
      <c r="DE4" s="937" t="s">
        <v>340</v>
      </c>
      <c r="DF4" s="153" t="s">
        <v>338</v>
      </c>
      <c r="DG4" s="581" t="s">
        <v>339</v>
      </c>
      <c r="DH4" s="582" t="s">
        <v>340</v>
      </c>
      <c r="DI4" s="153" t="s">
        <v>338</v>
      </c>
      <c r="DJ4" s="581" t="s">
        <v>339</v>
      </c>
      <c r="DK4" s="582" t="s">
        <v>340</v>
      </c>
      <c r="DL4" s="153" t="s">
        <v>338</v>
      </c>
      <c r="DM4" s="581" t="s">
        <v>339</v>
      </c>
      <c r="DN4" s="582" t="s">
        <v>340</v>
      </c>
      <c r="DO4" s="963" t="s">
        <v>338</v>
      </c>
      <c r="DP4" s="581" t="s">
        <v>339</v>
      </c>
      <c r="DQ4" s="937" t="s">
        <v>340</v>
      </c>
      <c r="DR4" s="153" t="s">
        <v>338</v>
      </c>
      <c r="DS4" s="581" t="s">
        <v>339</v>
      </c>
      <c r="DT4" s="582" t="s">
        <v>340</v>
      </c>
      <c r="DU4" s="153" t="s">
        <v>338</v>
      </c>
      <c r="DV4" s="581" t="s">
        <v>339</v>
      </c>
      <c r="DW4" s="582" t="s">
        <v>340</v>
      </c>
      <c r="DX4" s="153" t="s">
        <v>338</v>
      </c>
      <c r="DY4" s="581" t="s">
        <v>339</v>
      </c>
      <c r="DZ4" s="582" t="s">
        <v>340</v>
      </c>
      <c r="EA4" s="153" t="s">
        <v>338</v>
      </c>
      <c r="EB4" s="581" t="s">
        <v>339</v>
      </c>
      <c r="EC4" s="582" t="s">
        <v>340</v>
      </c>
      <c r="ED4" s="153" t="s">
        <v>338</v>
      </c>
      <c r="EE4" s="577" t="s">
        <v>339</v>
      </c>
      <c r="EF4" s="578" t="s">
        <v>340</v>
      </c>
    </row>
    <row r="5" spans="2:136" s="551" customFormat="1" ht="15" customHeight="1" thickBot="1">
      <c r="B5" s="553"/>
      <c r="C5" s="554"/>
      <c r="D5" s="554"/>
      <c r="E5" s="553" t="s">
        <v>337</v>
      </c>
      <c r="F5" s="579" t="s">
        <v>341</v>
      </c>
      <c r="G5" s="938" t="s">
        <v>342</v>
      </c>
      <c r="H5" s="154" t="s">
        <v>337</v>
      </c>
      <c r="I5" s="579" t="s">
        <v>341</v>
      </c>
      <c r="J5" s="580" t="s">
        <v>342</v>
      </c>
      <c r="K5" s="964" t="s">
        <v>337</v>
      </c>
      <c r="L5" s="579" t="s">
        <v>341</v>
      </c>
      <c r="M5" s="938" t="s">
        <v>342</v>
      </c>
      <c r="N5" s="154" t="s">
        <v>337</v>
      </c>
      <c r="O5" s="579" t="s">
        <v>341</v>
      </c>
      <c r="P5" s="580" t="s">
        <v>342</v>
      </c>
      <c r="Q5" s="964" t="s">
        <v>337</v>
      </c>
      <c r="R5" s="579" t="s">
        <v>341</v>
      </c>
      <c r="S5" s="938" t="s">
        <v>342</v>
      </c>
      <c r="T5" s="154" t="s">
        <v>337</v>
      </c>
      <c r="U5" s="579" t="s">
        <v>341</v>
      </c>
      <c r="V5" s="580" t="s">
        <v>342</v>
      </c>
      <c r="W5" s="154" t="s">
        <v>337</v>
      </c>
      <c r="X5" s="579" t="s">
        <v>341</v>
      </c>
      <c r="Y5" s="580" t="s">
        <v>342</v>
      </c>
      <c r="Z5" s="154" t="s">
        <v>337</v>
      </c>
      <c r="AA5" s="579" t="s">
        <v>341</v>
      </c>
      <c r="AB5" s="580" t="s">
        <v>342</v>
      </c>
      <c r="AC5" s="964" t="s">
        <v>337</v>
      </c>
      <c r="AD5" s="579" t="s">
        <v>341</v>
      </c>
      <c r="AE5" s="938" t="s">
        <v>342</v>
      </c>
      <c r="AF5" s="154" t="s">
        <v>337</v>
      </c>
      <c r="AG5" s="579" t="s">
        <v>341</v>
      </c>
      <c r="AH5" s="580" t="s">
        <v>342</v>
      </c>
      <c r="AI5" s="964" t="s">
        <v>337</v>
      </c>
      <c r="AJ5" s="579" t="s">
        <v>341</v>
      </c>
      <c r="AK5" s="938" t="s">
        <v>342</v>
      </c>
      <c r="AL5" s="154" t="s">
        <v>337</v>
      </c>
      <c r="AM5" s="579" t="s">
        <v>341</v>
      </c>
      <c r="AN5" s="580" t="s">
        <v>342</v>
      </c>
      <c r="AO5" s="154" t="s">
        <v>337</v>
      </c>
      <c r="AP5" s="579" t="s">
        <v>341</v>
      </c>
      <c r="AQ5" s="580" t="s">
        <v>342</v>
      </c>
      <c r="AR5" s="154" t="s">
        <v>337</v>
      </c>
      <c r="AS5" s="579" t="s">
        <v>341</v>
      </c>
      <c r="AT5" s="580" t="s">
        <v>342</v>
      </c>
      <c r="AU5" s="964" t="s">
        <v>337</v>
      </c>
      <c r="AV5" s="579" t="s">
        <v>341</v>
      </c>
      <c r="AW5" s="938" t="s">
        <v>342</v>
      </c>
      <c r="AX5" s="154" t="s">
        <v>337</v>
      </c>
      <c r="AY5" s="579" t="s">
        <v>341</v>
      </c>
      <c r="AZ5" s="580" t="s">
        <v>342</v>
      </c>
      <c r="BA5" s="964" t="s">
        <v>337</v>
      </c>
      <c r="BB5" s="579" t="s">
        <v>341</v>
      </c>
      <c r="BC5" s="938" t="s">
        <v>342</v>
      </c>
      <c r="BD5" s="154" t="s">
        <v>337</v>
      </c>
      <c r="BE5" s="579" t="s">
        <v>341</v>
      </c>
      <c r="BF5" s="580" t="s">
        <v>342</v>
      </c>
      <c r="BG5" s="154" t="s">
        <v>337</v>
      </c>
      <c r="BH5" s="579" t="s">
        <v>341</v>
      </c>
      <c r="BI5" s="580" t="s">
        <v>342</v>
      </c>
      <c r="BJ5" s="154" t="s">
        <v>337</v>
      </c>
      <c r="BK5" s="579" t="s">
        <v>341</v>
      </c>
      <c r="BL5" s="580" t="s">
        <v>342</v>
      </c>
      <c r="BM5" s="964" t="s">
        <v>337</v>
      </c>
      <c r="BN5" s="579" t="s">
        <v>341</v>
      </c>
      <c r="BO5" s="938" t="s">
        <v>342</v>
      </c>
      <c r="BP5" s="154" t="s">
        <v>337</v>
      </c>
      <c r="BQ5" s="579" t="s">
        <v>341</v>
      </c>
      <c r="BR5" s="580" t="s">
        <v>342</v>
      </c>
      <c r="BS5" s="964" t="s">
        <v>337</v>
      </c>
      <c r="BT5" s="579" t="s">
        <v>341</v>
      </c>
      <c r="BU5" s="938" t="s">
        <v>342</v>
      </c>
      <c r="BV5" s="154" t="s">
        <v>337</v>
      </c>
      <c r="BW5" s="579" t="s">
        <v>341</v>
      </c>
      <c r="BX5" s="580" t="s">
        <v>342</v>
      </c>
      <c r="BY5" s="154" t="s">
        <v>337</v>
      </c>
      <c r="BZ5" s="579" t="s">
        <v>341</v>
      </c>
      <c r="CA5" s="580" t="s">
        <v>342</v>
      </c>
      <c r="CB5" s="154" t="s">
        <v>337</v>
      </c>
      <c r="CC5" s="579" t="s">
        <v>341</v>
      </c>
      <c r="CD5" s="580" t="s">
        <v>342</v>
      </c>
      <c r="CE5" s="964" t="s">
        <v>337</v>
      </c>
      <c r="CF5" s="579" t="s">
        <v>341</v>
      </c>
      <c r="CG5" s="938" t="s">
        <v>342</v>
      </c>
      <c r="CH5" s="154" t="s">
        <v>337</v>
      </c>
      <c r="CI5" s="579" t="s">
        <v>341</v>
      </c>
      <c r="CJ5" s="580" t="s">
        <v>342</v>
      </c>
      <c r="CK5" s="964" t="s">
        <v>337</v>
      </c>
      <c r="CL5" s="579" t="s">
        <v>341</v>
      </c>
      <c r="CM5" s="938" t="s">
        <v>342</v>
      </c>
      <c r="CN5" s="154" t="s">
        <v>337</v>
      </c>
      <c r="CO5" s="583" t="s">
        <v>341</v>
      </c>
      <c r="CP5" s="580" t="s">
        <v>342</v>
      </c>
      <c r="CQ5" s="154" t="s">
        <v>337</v>
      </c>
      <c r="CR5" s="579" t="s">
        <v>341</v>
      </c>
      <c r="CS5" s="580" t="s">
        <v>342</v>
      </c>
      <c r="CT5" s="154" t="s">
        <v>337</v>
      </c>
      <c r="CU5" s="579" t="s">
        <v>341</v>
      </c>
      <c r="CV5" s="580" t="s">
        <v>342</v>
      </c>
      <c r="CW5" s="964" t="s">
        <v>337</v>
      </c>
      <c r="CX5" s="579" t="s">
        <v>341</v>
      </c>
      <c r="CY5" s="938" t="s">
        <v>342</v>
      </c>
      <c r="CZ5" s="154" t="s">
        <v>337</v>
      </c>
      <c r="DA5" s="579" t="s">
        <v>341</v>
      </c>
      <c r="DB5" s="580" t="s">
        <v>342</v>
      </c>
      <c r="DC5" s="964" t="s">
        <v>337</v>
      </c>
      <c r="DD5" s="579" t="s">
        <v>341</v>
      </c>
      <c r="DE5" s="938" t="s">
        <v>342</v>
      </c>
      <c r="DF5" s="154" t="s">
        <v>337</v>
      </c>
      <c r="DG5" s="579" t="s">
        <v>341</v>
      </c>
      <c r="DH5" s="580" t="s">
        <v>342</v>
      </c>
      <c r="DI5" s="154" t="s">
        <v>337</v>
      </c>
      <c r="DJ5" s="579" t="s">
        <v>341</v>
      </c>
      <c r="DK5" s="580" t="s">
        <v>342</v>
      </c>
      <c r="DL5" s="154" t="s">
        <v>337</v>
      </c>
      <c r="DM5" s="579" t="s">
        <v>341</v>
      </c>
      <c r="DN5" s="580" t="s">
        <v>342</v>
      </c>
      <c r="DO5" s="964" t="s">
        <v>337</v>
      </c>
      <c r="DP5" s="579" t="s">
        <v>341</v>
      </c>
      <c r="DQ5" s="938" t="s">
        <v>342</v>
      </c>
      <c r="DR5" s="154" t="s">
        <v>337</v>
      </c>
      <c r="DS5" s="579" t="s">
        <v>341</v>
      </c>
      <c r="DT5" s="580" t="s">
        <v>342</v>
      </c>
      <c r="DU5" s="154" t="s">
        <v>337</v>
      </c>
      <c r="DV5" s="579" t="s">
        <v>341</v>
      </c>
      <c r="DW5" s="580" t="s">
        <v>342</v>
      </c>
      <c r="DX5" s="154" t="s">
        <v>337</v>
      </c>
      <c r="DY5" s="579" t="s">
        <v>341</v>
      </c>
      <c r="DZ5" s="580" t="s">
        <v>342</v>
      </c>
      <c r="EA5" s="154" t="s">
        <v>337</v>
      </c>
      <c r="EB5" s="579" t="s">
        <v>341</v>
      </c>
      <c r="EC5" s="580" t="s">
        <v>342</v>
      </c>
      <c r="ED5" s="154" t="s">
        <v>337</v>
      </c>
      <c r="EE5" s="579" t="s">
        <v>341</v>
      </c>
      <c r="EF5" s="580" t="s">
        <v>342</v>
      </c>
    </row>
    <row r="6" spans="2:136" ht="20.25" customHeight="1">
      <c r="B6" s="143" t="s">
        <v>343</v>
      </c>
      <c r="C6" s="92"/>
      <c r="D6" s="92"/>
      <c r="E6" s="954"/>
      <c r="F6" s="798"/>
      <c r="G6" s="939"/>
      <c r="H6" s="797"/>
      <c r="I6" s="800"/>
      <c r="J6" s="799"/>
      <c r="K6" s="965"/>
      <c r="L6" s="800"/>
      <c r="M6" s="939"/>
      <c r="N6" s="797"/>
      <c r="O6" s="800"/>
      <c r="P6" s="799"/>
      <c r="Q6" s="965"/>
      <c r="R6" s="800"/>
      <c r="S6" s="939"/>
      <c r="T6" s="797"/>
      <c r="U6" s="800"/>
      <c r="V6" s="799"/>
      <c r="W6" s="797"/>
      <c r="X6" s="800"/>
      <c r="Y6" s="799"/>
      <c r="Z6" s="797"/>
      <c r="AA6" s="800"/>
      <c r="AB6" s="799"/>
      <c r="AC6" s="965"/>
      <c r="AD6" s="800"/>
      <c r="AE6" s="939"/>
      <c r="AF6" s="797"/>
      <c r="AG6" s="800"/>
      <c r="AH6" s="799"/>
      <c r="AI6" s="965"/>
      <c r="AJ6" s="800"/>
      <c r="AK6" s="939"/>
      <c r="AL6" s="797"/>
      <c r="AM6" s="800"/>
      <c r="AN6" s="799"/>
      <c r="AO6" s="797"/>
      <c r="AP6" s="800"/>
      <c r="AQ6" s="799"/>
      <c r="AR6" s="797"/>
      <c r="AS6" s="800"/>
      <c r="AT6" s="799"/>
      <c r="AU6" s="965"/>
      <c r="AV6" s="800"/>
      <c r="AW6" s="939"/>
      <c r="AX6" s="797"/>
      <c r="AY6" s="800"/>
      <c r="AZ6" s="799"/>
      <c r="BA6" s="965"/>
      <c r="BB6" s="800"/>
      <c r="BC6" s="939"/>
      <c r="BD6" s="797"/>
      <c r="BE6" s="800"/>
      <c r="BF6" s="799"/>
      <c r="BG6" s="797"/>
      <c r="BH6" s="800"/>
      <c r="BI6" s="799"/>
      <c r="BJ6" s="797"/>
      <c r="BK6" s="800"/>
      <c r="BL6" s="801"/>
      <c r="BM6" s="965"/>
      <c r="BN6" s="800"/>
      <c r="BO6" s="939"/>
      <c r="BP6" s="797"/>
      <c r="BQ6" s="798"/>
      <c r="BR6" s="799"/>
      <c r="BS6" s="965"/>
      <c r="BT6" s="800"/>
      <c r="BU6" s="939"/>
      <c r="BV6" s="797"/>
      <c r="BW6" s="800"/>
      <c r="BX6" s="799"/>
      <c r="BY6" s="797"/>
      <c r="BZ6" s="800"/>
      <c r="CA6" s="799"/>
      <c r="CB6" s="797"/>
      <c r="CC6" s="800"/>
      <c r="CD6" s="799"/>
      <c r="CE6" s="965"/>
      <c r="CF6" s="800"/>
      <c r="CG6" s="939"/>
      <c r="CH6" s="797"/>
      <c r="CI6" s="800"/>
      <c r="CJ6" s="799"/>
      <c r="CK6" s="965"/>
      <c r="CL6" s="800"/>
      <c r="CM6" s="939"/>
      <c r="CN6" s="797"/>
      <c r="CO6" s="800"/>
      <c r="CP6" s="799"/>
      <c r="CQ6" s="797"/>
      <c r="CR6" s="800"/>
      <c r="CS6" s="799"/>
      <c r="CT6" s="797"/>
      <c r="CU6" s="800"/>
      <c r="CV6" s="799"/>
      <c r="CW6" s="965"/>
      <c r="CX6" s="800"/>
      <c r="CY6" s="939"/>
      <c r="CZ6" s="797"/>
      <c r="DA6" s="800"/>
      <c r="DB6" s="799"/>
      <c r="DC6" s="965"/>
      <c r="DD6" s="800"/>
      <c r="DE6" s="939"/>
      <c r="DF6" s="797"/>
      <c r="DG6" s="800"/>
      <c r="DH6" s="799"/>
      <c r="DI6" s="797"/>
      <c r="DJ6" s="800"/>
      <c r="DK6" s="799"/>
      <c r="DL6" s="797"/>
      <c r="DM6" s="800"/>
      <c r="DN6" s="799"/>
      <c r="DO6" s="965"/>
      <c r="DP6" s="800"/>
      <c r="DQ6" s="939"/>
      <c r="DR6" s="797"/>
      <c r="DS6" s="800"/>
      <c r="DT6" s="799"/>
      <c r="DU6" s="797"/>
      <c r="DV6" s="800"/>
      <c r="DW6" s="799"/>
      <c r="DX6" s="797"/>
      <c r="DY6" s="800"/>
      <c r="DZ6" s="799"/>
      <c r="EA6" s="797"/>
      <c r="EB6" s="800"/>
      <c r="EC6" s="799"/>
      <c r="ED6" s="802"/>
      <c r="EE6" s="800"/>
      <c r="EF6" s="799"/>
    </row>
    <row r="7" spans="2:136" s="933" customFormat="1" ht="20.25" customHeight="1">
      <c r="B7" s="1614"/>
      <c r="C7" s="1615"/>
      <c r="D7" s="959" t="s">
        <v>344</v>
      </c>
      <c r="E7" s="1382">
        <v>415297</v>
      </c>
      <c r="F7" s="931">
        <f aca="true" t="shared" si="0" ref="F7:F25">ROUND(+E7/+E$30*100,1)</f>
        <v>9.4</v>
      </c>
      <c r="G7" s="940">
        <f>ROUND(E7/'０１表（第１表）'!G$32,2)</f>
        <v>12.44</v>
      </c>
      <c r="H7" s="1383">
        <v>331903</v>
      </c>
      <c r="I7" s="931">
        <f>ROUND(+H7/+H$30*100,1)</f>
        <v>10</v>
      </c>
      <c r="J7" s="932">
        <f>ROUND(H7/'０１表（第１表）'!H$32,2)</f>
        <v>16.01</v>
      </c>
      <c r="K7" s="1384">
        <v>92279</v>
      </c>
      <c r="L7" s="931">
        <f>ROUND(+K7/+K$30*100,1)</f>
        <v>3</v>
      </c>
      <c r="M7" s="940">
        <f>ROUND(K7/'０１表（第１表）'!I$32,2)</f>
        <v>6.43</v>
      </c>
      <c r="N7" s="1383">
        <v>83679</v>
      </c>
      <c r="O7" s="931">
        <f>ROUND(+N7/+N$30*100,1)</f>
        <v>4.4</v>
      </c>
      <c r="P7" s="932">
        <f>ROUND(N7/'０１表（第１表）'!J$32,2)</f>
        <v>5.81</v>
      </c>
      <c r="Q7" s="1384">
        <v>39524</v>
      </c>
      <c r="R7" s="931">
        <f>ROUND(+Q7/+Q$30*100,1)</f>
        <v>8</v>
      </c>
      <c r="S7" s="940">
        <f>ROUND(Q7/'０１表（第１表）'!K$32,2)</f>
        <v>19.69</v>
      </c>
      <c r="T7" s="1385">
        <v>28008</v>
      </c>
      <c r="U7" s="931">
        <f>ROUND(+T7/+T$30*100,1)</f>
        <v>2.9</v>
      </c>
      <c r="V7" s="932">
        <f>ROUND(T7/'０１表（第１表）'!L$32,2)</f>
        <v>5.32</v>
      </c>
      <c r="W7" s="1385">
        <v>25031</v>
      </c>
      <c r="X7" s="931">
        <f>ROUND(+W7/+W$30*100,1)</f>
        <v>2.4</v>
      </c>
      <c r="Y7" s="932">
        <f>ROUND(W7/'０１表（第１表）'!M$32,2)</f>
        <v>7.44</v>
      </c>
      <c r="Z7" s="1385">
        <v>46152</v>
      </c>
      <c r="AA7" s="931">
        <f>ROUND(+Z7/+Z$30*100,1)</f>
        <v>3.4</v>
      </c>
      <c r="AB7" s="932">
        <f>ROUND(Z7/'０１表（第１表）'!N$32,2)</f>
        <v>8.48</v>
      </c>
      <c r="AC7" s="1386">
        <v>96640</v>
      </c>
      <c r="AD7" s="931">
        <f aca="true" t="shared" si="1" ref="AD7:AD25">ROUND(+AC7/+AC$30*100,1)</f>
        <v>8.9</v>
      </c>
      <c r="AE7" s="940">
        <f>ROUND(AC7/'０１表（第１表）'!O$32,2)</f>
        <v>17.96</v>
      </c>
      <c r="AF7" s="1385">
        <v>43743</v>
      </c>
      <c r="AG7" s="931">
        <f aca="true" t="shared" si="2" ref="AG7:AG25">ROUND(+AF7/+AF$30*100,1)</f>
        <v>8.1</v>
      </c>
      <c r="AH7" s="932">
        <f>ROUND(AF7/'０１表（第１表）'!P$32,2)</f>
        <v>13.23</v>
      </c>
      <c r="AI7" s="1386">
        <v>98759</v>
      </c>
      <c r="AJ7" s="931">
        <f aca="true" t="shared" si="3" ref="AJ7:AJ25">ROUND(+AI7/+AI$30*100,1)</f>
        <v>11.4</v>
      </c>
      <c r="AK7" s="940">
        <f>ROUND(AI7/'０１表（第１表）'!Q$32,2)</f>
        <v>17.27</v>
      </c>
      <c r="AL7" s="1385">
        <v>72367</v>
      </c>
      <c r="AM7" s="931">
        <f aca="true" t="shared" si="4" ref="AM7:AM25">ROUND(+AL7/+AL$30*100,1)</f>
        <v>4.5</v>
      </c>
      <c r="AN7" s="932">
        <f>ROUND(AL7/'０１表（第１表）'!R$32,2)</f>
        <v>12.27</v>
      </c>
      <c r="AO7" s="1385">
        <v>165979</v>
      </c>
      <c r="AP7" s="931">
        <f aca="true" t="shared" si="5" ref="AP7:AP25">ROUND(+AO7/+AO$30*100,1)</f>
        <v>3.6</v>
      </c>
      <c r="AQ7" s="932">
        <f>ROUND(AO7/'０１表（第１表）'!S$32,2)</f>
        <v>7.99</v>
      </c>
      <c r="AR7" s="1385">
        <v>143516</v>
      </c>
      <c r="AS7" s="931">
        <f aca="true" t="shared" si="6" ref="AS7:AS25">ROUND(+AR7/+AR$30*100,1)</f>
        <v>5.5</v>
      </c>
      <c r="AT7" s="932">
        <f>ROUND(AR7/'０１表（第１表）'!T$32,2)</f>
        <v>8.22</v>
      </c>
      <c r="AU7" s="1386">
        <v>40231</v>
      </c>
      <c r="AV7" s="931">
        <f aca="true" t="shared" si="7" ref="AV7:AV25">ROUND(+AU7/+AU$30*100,1)</f>
        <v>2.7</v>
      </c>
      <c r="AW7" s="940">
        <f>ROUND(AU7/'０１表（第１表）'!U$32,2)</f>
        <v>7.46</v>
      </c>
      <c r="AX7" s="1385">
        <v>31061</v>
      </c>
      <c r="AY7" s="931">
        <f aca="true" t="shared" si="8" ref="AY7:AY25">ROUND(+AX7/+AX$30*100,1)</f>
        <v>5.2</v>
      </c>
      <c r="AZ7" s="932">
        <f>ROUND(AX7/'０１表（第１表）'!V$32,2)</f>
        <v>11.39</v>
      </c>
      <c r="BA7" s="1386">
        <v>32619</v>
      </c>
      <c r="BB7" s="931">
        <f aca="true" t="shared" si="9" ref="BB7:BB25">ROUND(+BA7/+BA$30*100,1)</f>
        <v>2.9</v>
      </c>
      <c r="BC7" s="940">
        <f>ROUND(BA7/'０１表（第１表）'!W32,2)</f>
        <v>5.3</v>
      </c>
      <c r="BD7" s="1385">
        <v>38750</v>
      </c>
      <c r="BE7" s="931">
        <f aca="true" t="shared" si="10" ref="BE7:BE25">ROUND(+BD7/+BD$30*100,1)</f>
        <v>6.6</v>
      </c>
      <c r="BF7" s="932">
        <f>ROUND(BD7/'０１表（第１表）'!X$32,2)</f>
        <v>13.35</v>
      </c>
      <c r="BG7" s="1385">
        <v>57493</v>
      </c>
      <c r="BH7" s="931">
        <f aca="true" t="shared" si="11" ref="BH7:BH25">ROUND(+BG7/+BG$30*100,1)</f>
        <v>5.8</v>
      </c>
      <c r="BI7" s="932">
        <f>ROUND(BG7/'０１表（第１表）'!Y$32,2)</f>
        <v>11.75</v>
      </c>
      <c r="BJ7" s="1385">
        <v>65158</v>
      </c>
      <c r="BK7" s="931">
        <f aca="true" t="shared" si="12" ref="BK7:BK25">ROUND(+BJ7/+BJ$30*100,1)</f>
        <v>3.6</v>
      </c>
      <c r="BL7" s="932">
        <f>ROUND(BJ7/'０１表（第１表）'!Z$32,2)</f>
        <v>8.13</v>
      </c>
      <c r="BM7" s="1386">
        <v>33286</v>
      </c>
      <c r="BN7" s="931">
        <f aca="true" t="shared" si="13" ref="BN7:BN25">ROUND(+BM7/+BM$30*100,1)</f>
        <v>3.3</v>
      </c>
      <c r="BO7" s="940">
        <f>ROUND(BM7/'０１表（第１表）'!AA$32,2)</f>
        <v>7.66</v>
      </c>
      <c r="BP7" s="1385">
        <v>62960</v>
      </c>
      <c r="BQ7" s="931">
        <f aca="true" t="shared" si="14" ref="BQ7:BQ25">ROUND(+BP7/+BP$30*100,1)</f>
        <v>7.2</v>
      </c>
      <c r="BR7" s="932">
        <f>ROUND(BP7/'０１表（第１表）'!AB$32,2)</f>
        <v>20.76</v>
      </c>
      <c r="BS7" s="1386">
        <v>38965</v>
      </c>
      <c r="BT7" s="931">
        <f aca="true" t="shared" si="15" ref="BT7:BT25">ROUND(+BS7/+BS$30*100,1)</f>
        <v>4.1</v>
      </c>
      <c r="BU7" s="940">
        <f>ROUND(BS7/'０１表（第１表）'!AC$32,2)</f>
        <v>10.2</v>
      </c>
      <c r="BV7" s="1385">
        <v>52918</v>
      </c>
      <c r="BW7" s="931">
        <f aca="true" t="shared" si="16" ref="BW7:BW25">ROUND(+BV7/+BV$30*100,1)</f>
        <v>5.5</v>
      </c>
      <c r="BX7" s="932">
        <f>ROUND(BV7/'０１表（第１表）'!AD$32,2)</f>
        <v>18.77</v>
      </c>
      <c r="BY7" s="1385">
        <v>70867</v>
      </c>
      <c r="BZ7" s="931">
        <f aca="true" t="shared" si="17" ref="BZ7:BZ25">ROUND(+BY7/+BY$30*100,1)</f>
        <v>3.1</v>
      </c>
      <c r="CA7" s="932">
        <f>ROUND(BY7/'０１表（第１表）'!AE$32,2)</f>
        <v>7.48</v>
      </c>
      <c r="CB7" s="1385">
        <v>36785</v>
      </c>
      <c r="CC7" s="931">
        <f aca="true" t="shared" si="18" ref="CC7:CC25">ROUND(+CB7/+CB$30*100,1)</f>
        <v>5.2</v>
      </c>
      <c r="CD7" s="932">
        <f>ROUND(CB7/'０１表（第１表）'!AF$32,2)</f>
        <v>11.21</v>
      </c>
      <c r="CE7" s="1386">
        <v>29512</v>
      </c>
      <c r="CF7" s="931">
        <f aca="true" t="shared" si="19" ref="CF7:CF25">ROUND(+CE7/+CE$30*100,1)</f>
        <v>2.9</v>
      </c>
      <c r="CG7" s="940">
        <f>ROUND(CE7/'０１表（第１表）'!AG$32,2)</f>
        <v>17.39</v>
      </c>
      <c r="CH7" s="1385">
        <v>45407</v>
      </c>
      <c r="CI7" s="931">
        <f aca="true" t="shared" si="20" ref="CI7:CI25">ROUND(+CH7/+CH$30*100,1)</f>
        <v>5.2</v>
      </c>
      <c r="CJ7" s="932">
        <f>ROUND(CH7/'０１表（第１表）'!AH$32,2)</f>
        <v>10.9</v>
      </c>
      <c r="CK7" s="1386">
        <v>44993</v>
      </c>
      <c r="CL7" s="931">
        <f aca="true" t="shared" si="21" ref="CL7:CL25">ROUND(+CK7/+CK$30*100,1)</f>
        <v>7.3</v>
      </c>
      <c r="CM7" s="940">
        <f>ROUND(CK7/'０１表（第１表）'!AI$32,2)</f>
        <v>11.86</v>
      </c>
      <c r="CN7" s="1385">
        <v>51620</v>
      </c>
      <c r="CO7" s="931">
        <f aca="true" t="shared" si="22" ref="CO7:CO25">ROUND(+CN7/+CN$30*100,1)</f>
        <v>8</v>
      </c>
      <c r="CP7" s="932">
        <f>ROUND(CN7/'０１表（第１表）'!AJ$32,2)</f>
        <v>17.03</v>
      </c>
      <c r="CQ7" s="1385">
        <v>23999</v>
      </c>
      <c r="CR7" s="931">
        <f aca="true" t="shared" si="23" ref="CR7:CR25">ROUND(+CQ7/+CQ$30*100,1)</f>
        <v>4.7</v>
      </c>
      <c r="CS7" s="932">
        <f>ROUND(CQ7/'０１表（第１表）'!AK$32,2)</f>
        <v>8.39</v>
      </c>
      <c r="CT7" s="1385">
        <v>35238</v>
      </c>
      <c r="CU7" s="931">
        <f aca="true" t="shared" si="24" ref="CU7:CU25">ROUND(+CT7/+CT$30*100,1)</f>
        <v>6.9</v>
      </c>
      <c r="CV7" s="932">
        <f>ROUND(CT7/'０１表（第１表）'!AL$32,2)</f>
        <v>17.93</v>
      </c>
      <c r="CW7" s="1386">
        <v>52232</v>
      </c>
      <c r="CX7" s="931">
        <f aca="true" t="shared" si="25" ref="CX7:CX25">ROUND(+CW7/+CW$30*100,1)</f>
        <v>7.5</v>
      </c>
      <c r="CY7" s="940">
        <f>ROUND(CW7/'０１表（第１表）'!AM$32,2)</f>
        <v>13.04</v>
      </c>
      <c r="CZ7" s="1385">
        <v>57525</v>
      </c>
      <c r="DA7" s="931">
        <f aca="true" t="shared" si="26" ref="DA7:DA25">ROUND(+CZ7/+CZ$30*100,1)</f>
        <v>14.6</v>
      </c>
      <c r="DB7" s="932">
        <f>ROUND(CZ7/'０１表（第１表）'!AN$32,2)</f>
        <v>27.39</v>
      </c>
      <c r="DC7" s="1386">
        <v>23397</v>
      </c>
      <c r="DD7" s="931">
        <f aca="true" t="shared" si="27" ref="DD7:DD25">ROUND(+DC7/+DC$30*100,1)</f>
        <v>4.6</v>
      </c>
      <c r="DE7" s="940">
        <f>ROUND(DC7/'０１表（第１表）'!AO$32,2)</f>
        <v>9.57</v>
      </c>
      <c r="DF7" s="1385">
        <v>19947</v>
      </c>
      <c r="DG7" s="931">
        <f aca="true" t="shared" si="28" ref="DG7:DG25">ROUND(+DF7/+DF$30*100,1)</f>
        <v>2.5</v>
      </c>
      <c r="DH7" s="932">
        <f>ROUND(DF7/'０１表（第１表）'!AP$32,2)</f>
        <v>5.08</v>
      </c>
      <c r="DI7" s="1385">
        <v>10598</v>
      </c>
      <c r="DJ7" s="931">
        <f aca="true" t="shared" si="29" ref="DJ7:DJ25">ROUND(+DI7/+DI$30*100,1)</f>
        <v>5.1</v>
      </c>
      <c r="DK7" s="932">
        <f>ROUND(DI7/'０１表（第１表）'!AQ$32,2)</f>
        <v>11.65</v>
      </c>
      <c r="DL7" s="1385">
        <v>17640</v>
      </c>
      <c r="DM7" s="931">
        <f aca="true" t="shared" si="30" ref="DM7:DM25">ROUND(+DL7/+DL$30*100,1)</f>
        <v>5.5</v>
      </c>
      <c r="DN7" s="932">
        <f>ROUND(DL7/'０１表（第１表）'!AR$32,2)</f>
        <v>12.56</v>
      </c>
      <c r="DO7" s="1386">
        <v>9723</v>
      </c>
      <c r="DP7" s="931">
        <f aca="true" t="shared" si="31" ref="DP7:DP25">ROUND(+DO7/+DO$30*100,1)</f>
        <v>2.1</v>
      </c>
      <c r="DQ7" s="940">
        <f>ROUND(DO7/'０１表（第１表）'!AS$32,2)</f>
        <v>6.16</v>
      </c>
      <c r="DR7" s="1385">
        <v>40775</v>
      </c>
      <c r="DS7" s="931">
        <f aca="true" t="shared" si="32" ref="DS7:DS25">ROUND(+DR7/+DR$30*100,1)</f>
        <v>7.5</v>
      </c>
      <c r="DT7" s="932">
        <f>ROUND(DR7/'０１表（第１表）'!AT$32,2)</f>
        <v>16.81</v>
      </c>
      <c r="DU7" s="1385">
        <v>33894</v>
      </c>
      <c r="DV7" s="931">
        <f aca="true" t="shared" si="33" ref="DV7:DV25">ROUND(+DU7/+DU$30*100,1)</f>
        <v>9.5</v>
      </c>
      <c r="DW7" s="932">
        <f>ROUND(DU7/'０１表（第１表）'!AU$32,2)</f>
        <v>20.96</v>
      </c>
      <c r="DX7" s="1385">
        <v>262835</v>
      </c>
      <c r="DY7" s="931">
        <f aca="true" t="shared" si="34" ref="DY7:DY25">ROUND(+DX7/+DX$30*100,1)</f>
        <v>5.3</v>
      </c>
      <c r="DZ7" s="932">
        <f>ROUND(DX7/'０１表（第１表）'!AV$32,2)</f>
        <v>12.05</v>
      </c>
      <c r="EA7" s="1385">
        <v>118673</v>
      </c>
      <c r="EB7" s="931">
        <f aca="true" t="shared" si="35" ref="EB7:EB30">ROUND(+EA7/+EA$30*100,1)</f>
        <v>7.8</v>
      </c>
      <c r="EC7" s="932">
        <f>ROUND(EA7/'０１表（第１表）'!AW$32,2)</f>
        <v>17.78</v>
      </c>
      <c r="ED7" s="1432">
        <f>E7+H7+K7+N7+Q7+T7+W7+Z7+AC7+AF7+AI7+AL7+AO7+AR7+AU7+AX7+BA7+BD7+BG7+BJ7+BM7+BP7+BS7+BV7+BY7+CB7+CE7+CH7+CK7+CN7+CQ7+CT7+CW7+CZ7+DC7+DF7+DI7+DL7+DO7+DR7+DU7+DX7+EA7</f>
        <v>3121978</v>
      </c>
      <c r="EE7" s="1433">
        <f aca="true" t="shared" si="36" ref="EE7:EE30">ROUND(+ED7/+ED$30*100,1)</f>
        <v>5.5</v>
      </c>
      <c r="EF7" s="1434">
        <f>ROUND(ED7/'０１表（第１表）'!AX$32,2)</f>
        <v>11.12</v>
      </c>
    </row>
    <row r="8" spans="2:136" s="933" customFormat="1" ht="20.25" customHeight="1">
      <c r="B8" s="1614"/>
      <c r="C8" s="1615"/>
      <c r="D8" s="959" t="s">
        <v>345</v>
      </c>
      <c r="E8" s="1388">
        <v>219652</v>
      </c>
      <c r="F8" s="931">
        <f t="shared" si="0"/>
        <v>5</v>
      </c>
      <c r="G8" s="940">
        <f>ROUND(E8/'０１表（第１表）'!G$32,2)</f>
        <v>6.58</v>
      </c>
      <c r="H8" s="1388">
        <v>163601</v>
      </c>
      <c r="I8" s="931">
        <f>ROUND(+H8/+H$30*100,1)</f>
        <v>4.9</v>
      </c>
      <c r="J8" s="932">
        <f>ROUND(H8/'０１表（第１表）'!H$32,2)</f>
        <v>7.89</v>
      </c>
      <c r="K8" s="1388">
        <v>39335</v>
      </c>
      <c r="L8" s="931">
        <f>ROUND(+K8/+K$30*100,1)</f>
        <v>1.3</v>
      </c>
      <c r="M8" s="940">
        <f>ROUND(K8/'０１表（第１表）'!I$32,2)</f>
        <v>2.74</v>
      </c>
      <c r="N8" s="1388">
        <v>37799</v>
      </c>
      <c r="O8" s="931">
        <f>ROUND(+N8/+N$30*100,1)</f>
        <v>2</v>
      </c>
      <c r="P8" s="932">
        <f>ROUND(N8/'０１表（第１表）'!J$32,2)</f>
        <v>2.62</v>
      </c>
      <c r="Q8" s="1389">
        <v>26784</v>
      </c>
      <c r="R8" s="931">
        <f>ROUND(+Q8/+Q$30*100,1)</f>
        <v>5.4</v>
      </c>
      <c r="S8" s="940">
        <f>ROUND(Q8/'０１表（第１表）'!S$32,2)</f>
        <v>1.29</v>
      </c>
      <c r="T8" s="1388">
        <v>13562</v>
      </c>
      <c r="U8" s="931">
        <f>ROUND(+T8/+T$30*100,1)</f>
        <v>1.4</v>
      </c>
      <c r="V8" s="932">
        <f>ROUND(T8/'０１表（第１表）'!V$32,2)</f>
        <v>4.98</v>
      </c>
      <c r="W8" s="1388">
        <v>10527</v>
      </c>
      <c r="X8" s="931">
        <f>ROUND(+W8/+W$30*100,1)</f>
        <v>1</v>
      </c>
      <c r="Y8" s="932">
        <f>ROUND(W8/'０１表（第１表）'!M$32,2)</f>
        <v>3.13</v>
      </c>
      <c r="Z8" s="1388">
        <v>20266</v>
      </c>
      <c r="AA8" s="931">
        <f>ROUND(+Z8/+Z$30*100,1)</f>
        <v>1.5</v>
      </c>
      <c r="AB8" s="932">
        <f>ROUND(Z8/'０１表（第１表）'!N$32,2)</f>
        <v>3.72</v>
      </c>
      <c r="AC8" s="1389">
        <v>44965</v>
      </c>
      <c r="AD8" s="931">
        <f t="shared" si="1"/>
        <v>4.1</v>
      </c>
      <c r="AE8" s="940">
        <f>ROUND(AC8/'０１表（第１表）'!O$32,2)</f>
        <v>8.35</v>
      </c>
      <c r="AF8" s="1388">
        <v>19245</v>
      </c>
      <c r="AG8" s="931">
        <f t="shared" si="2"/>
        <v>3.6</v>
      </c>
      <c r="AH8" s="932">
        <f>ROUND(AF8/'０１表（第１表）'!P$32,2)</f>
        <v>5.82</v>
      </c>
      <c r="AI8" s="1389">
        <v>41134</v>
      </c>
      <c r="AJ8" s="931">
        <f t="shared" si="3"/>
        <v>4.7</v>
      </c>
      <c r="AK8" s="940">
        <f>ROUND(AI8/'０１表（第１表）'!Q$32,2)</f>
        <v>7.19</v>
      </c>
      <c r="AL8" s="1388">
        <v>30376</v>
      </c>
      <c r="AM8" s="931">
        <f t="shared" si="4"/>
        <v>1.9</v>
      </c>
      <c r="AN8" s="932">
        <f>ROUND(AL8/'０１表（第１表）'!R$32,2)</f>
        <v>5.15</v>
      </c>
      <c r="AO8" s="1388">
        <v>74000</v>
      </c>
      <c r="AP8" s="931">
        <f t="shared" si="5"/>
        <v>1.6</v>
      </c>
      <c r="AQ8" s="932">
        <f>ROUND(AO8/'０１表（第１表）'!S$32,2)</f>
        <v>3.56</v>
      </c>
      <c r="AR8" s="1388">
        <v>69477</v>
      </c>
      <c r="AS8" s="931">
        <f t="shared" si="6"/>
        <v>2.6</v>
      </c>
      <c r="AT8" s="932">
        <f>ROUND(AR8/'０１表（第１表）'!T$32,2)</f>
        <v>3.98</v>
      </c>
      <c r="AU8" s="1389">
        <v>19122</v>
      </c>
      <c r="AV8" s="931">
        <f t="shared" si="7"/>
        <v>1.3</v>
      </c>
      <c r="AW8" s="940">
        <f>ROUND(AU8/'０１表（第１表）'!U$32,2)</f>
        <v>3.55</v>
      </c>
      <c r="AX8" s="1388">
        <v>16382</v>
      </c>
      <c r="AY8" s="931">
        <f t="shared" si="8"/>
        <v>2.7</v>
      </c>
      <c r="AZ8" s="932">
        <f>ROUND(AX8/'０１表（第１表）'!V$32,2)</f>
        <v>6.01</v>
      </c>
      <c r="BA8" s="1389">
        <v>16415</v>
      </c>
      <c r="BB8" s="931">
        <f t="shared" si="9"/>
        <v>1.4</v>
      </c>
      <c r="BC8" s="940">
        <f>ROUND(BA8/'０１表（第１表）'!W32,2)</f>
        <v>2.67</v>
      </c>
      <c r="BD8" s="1388">
        <v>16392</v>
      </c>
      <c r="BE8" s="931">
        <f t="shared" si="10"/>
        <v>2.8</v>
      </c>
      <c r="BF8" s="932">
        <f>ROUND(BD8/'０１表（第１表）'!X$32,2)</f>
        <v>5.65</v>
      </c>
      <c r="BG8" s="1388">
        <v>31443</v>
      </c>
      <c r="BH8" s="931">
        <f t="shared" si="11"/>
        <v>3.2</v>
      </c>
      <c r="BI8" s="932">
        <f>ROUND(BG8/'０１表（第１表）'!Y$32,2)</f>
        <v>6.43</v>
      </c>
      <c r="BJ8" s="1388">
        <v>28830</v>
      </c>
      <c r="BK8" s="931">
        <f t="shared" si="12"/>
        <v>1.6</v>
      </c>
      <c r="BL8" s="932">
        <f>ROUND(BJ8/'０１表（第１表）'!Z$32,2)</f>
        <v>3.6</v>
      </c>
      <c r="BM8" s="1389">
        <v>14125</v>
      </c>
      <c r="BN8" s="931">
        <f t="shared" si="13"/>
        <v>1.4</v>
      </c>
      <c r="BO8" s="940">
        <f>ROUND(BM8/'０１表（第１表）'!AA$32,2)</f>
        <v>3.25</v>
      </c>
      <c r="BP8" s="1388">
        <v>28686</v>
      </c>
      <c r="BQ8" s="931">
        <f t="shared" si="14"/>
        <v>3.3</v>
      </c>
      <c r="BR8" s="932">
        <f>ROUND(BP8/'０１表（第１表）'!AB$32,2)</f>
        <v>9.46</v>
      </c>
      <c r="BS8" s="1389">
        <v>18179</v>
      </c>
      <c r="BT8" s="931">
        <f t="shared" si="15"/>
        <v>1.9</v>
      </c>
      <c r="BU8" s="940">
        <f>ROUND(BS8/'０１表（第１表）'!AC$32,2)</f>
        <v>4.76</v>
      </c>
      <c r="BV8" s="1388">
        <v>24505</v>
      </c>
      <c r="BW8" s="931">
        <f t="shared" si="16"/>
        <v>2.5</v>
      </c>
      <c r="BX8" s="932">
        <f>ROUND(BV8/'０１表（第１表）'!AD$32,2)</f>
        <v>8.69</v>
      </c>
      <c r="BY8" s="1388">
        <v>39518</v>
      </c>
      <c r="BZ8" s="931">
        <f t="shared" si="17"/>
        <v>1.7</v>
      </c>
      <c r="CA8" s="932">
        <f>ROUND(BY8/'０１表（第１表）'!AE$32,2)</f>
        <v>4.17</v>
      </c>
      <c r="CB8" s="1388">
        <v>19219</v>
      </c>
      <c r="CC8" s="931">
        <f t="shared" si="18"/>
        <v>2.7</v>
      </c>
      <c r="CD8" s="932">
        <f>ROUND(CB8/'０１表（第１表）'!AF$32,2)</f>
        <v>5.85</v>
      </c>
      <c r="CE8" s="1389">
        <v>13875</v>
      </c>
      <c r="CF8" s="931">
        <f t="shared" si="19"/>
        <v>1.4</v>
      </c>
      <c r="CG8" s="940">
        <f>ROUND(CE8/'０１表（第１表）'!AG$32,2)</f>
        <v>8.18</v>
      </c>
      <c r="CH8" s="1388">
        <v>30812</v>
      </c>
      <c r="CI8" s="931">
        <f t="shared" si="20"/>
        <v>3.5</v>
      </c>
      <c r="CJ8" s="932">
        <f>ROUND(CH8/'０１表（第１表）'!AH$32,2)</f>
        <v>7.39</v>
      </c>
      <c r="CK8" s="1389">
        <v>21034</v>
      </c>
      <c r="CL8" s="931">
        <f t="shared" si="21"/>
        <v>3.4</v>
      </c>
      <c r="CM8" s="940">
        <f>ROUND(CK8/'０１表（第１表）'!AI$32,2)</f>
        <v>5.55</v>
      </c>
      <c r="CN8" s="1388">
        <v>24335</v>
      </c>
      <c r="CO8" s="931">
        <f t="shared" si="22"/>
        <v>3.8</v>
      </c>
      <c r="CP8" s="932">
        <f>ROUND(CN8/'０１表（第１表）'!AJ$32,2)</f>
        <v>8.03</v>
      </c>
      <c r="CQ8" s="1388">
        <v>9855</v>
      </c>
      <c r="CR8" s="931">
        <f t="shared" si="23"/>
        <v>1.9</v>
      </c>
      <c r="CS8" s="932">
        <f>ROUND(CQ8/'０１表（第１表）'!AK$32,2)</f>
        <v>3.45</v>
      </c>
      <c r="CT8" s="1388">
        <v>15556</v>
      </c>
      <c r="CU8" s="931">
        <f t="shared" si="24"/>
        <v>3</v>
      </c>
      <c r="CV8" s="932">
        <f>ROUND(CT8/'０１表（第１表）'!AL$32,2)</f>
        <v>7.91</v>
      </c>
      <c r="CW8" s="1389">
        <v>23343</v>
      </c>
      <c r="CX8" s="931">
        <f t="shared" si="25"/>
        <v>3.4</v>
      </c>
      <c r="CY8" s="940">
        <f>ROUND(CW8/'０１表（第１表）'!AM$32,2)</f>
        <v>5.83</v>
      </c>
      <c r="CZ8" s="1388">
        <v>26510</v>
      </c>
      <c r="DA8" s="931">
        <f t="shared" si="26"/>
        <v>6.7</v>
      </c>
      <c r="DB8" s="932">
        <f>ROUND(CZ8/'０１表（第１表）'!AN$32,2)</f>
        <v>12.62</v>
      </c>
      <c r="DC8" s="1389">
        <v>9182</v>
      </c>
      <c r="DD8" s="931">
        <f t="shared" si="27"/>
        <v>1.8</v>
      </c>
      <c r="DE8" s="940">
        <f>ROUND(DC8/'０１表（第１表）'!AO$32,2)</f>
        <v>3.75</v>
      </c>
      <c r="DF8" s="1388">
        <v>8919</v>
      </c>
      <c r="DG8" s="931">
        <f t="shared" si="28"/>
        <v>1.1</v>
      </c>
      <c r="DH8" s="932">
        <f>ROUND(DF8/'０１表（第１表）'!AP$32,2)</f>
        <v>2.27</v>
      </c>
      <c r="DI8" s="1385">
        <v>3537</v>
      </c>
      <c r="DJ8" s="931">
        <f t="shared" si="29"/>
        <v>1.7</v>
      </c>
      <c r="DK8" s="932">
        <f>ROUND(DI8/'０１表（第１表）'!AQ$32,2)</f>
        <v>3.89</v>
      </c>
      <c r="DL8" s="1385">
        <v>6982</v>
      </c>
      <c r="DM8" s="931">
        <f t="shared" si="30"/>
        <v>2.2</v>
      </c>
      <c r="DN8" s="932">
        <f>ROUND(DL8/'０１表（第１表）'!AR$32,2)</f>
        <v>4.97</v>
      </c>
      <c r="DO8" s="1390">
        <v>4378</v>
      </c>
      <c r="DP8" s="931">
        <f t="shared" si="31"/>
        <v>0.9</v>
      </c>
      <c r="DQ8" s="940">
        <f>ROUND(DO8/'０１表（第１表）'!AS$32,2)</f>
        <v>2.77</v>
      </c>
      <c r="DR8" s="1385">
        <v>16662</v>
      </c>
      <c r="DS8" s="931">
        <f t="shared" si="32"/>
        <v>3.1</v>
      </c>
      <c r="DT8" s="932">
        <f>ROUND(DR8/'０１表（第１表）'!AT$32,2)</f>
        <v>6.87</v>
      </c>
      <c r="DU8" s="1385">
        <v>14770</v>
      </c>
      <c r="DV8" s="931">
        <f t="shared" si="33"/>
        <v>4.1</v>
      </c>
      <c r="DW8" s="932">
        <f>ROUND(DU8/'０１表（第１表）'!AU$32,2)</f>
        <v>9.13</v>
      </c>
      <c r="DX8" s="1391">
        <v>120976</v>
      </c>
      <c r="DY8" s="931">
        <f t="shared" si="34"/>
        <v>2.4</v>
      </c>
      <c r="DZ8" s="932">
        <f>ROUND(DX8/'０１表（第１表）'!AV$32,2)</f>
        <v>5.55</v>
      </c>
      <c r="EA8" s="1391">
        <v>60033</v>
      </c>
      <c r="EB8" s="931">
        <f t="shared" si="35"/>
        <v>3.9</v>
      </c>
      <c r="EC8" s="932">
        <f>ROUND(EA8/'０１表（第１表）'!AW$32,2)</f>
        <v>9</v>
      </c>
      <c r="ED8" s="1432">
        <f aca="true" t="shared" si="37" ref="ED8:ED35">E8+H8+K8+N8+Q8+T8+W8+Z8+AC8+AF8+AI8+AL8+AO8+AR8+AU8+AX8+BA8+BD8+BG8+BJ8+BM8+BP8+BS8+BV8+BY8+CB8+CE8+CH8+CK8+CN8+CQ8+CT8+CW8+CZ8+DC8+DF8+DI8+DL8+DO8+DR8+DU8+DX8+EA8</f>
        <v>1494298</v>
      </c>
      <c r="EE8" s="1433">
        <f t="shared" si="36"/>
        <v>2.7</v>
      </c>
      <c r="EF8" s="1434">
        <f>ROUND(ED8/'０１表（第１表）'!AX$32,2)</f>
        <v>5.32</v>
      </c>
    </row>
    <row r="9" spans="2:136" s="933" customFormat="1" ht="20.25" customHeight="1">
      <c r="B9" s="1614"/>
      <c r="C9" s="1615"/>
      <c r="D9" s="959" t="s">
        <v>346</v>
      </c>
      <c r="E9" s="1388">
        <v>2066</v>
      </c>
      <c r="F9" s="931">
        <f t="shared" si="0"/>
        <v>0</v>
      </c>
      <c r="G9" s="940">
        <f>ROUND(E9/'０１表（第１表）'!G$32,2)</f>
        <v>0.06</v>
      </c>
      <c r="H9" s="1385">
        <v>0</v>
      </c>
      <c r="I9" s="1389">
        <v>0</v>
      </c>
      <c r="J9" s="1392">
        <v>0</v>
      </c>
      <c r="K9" s="1393">
        <v>0</v>
      </c>
      <c r="L9" s="1394">
        <v>0</v>
      </c>
      <c r="M9" s="1389">
        <v>0</v>
      </c>
      <c r="N9" s="1388">
        <v>0</v>
      </c>
      <c r="O9" s="1394">
        <v>0</v>
      </c>
      <c r="P9" s="1395">
        <v>0</v>
      </c>
      <c r="Q9" s="1389">
        <v>0</v>
      </c>
      <c r="R9" s="1394">
        <v>0</v>
      </c>
      <c r="S9" s="1389">
        <v>0</v>
      </c>
      <c r="T9" s="1388">
        <v>0</v>
      </c>
      <c r="U9" s="1394">
        <v>0</v>
      </c>
      <c r="V9" s="1395">
        <v>0</v>
      </c>
      <c r="W9" s="1388">
        <v>0</v>
      </c>
      <c r="X9" s="1394">
        <v>0</v>
      </c>
      <c r="Y9" s="1395">
        <v>0</v>
      </c>
      <c r="Z9" s="1388">
        <v>0</v>
      </c>
      <c r="AA9" s="1394">
        <v>0</v>
      </c>
      <c r="AB9" s="1395">
        <v>0</v>
      </c>
      <c r="AC9" s="1389">
        <v>0</v>
      </c>
      <c r="AD9" s="931">
        <f t="shared" si="1"/>
        <v>0</v>
      </c>
      <c r="AE9" s="940">
        <f>ROUND(AC9/'０１表（第１表）'!O$32,2)</f>
        <v>0</v>
      </c>
      <c r="AF9" s="1388">
        <v>0</v>
      </c>
      <c r="AG9" s="931">
        <f t="shared" si="2"/>
        <v>0</v>
      </c>
      <c r="AH9" s="932">
        <f>ROUND(AF9/'０１表（第１表）'!P$32,2)</f>
        <v>0</v>
      </c>
      <c r="AI9" s="966">
        <v>1202</v>
      </c>
      <c r="AJ9" s="931">
        <f t="shared" si="3"/>
        <v>0.1</v>
      </c>
      <c r="AK9" s="940">
        <f>ROUND(AI9/'０１表（第１表）'!Q$32,2)</f>
        <v>0.21</v>
      </c>
      <c r="AL9" s="934">
        <v>0</v>
      </c>
      <c r="AM9" s="931">
        <f t="shared" si="4"/>
        <v>0</v>
      </c>
      <c r="AN9" s="932">
        <f>ROUND(AL9/'０１表（第１表）'!R$32,2)</f>
        <v>0</v>
      </c>
      <c r="AO9" s="934">
        <v>0</v>
      </c>
      <c r="AP9" s="931">
        <f t="shared" si="5"/>
        <v>0</v>
      </c>
      <c r="AQ9" s="932">
        <f>ROUND(AO9/'０１表（第１表）'!S$32,2)</f>
        <v>0</v>
      </c>
      <c r="AR9" s="934">
        <v>0</v>
      </c>
      <c r="AS9" s="931">
        <f t="shared" si="6"/>
        <v>0</v>
      </c>
      <c r="AT9" s="932">
        <f>ROUND(AR9/'０１表（第１表）'!T$32,2)</f>
        <v>0</v>
      </c>
      <c r="AU9" s="966">
        <v>0</v>
      </c>
      <c r="AV9" s="931">
        <f t="shared" si="7"/>
        <v>0</v>
      </c>
      <c r="AW9" s="940">
        <f>ROUND(AU9/'０１表（第１表）'!U$32,2)</f>
        <v>0</v>
      </c>
      <c r="AX9" s="934">
        <v>0</v>
      </c>
      <c r="AY9" s="931">
        <f t="shared" si="8"/>
        <v>0</v>
      </c>
      <c r="AZ9" s="932">
        <f>ROUND(AX9/'０１表（第１表）'!V$32,2)</f>
        <v>0</v>
      </c>
      <c r="BA9" s="966">
        <v>0</v>
      </c>
      <c r="BB9" s="931">
        <f t="shared" si="9"/>
        <v>0</v>
      </c>
      <c r="BC9" s="940">
        <f>ROUND(BA9/'０１表（第１表）'!W32,2)</f>
        <v>0</v>
      </c>
      <c r="BD9" s="934">
        <v>0</v>
      </c>
      <c r="BE9" s="931">
        <f t="shared" si="10"/>
        <v>0</v>
      </c>
      <c r="BF9" s="932">
        <f>ROUND(BD9/'０１表（第１表）'!X$32,2)</f>
        <v>0</v>
      </c>
      <c r="BG9" s="934">
        <v>0</v>
      </c>
      <c r="BH9" s="931">
        <f t="shared" si="11"/>
        <v>0</v>
      </c>
      <c r="BI9" s="932">
        <f>ROUND(BG9/'０１表（第１表）'!Y$32,2)</f>
        <v>0</v>
      </c>
      <c r="BJ9" s="934">
        <v>0</v>
      </c>
      <c r="BK9" s="931">
        <f t="shared" si="12"/>
        <v>0</v>
      </c>
      <c r="BL9" s="932">
        <f>ROUND(BJ9/'０１表（第１表）'!Z$32,2)</f>
        <v>0</v>
      </c>
      <c r="BM9" s="1389">
        <v>0</v>
      </c>
      <c r="BN9" s="931">
        <f t="shared" si="13"/>
        <v>0</v>
      </c>
      <c r="BO9" s="940">
        <f>ROUND(BM9/'０１表（第１表）'!AA$32,2)</f>
        <v>0</v>
      </c>
      <c r="BP9" s="934">
        <v>0</v>
      </c>
      <c r="BQ9" s="931">
        <f t="shared" si="14"/>
        <v>0</v>
      </c>
      <c r="BR9" s="932">
        <f>ROUND(BP9/'０１表（第１表）'!AB$32,2)</f>
        <v>0</v>
      </c>
      <c r="BS9" s="966">
        <v>432</v>
      </c>
      <c r="BT9" s="931">
        <f t="shared" si="15"/>
        <v>0</v>
      </c>
      <c r="BU9" s="940">
        <f>ROUND(BS9/'０１表（第１表）'!AC$32,2)</f>
        <v>0.11</v>
      </c>
      <c r="BV9" s="1388">
        <v>0</v>
      </c>
      <c r="BW9" s="931">
        <f t="shared" si="16"/>
        <v>0</v>
      </c>
      <c r="BX9" s="932">
        <f>ROUND(BV9/'０１表（第１表）'!AD$32,2)</f>
        <v>0</v>
      </c>
      <c r="BY9" s="934">
        <v>0</v>
      </c>
      <c r="BZ9" s="931">
        <f t="shared" si="17"/>
        <v>0</v>
      </c>
      <c r="CA9" s="932">
        <f>ROUND(BY9/'０１表（第１表）'!AE$32,2)</f>
        <v>0</v>
      </c>
      <c r="CB9" s="934">
        <v>0</v>
      </c>
      <c r="CC9" s="931">
        <f t="shared" si="18"/>
        <v>0</v>
      </c>
      <c r="CD9" s="932">
        <f>ROUND(CB9/'０１表（第１表）'!AF$32,2)</f>
        <v>0</v>
      </c>
      <c r="CE9" s="966">
        <v>0</v>
      </c>
      <c r="CF9" s="931">
        <f t="shared" si="19"/>
        <v>0</v>
      </c>
      <c r="CG9" s="940">
        <f>ROUND(CE9/'０１表（第１表）'!AG$32,2)</f>
        <v>0</v>
      </c>
      <c r="CH9" s="1388">
        <v>1630</v>
      </c>
      <c r="CI9" s="931">
        <f t="shared" si="20"/>
        <v>0.2</v>
      </c>
      <c r="CJ9" s="932">
        <f>ROUND(CH9/'０１表（第１表）'!AH$32,2)</f>
        <v>0.39</v>
      </c>
      <c r="CK9" s="966">
        <v>0</v>
      </c>
      <c r="CL9" s="931">
        <f t="shared" si="21"/>
        <v>0</v>
      </c>
      <c r="CM9" s="940">
        <f>ROUND(CK9/'０１表（第１表）'!AI$32,2)</f>
        <v>0</v>
      </c>
      <c r="CN9" s="934">
        <v>0</v>
      </c>
      <c r="CO9" s="931">
        <f t="shared" si="22"/>
        <v>0</v>
      </c>
      <c r="CP9" s="932">
        <f>ROUND(CN9/'０１表（第１表）'!AJ$32,2)</f>
        <v>0</v>
      </c>
      <c r="CQ9" s="934">
        <v>0</v>
      </c>
      <c r="CR9" s="931">
        <f t="shared" si="23"/>
        <v>0</v>
      </c>
      <c r="CS9" s="932">
        <f>ROUND(CQ9/'０１表（第１表）'!AK$32,2)</f>
        <v>0</v>
      </c>
      <c r="CT9" s="934">
        <v>0</v>
      </c>
      <c r="CU9" s="931">
        <f t="shared" si="24"/>
        <v>0</v>
      </c>
      <c r="CV9" s="932">
        <f>ROUND(CT9/'０１表（第１表）'!AL$32,2)</f>
        <v>0</v>
      </c>
      <c r="CW9" s="1389">
        <v>0</v>
      </c>
      <c r="CX9" s="931">
        <f t="shared" si="25"/>
        <v>0</v>
      </c>
      <c r="CY9" s="940">
        <f>ROUND(CW9/'０１表（第１表）'!AM$32,2)</f>
        <v>0</v>
      </c>
      <c r="CZ9" s="934">
        <v>0</v>
      </c>
      <c r="DA9" s="931">
        <f t="shared" si="26"/>
        <v>0</v>
      </c>
      <c r="DB9" s="932">
        <f>ROUND(CZ9/'０１表（第１表）'!AN$32,2)</f>
        <v>0</v>
      </c>
      <c r="DC9" s="966">
        <v>0</v>
      </c>
      <c r="DD9" s="931">
        <f t="shared" si="27"/>
        <v>0</v>
      </c>
      <c r="DE9" s="940">
        <f>ROUND(DC9/'０１表（第１表）'!AO$32,2)</f>
        <v>0</v>
      </c>
      <c r="DF9" s="934">
        <v>0</v>
      </c>
      <c r="DG9" s="931">
        <f t="shared" si="28"/>
        <v>0</v>
      </c>
      <c r="DH9" s="932">
        <f>ROUND(DF9/'０１表（第１表）'!AP$32,2)</f>
        <v>0</v>
      </c>
      <c r="DI9" s="934">
        <v>0</v>
      </c>
      <c r="DJ9" s="931">
        <f t="shared" si="29"/>
        <v>0</v>
      </c>
      <c r="DK9" s="932">
        <f>ROUND(DI9/'０１表（第１表）'!AQ$32,2)</f>
        <v>0</v>
      </c>
      <c r="DL9" s="934">
        <v>0</v>
      </c>
      <c r="DM9" s="931">
        <f t="shared" si="30"/>
        <v>0</v>
      </c>
      <c r="DN9" s="932">
        <f>ROUND(DL9/'０１表（第１表）'!AR$32,2)</f>
        <v>0</v>
      </c>
      <c r="DO9" s="1396">
        <v>0</v>
      </c>
      <c r="DP9" s="931">
        <f t="shared" si="31"/>
        <v>0</v>
      </c>
      <c r="DQ9" s="940">
        <f>ROUND(DO9/'０１表（第１表）'!AS$32,2)</f>
        <v>0</v>
      </c>
      <c r="DR9" s="934">
        <v>0</v>
      </c>
      <c r="DS9" s="931">
        <f t="shared" si="32"/>
        <v>0</v>
      </c>
      <c r="DT9" s="932">
        <f>ROUND(DR9/'０１表（第１表）'!AT$32,2)</f>
        <v>0</v>
      </c>
      <c r="DU9" s="934">
        <v>0</v>
      </c>
      <c r="DV9" s="931">
        <f t="shared" si="33"/>
        <v>0</v>
      </c>
      <c r="DW9" s="932">
        <f>ROUND(DU9/'０１表（第１表）'!AU$32,2)</f>
        <v>0</v>
      </c>
      <c r="DX9" s="934">
        <v>0</v>
      </c>
      <c r="DY9" s="931">
        <f t="shared" si="34"/>
        <v>0</v>
      </c>
      <c r="DZ9" s="932">
        <f>ROUND(DX9/'０１表（第１表）'!AV$32,2)</f>
        <v>0</v>
      </c>
      <c r="EA9" s="934">
        <v>0</v>
      </c>
      <c r="EB9" s="931">
        <f t="shared" si="35"/>
        <v>0</v>
      </c>
      <c r="EC9" s="932">
        <f>ROUND(EA9/'０１表（第１表）'!AW$32,2)</f>
        <v>0</v>
      </c>
      <c r="ED9" s="1432">
        <f t="shared" si="37"/>
        <v>5330</v>
      </c>
      <c r="EE9" s="1433">
        <f t="shared" si="36"/>
        <v>0</v>
      </c>
      <c r="EF9" s="1434">
        <f>ROUND(ED9/'０１表（第１表）'!AX$32,2)</f>
        <v>0.02</v>
      </c>
    </row>
    <row r="10" spans="2:136" s="933" customFormat="1" ht="20.25" customHeight="1">
      <c r="B10" s="1614"/>
      <c r="C10" s="1615"/>
      <c r="D10" s="959" t="s">
        <v>347</v>
      </c>
      <c r="E10" s="935">
        <v>0</v>
      </c>
      <c r="F10" s="931">
        <f t="shared" si="0"/>
        <v>0</v>
      </c>
      <c r="G10" s="940">
        <f>ROUND(E10/'０１表（第１表）'!G$32,2)</f>
        <v>0</v>
      </c>
      <c r="H10" s="934">
        <v>0</v>
      </c>
      <c r="I10" s="931">
        <f aca="true" t="shared" si="38" ref="I10:I25">ROUND(+H10/+H$30*100,1)</f>
        <v>0</v>
      </c>
      <c r="J10" s="932">
        <f>ROUND(H10/'０１表（第１表）'!H$32,2)</f>
        <v>0</v>
      </c>
      <c r="K10" s="966">
        <v>0</v>
      </c>
      <c r="L10" s="972">
        <f aca="true" t="shared" si="39" ref="L10:L25">ROUND(+K10/+K$30*100,1)</f>
        <v>0</v>
      </c>
      <c r="M10" s="940">
        <f>ROUND(K10/'０１表（第１表）'!I$32,2)</f>
        <v>0</v>
      </c>
      <c r="N10" s="934">
        <v>0</v>
      </c>
      <c r="O10" s="931">
        <f aca="true" t="shared" si="40" ref="O10:O25">ROUND(+N10/+N$30*100,1)</f>
        <v>0</v>
      </c>
      <c r="P10" s="932">
        <f>ROUND(N10/'０１表（第１表）'!J$32,2)</f>
        <v>0</v>
      </c>
      <c r="Q10" s="966">
        <v>0</v>
      </c>
      <c r="R10" s="931">
        <f aca="true" t="shared" si="41" ref="R10:R25">ROUND(+Q10/+Q$30*100,1)</f>
        <v>0</v>
      </c>
      <c r="S10" s="940">
        <f>ROUND(Q10/'０１表（第１表）'!S$32,2)</f>
        <v>0</v>
      </c>
      <c r="T10" s="934">
        <v>0</v>
      </c>
      <c r="U10" s="931">
        <f aca="true" t="shared" si="42" ref="U10:U25">ROUND(+T10/+T$30*100,1)</f>
        <v>0</v>
      </c>
      <c r="V10" s="932">
        <f>ROUND(T10/'０１表（第１表）'!V$32,2)</f>
        <v>0</v>
      </c>
      <c r="W10" s="934">
        <v>0</v>
      </c>
      <c r="X10" s="931">
        <f aca="true" t="shared" si="43" ref="X10:X25">ROUND(+W10/+W$30*100,1)</f>
        <v>0</v>
      </c>
      <c r="Y10" s="932">
        <f>ROUND(W10/'０１表（第１表）'!M$32,2)</f>
        <v>0</v>
      </c>
      <c r="Z10" s="934">
        <v>0</v>
      </c>
      <c r="AA10" s="931">
        <f>ROUND(+Z10/+Z$30*100,1)</f>
        <v>0</v>
      </c>
      <c r="AB10" s="932">
        <f>ROUND(Z10/'０１表（第１表）'!N$32,2)</f>
        <v>0</v>
      </c>
      <c r="AC10" s="966">
        <v>0</v>
      </c>
      <c r="AD10" s="931">
        <f t="shared" si="1"/>
        <v>0</v>
      </c>
      <c r="AE10" s="940">
        <f>ROUND(AC10/'０１表（第１表）'!O$32,2)</f>
        <v>0</v>
      </c>
      <c r="AF10" s="934">
        <v>0</v>
      </c>
      <c r="AG10" s="931">
        <f t="shared" si="2"/>
        <v>0</v>
      </c>
      <c r="AH10" s="932">
        <f>ROUND(AF10/'０１表（第１表）'!P$32,2)</f>
        <v>0</v>
      </c>
      <c r="AI10" s="966">
        <v>0</v>
      </c>
      <c r="AJ10" s="931">
        <f t="shared" si="3"/>
        <v>0</v>
      </c>
      <c r="AK10" s="940">
        <f>ROUND(AI10/'０１表（第１表）'!Q$32,2)</f>
        <v>0</v>
      </c>
      <c r="AL10" s="934">
        <v>0</v>
      </c>
      <c r="AM10" s="931">
        <f t="shared" si="4"/>
        <v>0</v>
      </c>
      <c r="AN10" s="932">
        <f>ROUND(AL10/'０１表（第１表）'!R$32,2)</f>
        <v>0</v>
      </c>
      <c r="AO10" s="934">
        <v>0</v>
      </c>
      <c r="AP10" s="931">
        <f t="shared" si="5"/>
        <v>0</v>
      </c>
      <c r="AQ10" s="932">
        <f>ROUND(AO10/'０１表（第１表）'!S$32,2)</f>
        <v>0</v>
      </c>
      <c r="AR10" s="934">
        <v>0</v>
      </c>
      <c r="AS10" s="931">
        <f t="shared" si="6"/>
        <v>0</v>
      </c>
      <c r="AT10" s="932">
        <f>ROUND(AR10/'０１表（第１表）'!T$32,2)</f>
        <v>0</v>
      </c>
      <c r="AU10" s="966">
        <v>0</v>
      </c>
      <c r="AV10" s="931">
        <f t="shared" si="7"/>
        <v>0</v>
      </c>
      <c r="AW10" s="940">
        <f>ROUND(AU10/'０１表（第１表）'!U$32,2)</f>
        <v>0</v>
      </c>
      <c r="AX10" s="934">
        <v>0</v>
      </c>
      <c r="AY10" s="931">
        <f t="shared" si="8"/>
        <v>0</v>
      </c>
      <c r="AZ10" s="932">
        <f>ROUND(AX10/'０１表（第１表）'!V$32,2)</f>
        <v>0</v>
      </c>
      <c r="BA10" s="966">
        <v>0</v>
      </c>
      <c r="BB10" s="931">
        <f t="shared" si="9"/>
        <v>0</v>
      </c>
      <c r="BC10" s="940">
        <f>ROUND(BA10/'０１表（第１表）'!W32,2)</f>
        <v>0</v>
      </c>
      <c r="BD10" s="934">
        <v>0</v>
      </c>
      <c r="BE10" s="931">
        <f t="shared" si="10"/>
        <v>0</v>
      </c>
      <c r="BF10" s="932">
        <f>ROUND(BD10/'０１表（第１表）'!X$32,2)</f>
        <v>0</v>
      </c>
      <c r="BG10" s="934">
        <v>0</v>
      </c>
      <c r="BH10" s="931">
        <f t="shared" si="11"/>
        <v>0</v>
      </c>
      <c r="BI10" s="932">
        <f>ROUND(BG10/'０１表（第１表）'!Y$32,2)</f>
        <v>0</v>
      </c>
      <c r="BJ10" s="934">
        <v>0</v>
      </c>
      <c r="BK10" s="931">
        <f t="shared" si="12"/>
        <v>0</v>
      </c>
      <c r="BL10" s="932">
        <f>ROUND(BJ10/'０１表（第１表）'!Z$32,2)</f>
        <v>0</v>
      </c>
      <c r="BM10" s="966">
        <v>0</v>
      </c>
      <c r="BN10" s="931">
        <f t="shared" si="13"/>
        <v>0</v>
      </c>
      <c r="BO10" s="940">
        <f>ROUND(BM10/'０１表（第１表）'!AA$32,2)</f>
        <v>0</v>
      </c>
      <c r="BP10" s="934">
        <v>0</v>
      </c>
      <c r="BQ10" s="931">
        <f t="shared" si="14"/>
        <v>0</v>
      </c>
      <c r="BR10" s="932">
        <f>ROUND(BP10/'０１表（第１表）'!AB$32,2)</f>
        <v>0</v>
      </c>
      <c r="BS10" s="966">
        <v>0</v>
      </c>
      <c r="BT10" s="931">
        <f t="shared" si="15"/>
        <v>0</v>
      </c>
      <c r="BU10" s="940">
        <f>ROUND(BS10/'０１表（第１表）'!AC$32,2)</f>
        <v>0</v>
      </c>
      <c r="BV10" s="934">
        <v>0</v>
      </c>
      <c r="BW10" s="931">
        <f t="shared" si="16"/>
        <v>0</v>
      </c>
      <c r="BX10" s="932">
        <f>ROUND(BV10/'０１表（第１表）'!AD$32,2)</f>
        <v>0</v>
      </c>
      <c r="BY10" s="934">
        <v>0</v>
      </c>
      <c r="BZ10" s="931">
        <f t="shared" si="17"/>
        <v>0</v>
      </c>
      <c r="CA10" s="932">
        <f>ROUND(BY10/'０１表（第１表）'!AE$32,2)</f>
        <v>0</v>
      </c>
      <c r="CB10" s="934">
        <v>0</v>
      </c>
      <c r="CC10" s="931">
        <f t="shared" si="18"/>
        <v>0</v>
      </c>
      <c r="CD10" s="932">
        <f>ROUND(CB10/'０１表（第１表）'!AF$32,2)</f>
        <v>0</v>
      </c>
      <c r="CE10" s="966">
        <v>0</v>
      </c>
      <c r="CF10" s="931">
        <f t="shared" si="19"/>
        <v>0</v>
      </c>
      <c r="CG10" s="940">
        <f>ROUND(CE10/'０１表（第１表）'!AG$32,2)</f>
        <v>0</v>
      </c>
      <c r="CH10" s="934">
        <v>0</v>
      </c>
      <c r="CI10" s="931">
        <f t="shared" si="20"/>
        <v>0</v>
      </c>
      <c r="CJ10" s="932">
        <f>ROUND(CH10/'０１表（第１表）'!AH$32,2)</f>
        <v>0</v>
      </c>
      <c r="CK10" s="966">
        <v>0</v>
      </c>
      <c r="CL10" s="931">
        <f t="shared" si="21"/>
        <v>0</v>
      </c>
      <c r="CM10" s="940">
        <f>ROUND(CK10/'０１表（第１表）'!AI$32,2)</f>
        <v>0</v>
      </c>
      <c r="CN10" s="934">
        <v>0</v>
      </c>
      <c r="CO10" s="931">
        <f t="shared" si="22"/>
        <v>0</v>
      </c>
      <c r="CP10" s="932">
        <f>ROUND(CN10/'０１表（第１表）'!AJ$32,2)</f>
        <v>0</v>
      </c>
      <c r="CQ10" s="934">
        <v>0</v>
      </c>
      <c r="CR10" s="931">
        <f t="shared" si="23"/>
        <v>0</v>
      </c>
      <c r="CS10" s="932">
        <f>ROUND(CQ10/'０１表（第１表）'!AK$32,2)</f>
        <v>0</v>
      </c>
      <c r="CT10" s="934">
        <v>0</v>
      </c>
      <c r="CU10" s="931">
        <f t="shared" si="24"/>
        <v>0</v>
      </c>
      <c r="CV10" s="932">
        <f>ROUND(CT10/'０１表（第１表）'!AL$32,2)</f>
        <v>0</v>
      </c>
      <c r="CW10" s="966">
        <v>0</v>
      </c>
      <c r="CX10" s="931">
        <f t="shared" si="25"/>
        <v>0</v>
      </c>
      <c r="CY10" s="940">
        <f>ROUND(CW10/'０１表（第１表）'!AM$32,2)</f>
        <v>0</v>
      </c>
      <c r="CZ10" s="934">
        <v>0</v>
      </c>
      <c r="DA10" s="931">
        <f t="shared" si="26"/>
        <v>0</v>
      </c>
      <c r="DB10" s="932">
        <f>ROUND(CZ10/'０１表（第１表）'!AN$32,2)</f>
        <v>0</v>
      </c>
      <c r="DC10" s="966">
        <v>0</v>
      </c>
      <c r="DD10" s="931">
        <f t="shared" si="27"/>
        <v>0</v>
      </c>
      <c r="DE10" s="940">
        <f>ROUND(DC10/'０１表（第１表）'!AO$32,2)</f>
        <v>0</v>
      </c>
      <c r="DF10" s="934">
        <v>0</v>
      </c>
      <c r="DG10" s="931">
        <f t="shared" si="28"/>
        <v>0</v>
      </c>
      <c r="DH10" s="932">
        <f>ROUND(DF10/'０１表（第１表）'!AP$32,2)</f>
        <v>0</v>
      </c>
      <c r="DI10" s="934">
        <v>0</v>
      </c>
      <c r="DJ10" s="931">
        <f t="shared" si="29"/>
        <v>0</v>
      </c>
      <c r="DK10" s="932">
        <f>ROUND(DI10/'０１表（第１表）'!AQ$32,2)</f>
        <v>0</v>
      </c>
      <c r="DL10" s="934">
        <v>0</v>
      </c>
      <c r="DM10" s="931">
        <f t="shared" si="30"/>
        <v>0</v>
      </c>
      <c r="DN10" s="932">
        <f>ROUND(DL10/'０１表（第１表）'!AR$32,2)</f>
        <v>0</v>
      </c>
      <c r="DO10" s="966">
        <v>0</v>
      </c>
      <c r="DP10" s="931">
        <f t="shared" si="31"/>
        <v>0</v>
      </c>
      <c r="DQ10" s="940">
        <f>ROUND(DO10/'０１表（第１表）'!AS$32,2)</f>
        <v>0</v>
      </c>
      <c r="DR10" s="934">
        <v>0</v>
      </c>
      <c r="DS10" s="931">
        <f t="shared" si="32"/>
        <v>0</v>
      </c>
      <c r="DT10" s="932">
        <f>ROUND(DR10/'０１表（第１表）'!AT$32,2)</f>
        <v>0</v>
      </c>
      <c r="DU10" s="934">
        <v>0</v>
      </c>
      <c r="DV10" s="931">
        <f t="shared" si="33"/>
        <v>0</v>
      </c>
      <c r="DW10" s="932">
        <f>ROUND(DU10/'０１表（第１表）'!AU$32,2)</f>
        <v>0</v>
      </c>
      <c r="DX10" s="934">
        <v>0</v>
      </c>
      <c r="DY10" s="931">
        <f t="shared" si="34"/>
        <v>0</v>
      </c>
      <c r="DZ10" s="932">
        <f>ROUND(DX10/'０１表（第１表）'!AV$32,2)</f>
        <v>0</v>
      </c>
      <c r="EA10" s="934">
        <v>0</v>
      </c>
      <c r="EB10" s="931">
        <f t="shared" si="35"/>
        <v>0</v>
      </c>
      <c r="EC10" s="932">
        <f>ROUND(EA10/'０１表（第１表）'!AW$32,2)</f>
        <v>0</v>
      </c>
      <c r="ED10" s="1432">
        <f t="shared" si="37"/>
        <v>0</v>
      </c>
      <c r="EE10" s="1433">
        <f t="shared" si="36"/>
        <v>0</v>
      </c>
      <c r="EF10" s="1434">
        <f>ROUND(ED10/'０１表（第１表）'!AX$32,2)</f>
        <v>0</v>
      </c>
    </row>
    <row r="11" spans="2:136" s="933" customFormat="1" ht="20.25" customHeight="1">
      <c r="B11" s="1614"/>
      <c r="C11" s="1615"/>
      <c r="D11" s="959" t="s">
        <v>348</v>
      </c>
      <c r="E11" s="1388">
        <v>122701</v>
      </c>
      <c r="F11" s="931">
        <f t="shared" si="0"/>
        <v>2.8</v>
      </c>
      <c r="G11" s="940">
        <f>ROUND(E11/'０１表（第１表）'!G$32,2)</f>
        <v>3.67</v>
      </c>
      <c r="H11" s="1388">
        <v>94053</v>
      </c>
      <c r="I11" s="931">
        <f t="shared" si="38"/>
        <v>2.8</v>
      </c>
      <c r="J11" s="932">
        <f>ROUND(H11/'０１表（第１表）'!H$32,2)</f>
        <v>4.54</v>
      </c>
      <c r="K11" s="1389">
        <v>26137</v>
      </c>
      <c r="L11" s="931">
        <f t="shared" si="39"/>
        <v>0.9</v>
      </c>
      <c r="M11" s="940">
        <f>ROUND(K11/'０１表（第１表）'!I$32,2)</f>
        <v>1.82</v>
      </c>
      <c r="N11" s="1388">
        <v>39010</v>
      </c>
      <c r="O11" s="931">
        <f t="shared" si="40"/>
        <v>2</v>
      </c>
      <c r="P11" s="932">
        <f>ROUND(N11/'０１表（第１表）'!J$32,2)</f>
        <v>2.71</v>
      </c>
      <c r="Q11" s="1389">
        <v>11301</v>
      </c>
      <c r="R11" s="931">
        <f t="shared" si="41"/>
        <v>2.3</v>
      </c>
      <c r="S11" s="940">
        <f>ROUND(Q11/'０１表（第１表）'!K$32,2)</f>
        <v>5.63</v>
      </c>
      <c r="T11" s="1388">
        <v>8347</v>
      </c>
      <c r="U11" s="931">
        <f t="shared" si="42"/>
        <v>0.9</v>
      </c>
      <c r="V11" s="932">
        <f>ROUND(T11/'０１表（第１表）'!L$32,2)</f>
        <v>1.59</v>
      </c>
      <c r="W11" s="1388">
        <v>13100</v>
      </c>
      <c r="X11" s="931">
        <f t="shared" si="43"/>
        <v>1.3</v>
      </c>
      <c r="Y11" s="932">
        <f>ROUND(W11/'０１表（第１表）'!M$32,2)</f>
        <v>3.89</v>
      </c>
      <c r="Z11" s="1388">
        <v>11220</v>
      </c>
      <c r="AA11" s="931">
        <f>ROUND(+Z11/+Z$30*100,1)</f>
        <v>0.8</v>
      </c>
      <c r="AB11" s="940">
        <f>ROUND(Z11/'０１表（第１表）'!P$32,2)</f>
        <v>3.39</v>
      </c>
      <c r="AC11" s="1385">
        <v>28318</v>
      </c>
      <c r="AD11" s="931">
        <f t="shared" si="1"/>
        <v>2.6</v>
      </c>
      <c r="AE11" s="940">
        <f>ROUND(AC11/'０１表（第１表）'!O$32,2)</f>
        <v>5.26</v>
      </c>
      <c r="AF11" s="1388">
        <v>13231</v>
      </c>
      <c r="AG11" s="931">
        <f t="shared" si="2"/>
        <v>2.5</v>
      </c>
      <c r="AH11" s="932">
        <f>ROUND(AF11/'０１表（第１表）'!P$32,2)</f>
        <v>4</v>
      </c>
      <c r="AI11" s="1389">
        <v>29707</v>
      </c>
      <c r="AJ11" s="931">
        <f t="shared" si="3"/>
        <v>3.4</v>
      </c>
      <c r="AK11" s="940">
        <f>ROUND(AI11/'０１表（第１表）'!Q$32,2)</f>
        <v>5.2</v>
      </c>
      <c r="AL11" s="1388">
        <v>21385</v>
      </c>
      <c r="AM11" s="931">
        <f t="shared" si="4"/>
        <v>1.3</v>
      </c>
      <c r="AN11" s="932">
        <f>ROUND(AL11/'０１表（第１表）'!R$32,2)</f>
        <v>3.63</v>
      </c>
      <c r="AO11" s="1388">
        <v>47449</v>
      </c>
      <c r="AP11" s="931">
        <f t="shared" si="5"/>
        <v>1</v>
      </c>
      <c r="AQ11" s="932">
        <f>ROUND(AO11/'０１表（第１表）'!S$32,2)</f>
        <v>2.29</v>
      </c>
      <c r="AR11" s="1388">
        <v>41452</v>
      </c>
      <c r="AS11" s="931">
        <f t="shared" si="6"/>
        <v>1.6</v>
      </c>
      <c r="AT11" s="932">
        <f>ROUND(AR11/'０１表（第１表）'!T$32,2)</f>
        <v>2.38</v>
      </c>
      <c r="AU11" s="1389">
        <v>21339</v>
      </c>
      <c r="AV11" s="931">
        <f t="shared" si="7"/>
        <v>1.4</v>
      </c>
      <c r="AW11" s="940">
        <f>ROUND(AU11/'０１表（第１表）'!U$32,2)</f>
        <v>3.96</v>
      </c>
      <c r="AX11" s="1388">
        <v>9172</v>
      </c>
      <c r="AY11" s="931">
        <f t="shared" si="8"/>
        <v>1.5</v>
      </c>
      <c r="AZ11" s="932">
        <f>ROUND(AX11/'０１表（第１表）'!V$32,2)</f>
        <v>3.36</v>
      </c>
      <c r="BA11" s="1389">
        <v>7761</v>
      </c>
      <c r="BB11" s="931">
        <f t="shared" si="9"/>
        <v>0.7</v>
      </c>
      <c r="BC11" s="940">
        <f>ROUND(BA11/'０１表（第１表）'!W32,2)</f>
        <v>1.26</v>
      </c>
      <c r="BD11" s="1388">
        <v>20657</v>
      </c>
      <c r="BE11" s="931">
        <f t="shared" si="10"/>
        <v>3.5</v>
      </c>
      <c r="BF11" s="932">
        <f>ROUND(BD11/'０１表（第１表）'!X$32,2)</f>
        <v>7.12</v>
      </c>
      <c r="BG11" s="1388">
        <v>32198</v>
      </c>
      <c r="BH11" s="931">
        <f t="shared" si="11"/>
        <v>3.3</v>
      </c>
      <c r="BI11" s="932">
        <f>ROUND(BG11/'０１表（第１表）'!Y$32,2)</f>
        <v>6.58</v>
      </c>
      <c r="BJ11" s="1388">
        <v>19086</v>
      </c>
      <c r="BK11" s="931">
        <f t="shared" si="12"/>
        <v>1.1</v>
      </c>
      <c r="BL11" s="932">
        <f>ROUND(BJ11/'０１表（第１表）'!Z$32,2)</f>
        <v>2.38</v>
      </c>
      <c r="BM11" s="1389">
        <v>10040</v>
      </c>
      <c r="BN11" s="931">
        <f t="shared" si="13"/>
        <v>1</v>
      </c>
      <c r="BO11" s="940">
        <f>ROUND(BM11/'０１表（第１表）'!AA$32,2)</f>
        <v>2.31</v>
      </c>
      <c r="BP11" s="1388">
        <v>18616</v>
      </c>
      <c r="BQ11" s="931">
        <f t="shared" si="14"/>
        <v>2.1</v>
      </c>
      <c r="BR11" s="932">
        <f>ROUND(BP11/'０１表（第１表）'!AB$32,2)</f>
        <v>6.14</v>
      </c>
      <c r="BS11" s="1389">
        <v>11659</v>
      </c>
      <c r="BT11" s="931">
        <f t="shared" si="15"/>
        <v>1.2</v>
      </c>
      <c r="BU11" s="940">
        <f>ROUND(BS11/'０１表（第１表）'!AC$32,2)</f>
        <v>3.05</v>
      </c>
      <c r="BV11" s="1388">
        <v>15595</v>
      </c>
      <c r="BW11" s="931">
        <f t="shared" si="16"/>
        <v>1.6</v>
      </c>
      <c r="BX11" s="932">
        <f>ROUND(BV11/'０１表（第１表）'!AD$32,2)</f>
        <v>5.53</v>
      </c>
      <c r="BY11" s="1388">
        <v>24589</v>
      </c>
      <c r="BZ11" s="931">
        <f t="shared" si="17"/>
        <v>1.1</v>
      </c>
      <c r="CA11" s="932">
        <f>ROUND(BY11/'０１表（第１表）'!AE$32,2)</f>
        <v>2.6</v>
      </c>
      <c r="CB11" s="1388">
        <v>19155</v>
      </c>
      <c r="CC11" s="931">
        <f t="shared" si="18"/>
        <v>2.7</v>
      </c>
      <c r="CD11" s="932">
        <f>ROUND(CB11/'０１表（第１表）'!AF$32,2)</f>
        <v>5.83</v>
      </c>
      <c r="CE11" s="1389">
        <v>15348</v>
      </c>
      <c r="CF11" s="931">
        <f t="shared" si="19"/>
        <v>1.5</v>
      </c>
      <c r="CG11" s="940">
        <f>ROUND(CE11/'０１表（第１表）'!AG$32,2)</f>
        <v>9.04</v>
      </c>
      <c r="CH11" s="1388">
        <v>11073</v>
      </c>
      <c r="CI11" s="931">
        <f t="shared" si="20"/>
        <v>1.3</v>
      </c>
      <c r="CJ11" s="932">
        <f>ROUND(CH11/'０１表（第１表）'!AH$32,2)</f>
        <v>2.66</v>
      </c>
      <c r="CK11" s="1389">
        <v>13048</v>
      </c>
      <c r="CL11" s="931">
        <f t="shared" si="21"/>
        <v>2.1</v>
      </c>
      <c r="CM11" s="940">
        <f>ROUND(CK11/'０１表（第１表）'!AI$32,2)</f>
        <v>3.44</v>
      </c>
      <c r="CN11" s="1388">
        <v>15412</v>
      </c>
      <c r="CO11" s="931">
        <f t="shared" si="22"/>
        <v>2.4</v>
      </c>
      <c r="CP11" s="932">
        <f>ROUND(CN11/'０１表（第１表）'!AJ$32,2)</f>
        <v>5.08</v>
      </c>
      <c r="CQ11" s="1388">
        <v>7227</v>
      </c>
      <c r="CR11" s="931">
        <f t="shared" si="23"/>
        <v>1.4</v>
      </c>
      <c r="CS11" s="932">
        <f>ROUND(CQ11/'０１表（第１表）'!AK$32,2)</f>
        <v>2.53</v>
      </c>
      <c r="CT11" s="1388">
        <v>10292</v>
      </c>
      <c r="CU11" s="931">
        <f t="shared" si="24"/>
        <v>2</v>
      </c>
      <c r="CV11" s="932">
        <f>ROUND(CT11/'０１表（第１表）'!AL$32,2)</f>
        <v>5.24</v>
      </c>
      <c r="CW11" s="1389">
        <v>12443</v>
      </c>
      <c r="CX11" s="931">
        <f t="shared" si="25"/>
        <v>1.8</v>
      </c>
      <c r="CY11" s="940">
        <f>ROUND(CW11/'０１表（第１表）'!AM$32,2)</f>
        <v>3.11</v>
      </c>
      <c r="CZ11" s="1388">
        <v>17114</v>
      </c>
      <c r="DA11" s="931">
        <f t="shared" si="26"/>
        <v>4.3</v>
      </c>
      <c r="DB11" s="932">
        <f>ROUND(CZ11/'０１表（第１表）'!AN$32,2)</f>
        <v>8.15</v>
      </c>
      <c r="DC11" s="1389">
        <v>6965</v>
      </c>
      <c r="DD11" s="931">
        <f t="shared" si="27"/>
        <v>1.4</v>
      </c>
      <c r="DE11" s="940">
        <f>ROUND(DC11/'０１表（第１表）'!AO$32,2)</f>
        <v>2.85</v>
      </c>
      <c r="DF11" s="1388">
        <v>6132</v>
      </c>
      <c r="DG11" s="931">
        <f t="shared" si="28"/>
        <v>0.8</v>
      </c>
      <c r="DH11" s="932">
        <f>ROUND(DF11/'０１表（第１表）'!AP$32,2)</f>
        <v>1.56</v>
      </c>
      <c r="DI11" s="1388">
        <v>4829</v>
      </c>
      <c r="DJ11" s="931">
        <f t="shared" si="29"/>
        <v>2.3</v>
      </c>
      <c r="DK11" s="932">
        <f>ROUND(DI11/'０１表（第１表）'!AQ$32,2)</f>
        <v>5.31</v>
      </c>
      <c r="DL11" s="1388">
        <v>5125</v>
      </c>
      <c r="DM11" s="931">
        <f t="shared" si="30"/>
        <v>1.6</v>
      </c>
      <c r="DN11" s="932">
        <f>ROUND(DL11/'０１表（第１表）'!AR$32,2)</f>
        <v>3.65</v>
      </c>
      <c r="DO11" s="1386">
        <v>2887</v>
      </c>
      <c r="DP11" s="931">
        <f t="shared" si="31"/>
        <v>0.6</v>
      </c>
      <c r="DQ11" s="940">
        <f>ROUND(DO11/'０１表（第１表）'!AS$32,2)</f>
        <v>1.83</v>
      </c>
      <c r="DR11" s="1388">
        <v>12107</v>
      </c>
      <c r="DS11" s="931">
        <f t="shared" si="32"/>
        <v>2.2</v>
      </c>
      <c r="DT11" s="932">
        <f>ROUND(DR11/'０１表（第１表）'!AT$32,2)</f>
        <v>4.99</v>
      </c>
      <c r="DU11" s="1388">
        <v>17515</v>
      </c>
      <c r="DV11" s="931">
        <f t="shared" si="33"/>
        <v>4.9</v>
      </c>
      <c r="DW11" s="932">
        <f>ROUND(DU11/'０１表（第１表）'!AU$32,2)</f>
        <v>10.83</v>
      </c>
      <c r="DX11" s="1385">
        <v>78052</v>
      </c>
      <c r="DY11" s="931">
        <f t="shared" si="34"/>
        <v>1.6</v>
      </c>
      <c r="DZ11" s="932">
        <f>ROUND(DX11/'０１表（第１表）'!AV$32,2)</f>
        <v>3.58</v>
      </c>
      <c r="EA11" s="1385">
        <v>62171</v>
      </c>
      <c r="EB11" s="931">
        <f t="shared" si="35"/>
        <v>4.1</v>
      </c>
      <c r="EC11" s="932">
        <f>ROUND(EA11/'０１表（第１表）'!AW$32,2)</f>
        <v>9.32</v>
      </c>
      <c r="ED11" s="1432">
        <f t="shared" si="37"/>
        <v>1015018</v>
      </c>
      <c r="EE11" s="1433">
        <f t="shared" si="36"/>
        <v>1.8</v>
      </c>
      <c r="EF11" s="1434">
        <f>ROUND(ED11/'０１表（第１表）'!AX$32,2)</f>
        <v>3.62</v>
      </c>
    </row>
    <row r="12" spans="2:136" s="933" customFormat="1" ht="20.25" customHeight="1">
      <c r="B12" s="1616"/>
      <c r="C12" s="1615"/>
      <c r="D12" s="978" t="s">
        <v>349</v>
      </c>
      <c r="E12" s="1397">
        <v>759716</v>
      </c>
      <c r="F12" s="971">
        <f t="shared" si="0"/>
        <v>17.2</v>
      </c>
      <c r="G12" s="979">
        <f>ROUND(E12/'０１表（第１表）'!G$32,2)</f>
        <v>22.75</v>
      </c>
      <c r="H12" s="1397">
        <v>589557</v>
      </c>
      <c r="I12" s="971">
        <f t="shared" si="38"/>
        <v>17.7</v>
      </c>
      <c r="J12" s="980">
        <f>ROUND(H12/'０１表（第１表）'!H$32,2)</f>
        <v>28.43</v>
      </c>
      <c r="K12" s="1398">
        <v>157751</v>
      </c>
      <c r="L12" s="971">
        <f t="shared" si="39"/>
        <v>5.2</v>
      </c>
      <c r="M12" s="979">
        <f>ROUND(K12/'０１表（第１表）'!I$32,2)</f>
        <v>11</v>
      </c>
      <c r="N12" s="1397">
        <v>160488</v>
      </c>
      <c r="O12" s="971">
        <f t="shared" si="40"/>
        <v>8.4</v>
      </c>
      <c r="P12" s="980">
        <f>ROUND(N12/'０１表（第１表）'!J$32,2)</f>
        <v>11.13</v>
      </c>
      <c r="Q12" s="1398">
        <v>77609</v>
      </c>
      <c r="R12" s="971">
        <f t="shared" si="41"/>
        <v>15.7</v>
      </c>
      <c r="S12" s="979">
        <f>ROUND(Q12/'０１表（第１表）'!K$32,2)</f>
        <v>38.66</v>
      </c>
      <c r="T12" s="1397">
        <v>49917</v>
      </c>
      <c r="U12" s="971">
        <f t="shared" si="42"/>
        <v>5.1</v>
      </c>
      <c r="V12" s="980">
        <f>ROUND(T12/'０１表（第１表）'!L$32,2)</f>
        <v>9.48</v>
      </c>
      <c r="W12" s="1397">
        <v>48658</v>
      </c>
      <c r="X12" s="971">
        <f t="shared" si="43"/>
        <v>4.7</v>
      </c>
      <c r="Y12" s="980">
        <f>ROUND(W12/'０１表（第１表）'!M$32,2)</f>
        <v>14.45</v>
      </c>
      <c r="Z12" s="1397">
        <v>77638</v>
      </c>
      <c r="AA12" s="971">
        <f aca="true" t="shared" si="44" ref="AA12:AA25">ROUND(+Z12/+Z$30*100,1)</f>
        <v>5.7</v>
      </c>
      <c r="AB12" s="980">
        <f>ROUND(Z12/'０１表（第１表）'!N$32,2)</f>
        <v>14.26</v>
      </c>
      <c r="AC12" s="1398">
        <v>169923</v>
      </c>
      <c r="AD12" s="971">
        <f t="shared" si="1"/>
        <v>15.6</v>
      </c>
      <c r="AE12" s="979">
        <f>ROUND(AC12/'０１表（第１表）'!O$32,2)</f>
        <v>31.57</v>
      </c>
      <c r="AF12" s="1397">
        <v>76219</v>
      </c>
      <c r="AG12" s="971">
        <f t="shared" si="2"/>
        <v>14.1</v>
      </c>
      <c r="AH12" s="980">
        <f>ROUND(AF12/'０１表（第１表）'!P$32,2)</f>
        <v>23.05</v>
      </c>
      <c r="AI12" s="1398">
        <v>170802</v>
      </c>
      <c r="AJ12" s="971">
        <f t="shared" si="3"/>
        <v>19.7</v>
      </c>
      <c r="AK12" s="979">
        <f>ROUND(AI12/'０１表（第１表）'!Q$32,2)</f>
        <v>29.87</v>
      </c>
      <c r="AL12" s="1397">
        <v>124128</v>
      </c>
      <c r="AM12" s="971">
        <f t="shared" si="4"/>
        <v>7.8</v>
      </c>
      <c r="AN12" s="980">
        <f>ROUND(AL12/'０１表（第１表）'!R$32,2)</f>
        <v>21.05</v>
      </c>
      <c r="AO12" s="1397">
        <v>287428</v>
      </c>
      <c r="AP12" s="971">
        <f t="shared" si="5"/>
        <v>6.2</v>
      </c>
      <c r="AQ12" s="980">
        <f>ROUND(AO12/'０１表（第１表）'!S$32,2)</f>
        <v>13.84</v>
      </c>
      <c r="AR12" s="1397">
        <v>254445</v>
      </c>
      <c r="AS12" s="971">
        <f t="shared" si="6"/>
        <v>9.7</v>
      </c>
      <c r="AT12" s="980">
        <f>ROUND(AR12/'０１表（第１表）'!T$32,2)</f>
        <v>14.58</v>
      </c>
      <c r="AU12" s="1398">
        <v>80692</v>
      </c>
      <c r="AV12" s="971">
        <f t="shared" si="7"/>
        <v>5.5</v>
      </c>
      <c r="AW12" s="979">
        <f>ROUND(AU12/'０１表（第１表）'!U$32,2)</f>
        <v>14.97</v>
      </c>
      <c r="AX12" s="1397">
        <v>56615</v>
      </c>
      <c r="AY12" s="971">
        <f t="shared" si="8"/>
        <v>9.4</v>
      </c>
      <c r="AZ12" s="980">
        <f>ROUND(AX12/'０１表（第１表）'!V$32,2)</f>
        <v>20.77</v>
      </c>
      <c r="BA12" s="1398">
        <v>56795</v>
      </c>
      <c r="BB12" s="971">
        <f t="shared" si="9"/>
        <v>5</v>
      </c>
      <c r="BC12" s="979">
        <f>ROUND(BA12/'０１表（第１表）'!W32,2)</f>
        <v>9.23</v>
      </c>
      <c r="BD12" s="1397">
        <v>75799</v>
      </c>
      <c r="BE12" s="971">
        <f t="shared" si="10"/>
        <v>12.9</v>
      </c>
      <c r="BF12" s="980">
        <f>ROUND(BD12/'０１表（第１表）'!X$32,2)</f>
        <v>26.12</v>
      </c>
      <c r="BG12" s="1397">
        <v>121134</v>
      </c>
      <c r="BH12" s="971">
        <f t="shared" si="11"/>
        <v>12.3</v>
      </c>
      <c r="BI12" s="980">
        <f>ROUND(BG12/'０１表（第１表）'!Y$32,2)</f>
        <v>24.75</v>
      </c>
      <c r="BJ12" s="1397">
        <v>113074</v>
      </c>
      <c r="BK12" s="971">
        <f t="shared" si="12"/>
        <v>6.2</v>
      </c>
      <c r="BL12" s="980">
        <f>ROUND(BJ12/'０１表（第１表）'!Z$32,2)</f>
        <v>14.1</v>
      </c>
      <c r="BM12" s="1398">
        <v>57451</v>
      </c>
      <c r="BN12" s="971">
        <f t="shared" si="13"/>
        <v>5.6</v>
      </c>
      <c r="BO12" s="979">
        <f>ROUND(BM12/'０１表（第１表）'!AA$32,2)</f>
        <v>13.23</v>
      </c>
      <c r="BP12" s="1397">
        <v>110262</v>
      </c>
      <c r="BQ12" s="971">
        <f t="shared" si="14"/>
        <v>12.5</v>
      </c>
      <c r="BR12" s="980">
        <f>ROUND(BP12/'０１表（第１表）'!AB$32,2)</f>
        <v>36.35</v>
      </c>
      <c r="BS12" s="1398">
        <v>69235</v>
      </c>
      <c r="BT12" s="971">
        <f t="shared" si="15"/>
        <v>7.3</v>
      </c>
      <c r="BU12" s="979">
        <f>ROUND(BS12/'０１表（第１表）'!AC$32,2)</f>
        <v>18.12</v>
      </c>
      <c r="BV12" s="1397">
        <v>93018</v>
      </c>
      <c r="BW12" s="971">
        <f t="shared" si="16"/>
        <v>9.6</v>
      </c>
      <c r="BX12" s="980">
        <f>ROUND(BV12/'０１表（第１表）'!AD$32,2)</f>
        <v>32.99</v>
      </c>
      <c r="BY12" s="1397">
        <v>134974</v>
      </c>
      <c r="BZ12" s="971">
        <f t="shared" si="17"/>
        <v>5.9</v>
      </c>
      <c r="CA12" s="980">
        <f>ROUND(BY12/'０１表（第１表）'!AE$32,2)</f>
        <v>14.25</v>
      </c>
      <c r="CB12" s="1397">
        <v>75159</v>
      </c>
      <c r="CC12" s="971">
        <f t="shared" si="18"/>
        <v>10.5</v>
      </c>
      <c r="CD12" s="980">
        <f>ROUND(CB12/'０１表（第１表）'!AF$32,2)</f>
        <v>22.89</v>
      </c>
      <c r="CE12" s="1398">
        <v>58735</v>
      </c>
      <c r="CF12" s="971">
        <f t="shared" si="19"/>
        <v>5.8</v>
      </c>
      <c r="CG12" s="979">
        <f>ROUND(CE12/'０１表（第１表）'!AG$32,2)</f>
        <v>34.61</v>
      </c>
      <c r="CH12" s="1397">
        <v>88922</v>
      </c>
      <c r="CI12" s="971">
        <f t="shared" si="20"/>
        <v>10.2</v>
      </c>
      <c r="CJ12" s="980">
        <f>ROUND(CH12/'０１表（第１表）'!AH$32,2)</f>
        <v>21.34</v>
      </c>
      <c r="CK12" s="1398">
        <v>79075</v>
      </c>
      <c r="CL12" s="971">
        <f t="shared" si="21"/>
        <v>12.9</v>
      </c>
      <c r="CM12" s="979">
        <f>ROUND(CK12/'０１表（第１表）'!AI$32,2)</f>
        <v>20.85</v>
      </c>
      <c r="CN12" s="1397">
        <v>91367</v>
      </c>
      <c r="CO12" s="971">
        <f t="shared" si="22"/>
        <v>14.2</v>
      </c>
      <c r="CP12" s="980">
        <f>ROUND(CN12/'０１表（第１表）'!AJ$32,2)</f>
        <v>30.14</v>
      </c>
      <c r="CQ12" s="1397">
        <v>41081</v>
      </c>
      <c r="CR12" s="971">
        <f t="shared" si="23"/>
        <v>8.1</v>
      </c>
      <c r="CS12" s="980">
        <f>ROUND(CQ12/'０１表（第１表）'!AK$32,2)</f>
        <v>14.36</v>
      </c>
      <c r="CT12" s="1397">
        <v>61086</v>
      </c>
      <c r="CU12" s="971">
        <f t="shared" si="24"/>
        <v>11.9</v>
      </c>
      <c r="CV12" s="980">
        <f>ROUND(CT12/'０１表（第１表）'!AL$32,2)</f>
        <v>31.08</v>
      </c>
      <c r="CW12" s="1398">
        <v>88018</v>
      </c>
      <c r="CX12" s="971">
        <f t="shared" si="25"/>
        <v>12.7</v>
      </c>
      <c r="CY12" s="979">
        <f>ROUND(CW12/'０１表（第１表）'!AM$32,2)</f>
        <v>21.97</v>
      </c>
      <c r="CZ12" s="1397">
        <v>101149</v>
      </c>
      <c r="DA12" s="971">
        <f t="shared" si="26"/>
        <v>25.7</v>
      </c>
      <c r="DB12" s="980">
        <f>ROUND(CZ12/'０１表（第１表）'!AN$32,2)</f>
        <v>48.16</v>
      </c>
      <c r="DC12" s="1398">
        <v>39544</v>
      </c>
      <c r="DD12" s="971">
        <f t="shared" si="27"/>
        <v>7.8</v>
      </c>
      <c r="DE12" s="979">
        <f>ROUND(DC12/'０１表（第１表）'!AO$32,2)</f>
        <v>16.17</v>
      </c>
      <c r="DF12" s="1397">
        <v>34998</v>
      </c>
      <c r="DG12" s="971">
        <f t="shared" si="28"/>
        <v>4.5</v>
      </c>
      <c r="DH12" s="980">
        <f>ROUND(DF12/'０１表（第１表）'!AP$32,2)</f>
        <v>8.9</v>
      </c>
      <c r="DI12" s="1397">
        <v>18964</v>
      </c>
      <c r="DJ12" s="971">
        <f t="shared" si="29"/>
        <v>9.1</v>
      </c>
      <c r="DK12" s="980">
        <f>ROUND(DI12/'０１表（第１表）'!AQ$32,2)</f>
        <v>20.85</v>
      </c>
      <c r="DL12" s="1397">
        <v>29747</v>
      </c>
      <c r="DM12" s="971">
        <f t="shared" si="30"/>
        <v>9.3</v>
      </c>
      <c r="DN12" s="980">
        <f>ROUND(DL12/'０１表（第１表）'!AR$32,2)</f>
        <v>21.19</v>
      </c>
      <c r="DO12" s="1396">
        <v>16988</v>
      </c>
      <c r="DP12" s="971">
        <f t="shared" si="31"/>
        <v>3.7</v>
      </c>
      <c r="DQ12" s="979">
        <f>ROUND(DO12/'０１表（第１表）'!AS$32,2)</f>
        <v>10.75</v>
      </c>
      <c r="DR12" s="1397">
        <v>69544</v>
      </c>
      <c r="DS12" s="971">
        <f t="shared" si="32"/>
        <v>12.8</v>
      </c>
      <c r="DT12" s="980">
        <f>ROUND(DR12/'０１表（第１表）'!AT$32,2)</f>
        <v>28.66</v>
      </c>
      <c r="DU12" s="1397">
        <v>66179</v>
      </c>
      <c r="DV12" s="971">
        <f t="shared" si="33"/>
        <v>18.6</v>
      </c>
      <c r="DW12" s="980">
        <f>ROUND(DU12/'０１表（第１表）'!AU$32,2)</f>
        <v>40.93</v>
      </c>
      <c r="DX12" s="1399">
        <v>461863</v>
      </c>
      <c r="DY12" s="971">
        <f t="shared" si="34"/>
        <v>9.2</v>
      </c>
      <c r="DZ12" s="980">
        <f>ROUND(DX12/'０１表（第１表）'!AV$32,2)</f>
        <v>21.18</v>
      </c>
      <c r="EA12" s="1399">
        <v>240877</v>
      </c>
      <c r="EB12" s="971">
        <f t="shared" si="35"/>
        <v>15.7</v>
      </c>
      <c r="EC12" s="980">
        <f>ROUND(EA12/'０１表（第１表）'!AW$32,2)</f>
        <v>36.09</v>
      </c>
      <c r="ED12" s="1435">
        <f t="shared" si="37"/>
        <v>5636624</v>
      </c>
      <c r="EE12" s="1436">
        <f t="shared" si="36"/>
        <v>10</v>
      </c>
      <c r="EF12" s="1437">
        <f>ROUND(ED12/'０１表（第１表）'!AX$32,2)</f>
        <v>20.08</v>
      </c>
    </row>
    <row r="13" spans="2:136" s="875" customFormat="1" ht="20.25" customHeight="1">
      <c r="B13" s="105" t="s">
        <v>350</v>
      </c>
      <c r="C13" s="104"/>
      <c r="D13" s="982"/>
      <c r="E13" s="1400">
        <v>599053</v>
      </c>
      <c r="F13" s="684">
        <f t="shared" si="0"/>
        <v>13.5</v>
      </c>
      <c r="G13" s="941">
        <f>ROUND(E13/'０１表（第１表）'!G$32,2)</f>
        <v>17.94</v>
      </c>
      <c r="H13" s="1400">
        <v>412185</v>
      </c>
      <c r="I13" s="684">
        <f t="shared" si="38"/>
        <v>12.4</v>
      </c>
      <c r="J13" s="685">
        <f>ROUND(H13/'０１表（第１表）'!H$32,2)</f>
        <v>19.88</v>
      </c>
      <c r="K13" s="1401">
        <v>120499</v>
      </c>
      <c r="L13" s="684">
        <f t="shared" si="39"/>
        <v>4</v>
      </c>
      <c r="M13" s="941">
        <f>ROUND(K13/'０１表（第１表）'!I$32,2)</f>
        <v>8.4</v>
      </c>
      <c r="N13" s="1402">
        <v>224574</v>
      </c>
      <c r="O13" s="684">
        <f t="shared" si="40"/>
        <v>11.7</v>
      </c>
      <c r="P13" s="685">
        <f>ROUND(N13/'０１表（第１表）'!J$32,2)</f>
        <v>15.58</v>
      </c>
      <c r="Q13" s="1403">
        <v>61997</v>
      </c>
      <c r="R13" s="684">
        <f t="shared" si="41"/>
        <v>12.6</v>
      </c>
      <c r="S13" s="941">
        <f>ROUND(Q13/'０１表（第１表）'!K$32,2)</f>
        <v>30.88</v>
      </c>
      <c r="T13" s="1400">
        <v>107663</v>
      </c>
      <c r="U13" s="684">
        <f t="shared" si="42"/>
        <v>11</v>
      </c>
      <c r="V13" s="685">
        <f>ROUND(T13/'０１表（第１表）'!L$32,2)</f>
        <v>20.45</v>
      </c>
      <c r="W13" s="1400">
        <v>172628</v>
      </c>
      <c r="X13" s="684">
        <f t="shared" si="43"/>
        <v>16.7</v>
      </c>
      <c r="Y13" s="685">
        <f>ROUND(W13/'０１表（第１表）'!M$32,2)</f>
        <v>51.28</v>
      </c>
      <c r="Z13" s="1400">
        <v>140699</v>
      </c>
      <c r="AA13" s="684">
        <f t="shared" si="44"/>
        <v>10.3</v>
      </c>
      <c r="AB13" s="685">
        <f>ROUND(Z13/'０１表（第１表）'!N$32,2)</f>
        <v>25.84</v>
      </c>
      <c r="AC13" s="1401">
        <v>150910</v>
      </c>
      <c r="AD13" s="684">
        <f t="shared" si="1"/>
        <v>13.9</v>
      </c>
      <c r="AE13" s="941">
        <f>ROUND(AC13/'０１表（第１表）'!O$32,2)</f>
        <v>28.04</v>
      </c>
      <c r="AF13" s="1400">
        <v>89077</v>
      </c>
      <c r="AG13" s="684">
        <f t="shared" si="2"/>
        <v>16.5</v>
      </c>
      <c r="AH13" s="685">
        <f>ROUND(AF13/'０１表（第１表）'!P$32,2)</f>
        <v>26.94</v>
      </c>
      <c r="AI13" s="1401">
        <v>80342</v>
      </c>
      <c r="AJ13" s="684">
        <f t="shared" si="3"/>
        <v>9.3</v>
      </c>
      <c r="AK13" s="941">
        <f>ROUND(AI13/'０１表（第１表）'!Q$32,2)</f>
        <v>14.05</v>
      </c>
      <c r="AL13" s="1400">
        <v>111241</v>
      </c>
      <c r="AM13" s="684">
        <f t="shared" si="4"/>
        <v>7</v>
      </c>
      <c r="AN13" s="685">
        <f>ROUND(AL13/'０１表（第１表）'!R$32,2)</f>
        <v>18.86</v>
      </c>
      <c r="AO13" s="1402">
        <v>544813</v>
      </c>
      <c r="AP13" s="684">
        <f t="shared" si="5"/>
        <v>11.7</v>
      </c>
      <c r="AQ13" s="685">
        <f>ROUND(AO13/'０１表（第１表）'!S$32,2)</f>
        <v>26.24</v>
      </c>
      <c r="AR13" s="1400">
        <v>334018</v>
      </c>
      <c r="AS13" s="684">
        <f t="shared" si="6"/>
        <v>12.7</v>
      </c>
      <c r="AT13" s="685">
        <f>ROUND(AR13/'０１表（第１表）'!T$32,2)</f>
        <v>19.14</v>
      </c>
      <c r="AU13" s="1401">
        <v>123357</v>
      </c>
      <c r="AV13" s="684">
        <f t="shared" si="7"/>
        <v>8.3</v>
      </c>
      <c r="AW13" s="941">
        <f>ROUND(AU13/'０１表（第１表）'!U$32,2)</f>
        <v>22.88</v>
      </c>
      <c r="AX13" s="1400">
        <v>35082</v>
      </c>
      <c r="AY13" s="684">
        <f t="shared" si="8"/>
        <v>5.8</v>
      </c>
      <c r="AZ13" s="685">
        <f>ROUND(AX13/'０１表（第１表）'!V$32,2)</f>
        <v>12.87</v>
      </c>
      <c r="BA13" s="1401">
        <v>5988</v>
      </c>
      <c r="BB13" s="684">
        <f t="shared" si="9"/>
        <v>0.5</v>
      </c>
      <c r="BC13" s="941">
        <f>ROUND(BA13/'０１表（第１表）'!W32,2)</f>
        <v>0.97</v>
      </c>
      <c r="BD13" s="1400">
        <v>25381</v>
      </c>
      <c r="BE13" s="684">
        <f t="shared" si="10"/>
        <v>4.3</v>
      </c>
      <c r="BF13" s="685">
        <f>ROUND(BD13/'０１表（第１表）'!X$32,2)</f>
        <v>8.75</v>
      </c>
      <c r="BG13" s="1400">
        <v>50633</v>
      </c>
      <c r="BH13" s="684">
        <f t="shared" si="11"/>
        <v>5.1</v>
      </c>
      <c r="BI13" s="685">
        <f>ROUND(BG13/'０１表（第１表）'!Y$32,2)</f>
        <v>10.35</v>
      </c>
      <c r="BJ13" s="1400">
        <v>244482</v>
      </c>
      <c r="BK13" s="684">
        <f t="shared" si="12"/>
        <v>13.5</v>
      </c>
      <c r="BL13" s="685">
        <f>ROUND(BJ13/'０１表（第１表）'!Z$32,2)</f>
        <v>30.49</v>
      </c>
      <c r="BM13" s="1401">
        <v>75313</v>
      </c>
      <c r="BN13" s="684">
        <f t="shared" si="13"/>
        <v>7.4</v>
      </c>
      <c r="BO13" s="941">
        <f>ROUND(BM13/'０１表（第１表）'!AA$32,2)</f>
        <v>17.34</v>
      </c>
      <c r="BP13" s="1400">
        <v>26762</v>
      </c>
      <c r="BQ13" s="684">
        <f t="shared" si="14"/>
        <v>3</v>
      </c>
      <c r="BR13" s="685">
        <f>ROUND(BP13/'０１表（第１表）'!AB$32,2)</f>
        <v>8.82</v>
      </c>
      <c r="BS13" s="1401">
        <v>110281</v>
      </c>
      <c r="BT13" s="684">
        <f t="shared" si="15"/>
        <v>11.6</v>
      </c>
      <c r="BU13" s="941">
        <f>ROUND(BS13/'０１表（第１表）'!AC$32,2)</f>
        <v>28.87</v>
      </c>
      <c r="BV13" s="1400">
        <v>93245</v>
      </c>
      <c r="BW13" s="684">
        <f t="shared" si="16"/>
        <v>9.7</v>
      </c>
      <c r="BX13" s="685">
        <f>ROUND(BV13/'０１表（第１表）'!AD$32,2)</f>
        <v>33.07</v>
      </c>
      <c r="BY13" s="1400">
        <v>110360</v>
      </c>
      <c r="BZ13" s="684">
        <f t="shared" si="17"/>
        <v>4.8</v>
      </c>
      <c r="CA13" s="685">
        <f>ROUND(BY13/'０１表（第１表）'!AE$32,2)</f>
        <v>11.65</v>
      </c>
      <c r="CB13" s="1400">
        <v>97808</v>
      </c>
      <c r="CC13" s="684">
        <f t="shared" si="18"/>
        <v>13.7</v>
      </c>
      <c r="CD13" s="685">
        <f>ROUND(CB13/'０１表（第１表）'!AF$32,2)</f>
        <v>29.79</v>
      </c>
      <c r="CE13" s="1401">
        <v>176698</v>
      </c>
      <c r="CF13" s="684">
        <f t="shared" si="19"/>
        <v>17.5</v>
      </c>
      <c r="CG13" s="941">
        <f>ROUND(CE13/'０１表（第１表）'!AG$32,2)</f>
        <v>104.11</v>
      </c>
      <c r="CH13" s="1400">
        <v>37332</v>
      </c>
      <c r="CI13" s="684">
        <f t="shared" si="20"/>
        <v>4.3</v>
      </c>
      <c r="CJ13" s="685">
        <f>ROUND(CH13/'０１表（第１表）'!AH$32,2)</f>
        <v>8.96</v>
      </c>
      <c r="CK13" s="1401">
        <v>90219</v>
      </c>
      <c r="CL13" s="684">
        <f t="shared" si="21"/>
        <v>14.7</v>
      </c>
      <c r="CM13" s="941">
        <f>ROUND(CK13/'０１表（第１表）'!AI$32,2)</f>
        <v>23.79</v>
      </c>
      <c r="CN13" s="1400">
        <v>79402</v>
      </c>
      <c r="CO13" s="684">
        <f t="shared" si="22"/>
        <v>12.3</v>
      </c>
      <c r="CP13" s="685">
        <f>ROUND(CN13/'０１表（第１表）'!AJ$32,2)</f>
        <v>26.19</v>
      </c>
      <c r="CQ13" s="1400">
        <v>19111</v>
      </c>
      <c r="CR13" s="684">
        <f t="shared" si="23"/>
        <v>3.8</v>
      </c>
      <c r="CS13" s="685">
        <f>ROUND(CQ13/'０１表（第１表）'!AK$32,2)</f>
        <v>6.68</v>
      </c>
      <c r="CT13" s="1400">
        <v>90291</v>
      </c>
      <c r="CU13" s="684">
        <f t="shared" si="24"/>
        <v>17.7</v>
      </c>
      <c r="CV13" s="685">
        <f>ROUND(CT13/'０１表（第１表）'!AL$32,2)</f>
        <v>45.93</v>
      </c>
      <c r="CW13" s="1401">
        <v>47533</v>
      </c>
      <c r="CX13" s="684">
        <f t="shared" si="25"/>
        <v>6.8</v>
      </c>
      <c r="CY13" s="941">
        <f>ROUND(CW13/'０１表（第１表）'!AM$32,2)</f>
        <v>11.86</v>
      </c>
      <c r="CZ13" s="1400">
        <v>53514</v>
      </c>
      <c r="DA13" s="684">
        <f t="shared" si="26"/>
        <v>13.6</v>
      </c>
      <c r="DB13" s="685">
        <f>ROUND(CZ13/'０１表（第１表）'!AN$32,2)</f>
        <v>25.48</v>
      </c>
      <c r="DC13" s="1401">
        <v>31128</v>
      </c>
      <c r="DD13" s="684">
        <f t="shared" si="27"/>
        <v>6.1</v>
      </c>
      <c r="DE13" s="941">
        <f>ROUND(DC13/'０１表（第１表）'!AQ$32,2)</f>
        <v>34.23</v>
      </c>
      <c r="DF13" s="1400">
        <v>15275</v>
      </c>
      <c r="DG13" s="684">
        <f t="shared" si="28"/>
        <v>2</v>
      </c>
      <c r="DH13" s="685">
        <f>ROUND(DF13/'０１表（第１表）'!AP$32,2)</f>
        <v>3.89</v>
      </c>
      <c r="DI13" s="1400">
        <v>2506</v>
      </c>
      <c r="DJ13" s="684">
        <f t="shared" si="29"/>
        <v>1.2</v>
      </c>
      <c r="DK13" s="685">
        <f>ROUND(DI13/'０１表（第１表）'!AQ$32,2)</f>
        <v>2.76</v>
      </c>
      <c r="DL13" s="1400">
        <v>13746</v>
      </c>
      <c r="DM13" s="684">
        <f t="shared" si="30"/>
        <v>4.3</v>
      </c>
      <c r="DN13" s="685">
        <f>ROUND(DL13/'０１表（第１表）'!AR$32,2)</f>
        <v>9.79</v>
      </c>
      <c r="DO13" s="1401">
        <v>119807</v>
      </c>
      <c r="DP13" s="684">
        <f t="shared" si="31"/>
        <v>26</v>
      </c>
      <c r="DQ13" s="941">
        <f>ROUND(DO13/'０１表（第１表）'!AS$32,2)</f>
        <v>75.84</v>
      </c>
      <c r="DR13" s="1400">
        <v>8873</v>
      </c>
      <c r="DS13" s="684">
        <f t="shared" si="32"/>
        <v>1.6</v>
      </c>
      <c r="DT13" s="685">
        <f>ROUND(DR13/'０１表（第１表）'!AT$32,2)</f>
        <v>3.66</v>
      </c>
      <c r="DU13" s="1400">
        <v>2953</v>
      </c>
      <c r="DV13" s="684">
        <f t="shared" si="33"/>
        <v>0.8</v>
      </c>
      <c r="DW13" s="685">
        <f>ROUND(DU13/'０１表（第１表）'!AU$32,2)</f>
        <v>1.83</v>
      </c>
      <c r="DX13" s="1402">
        <v>88066</v>
      </c>
      <c r="DY13" s="684">
        <f t="shared" si="34"/>
        <v>1.8</v>
      </c>
      <c r="DZ13" s="685">
        <f>ROUND(DX13/'０１表（第１表）'!AV$32,2)</f>
        <v>4.04</v>
      </c>
      <c r="EA13" s="1400">
        <v>75815</v>
      </c>
      <c r="EB13" s="684">
        <f t="shared" si="35"/>
        <v>5</v>
      </c>
      <c r="EC13" s="685">
        <f>ROUND(EA13/'０１表（第１表）'!AW$32,2)</f>
        <v>11.36</v>
      </c>
      <c r="ED13" s="1438">
        <f t="shared" si="37"/>
        <v>5100660</v>
      </c>
      <c r="EE13" s="1439">
        <f t="shared" si="36"/>
        <v>9.1</v>
      </c>
      <c r="EF13" s="1440">
        <f>ROUND(ED13/'０１表（第１表）'!AX$32,2)</f>
        <v>18.17</v>
      </c>
    </row>
    <row r="14" spans="2:136" s="875" customFormat="1" ht="20.25" customHeight="1">
      <c r="B14" s="1610"/>
      <c r="C14" s="1611"/>
      <c r="D14" s="981" t="s">
        <v>716</v>
      </c>
      <c r="E14" s="1387">
        <v>599053</v>
      </c>
      <c r="F14" s="950">
        <f t="shared" si="0"/>
        <v>13.5</v>
      </c>
      <c r="G14" s="951">
        <f>ROUND(E14/'０１表（第１表）'!G$32,2)</f>
        <v>17.94</v>
      </c>
      <c r="H14" s="1387">
        <v>412185</v>
      </c>
      <c r="I14" s="950">
        <f t="shared" si="38"/>
        <v>12.4</v>
      </c>
      <c r="J14" s="952">
        <f>ROUND(H14/'０１表（第１表）'!H$32,2)</f>
        <v>19.88</v>
      </c>
      <c r="K14" s="1396">
        <v>120499</v>
      </c>
      <c r="L14" s="950">
        <f t="shared" si="39"/>
        <v>4</v>
      </c>
      <c r="M14" s="951">
        <f>ROUND(K14/'０１表（第１表）'!I$32,2)</f>
        <v>8.4</v>
      </c>
      <c r="N14" s="1387">
        <v>224574</v>
      </c>
      <c r="O14" s="950">
        <f t="shared" si="40"/>
        <v>11.7</v>
      </c>
      <c r="P14" s="952">
        <f>ROUND(N14/'０１表（第１表）'!J$32,2)</f>
        <v>15.58</v>
      </c>
      <c r="Q14" s="1396">
        <v>61997</v>
      </c>
      <c r="R14" s="950">
        <f t="shared" si="41"/>
        <v>12.6</v>
      </c>
      <c r="S14" s="951">
        <f>ROUND(Q14/'０１表（第１表）'!K$32,2)</f>
        <v>30.88</v>
      </c>
      <c r="T14" s="1387">
        <v>107663</v>
      </c>
      <c r="U14" s="950">
        <f t="shared" si="42"/>
        <v>11</v>
      </c>
      <c r="V14" s="952">
        <f>ROUND(T14/'０１表（第１表）'!L$32,2)</f>
        <v>20.45</v>
      </c>
      <c r="W14" s="1387">
        <v>172628</v>
      </c>
      <c r="X14" s="950">
        <f t="shared" si="43"/>
        <v>16.7</v>
      </c>
      <c r="Y14" s="952">
        <f>ROUND(W14/'０１表（第１表）'!M$32,2)</f>
        <v>51.28</v>
      </c>
      <c r="Z14" s="1391">
        <v>140699</v>
      </c>
      <c r="AA14" s="950">
        <f t="shared" si="44"/>
        <v>10.3</v>
      </c>
      <c r="AB14" s="952">
        <f>ROUND(Z14/'０１表（第１表）'!N$32,2)</f>
        <v>25.84</v>
      </c>
      <c r="AC14" s="1396">
        <v>150910</v>
      </c>
      <c r="AD14" s="950">
        <f t="shared" si="1"/>
        <v>13.9</v>
      </c>
      <c r="AE14" s="951">
        <f>ROUND(AC14/'０１表（第１表）'!O$32,2)</f>
        <v>28.04</v>
      </c>
      <c r="AF14" s="1404">
        <v>89077</v>
      </c>
      <c r="AG14" s="950">
        <f t="shared" si="2"/>
        <v>16.5</v>
      </c>
      <c r="AH14" s="952">
        <f>ROUND(AF14/'０１表（第１表）'!P$32,2)</f>
        <v>26.94</v>
      </c>
      <c r="AI14" s="1396">
        <v>80342</v>
      </c>
      <c r="AJ14" s="950">
        <f t="shared" si="3"/>
        <v>9.3</v>
      </c>
      <c r="AK14" s="951">
        <f>ROUND(AI14/'０１表（第１表）'!Q$32,2)</f>
        <v>14.05</v>
      </c>
      <c r="AL14" s="1387">
        <v>111241</v>
      </c>
      <c r="AM14" s="950">
        <f t="shared" si="4"/>
        <v>7</v>
      </c>
      <c r="AN14" s="952">
        <f>ROUND(AL14/'０１表（第１表）'!R$32,2)</f>
        <v>18.86</v>
      </c>
      <c r="AO14" s="1387">
        <v>544813</v>
      </c>
      <c r="AP14" s="950">
        <f t="shared" si="5"/>
        <v>11.7</v>
      </c>
      <c r="AQ14" s="952">
        <f>ROUND(AO14/'０１表（第１表）'!S$32,2)</f>
        <v>26.24</v>
      </c>
      <c r="AR14" s="1387">
        <v>334018</v>
      </c>
      <c r="AS14" s="950">
        <f t="shared" si="6"/>
        <v>12.7</v>
      </c>
      <c r="AT14" s="952">
        <f>ROUND(AR14/'０１表（第１表）'!T$32,2)</f>
        <v>19.14</v>
      </c>
      <c r="AU14" s="1396">
        <v>123357</v>
      </c>
      <c r="AV14" s="950">
        <f t="shared" si="7"/>
        <v>8.3</v>
      </c>
      <c r="AW14" s="951">
        <f>ROUND(AU14/'０１表（第１表）'!U$32,2)</f>
        <v>22.88</v>
      </c>
      <c r="AX14" s="1387">
        <v>35082</v>
      </c>
      <c r="AY14" s="950">
        <f t="shared" si="8"/>
        <v>5.8</v>
      </c>
      <c r="AZ14" s="952">
        <f>ROUND(AX14/'０１表（第１表）'!V$32,2)</f>
        <v>12.87</v>
      </c>
      <c r="BA14" s="1396">
        <v>5988</v>
      </c>
      <c r="BB14" s="950">
        <f t="shared" si="9"/>
        <v>0.5</v>
      </c>
      <c r="BC14" s="951">
        <f>ROUND(BA14/'０１表（第１表）'!W32,2)</f>
        <v>0.97</v>
      </c>
      <c r="BD14" s="1387">
        <v>25381</v>
      </c>
      <c r="BE14" s="950">
        <f t="shared" si="10"/>
        <v>4.3</v>
      </c>
      <c r="BF14" s="952">
        <f>ROUND(BD14/'０１表（第１表）'!X$32,2)</f>
        <v>8.75</v>
      </c>
      <c r="BG14" s="1387">
        <v>50633</v>
      </c>
      <c r="BH14" s="950">
        <f t="shared" si="11"/>
        <v>5.1</v>
      </c>
      <c r="BI14" s="952">
        <f>ROUND(BG14/'０１表（第１表）'!Y$32,2)</f>
        <v>10.35</v>
      </c>
      <c r="BJ14" s="1387">
        <v>244482</v>
      </c>
      <c r="BK14" s="950">
        <f t="shared" si="12"/>
        <v>13.5</v>
      </c>
      <c r="BL14" s="952">
        <f>ROUND(BJ14/'０１表（第１表）'!Z$32,2)</f>
        <v>30.49</v>
      </c>
      <c r="BM14" s="1396">
        <v>75313</v>
      </c>
      <c r="BN14" s="950">
        <f t="shared" si="13"/>
        <v>7.4</v>
      </c>
      <c r="BO14" s="951">
        <f>ROUND(BM14/'０１表（第１表）'!AA$32,2)</f>
        <v>17.34</v>
      </c>
      <c r="BP14" s="1387">
        <v>26762</v>
      </c>
      <c r="BQ14" s="950">
        <f t="shared" si="14"/>
        <v>3</v>
      </c>
      <c r="BR14" s="952">
        <f>ROUND(BP14/'０１表（第１表）'!AB$32,2)</f>
        <v>8.82</v>
      </c>
      <c r="BS14" s="1396">
        <v>110281</v>
      </c>
      <c r="BT14" s="950">
        <f t="shared" si="15"/>
        <v>11.6</v>
      </c>
      <c r="BU14" s="951">
        <f>ROUND(BS14/'０１表（第１表）'!AC$32,2)</f>
        <v>28.87</v>
      </c>
      <c r="BV14" s="1387">
        <v>93245</v>
      </c>
      <c r="BW14" s="950">
        <f t="shared" si="16"/>
        <v>9.7</v>
      </c>
      <c r="BX14" s="952">
        <f>ROUND(BV14/'０１表（第１表）'!AD$32,2)</f>
        <v>33.07</v>
      </c>
      <c r="BY14" s="1387">
        <v>110360</v>
      </c>
      <c r="BZ14" s="950">
        <f t="shared" si="17"/>
        <v>4.8</v>
      </c>
      <c r="CA14" s="952">
        <f>ROUND(BY14/'０１表（第１表）'!AE$32,2)</f>
        <v>11.65</v>
      </c>
      <c r="CB14" s="1387">
        <v>97808</v>
      </c>
      <c r="CC14" s="950">
        <f t="shared" si="18"/>
        <v>13.7</v>
      </c>
      <c r="CD14" s="952">
        <f>ROUND(CB14/'０１表（第１表）'!AF$32,2)</f>
        <v>29.79</v>
      </c>
      <c r="CE14" s="1396">
        <v>176698</v>
      </c>
      <c r="CF14" s="950">
        <f t="shared" si="19"/>
        <v>17.5</v>
      </c>
      <c r="CG14" s="951">
        <f>ROUND(CE14/'０１表（第１表）'!AG$32,2)</f>
        <v>104.11</v>
      </c>
      <c r="CH14" s="1387">
        <v>37332</v>
      </c>
      <c r="CI14" s="950">
        <f t="shared" si="20"/>
        <v>4.3</v>
      </c>
      <c r="CJ14" s="952">
        <f>ROUND(CH14/'０１表（第１表）'!AH$32,2)</f>
        <v>8.96</v>
      </c>
      <c r="CK14" s="1396">
        <v>90219</v>
      </c>
      <c r="CL14" s="950">
        <f t="shared" si="21"/>
        <v>14.7</v>
      </c>
      <c r="CM14" s="951">
        <f>ROUND(CK14/'０１表（第１表）'!AI$32,2)</f>
        <v>23.79</v>
      </c>
      <c r="CN14" s="1387">
        <v>79402</v>
      </c>
      <c r="CO14" s="950">
        <f t="shared" si="22"/>
        <v>12.3</v>
      </c>
      <c r="CP14" s="952">
        <f>ROUND(CN14/'０１表（第１表）'!AJ$32,2)</f>
        <v>26.19</v>
      </c>
      <c r="CQ14" s="1387">
        <v>19111</v>
      </c>
      <c r="CR14" s="950">
        <f t="shared" si="23"/>
        <v>3.8</v>
      </c>
      <c r="CS14" s="952">
        <f>ROUND(CQ14/'０１表（第１表）'!AK$32,2)</f>
        <v>6.68</v>
      </c>
      <c r="CT14" s="1387">
        <v>90291</v>
      </c>
      <c r="CU14" s="950">
        <f t="shared" si="24"/>
        <v>17.7</v>
      </c>
      <c r="CV14" s="952">
        <f>ROUND(CT14/'０１表（第１表）'!AL$32,2)</f>
        <v>45.93</v>
      </c>
      <c r="CW14" s="1396">
        <v>47533</v>
      </c>
      <c r="CX14" s="950">
        <f t="shared" si="25"/>
        <v>6.8</v>
      </c>
      <c r="CY14" s="951">
        <f>ROUND(CW14/'０１表（第１表）'!AM$32,2)</f>
        <v>11.86</v>
      </c>
      <c r="CZ14" s="1387">
        <v>53514</v>
      </c>
      <c r="DA14" s="950">
        <f t="shared" si="26"/>
        <v>13.6</v>
      </c>
      <c r="DB14" s="952">
        <f>ROUND(CZ14/'０１表（第１表）'!AN$32,2)</f>
        <v>25.48</v>
      </c>
      <c r="DC14" s="1396">
        <v>31128</v>
      </c>
      <c r="DD14" s="950">
        <f t="shared" si="27"/>
        <v>6.1</v>
      </c>
      <c r="DE14" s="951">
        <f>ROUND(DC14/'０１表（第１表）'!AO$32,2)</f>
        <v>12.73</v>
      </c>
      <c r="DF14" s="1387">
        <v>15275</v>
      </c>
      <c r="DG14" s="950">
        <f t="shared" si="28"/>
        <v>2</v>
      </c>
      <c r="DH14" s="952">
        <f>ROUND(DF14/'０１表（第１表）'!AP$32,2)</f>
        <v>3.89</v>
      </c>
      <c r="DI14" s="1387">
        <v>2506</v>
      </c>
      <c r="DJ14" s="950">
        <f t="shared" si="29"/>
        <v>1.2</v>
      </c>
      <c r="DK14" s="952">
        <f>ROUND(DI14/'０１表（第１表）'!AQ$32,2)</f>
        <v>2.76</v>
      </c>
      <c r="DL14" s="1387">
        <v>13746</v>
      </c>
      <c r="DM14" s="950">
        <f t="shared" si="30"/>
        <v>4.3</v>
      </c>
      <c r="DN14" s="952">
        <f>ROUND(DL14/'０１表（第１表）'!AR$32,2)</f>
        <v>9.79</v>
      </c>
      <c r="DO14" s="1396">
        <v>119807</v>
      </c>
      <c r="DP14" s="950">
        <f t="shared" si="31"/>
        <v>26</v>
      </c>
      <c r="DQ14" s="951">
        <f>ROUND(DO14/'０１表（第１表）'!AS$32,2)</f>
        <v>75.84</v>
      </c>
      <c r="DR14" s="1387">
        <v>8873</v>
      </c>
      <c r="DS14" s="950">
        <f t="shared" si="32"/>
        <v>1.6</v>
      </c>
      <c r="DT14" s="952">
        <f>ROUND(DR14/'０１表（第１表）'!AT$32,2)</f>
        <v>3.66</v>
      </c>
      <c r="DU14" s="1404">
        <v>2953</v>
      </c>
      <c r="DV14" s="950">
        <f t="shared" si="33"/>
        <v>0.8</v>
      </c>
      <c r="DW14" s="952">
        <f>ROUND(DU14/'０１表（第１表）'!AU$32,2)</f>
        <v>1.83</v>
      </c>
      <c r="DX14" s="1391">
        <v>88066</v>
      </c>
      <c r="DY14" s="950">
        <f t="shared" si="34"/>
        <v>1.8</v>
      </c>
      <c r="DZ14" s="952">
        <f>ROUND(DX14/'０１表（第１表）'!AV$32,2)</f>
        <v>4.04</v>
      </c>
      <c r="EA14" s="1387">
        <v>75815</v>
      </c>
      <c r="EB14" s="950">
        <f t="shared" si="35"/>
        <v>5</v>
      </c>
      <c r="EC14" s="952">
        <f>ROUND(EA14/'０１表（第１表）'!AW$32,2)</f>
        <v>11.36</v>
      </c>
      <c r="ED14" s="1441">
        <f t="shared" si="37"/>
        <v>5100660</v>
      </c>
      <c r="EE14" s="1442">
        <f t="shared" si="36"/>
        <v>9.1</v>
      </c>
      <c r="EF14" s="1443">
        <f>ROUND(ED14/'０１表（第１表）'!AX$32,2)</f>
        <v>18.17</v>
      </c>
    </row>
    <row r="15" spans="2:136" s="875" customFormat="1" ht="20.25" customHeight="1">
      <c r="B15" s="1610"/>
      <c r="C15" s="1611"/>
      <c r="D15" s="960" t="s">
        <v>717</v>
      </c>
      <c r="E15" s="936">
        <v>0</v>
      </c>
      <c r="F15" s="665">
        <f t="shared" si="0"/>
        <v>0</v>
      </c>
      <c r="G15" s="942">
        <f>ROUND(E15/'０１表（第１表）'!G$32,2)</f>
        <v>0</v>
      </c>
      <c r="H15" s="678">
        <v>0</v>
      </c>
      <c r="I15" s="665">
        <f t="shared" si="38"/>
        <v>0</v>
      </c>
      <c r="J15" s="679">
        <f>ROUND(H15/'０１表（第１表）'!H$32,2)</f>
        <v>0</v>
      </c>
      <c r="K15" s="967">
        <v>0</v>
      </c>
      <c r="L15" s="665">
        <f t="shared" si="39"/>
        <v>0</v>
      </c>
      <c r="M15" s="942">
        <f>ROUND(K15/'０１表（第１表）'!I$32,2)</f>
        <v>0</v>
      </c>
      <c r="N15" s="678">
        <v>0</v>
      </c>
      <c r="O15" s="665">
        <f t="shared" si="40"/>
        <v>0</v>
      </c>
      <c r="P15" s="679">
        <f>ROUND(N15/'０１表（第１表）'!J$32,2)</f>
        <v>0</v>
      </c>
      <c r="Q15" s="967">
        <v>0</v>
      </c>
      <c r="R15" s="665">
        <f t="shared" si="41"/>
        <v>0</v>
      </c>
      <c r="S15" s="942">
        <f>ROUND(Q15/'０１表（第１表）'!K$32,2)</f>
        <v>0</v>
      </c>
      <c r="T15" s="678">
        <v>0</v>
      </c>
      <c r="U15" s="665">
        <f t="shared" si="42"/>
        <v>0</v>
      </c>
      <c r="V15" s="679">
        <f>ROUND(T15/'０１表（第１表）'!L$32,2)</f>
        <v>0</v>
      </c>
      <c r="W15" s="678">
        <v>0</v>
      </c>
      <c r="X15" s="665">
        <f t="shared" si="43"/>
        <v>0</v>
      </c>
      <c r="Y15" s="679">
        <f>ROUND(W15/'０１表（第１表）'!M$32,2)</f>
        <v>0</v>
      </c>
      <c r="Z15" s="678">
        <v>0</v>
      </c>
      <c r="AA15" s="665">
        <f t="shared" si="44"/>
        <v>0</v>
      </c>
      <c r="AB15" s="679">
        <f>ROUND(Z15/'０１表（第１表）'!N$32,2)</f>
        <v>0</v>
      </c>
      <c r="AC15" s="967">
        <v>0</v>
      </c>
      <c r="AD15" s="665">
        <f t="shared" si="1"/>
        <v>0</v>
      </c>
      <c r="AE15" s="942">
        <f>ROUND(AC15/'０１表（第１表）'!O$32,2)</f>
        <v>0</v>
      </c>
      <c r="AF15" s="678">
        <v>0</v>
      </c>
      <c r="AG15" s="665">
        <f t="shared" si="2"/>
        <v>0</v>
      </c>
      <c r="AH15" s="679">
        <f>ROUND(AF15/'０１表（第１表）'!P$32,2)</f>
        <v>0</v>
      </c>
      <c r="AI15" s="967">
        <v>0</v>
      </c>
      <c r="AJ15" s="665">
        <f t="shared" si="3"/>
        <v>0</v>
      </c>
      <c r="AK15" s="942">
        <f>ROUND(AI15/'０１表（第１表）'!Q$32,2)</f>
        <v>0</v>
      </c>
      <c r="AL15" s="678">
        <v>0</v>
      </c>
      <c r="AM15" s="665">
        <f t="shared" si="4"/>
        <v>0</v>
      </c>
      <c r="AN15" s="679">
        <f>ROUND(AL15/'０１表（第１表）'!R$32,2)</f>
        <v>0</v>
      </c>
      <c r="AO15" s="678">
        <v>0</v>
      </c>
      <c r="AP15" s="665">
        <f t="shared" si="5"/>
        <v>0</v>
      </c>
      <c r="AQ15" s="679">
        <f>ROUND(AO15/'０１表（第１表）'!S$32,2)</f>
        <v>0</v>
      </c>
      <c r="AR15" s="678">
        <v>0</v>
      </c>
      <c r="AS15" s="665">
        <f t="shared" si="6"/>
        <v>0</v>
      </c>
      <c r="AT15" s="679">
        <f>ROUND(AR15/'０１表（第１表）'!T$32,2)</f>
        <v>0</v>
      </c>
      <c r="AU15" s="967">
        <v>0</v>
      </c>
      <c r="AV15" s="665">
        <f t="shared" si="7"/>
        <v>0</v>
      </c>
      <c r="AW15" s="942">
        <f>ROUND(AU15/'０１表（第１表）'!U$32,2)</f>
        <v>0</v>
      </c>
      <c r="AX15" s="678">
        <v>0</v>
      </c>
      <c r="AY15" s="665">
        <f t="shared" si="8"/>
        <v>0</v>
      </c>
      <c r="AZ15" s="679">
        <f>ROUND(AX15/'０１表（第１表）'!V$32,2)</f>
        <v>0</v>
      </c>
      <c r="BA15" s="967">
        <v>0</v>
      </c>
      <c r="BB15" s="665">
        <f t="shared" si="9"/>
        <v>0</v>
      </c>
      <c r="BC15" s="942">
        <f>ROUND(BA15/'０１表（第１表）'!W32,2)</f>
        <v>0</v>
      </c>
      <c r="BD15" s="678">
        <v>0</v>
      </c>
      <c r="BE15" s="665">
        <f t="shared" si="10"/>
        <v>0</v>
      </c>
      <c r="BF15" s="679">
        <f>ROUND(BD15/'０１表（第１表）'!X$32,2)</f>
        <v>0</v>
      </c>
      <c r="BG15" s="678">
        <v>0</v>
      </c>
      <c r="BH15" s="665">
        <f t="shared" si="11"/>
        <v>0</v>
      </c>
      <c r="BI15" s="679">
        <f>ROUND(BG15/'０１表（第１表）'!Y$32,2)</f>
        <v>0</v>
      </c>
      <c r="BJ15" s="678">
        <v>0</v>
      </c>
      <c r="BK15" s="665">
        <f t="shared" si="12"/>
        <v>0</v>
      </c>
      <c r="BL15" s="679">
        <f>ROUND(BJ15/'０１表（第１表）'!Z$32,2)</f>
        <v>0</v>
      </c>
      <c r="BM15" s="967">
        <v>0</v>
      </c>
      <c r="BN15" s="665">
        <f t="shared" si="13"/>
        <v>0</v>
      </c>
      <c r="BO15" s="942">
        <f>ROUND(BM15/'０１表（第１表）'!AA$32,2)</f>
        <v>0</v>
      </c>
      <c r="BP15" s="678">
        <v>0</v>
      </c>
      <c r="BQ15" s="665">
        <f t="shared" si="14"/>
        <v>0</v>
      </c>
      <c r="BR15" s="679">
        <f>ROUND(BP15/'０１表（第１表）'!AB$32,2)</f>
        <v>0</v>
      </c>
      <c r="BS15" s="967">
        <v>0</v>
      </c>
      <c r="BT15" s="665">
        <f t="shared" si="15"/>
        <v>0</v>
      </c>
      <c r="BU15" s="942">
        <f>ROUND(BS15/'０１表（第１表）'!AC$32,2)</f>
        <v>0</v>
      </c>
      <c r="BV15" s="678">
        <v>0</v>
      </c>
      <c r="BW15" s="665">
        <f t="shared" si="16"/>
        <v>0</v>
      </c>
      <c r="BX15" s="679">
        <f>ROUND(BV15/'０１表（第１表）'!AD$32,2)</f>
        <v>0</v>
      </c>
      <c r="BY15" s="678">
        <v>0</v>
      </c>
      <c r="BZ15" s="665">
        <f t="shared" si="17"/>
        <v>0</v>
      </c>
      <c r="CA15" s="679">
        <f>ROUND(BY15/'０１表（第１表）'!AE$32,2)</f>
        <v>0</v>
      </c>
      <c r="CB15" s="678">
        <v>0</v>
      </c>
      <c r="CC15" s="665">
        <f t="shared" si="18"/>
        <v>0</v>
      </c>
      <c r="CD15" s="679">
        <f>ROUND(CB15/'０１表（第１表）'!AF$32,2)</f>
        <v>0</v>
      </c>
      <c r="CE15" s="967">
        <v>0</v>
      </c>
      <c r="CF15" s="665">
        <f t="shared" si="19"/>
        <v>0</v>
      </c>
      <c r="CG15" s="942">
        <f>ROUND(CE15/'０１表（第１表）'!AG$32,2)</f>
        <v>0</v>
      </c>
      <c r="CH15" s="678">
        <v>0</v>
      </c>
      <c r="CI15" s="665">
        <f t="shared" si="20"/>
        <v>0</v>
      </c>
      <c r="CJ15" s="679">
        <f>ROUND(CH15/'０１表（第１表）'!AH$32,2)</f>
        <v>0</v>
      </c>
      <c r="CK15" s="967">
        <v>0</v>
      </c>
      <c r="CL15" s="665">
        <f t="shared" si="21"/>
        <v>0</v>
      </c>
      <c r="CM15" s="942">
        <f>ROUND(CK15/'０１表（第１表）'!AI$32,2)</f>
        <v>0</v>
      </c>
      <c r="CN15" s="678">
        <v>0</v>
      </c>
      <c r="CO15" s="665">
        <f t="shared" si="22"/>
        <v>0</v>
      </c>
      <c r="CP15" s="679">
        <f>ROUND(CN15/'０１表（第１表）'!AJ$32,2)</f>
        <v>0</v>
      </c>
      <c r="CQ15" s="678">
        <v>0</v>
      </c>
      <c r="CR15" s="665">
        <f t="shared" si="23"/>
        <v>0</v>
      </c>
      <c r="CS15" s="679">
        <f>ROUND(CQ15/'０１表（第１表）'!AK$32,2)</f>
        <v>0</v>
      </c>
      <c r="CT15" s="678">
        <v>0</v>
      </c>
      <c r="CU15" s="665">
        <f t="shared" si="24"/>
        <v>0</v>
      </c>
      <c r="CV15" s="679">
        <f>ROUND(CT15/'０１表（第１表）'!AL$32,2)</f>
        <v>0</v>
      </c>
      <c r="CW15" s="967">
        <v>0</v>
      </c>
      <c r="CX15" s="665">
        <f t="shared" si="25"/>
        <v>0</v>
      </c>
      <c r="CY15" s="942">
        <f>ROUND(CW15/'０１表（第１表）'!AM$32,2)</f>
        <v>0</v>
      </c>
      <c r="CZ15" s="678">
        <v>0</v>
      </c>
      <c r="DA15" s="665">
        <f t="shared" si="26"/>
        <v>0</v>
      </c>
      <c r="DB15" s="679">
        <f>ROUND(CZ15/'０１表（第１表）'!AN$32,2)</f>
        <v>0</v>
      </c>
      <c r="DC15" s="967">
        <v>0</v>
      </c>
      <c r="DD15" s="665">
        <f t="shared" si="27"/>
        <v>0</v>
      </c>
      <c r="DE15" s="942">
        <f>ROUND(DC15/'０１表（第１表）'!AO$32,2)</f>
        <v>0</v>
      </c>
      <c r="DF15" s="678">
        <v>0</v>
      </c>
      <c r="DG15" s="665">
        <f t="shared" si="28"/>
        <v>0</v>
      </c>
      <c r="DH15" s="679">
        <f>ROUND(DF15/'０１表（第１表）'!AP$32,2)</f>
        <v>0</v>
      </c>
      <c r="DI15" s="678">
        <v>0</v>
      </c>
      <c r="DJ15" s="665">
        <f t="shared" si="29"/>
        <v>0</v>
      </c>
      <c r="DK15" s="679">
        <f>ROUND(DI15/'０１表（第１表）'!AQ$32,2)</f>
        <v>0</v>
      </c>
      <c r="DL15" s="678">
        <v>0</v>
      </c>
      <c r="DM15" s="665">
        <f t="shared" si="30"/>
        <v>0</v>
      </c>
      <c r="DN15" s="679">
        <f>ROUND(DL15/'０１表（第１表）'!AR$32,2)</f>
        <v>0</v>
      </c>
      <c r="DO15" s="967">
        <v>0</v>
      </c>
      <c r="DP15" s="665">
        <f t="shared" si="31"/>
        <v>0</v>
      </c>
      <c r="DQ15" s="942">
        <f>ROUND(DO15/'０１表（第１表）'!AS$32,2)</f>
        <v>0</v>
      </c>
      <c r="DR15" s="678">
        <v>0</v>
      </c>
      <c r="DS15" s="665">
        <f t="shared" si="32"/>
        <v>0</v>
      </c>
      <c r="DT15" s="679">
        <f>ROUND(DR15/'０１表（第１表）'!AT$32,2)</f>
        <v>0</v>
      </c>
      <c r="DU15" s="678">
        <v>0</v>
      </c>
      <c r="DV15" s="665">
        <f t="shared" si="33"/>
        <v>0</v>
      </c>
      <c r="DW15" s="679">
        <f>ROUND(DU15/'０１表（第１表）'!AU$32,2)</f>
        <v>0</v>
      </c>
      <c r="DX15" s="678">
        <v>0</v>
      </c>
      <c r="DY15" s="665">
        <f t="shared" si="34"/>
        <v>0</v>
      </c>
      <c r="DZ15" s="679">
        <f>ROUND(DX15/'０１表（第１表）'!AV$32,2)</f>
        <v>0</v>
      </c>
      <c r="EA15" s="678">
        <v>0</v>
      </c>
      <c r="EB15" s="665">
        <f t="shared" si="35"/>
        <v>0</v>
      </c>
      <c r="EC15" s="679">
        <f>ROUND(EA15/'０１表（第１表）'!AW$32,2)</f>
        <v>0</v>
      </c>
      <c r="ED15" s="1444">
        <f>E15+H15+K15+N15+Q15+T15+W15+Z15+AC15+AF15+AI15+AL15+AO15+AR15+AU15+AX15+BA15+BD15+BG15+BJ15+BM15+BP15+BS15+BV15+BY15+CB15+CE15+CH15+CK15+CN15+CQ15+CT15+CW15+CZ15+DC15+DF15+DI15+DL15+DO15+DR15+DU15+DX15+EA15</f>
        <v>0</v>
      </c>
      <c r="EE15" s="1445">
        <f t="shared" si="36"/>
        <v>0</v>
      </c>
      <c r="EF15" s="1446">
        <f>ROUND(ED15/'０１表（第１表）'!AX$32,2)</f>
        <v>0</v>
      </c>
    </row>
    <row r="16" spans="2:136" s="875" customFormat="1" ht="20.25" customHeight="1">
      <c r="B16" s="1612"/>
      <c r="C16" s="1613"/>
      <c r="D16" s="1471" t="s">
        <v>718</v>
      </c>
      <c r="E16" s="955">
        <v>0</v>
      </c>
      <c r="F16" s="681">
        <f t="shared" si="0"/>
        <v>0</v>
      </c>
      <c r="G16" s="943">
        <f>ROUND(E16/'０１表（第１表）'!G$32,2)</f>
        <v>0</v>
      </c>
      <c r="H16" s="680">
        <v>0</v>
      </c>
      <c r="I16" s="681">
        <f t="shared" si="38"/>
        <v>0</v>
      </c>
      <c r="J16" s="682">
        <f>ROUND(H16/'０１表（第１表）'!H$32,2)</f>
        <v>0</v>
      </c>
      <c r="K16" s="968">
        <v>0</v>
      </c>
      <c r="L16" s="681">
        <f t="shared" si="39"/>
        <v>0</v>
      </c>
      <c r="M16" s="943">
        <f>ROUND(K16/'０１表（第１表）'!I$32,2)</f>
        <v>0</v>
      </c>
      <c r="N16" s="680">
        <v>0</v>
      </c>
      <c r="O16" s="681">
        <f t="shared" si="40"/>
        <v>0</v>
      </c>
      <c r="P16" s="682">
        <f>ROUND(N16/'０１表（第１表）'!J$32,2)</f>
        <v>0</v>
      </c>
      <c r="Q16" s="968">
        <v>0</v>
      </c>
      <c r="R16" s="681">
        <f t="shared" si="41"/>
        <v>0</v>
      </c>
      <c r="S16" s="943">
        <f>ROUND(Q16/'０１表（第１表）'!K$32,2)</f>
        <v>0</v>
      </c>
      <c r="T16" s="680">
        <v>0</v>
      </c>
      <c r="U16" s="681">
        <f t="shared" si="42"/>
        <v>0</v>
      </c>
      <c r="V16" s="682">
        <f>ROUND(T16/'０１表（第１表）'!L$32,2)</f>
        <v>0</v>
      </c>
      <c r="W16" s="680">
        <v>0</v>
      </c>
      <c r="X16" s="681">
        <f t="shared" si="43"/>
        <v>0</v>
      </c>
      <c r="Y16" s="682">
        <f>ROUND(W16/'０１表（第１表）'!M$32,2)</f>
        <v>0</v>
      </c>
      <c r="Z16" s="680">
        <v>0</v>
      </c>
      <c r="AA16" s="681">
        <f t="shared" si="44"/>
        <v>0</v>
      </c>
      <c r="AB16" s="682">
        <f>ROUND(Z16/'０１表（第１表）'!N$32,2)</f>
        <v>0</v>
      </c>
      <c r="AC16" s="968">
        <v>0</v>
      </c>
      <c r="AD16" s="681">
        <f t="shared" si="1"/>
        <v>0</v>
      </c>
      <c r="AE16" s="943">
        <f>ROUND(AC16/'０１表（第１表）'!O$32,2)</f>
        <v>0</v>
      </c>
      <c r="AF16" s="680">
        <v>0</v>
      </c>
      <c r="AG16" s="681">
        <f t="shared" si="2"/>
        <v>0</v>
      </c>
      <c r="AH16" s="682">
        <f>ROUND(AF16/'０１表（第１表）'!P$32,2)</f>
        <v>0</v>
      </c>
      <c r="AI16" s="968">
        <v>0</v>
      </c>
      <c r="AJ16" s="681">
        <f t="shared" si="3"/>
        <v>0</v>
      </c>
      <c r="AK16" s="943">
        <f>ROUND(AI16/'０１表（第１表）'!Q$32,2)</f>
        <v>0</v>
      </c>
      <c r="AL16" s="680">
        <v>0</v>
      </c>
      <c r="AM16" s="681">
        <f t="shared" si="4"/>
        <v>0</v>
      </c>
      <c r="AN16" s="682">
        <f>ROUND(AL16/'０１表（第１表）'!R$32,2)</f>
        <v>0</v>
      </c>
      <c r="AO16" s="680">
        <v>0</v>
      </c>
      <c r="AP16" s="681">
        <f t="shared" si="5"/>
        <v>0</v>
      </c>
      <c r="AQ16" s="682">
        <f>ROUND(AO16/'０１表（第１表）'!S$32,2)</f>
        <v>0</v>
      </c>
      <c r="AR16" s="680">
        <v>0</v>
      </c>
      <c r="AS16" s="681">
        <f t="shared" si="6"/>
        <v>0</v>
      </c>
      <c r="AT16" s="682">
        <f>ROUND(AR16/'０１表（第１表）'!T$32,2)</f>
        <v>0</v>
      </c>
      <c r="AU16" s="968">
        <v>0</v>
      </c>
      <c r="AV16" s="681">
        <f t="shared" si="7"/>
        <v>0</v>
      </c>
      <c r="AW16" s="943">
        <f>ROUND(AU16/'０１表（第１表）'!U$32,2)</f>
        <v>0</v>
      </c>
      <c r="AX16" s="680">
        <v>0</v>
      </c>
      <c r="AY16" s="681">
        <f t="shared" si="8"/>
        <v>0</v>
      </c>
      <c r="AZ16" s="682">
        <f>ROUND(AX16/'０１表（第１表）'!V$32,2)</f>
        <v>0</v>
      </c>
      <c r="BA16" s="968">
        <v>0</v>
      </c>
      <c r="BB16" s="681">
        <f t="shared" si="9"/>
        <v>0</v>
      </c>
      <c r="BC16" s="943">
        <f>ROUND(BA16/'０１表（第１表）'!W32,2)</f>
        <v>0</v>
      </c>
      <c r="BD16" s="680">
        <v>0</v>
      </c>
      <c r="BE16" s="681">
        <f t="shared" si="10"/>
        <v>0</v>
      </c>
      <c r="BF16" s="682">
        <f>ROUND(BD16/'０１表（第１表）'!X$32,2)</f>
        <v>0</v>
      </c>
      <c r="BG16" s="680">
        <v>0</v>
      </c>
      <c r="BH16" s="681">
        <f t="shared" si="11"/>
        <v>0</v>
      </c>
      <c r="BI16" s="682">
        <f>ROUND(BG16/'０１表（第１表）'!Y$32,2)</f>
        <v>0</v>
      </c>
      <c r="BJ16" s="680">
        <v>0</v>
      </c>
      <c r="BK16" s="681">
        <f t="shared" si="12"/>
        <v>0</v>
      </c>
      <c r="BL16" s="682">
        <f>ROUND(BJ16/'０１表（第１表）'!Z$32,2)</f>
        <v>0</v>
      </c>
      <c r="BM16" s="968">
        <v>0</v>
      </c>
      <c r="BN16" s="681">
        <f t="shared" si="13"/>
        <v>0</v>
      </c>
      <c r="BO16" s="943">
        <f>ROUND(BM16/'０１表（第１表）'!AA$32,2)</f>
        <v>0</v>
      </c>
      <c r="BP16" s="680">
        <v>0</v>
      </c>
      <c r="BQ16" s="681">
        <f t="shared" si="14"/>
        <v>0</v>
      </c>
      <c r="BR16" s="682">
        <f>ROUND(BP16/'０１表（第１表）'!AB$32,2)</f>
        <v>0</v>
      </c>
      <c r="BS16" s="968">
        <v>0</v>
      </c>
      <c r="BT16" s="681">
        <f t="shared" si="15"/>
        <v>0</v>
      </c>
      <c r="BU16" s="943">
        <f>ROUND(BS16/'０１表（第１表）'!AC$32,2)</f>
        <v>0</v>
      </c>
      <c r="BV16" s="680">
        <v>0</v>
      </c>
      <c r="BW16" s="681">
        <f t="shared" si="16"/>
        <v>0</v>
      </c>
      <c r="BX16" s="682">
        <f>ROUND(BV16/'０１表（第１表）'!AD$32,2)</f>
        <v>0</v>
      </c>
      <c r="BY16" s="680">
        <v>0</v>
      </c>
      <c r="BZ16" s="681">
        <f t="shared" si="17"/>
        <v>0</v>
      </c>
      <c r="CA16" s="682">
        <f>ROUND(BY16/'０１表（第１表）'!AE$32,2)</f>
        <v>0</v>
      </c>
      <c r="CB16" s="680">
        <v>0</v>
      </c>
      <c r="CC16" s="681">
        <f t="shared" si="18"/>
        <v>0</v>
      </c>
      <c r="CD16" s="682">
        <f>ROUND(CB16/'０１表（第１表）'!AF$32,2)</f>
        <v>0</v>
      </c>
      <c r="CE16" s="968">
        <v>0</v>
      </c>
      <c r="CF16" s="681">
        <f t="shared" si="19"/>
        <v>0</v>
      </c>
      <c r="CG16" s="943">
        <f>ROUND(CE16/'０１表（第１表）'!AG$32,2)</f>
        <v>0</v>
      </c>
      <c r="CH16" s="680">
        <v>0</v>
      </c>
      <c r="CI16" s="681">
        <f t="shared" si="20"/>
        <v>0</v>
      </c>
      <c r="CJ16" s="682">
        <f>ROUND(CH16/'０１表（第１表）'!AH$32,2)</f>
        <v>0</v>
      </c>
      <c r="CK16" s="968">
        <v>0</v>
      </c>
      <c r="CL16" s="681">
        <f t="shared" si="21"/>
        <v>0</v>
      </c>
      <c r="CM16" s="943">
        <f>ROUND(CK16/'０１表（第１表）'!AI$32,2)</f>
        <v>0</v>
      </c>
      <c r="CN16" s="680">
        <v>0</v>
      </c>
      <c r="CO16" s="681">
        <f t="shared" si="22"/>
        <v>0</v>
      </c>
      <c r="CP16" s="682">
        <f>ROUND(CN16/'０１表（第１表）'!AJ$32,2)</f>
        <v>0</v>
      </c>
      <c r="CQ16" s="680">
        <v>0</v>
      </c>
      <c r="CR16" s="681">
        <f t="shared" si="23"/>
        <v>0</v>
      </c>
      <c r="CS16" s="682">
        <f>ROUND(CQ16/'０１表（第１表）'!AK$32,2)</f>
        <v>0</v>
      </c>
      <c r="CT16" s="680">
        <v>0</v>
      </c>
      <c r="CU16" s="681">
        <f t="shared" si="24"/>
        <v>0</v>
      </c>
      <c r="CV16" s="682">
        <f>ROUND(CT16/'０１表（第１表）'!AL$32,2)</f>
        <v>0</v>
      </c>
      <c r="CW16" s="968">
        <v>0</v>
      </c>
      <c r="CX16" s="681">
        <f t="shared" si="25"/>
        <v>0</v>
      </c>
      <c r="CY16" s="943">
        <f>ROUND(CW16/'０１表（第１表）'!AM$32,2)</f>
        <v>0</v>
      </c>
      <c r="CZ16" s="680">
        <v>0</v>
      </c>
      <c r="DA16" s="681">
        <f t="shared" si="26"/>
        <v>0</v>
      </c>
      <c r="DB16" s="682">
        <f>ROUND(CZ16/'０１表（第１表）'!AN$32,2)</f>
        <v>0</v>
      </c>
      <c r="DC16" s="968">
        <v>0</v>
      </c>
      <c r="DD16" s="681">
        <f t="shared" si="27"/>
        <v>0</v>
      </c>
      <c r="DE16" s="943">
        <f>ROUND(DC16/'０１表（第１表）'!AO$32,2)</f>
        <v>0</v>
      </c>
      <c r="DF16" s="680">
        <v>0</v>
      </c>
      <c r="DG16" s="681">
        <f t="shared" si="28"/>
        <v>0</v>
      </c>
      <c r="DH16" s="682">
        <f>ROUND(DF16/'０１表（第１表）'!AP$32,2)</f>
        <v>0</v>
      </c>
      <c r="DI16" s="680">
        <v>0</v>
      </c>
      <c r="DJ16" s="681">
        <f t="shared" si="29"/>
        <v>0</v>
      </c>
      <c r="DK16" s="682">
        <f>ROUND(DI16/'０１表（第１表）'!AQ$32,2)</f>
        <v>0</v>
      </c>
      <c r="DL16" s="680">
        <v>0</v>
      </c>
      <c r="DM16" s="681">
        <f t="shared" si="30"/>
        <v>0</v>
      </c>
      <c r="DN16" s="682">
        <f>ROUND(DL16/'０１表（第１表）'!AR$32,2)</f>
        <v>0</v>
      </c>
      <c r="DO16" s="968">
        <v>0</v>
      </c>
      <c r="DP16" s="681">
        <f t="shared" si="31"/>
        <v>0</v>
      </c>
      <c r="DQ16" s="943">
        <f>ROUND(DO16/'０１表（第１表）'!AS$32,2)</f>
        <v>0</v>
      </c>
      <c r="DR16" s="680">
        <v>0</v>
      </c>
      <c r="DS16" s="681">
        <f t="shared" si="32"/>
        <v>0</v>
      </c>
      <c r="DT16" s="682">
        <f>ROUND(DR16/'０１表（第１表）'!AT$32,2)</f>
        <v>0</v>
      </c>
      <c r="DU16" s="680">
        <v>0</v>
      </c>
      <c r="DV16" s="681">
        <f t="shared" si="33"/>
        <v>0</v>
      </c>
      <c r="DW16" s="682">
        <f>ROUND(DU16/'０１表（第１表）'!AU$32,2)</f>
        <v>0</v>
      </c>
      <c r="DX16" s="680">
        <v>0</v>
      </c>
      <c r="DY16" s="681">
        <f t="shared" si="34"/>
        <v>0</v>
      </c>
      <c r="DZ16" s="682">
        <f>ROUND(DX16/'０１表（第１表）'!AV$32,2)</f>
        <v>0</v>
      </c>
      <c r="EA16" s="680">
        <v>0</v>
      </c>
      <c r="EB16" s="681">
        <f t="shared" si="35"/>
        <v>0</v>
      </c>
      <c r="EC16" s="682">
        <f>ROUND(EA16/'０１表（第１表）'!AW$32,2)</f>
        <v>0</v>
      </c>
      <c r="ED16" s="1447">
        <f t="shared" si="37"/>
        <v>0</v>
      </c>
      <c r="EE16" s="1448">
        <f t="shared" si="36"/>
        <v>0</v>
      </c>
      <c r="EF16" s="1449">
        <f>ROUND(ED16/'０１表（第１表）'!AX$32,2)</f>
        <v>0</v>
      </c>
    </row>
    <row r="17" spans="2:136" s="875" customFormat="1" ht="20.25" customHeight="1">
      <c r="B17" s="555" t="s">
        <v>352</v>
      </c>
      <c r="C17" s="103"/>
      <c r="D17" s="962"/>
      <c r="E17" s="1405">
        <v>1410745</v>
      </c>
      <c r="F17" s="687">
        <f t="shared" si="0"/>
        <v>31.9</v>
      </c>
      <c r="G17" s="944">
        <f>ROUND(E17/'０１表（第１表）'!G$32,2)</f>
        <v>42.25</v>
      </c>
      <c r="H17" s="1405">
        <v>1196991</v>
      </c>
      <c r="I17" s="687">
        <f t="shared" si="38"/>
        <v>36</v>
      </c>
      <c r="J17" s="688">
        <f>ROUND(H17/'０１表（第１表）'!H$32,2)</f>
        <v>57.73</v>
      </c>
      <c r="K17" s="1406">
        <v>674719</v>
      </c>
      <c r="L17" s="687">
        <f t="shared" si="39"/>
        <v>22.2</v>
      </c>
      <c r="M17" s="944">
        <f>ROUND(K17/'０１表（第１表）'!I$32,2)</f>
        <v>47.04</v>
      </c>
      <c r="N17" s="1405">
        <v>771620</v>
      </c>
      <c r="O17" s="687">
        <f t="shared" si="40"/>
        <v>40.3</v>
      </c>
      <c r="P17" s="688">
        <f>ROUND(N17/'０１表（第１表）'!J$32,2)</f>
        <v>53.54</v>
      </c>
      <c r="Q17" s="1406">
        <v>166461</v>
      </c>
      <c r="R17" s="687">
        <f t="shared" si="41"/>
        <v>33.8</v>
      </c>
      <c r="S17" s="944">
        <f>ROUND(Q17/'０１表（第１表）'!K$32,2)</f>
        <v>82.91</v>
      </c>
      <c r="T17" s="1407">
        <v>320724</v>
      </c>
      <c r="U17" s="687">
        <f t="shared" si="42"/>
        <v>32.9</v>
      </c>
      <c r="V17" s="688">
        <f>ROUND(T17/'０１表（第１表）'!L$32,2)</f>
        <v>60.91</v>
      </c>
      <c r="W17" s="1405">
        <v>401074</v>
      </c>
      <c r="X17" s="687">
        <f t="shared" si="43"/>
        <v>38.7</v>
      </c>
      <c r="Y17" s="688">
        <f>ROUND(W17/'０１表（第１表）'!M$32,2)</f>
        <v>119.14</v>
      </c>
      <c r="Z17" s="1405">
        <v>436095</v>
      </c>
      <c r="AA17" s="687">
        <f t="shared" si="44"/>
        <v>31.9</v>
      </c>
      <c r="AB17" s="688">
        <f>ROUND(Z17/'０１表（第１表）'!N$32,2)</f>
        <v>80.08</v>
      </c>
      <c r="AC17" s="1406">
        <v>414594</v>
      </c>
      <c r="AD17" s="687">
        <f t="shared" si="1"/>
        <v>38.2</v>
      </c>
      <c r="AE17" s="944">
        <f>ROUND(AC17/'０１表（第１表）'!O$32,2)</f>
        <v>77.03</v>
      </c>
      <c r="AF17" s="1405">
        <v>194684</v>
      </c>
      <c r="AG17" s="687">
        <f t="shared" si="2"/>
        <v>36.1</v>
      </c>
      <c r="AH17" s="688">
        <f>ROUND(AF17/'０１表（第１表）'!P$32,2)</f>
        <v>58.87</v>
      </c>
      <c r="AI17" s="1406">
        <v>263781</v>
      </c>
      <c r="AJ17" s="687">
        <f t="shared" si="3"/>
        <v>30.4</v>
      </c>
      <c r="AK17" s="944">
        <f>ROUND(AI17/'０１表（第１表）'!Q$32,2)</f>
        <v>46.13</v>
      </c>
      <c r="AL17" s="1405">
        <v>428088</v>
      </c>
      <c r="AM17" s="687">
        <f t="shared" si="4"/>
        <v>26.8</v>
      </c>
      <c r="AN17" s="688">
        <f>ROUND(AL17/'０１表（第１表）'!R$32,2)</f>
        <v>72.58</v>
      </c>
      <c r="AO17" s="1405">
        <v>1157693</v>
      </c>
      <c r="AP17" s="687">
        <f t="shared" si="5"/>
        <v>24.8</v>
      </c>
      <c r="AQ17" s="688">
        <f>ROUND(AO17/'０１表（第１表）'!S$32,2)</f>
        <v>55.76</v>
      </c>
      <c r="AR17" s="1405">
        <v>807515</v>
      </c>
      <c r="AS17" s="687">
        <f t="shared" si="6"/>
        <v>30.7</v>
      </c>
      <c r="AT17" s="688">
        <f>ROUND(AR17/'０１表（第１表）'!T$32,2)</f>
        <v>46.28</v>
      </c>
      <c r="AU17" s="1406">
        <v>252131</v>
      </c>
      <c r="AV17" s="687">
        <f t="shared" si="7"/>
        <v>17</v>
      </c>
      <c r="AW17" s="944">
        <f>ROUND(AU17/'０１表（第１表）'!U$32,2)</f>
        <v>46.76</v>
      </c>
      <c r="AX17" s="1405">
        <v>162534</v>
      </c>
      <c r="AY17" s="687">
        <f t="shared" si="8"/>
        <v>27</v>
      </c>
      <c r="AZ17" s="688">
        <f>ROUND(AX17/'０１表（第１表）'!V$32,2)</f>
        <v>59.63</v>
      </c>
      <c r="BA17" s="1406">
        <v>211106</v>
      </c>
      <c r="BB17" s="687">
        <f t="shared" si="9"/>
        <v>18.5</v>
      </c>
      <c r="BC17" s="944">
        <f>ROUND(BA17/'０１表（第１表）'!W32,2)</f>
        <v>34.31</v>
      </c>
      <c r="BD17" s="1405">
        <v>247081</v>
      </c>
      <c r="BE17" s="687">
        <f t="shared" si="10"/>
        <v>42</v>
      </c>
      <c r="BF17" s="688">
        <f>ROUND(BD17/'０１表（第１表）'!X$32,2)</f>
        <v>85.15</v>
      </c>
      <c r="BG17" s="1405">
        <v>281106</v>
      </c>
      <c r="BH17" s="687">
        <f t="shared" si="11"/>
        <v>28.5</v>
      </c>
      <c r="BI17" s="688">
        <f>ROUND(BG17/'０１表（第１表）'!Y$32,2)</f>
        <v>57.44</v>
      </c>
      <c r="BJ17" s="1405">
        <v>634243</v>
      </c>
      <c r="BK17" s="687">
        <f t="shared" si="12"/>
        <v>34.9</v>
      </c>
      <c r="BL17" s="688">
        <f>ROUND(BJ17/'０１表（第１表）'!Z$32,2)</f>
        <v>79.11</v>
      </c>
      <c r="BM17" s="1406">
        <v>255630</v>
      </c>
      <c r="BN17" s="687">
        <f t="shared" si="13"/>
        <v>25</v>
      </c>
      <c r="BO17" s="944">
        <f>ROUND(BM17/'０１表（第１表）'!AA$32,2)</f>
        <v>58.86</v>
      </c>
      <c r="BP17" s="1405">
        <v>246820</v>
      </c>
      <c r="BQ17" s="687">
        <f t="shared" si="14"/>
        <v>28.1</v>
      </c>
      <c r="BR17" s="688">
        <f>ROUND(BP17/'０１表（第１表）'!AB$32,2)</f>
        <v>81.37</v>
      </c>
      <c r="BS17" s="1406">
        <v>283006</v>
      </c>
      <c r="BT17" s="687">
        <f t="shared" si="15"/>
        <v>29.7</v>
      </c>
      <c r="BU17" s="944">
        <f>ROUND(BS17/'０１表（第１表）'!AC$32,2)</f>
        <v>74.08</v>
      </c>
      <c r="BV17" s="1405">
        <v>223983</v>
      </c>
      <c r="BW17" s="687">
        <f t="shared" si="16"/>
        <v>23.2</v>
      </c>
      <c r="BX17" s="688">
        <f>ROUND(BV17/'０１表（第１表）'!AD$32,2)</f>
        <v>79.45</v>
      </c>
      <c r="BY17" s="1405">
        <v>424887</v>
      </c>
      <c r="BZ17" s="687">
        <f t="shared" si="17"/>
        <v>18.5</v>
      </c>
      <c r="CA17" s="688">
        <f>ROUND(BY17/'０１表（第１表）'!AE$32,2)</f>
        <v>44.86</v>
      </c>
      <c r="CB17" s="1405">
        <v>232383</v>
      </c>
      <c r="CC17" s="687">
        <f t="shared" si="18"/>
        <v>32.6</v>
      </c>
      <c r="CD17" s="688">
        <f>ROUND(CB17/'０１表（第１表）'!AF$32,2)</f>
        <v>70.79</v>
      </c>
      <c r="CE17" s="1406">
        <v>424040</v>
      </c>
      <c r="CF17" s="687">
        <f t="shared" si="19"/>
        <v>41.9</v>
      </c>
      <c r="CG17" s="944">
        <f>ROUND(CE17/'０１表（第１表）'!AG$32,2)</f>
        <v>249.84</v>
      </c>
      <c r="CH17" s="1405">
        <v>152577</v>
      </c>
      <c r="CI17" s="687">
        <f t="shared" si="20"/>
        <v>17.5</v>
      </c>
      <c r="CJ17" s="688">
        <f>ROUND(CH17/'０１表（第１表）'!AH$32,2)</f>
        <v>36.62</v>
      </c>
      <c r="CK17" s="1406">
        <v>231774</v>
      </c>
      <c r="CL17" s="687">
        <f t="shared" si="21"/>
        <v>37.8</v>
      </c>
      <c r="CM17" s="944">
        <f>ROUND(CK17/'０１表（第１表）'!AI$32,2)</f>
        <v>61.11</v>
      </c>
      <c r="CN17" s="1405">
        <v>270802</v>
      </c>
      <c r="CO17" s="687">
        <f t="shared" si="22"/>
        <v>42.1</v>
      </c>
      <c r="CP17" s="688">
        <f>ROUND(CN17/'０１表（第１表）'!AJ$32,2)</f>
        <v>89.33</v>
      </c>
      <c r="CQ17" s="1405">
        <v>120561</v>
      </c>
      <c r="CR17" s="687">
        <f t="shared" si="23"/>
        <v>23.7</v>
      </c>
      <c r="CS17" s="688">
        <f>ROUND(CQ17/'０１表（第１表）'!AK$32,2)</f>
        <v>42.15</v>
      </c>
      <c r="CT17" s="1405">
        <v>237648</v>
      </c>
      <c r="CU17" s="687">
        <f t="shared" si="24"/>
        <v>46.5</v>
      </c>
      <c r="CV17" s="688">
        <f>ROUND(CT17/'０１表（第１表）'!AL$32,2)</f>
        <v>120.9</v>
      </c>
      <c r="CW17" s="1406">
        <v>192065</v>
      </c>
      <c r="CX17" s="687">
        <f t="shared" si="25"/>
        <v>27.7</v>
      </c>
      <c r="CY17" s="944">
        <f>ROUND(CW17/'０１表（第１表）'!AM$32,2)</f>
        <v>47.94</v>
      </c>
      <c r="CZ17" s="1405">
        <v>101644</v>
      </c>
      <c r="DA17" s="687">
        <f t="shared" si="26"/>
        <v>25.8</v>
      </c>
      <c r="DB17" s="688">
        <f>ROUND(CZ17/'０１表（第１表）'!AN$32,2)</f>
        <v>48.4</v>
      </c>
      <c r="DC17" s="1406">
        <v>94568</v>
      </c>
      <c r="DD17" s="687">
        <f t="shared" si="27"/>
        <v>18.7</v>
      </c>
      <c r="DE17" s="944">
        <f>ROUND(DC17/'０１表（第１表）'!AO$32,2)</f>
        <v>38.66</v>
      </c>
      <c r="DF17" s="1405">
        <v>201519</v>
      </c>
      <c r="DG17" s="687">
        <f t="shared" si="28"/>
        <v>25.7</v>
      </c>
      <c r="DH17" s="688">
        <f>ROUND(DF17/'０１表（第１表）'!AP$32,2)</f>
        <v>51.27</v>
      </c>
      <c r="DI17" s="1405">
        <v>53755</v>
      </c>
      <c r="DJ17" s="687">
        <f t="shared" si="29"/>
        <v>25.8</v>
      </c>
      <c r="DK17" s="688">
        <f>ROUND(DI17/'０１表（第１表）'!AQ$32,2)</f>
        <v>59.11</v>
      </c>
      <c r="DL17" s="1405">
        <v>111889</v>
      </c>
      <c r="DM17" s="687">
        <f t="shared" si="30"/>
        <v>34.9</v>
      </c>
      <c r="DN17" s="688">
        <f>ROUND(DL17/'０１表（第１表）'!AR$32,2)</f>
        <v>79.69</v>
      </c>
      <c r="DO17" s="1406">
        <v>187588</v>
      </c>
      <c r="DP17" s="687">
        <f t="shared" si="31"/>
        <v>40.6</v>
      </c>
      <c r="DQ17" s="944">
        <f>ROUND(DO17/'０１表（第１表）'!AS$32,2)</f>
        <v>118.75</v>
      </c>
      <c r="DR17" s="1405">
        <v>112712</v>
      </c>
      <c r="DS17" s="687">
        <f t="shared" si="32"/>
        <v>20.8</v>
      </c>
      <c r="DT17" s="688">
        <f>ROUND(DR17/'０１表（第１表）'!AT$32,2)</f>
        <v>46.46</v>
      </c>
      <c r="DU17" s="1405">
        <v>88224</v>
      </c>
      <c r="DV17" s="687">
        <f t="shared" si="33"/>
        <v>24.8</v>
      </c>
      <c r="DW17" s="688">
        <f>ROUND(DU17/'０１表（第１表）'!AU$32,2)</f>
        <v>54.56</v>
      </c>
      <c r="DX17" s="1405">
        <v>1076180</v>
      </c>
      <c r="DY17" s="687">
        <f t="shared" si="34"/>
        <v>21.5</v>
      </c>
      <c r="DZ17" s="688">
        <f>ROUND(DX17/'０１表（第１表）'!AV$32,2)</f>
        <v>49.34</v>
      </c>
      <c r="EA17" s="1405">
        <v>366533</v>
      </c>
      <c r="EB17" s="687">
        <f t="shared" si="35"/>
        <v>23.9</v>
      </c>
      <c r="EC17" s="688">
        <f>ROUND(EA17/'０１表（第１表）'!AW$32,2)</f>
        <v>54.92</v>
      </c>
      <c r="ED17" s="1450">
        <f t="shared" si="37"/>
        <v>16123773</v>
      </c>
      <c r="EE17" s="1451">
        <f t="shared" si="36"/>
        <v>28.6</v>
      </c>
      <c r="EF17" s="1452">
        <f>ROUND(ED17/'０１表（第１表）'!AX$32,2)</f>
        <v>57.43</v>
      </c>
    </row>
    <row r="18" spans="2:136" s="875" customFormat="1" ht="20.25" customHeight="1">
      <c r="B18" s="555" t="s">
        <v>353</v>
      </c>
      <c r="C18" s="103"/>
      <c r="D18" s="103"/>
      <c r="E18" s="1407">
        <v>246248</v>
      </c>
      <c r="F18" s="687">
        <f t="shared" si="0"/>
        <v>5.6</v>
      </c>
      <c r="G18" s="944">
        <f>ROUND(E18/'０１表（第１表）'!G$32,2)</f>
        <v>7.37</v>
      </c>
      <c r="H18" s="1407">
        <v>253521</v>
      </c>
      <c r="I18" s="687">
        <f t="shared" si="38"/>
        <v>7.6</v>
      </c>
      <c r="J18" s="688">
        <f>ROUND(H18/'０１表（第１表）'!H$32,2)</f>
        <v>12.23</v>
      </c>
      <c r="K18" s="1407">
        <v>40142</v>
      </c>
      <c r="L18" s="687">
        <f t="shared" si="39"/>
        <v>1.3</v>
      </c>
      <c r="M18" s="944">
        <f>ROUND(K18/'０１表（第１表）'!I$32,2)</f>
        <v>2.8</v>
      </c>
      <c r="N18" s="1407">
        <v>100247</v>
      </c>
      <c r="O18" s="687">
        <f t="shared" si="40"/>
        <v>5.2</v>
      </c>
      <c r="P18" s="688">
        <f>ROUND(N18/'０１表（第１表）'!J$32,2)</f>
        <v>6.96</v>
      </c>
      <c r="Q18" s="1408">
        <v>44215</v>
      </c>
      <c r="R18" s="687">
        <f t="shared" si="41"/>
        <v>9</v>
      </c>
      <c r="S18" s="944">
        <f>ROUND(Q18/'０１表（第１表）'!K$32,2)</f>
        <v>22.02</v>
      </c>
      <c r="T18" s="1407">
        <v>53608</v>
      </c>
      <c r="U18" s="687">
        <f t="shared" si="42"/>
        <v>5.5</v>
      </c>
      <c r="V18" s="688">
        <f>ROUND(T18/'０１表（第１表）'!L$32,2)</f>
        <v>10.18</v>
      </c>
      <c r="W18" s="1407">
        <v>35688</v>
      </c>
      <c r="X18" s="687">
        <f t="shared" si="43"/>
        <v>3.4</v>
      </c>
      <c r="Y18" s="688">
        <f>ROUND(W18/'０１表（第１表）'!M$32,2)</f>
        <v>10.6</v>
      </c>
      <c r="Z18" s="1407">
        <v>48648</v>
      </c>
      <c r="AA18" s="687">
        <f t="shared" si="44"/>
        <v>3.6</v>
      </c>
      <c r="AB18" s="688">
        <f>ROUND(Z18/'０１表（第１表）'!N$32,2)</f>
        <v>8.93</v>
      </c>
      <c r="AC18" s="1408">
        <v>66745</v>
      </c>
      <c r="AD18" s="687">
        <f t="shared" si="1"/>
        <v>6.1</v>
      </c>
      <c r="AE18" s="944">
        <f>ROUND(AC18/'０１表（第１表）'!O$32,2)</f>
        <v>12.4</v>
      </c>
      <c r="AF18" s="1407">
        <v>15293</v>
      </c>
      <c r="AG18" s="687">
        <f t="shared" si="2"/>
        <v>2.8</v>
      </c>
      <c r="AH18" s="688">
        <f>ROUND(AF18/'０１表（第１表）'!P$32,2)</f>
        <v>4.62</v>
      </c>
      <c r="AI18" s="1407">
        <v>46244</v>
      </c>
      <c r="AJ18" s="687">
        <f t="shared" si="3"/>
        <v>5.3</v>
      </c>
      <c r="AK18" s="944">
        <f>ROUND(AI18/'０１表（第１表）'!Q$32,2)</f>
        <v>8.09</v>
      </c>
      <c r="AL18" s="1407">
        <v>48805</v>
      </c>
      <c r="AM18" s="687">
        <f t="shared" si="4"/>
        <v>3.1</v>
      </c>
      <c r="AN18" s="688">
        <f>ROUND(AL18/'０１表（第１表）'!R$32,2)</f>
        <v>8.28</v>
      </c>
      <c r="AO18" s="1407">
        <v>90915</v>
      </c>
      <c r="AP18" s="687">
        <f t="shared" si="5"/>
        <v>2</v>
      </c>
      <c r="AQ18" s="688">
        <f>ROUND(AO18/'０１表（第１表）'!S$32,2)</f>
        <v>4.38</v>
      </c>
      <c r="AR18" s="1405">
        <v>85313</v>
      </c>
      <c r="AS18" s="687">
        <f t="shared" si="6"/>
        <v>3.2</v>
      </c>
      <c r="AT18" s="688">
        <f>ROUND(AR18/'０１表（第１表）'!T$32,2)</f>
        <v>4.89</v>
      </c>
      <c r="AU18" s="1406">
        <v>6754</v>
      </c>
      <c r="AV18" s="687">
        <f t="shared" si="7"/>
        <v>0.5</v>
      </c>
      <c r="AW18" s="944">
        <f>ROUND(AU18/'０１表（第１表）'!U$32,2)</f>
        <v>1.25</v>
      </c>
      <c r="AX18" s="1405">
        <v>22035</v>
      </c>
      <c r="AY18" s="687">
        <f t="shared" si="8"/>
        <v>3.7</v>
      </c>
      <c r="AZ18" s="688">
        <f>ROUND(AX18/'０１表（第１表）'!V$32,2)</f>
        <v>8.08</v>
      </c>
      <c r="BA18" s="1406">
        <v>18223</v>
      </c>
      <c r="BB18" s="687">
        <f t="shared" si="9"/>
        <v>1.6</v>
      </c>
      <c r="BC18" s="944">
        <f>ROUND(BA18/'０１表（第１表）'!W32,2)</f>
        <v>2.96</v>
      </c>
      <c r="BD18" s="1405">
        <v>36774</v>
      </c>
      <c r="BE18" s="687">
        <f t="shared" si="10"/>
        <v>6.3</v>
      </c>
      <c r="BF18" s="688">
        <f>ROUND(BD18/'０１表（第１表）'!X$32,2)</f>
        <v>12.67</v>
      </c>
      <c r="BG18" s="1405">
        <v>32321</v>
      </c>
      <c r="BH18" s="687">
        <f t="shared" si="11"/>
        <v>3.3</v>
      </c>
      <c r="BI18" s="688">
        <f>ROUND(BG18/'０１表（第１表）'!Y$32,2)</f>
        <v>6.6</v>
      </c>
      <c r="BJ18" s="1405">
        <v>81727</v>
      </c>
      <c r="BK18" s="687">
        <f t="shared" si="12"/>
        <v>4.5</v>
      </c>
      <c r="BL18" s="688">
        <f>ROUND(BJ18/'０１表（第１表）'!Z$32,2)</f>
        <v>10.19</v>
      </c>
      <c r="BM18" s="1406">
        <v>37072</v>
      </c>
      <c r="BN18" s="687">
        <f t="shared" si="13"/>
        <v>3.6</v>
      </c>
      <c r="BO18" s="944">
        <f>ROUND(BM18/'０１表（第１表）'!AA$32,2)</f>
        <v>8.54</v>
      </c>
      <c r="BP18" s="1405">
        <v>22884</v>
      </c>
      <c r="BQ18" s="687">
        <f t="shared" si="14"/>
        <v>2.6</v>
      </c>
      <c r="BR18" s="688">
        <f>ROUND(BP18/'０１表（第１表）'!AB$32,2)</f>
        <v>7.54</v>
      </c>
      <c r="BS18" s="1406">
        <v>37649</v>
      </c>
      <c r="BT18" s="687">
        <f t="shared" si="15"/>
        <v>4</v>
      </c>
      <c r="BU18" s="944">
        <f>ROUND(BS18/'０１表（第１表）'!AC$32,2)</f>
        <v>9.86</v>
      </c>
      <c r="BV18" s="1405">
        <v>31464</v>
      </c>
      <c r="BW18" s="687">
        <f t="shared" si="16"/>
        <v>3.3</v>
      </c>
      <c r="BX18" s="688">
        <f>ROUND(BV18/'０１表（第１表）'!AD$32,2)</f>
        <v>11.16</v>
      </c>
      <c r="BY18" s="1405">
        <v>24907</v>
      </c>
      <c r="BZ18" s="687">
        <f t="shared" si="17"/>
        <v>1.1</v>
      </c>
      <c r="CA18" s="688">
        <f>ROUND(BY18/'０１表（第１表）'!AE$32,2)</f>
        <v>2.63</v>
      </c>
      <c r="CB18" s="1405">
        <v>39196</v>
      </c>
      <c r="CC18" s="687">
        <f t="shared" si="18"/>
        <v>5.5</v>
      </c>
      <c r="CD18" s="688">
        <f>ROUND(CB18/'０１表（第１表）'!AF$32,2)</f>
        <v>11.94</v>
      </c>
      <c r="CE18" s="1406">
        <v>16961</v>
      </c>
      <c r="CF18" s="687">
        <f t="shared" si="19"/>
        <v>1.7</v>
      </c>
      <c r="CG18" s="944">
        <f>ROUND(CE18/'０１表（第１表）'!AG$32,2)</f>
        <v>9.99</v>
      </c>
      <c r="CH18" s="1405">
        <v>35301</v>
      </c>
      <c r="CI18" s="687">
        <f t="shared" si="20"/>
        <v>4.1</v>
      </c>
      <c r="CJ18" s="688">
        <f>ROUND(CH18/'０１表（第１表）'!AH$32,2)</f>
        <v>8.47</v>
      </c>
      <c r="CK18" s="1406">
        <v>45619</v>
      </c>
      <c r="CL18" s="687">
        <f t="shared" si="21"/>
        <v>7.4</v>
      </c>
      <c r="CM18" s="944">
        <f>ROUND(CK18/'０１表（第１表）'!AI$32,2)</f>
        <v>12.03</v>
      </c>
      <c r="CN18" s="1405">
        <v>41498</v>
      </c>
      <c r="CO18" s="687">
        <f t="shared" si="22"/>
        <v>6.4</v>
      </c>
      <c r="CP18" s="688">
        <f>ROUND(CN18/'０１表（第１表）'!AJ$32,2)</f>
        <v>13.69</v>
      </c>
      <c r="CQ18" s="1405">
        <v>31209</v>
      </c>
      <c r="CR18" s="687">
        <f t="shared" si="23"/>
        <v>6.1</v>
      </c>
      <c r="CS18" s="688">
        <f>ROUND(CQ18/'０１表（第１表）'!AK$32,2)</f>
        <v>10.91</v>
      </c>
      <c r="CT18" s="1405">
        <v>41055</v>
      </c>
      <c r="CU18" s="687">
        <f t="shared" si="24"/>
        <v>8</v>
      </c>
      <c r="CV18" s="688">
        <f>ROUND(CT18/'０１表（第１表）'!AL$32,2)</f>
        <v>20.89</v>
      </c>
      <c r="CW18" s="1406">
        <v>28272</v>
      </c>
      <c r="CX18" s="687">
        <f t="shared" si="25"/>
        <v>4.1</v>
      </c>
      <c r="CY18" s="944">
        <f>ROUND(CW18/'０１表（第１表）'!AM$32,2)</f>
        <v>7.06</v>
      </c>
      <c r="CZ18" s="1405">
        <v>42397</v>
      </c>
      <c r="DA18" s="687">
        <f t="shared" si="26"/>
        <v>10.8</v>
      </c>
      <c r="DB18" s="688">
        <f>ROUND(CZ18/'０１表（第１表）'!AN$32,2)</f>
        <v>20.19</v>
      </c>
      <c r="DC18" s="1406">
        <v>5514</v>
      </c>
      <c r="DD18" s="687">
        <f t="shared" si="27"/>
        <v>1.1</v>
      </c>
      <c r="DE18" s="944">
        <f>ROUND(DC18/'０１表（第１表）'!AO$32,2)</f>
        <v>2.25</v>
      </c>
      <c r="DF18" s="1405">
        <v>17052</v>
      </c>
      <c r="DG18" s="687">
        <f t="shared" si="28"/>
        <v>2.2</v>
      </c>
      <c r="DH18" s="688">
        <f>ROUND(DF18/'０１表（第１表）'!AP$32,2)</f>
        <v>4.34</v>
      </c>
      <c r="DI18" s="1405">
        <v>4272</v>
      </c>
      <c r="DJ18" s="687">
        <f t="shared" si="29"/>
        <v>2.1</v>
      </c>
      <c r="DK18" s="688">
        <f>ROUND(DI18/'０１表（第１表）'!AQ$32,2)</f>
        <v>4.7</v>
      </c>
      <c r="DL18" s="1405">
        <v>17377</v>
      </c>
      <c r="DM18" s="687">
        <f t="shared" si="30"/>
        <v>5.4</v>
      </c>
      <c r="DN18" s="688">
        <f>ROUND(DL18/'０１表（第１表）'!AR$32,2)</f>
        <v>12.38</v>
      </c>
      <c r="DO18" s="1406">
        <v>0</v>
      </c>
      <c r="DP18" s="687">
        <f t="shared" si="31"/>
        <v>0</v>
      </c>
      <c r="DQ18" s="944">
        <f>ROUND(DO18/'０１表（第１表）'!AS$32,2)</f>
        <v>0</v>
      </c>
      <c r="DR18" s="1407">
        <v>28305</v>
      </c>
      <c r="DS18" s="687">
        <f t="shared" si="32"/>
        <v>5.2</v>
      </c>
      <c r="DT18" s="688">
        <f>ROUND(DR18/'０１表（第１表）'!AT$32,2)</f>
        <v>11.67</v>
      </c>
      <c r="DU18" s="1407">
        <v>16403</v>
      </c>
      <c r="DV18" s="687">
        <f t="shared" si="33"/>
        <v>4.6</v>
      </c>
      <c r="DW18" s="688">
        <f>ROUND(DU18/'０１表（第１表）'!AU$32,2)</f>
        <v>10.14</v>
      </c>
      <c r="DX18" s="1407">
        <v>58414</v>
      </c>
      <c r="DY18" s="687">
        <f t="shared" si="34"/>
        <v>1.2</v>
      </c>
      <c r="DZ18" s="688">
        <f>ROUND(DX18/'０１表（第１表）'!AV$32,2)</f>
        <v>2.68</v>
      </c>
      <c r="EA18" s="1407">
        <v>66063</v>
      </c>
      <c r="EB18" s="687">
        <f t="shared" si="35"/>
        <v>4.3</v>
      </c>
      <c r="EC18" s="688">
        <f>ROUND(EA18/'０１表（第１表）'!AW$32,2)</f>
        <v>9.9</v>
      </c>
      <c r="ED18" s="1450">
        <f t="shared" si="37"/>
        <v>2062350</v>
      </c>
      <c r="EE18" s="1451">
        <f t="shared" si="36"/>
        <v>3.7</v>
      </c>
      <c r="EF18" s="1452">
        <f>ROUND(ED18/'０１表（第１表）'!AX$32,2)</f>
        <v>7.35</v>
      </c>
    </row>
    <row r="19" spans="2:136" s="875" customFormat="1" ht="20.25" customHeight="1">
      <c r="B19" s="555" t="s">
        <v>354</v>
      </c>
      <c r="C19" s="103"/>
      <c r="D19" s="103"/>
      <c r="E19" s="1407">
        <v>3886</v>
      </c>
      <c r="F19" s="687">
        <f t="shared" si="0"/>
        <v>0.1</v>
      </c>
      <c r="G19" s="944">
        <f>ROUND(E19/'０１表（第１表）'!G$32,2)</f>
        <v>0.12</v>
      </c>
      <c r="H19" s="1407">
        <v>2386</v>
      </c>
      <c r="I19" s="687">
        <f t="shared" si="38"/>
        <v>0.1</v>
      </c>
      <c r="J19" s="688">
        <f>ROUND(H19/'０１表（第１表）'!H$32,3)</f>
        <v>0.115</v>
      </c>
      <c r="K19" s="1407">
        <v>1208</v>
      </c>
      <c r="L19" s="687">
        <f t="shared" si="39"/>
        <v>0</v>
      </c>
      <c r="M19" s="944">
        <f>ROUND(K19/'０１表（第１表）'!I$32,2)</f>
        <v>0.08</v>
      </c>
      <c r="N19" s="1407">
        <v>129</v>
      </c>
      <c r="O19" s="687">
        <f t="shared" si="40"/>
        <v>0</v>
      </c>
      <c r="P19" s="688">
        <f>ROUND(N19/'０１表（第１表）'!J$32,2)</f>
        <v>0.01</v>
      </c>
      <c r="Q19" s="1408">
        <v>15</v>
      </c>
      <c r="R19" s="687">
        <f t="shared" si="41"/>
        <v>0</v>
      </c>
      <c r="S19" s="944">
        <f>ROUND(Q19/'０１表（第１表）'!K$32,2)</f>
        <v>0.01</v>
      </c>
      <c r="T19" s="1407">
        <v>0</v>
      </c>
      <c r="U19" s="687">
        <f t="shared" si="42"/>
        <v>0</v>
      </c>
      <c r="V19" s="688">
        <f>ROUND(T19/'０１表（第１表）'!L$32,2)</f>
        <v>0</v>
      </c>
      <c r="W19" s="1407">
        <v>86</v>
      </c>
      <c r="X19" s="687">
        <f t="shared" si="43"/>
        <v>0</v>
      </c>
      <c r="Y19" s="688">
        <f>ROUND(W19/'０１表（第１表）'!M$32,2)</f>
        <v>0.03</v>
      </c>
      <c r="Z19" s="1407">
        <v>21</v>
      </c>
      <c r="AA19" s="687">
        <f t="shared" si="44"/>
        <v>0</v>
      </c>
      <c r="AB19" s="688">
        <f>ROUND(Z19/'０１表（第１表）'!N$32,2)</f>
        <v>0</v>
      </c>
      <c r="AC19" s="1408">
        <v>154</v>
      </c>
      <c r="AD19" s="687">
        <f t="shared" si="1"/>
        <v>0</v>
      </c>
      <c r="AE19" s="944">
        <f>ROUND(AC19/'０１表（第１表）'!O$32,2)</f>
        <v>0.03</v>
      </c>
      <c r="AF19" s="1407">
        <v>231</v>
      </c>
      <c r="AG19" s="687">
        <f t="shared" si="2"/>
        <v>0</v>
      </c>
      <c r="AH19" s="688">
        <f>ROUND(AF19/'０１表（第１表）'!P$32,2)</f>
        <v>0.07</v>
      </c>
      <c r="AI19" s="1407">
        <v>287</v>
      </c>
      <c r="AJ19" s="687">
        <f t="shared" si="3"/>
        <v>0</v>
      </c>
      <c r="AK19" s="944">
        <f>ROUND(AI19/'０１表（第１表）'!Q$32,2)</f>
        <v>0.05</v>
      </c>
      <c r="AL19" s="1407">
        <v>447</v>
      </c>
      <c r="AM19" s="687">
        <f t="shared" si="4"/>
        <v>0</v>
      </c>
      <c r="AN19" s="688">
        <f>ROUND(AL19/'０１表（第１表）'!R$32,2)</f>
        <v>0.08</v>
      </c>
      <c r="AO19" s="1407">
        <v>1690</v>
      </c>
      <c r="AP19" s="687">
        <f t="shared" si="5"/>
        <v>0</v>
      </c>
      <c r="AQ19" s="688">
        <f>ROUND(AO19/'０１表（第１表）'!S$32,2)</f>
        <v>0.08</v>
      </c>
      <c r="AR19" s="1405">
        <v>18</v>
      </c>
      <c r="AS19" s="687">
        <f t="shared" si="6"/>
        <v>0</v>
      </c>
      <c r="AT19" s="688">
        <f>ROUND(AR19/'０１表（第１表）'!T$32,2)</f>
        <v>0</v>
      </c>
      <c r="AU19" s="1406">
        <v>96</v>
      </c>
      <c r="AV19" s="687">
        <f t="shared" si="7"/>
        <v>0</v>
      </c>
      <c r="AW19" s="944">
        <f>ROUND(AU19/'０１表（第１表）'!U$32,2)</f>
        <v>0.02</v>
      </c>
      <c r="AX19" s="1405">
        <v>24</v>
      </c>
      <c r="AY19" s="687">
        <f t="shared" si="8"/>
        <v>0</v>
      </c>
      <c r="AZ19" s="688">
        <f>ROUND(AX19/'０１表（第１表）'!V$32,2)</f>
        <v>0.01</v>
      </c>
      <c r="BA19" s="1406">
        <v>0</v>
      </c>
      <c r="BB19" s="687">
        <f t="shared" si="9"/>
        <v>0</v>
      </c>
      <c r="BC19" s="944">
        <f>ROUND(BA19/'０１表（第１表）'!W32,2)</f>
        <v>0</v>
      </c>
      <c r="BD19" s="1405">
        <v>380</v>
      </c>
      <c r="BE19" s="687">
        <f t="shared" si="10"/>
        <v>0.1</v>
      </c>
      <c r="BF19" s="688">
        <f>ROUND(BD19/'０１表（第１表）'!X$32,2)</f>
        <v>0.13</v>
      </c>
      <c r="BG19" s="1405">
        <v>370</v>
      </c>
      <c r="BH19" s="687">
        <f t="shared" si="11"/>
        <v>0</v>
      </c>
      <c r="BI19" s="688">
        <f>ROUND(BG19/'０１表（第１表）'!Y$32,2)</f>
        <v>0.08</v>
      </c>
      <c r="BJ19" s="1405">
        <v>214</v>
      </c>
      <c r="BK19" s="687">
        <f t="shared" si="12"/>
        <v>0</v>
      </c>
      <c r="BL19" s="688">
        <f>ROUND(BJ19/'０１表（第１表）'!Z$32,2)</f>
        <v>0.03</v>
      </c>
      <c r="BM19" s="1406">
        <v>26</v>
      </c>
      <c r="BN19" s="687">
        <f t="shared" si="13"/>
        <v>0</v>
      </c>
      <c r="BO19" s="944">
        <f>ROUND(BM19/'０１表（第１表）'!AA$32,2)</f>
        <v>0.01</v>
      </c>
      <c r="BP19" s="1405">
        <v>59</v>
      </c>
      <c r="BQ19" s="687">
        <f t="shared" si="14"/>
        <v>0</v>
      </c>
      <c r="BR19" s="688">
        <f>ROUND(BP19/'０１表（第１表）'!AB$32,2)</f>
        <v>0.02</v>
      </c>
      <c r="BS19" s="1406">
        <v>368</v>
      </c>
      <c r="BT19" s="687">
        <f t="shared" si="15"/>
        <v>0</v>
      </c>
      <c r="BU19" s="944">
        <f>ROUND(BS19/'０１表（第１表）'!AC$32,2)</f>
        <v>0.1</v>
      </c>
      <c r="BV19" s="1405">
        <v>678</v>
      </c>
      <c r="BW19" s="687">
        <f t="shared" si="16"/>
        <v>0.1</v>
      </c>
      <c r="BX19" s="688">
        <f>ROUND(BV19/'０１表（第１表）'!AD$32,2)</f>
        <v>0.24</v>
      </c>
      <c r="BY19" s="686">
        <v>1370</v>
      </c>
      <c r="BZ19" s="687">
        <f t="shared" si="17"/>
        <v>0.1</v>
      </c>
      <c r="CA19" s="688">
        <f>ROUND(BY19/'０１表（第１表）'!AE$32,2)</f>
        <v>0.14</v>
      </c>
      <c r="CB19" s="686">
        <v>0</v>
      </c>
      <c r="CC19" s="687">
        <f t="shared" si="18"/>
        <v>0</v>
      </c>
      <c r="CD19" s="688">
        <f>ROUND(CB19/'０１表（第１表）'!AF$32,2)</f>
        <v>0</v>
      </c>
      <c r="CE19" s="1406">
        <v>83</v>
      </c>
      <c r="CF19" s="687">
        <f t="shared" si="19"/>
        <v>0</v>
      </c>
      <c r="CG19" s="944">
        <f>ROUND(CE19/'０１表（第１表）'!AG$32,2)</f>
        <v>0.05</v>
      </c>
      <c r="CH19" s="1405">
        <v>345</v>
      </c>
      <c r="CI19" s="687">
        <f t="shared" si="20"/>
        <v>0</v>
      </c>
      <c r="CJ19" s="688">
        <f>ROUND(CH19/'０１表（第１表）'!AH$32,2)</f>
        <v>0.08</v>
      </c>
      <c r="CK19" s="1406">
        <v>6</v>
      </c>
      <c r="CL19" s="687">
        <f t="shared" si="21"/>
        <v>0</v>
      </c>
      <c r="CM19" s="944">
        <f>ROUND(CK19/'０１表（第１表）'!AI$32,2)</f>
        <v>0</v>
      </c>
      <c r="CN19" s="1405">
        <v>30</v>
      </c>
      <c r="CO19" s="687">
        <f t="shared" si="22"/>
        <v>0</v>
      </c>
      <c r="CP19" s="688">
        <f>ROUND(CN19/'０１表（第１表）'!AJ$32,2)</f>
        <v>0.01</v>
      </c>
      <c r="CQ19" s="1405">
        <v>759</v>
      </c>
      <c r="CR19" s="687">
        <f t="shared" si="23"/>
        <v>0.1</v>
      </c>
      <c r="CS19" s="688">
        <f>ROUND(CQ19/'０１表（第１表）'!AK$32,2)</f>
        <v>0.27</v>
      </c>
      <c r="CT19" s="686">
        <v>712</v>
      </c>
      <c r="CU19" s="687">
        <f t="shared" si="24"/>
        <v>0.1</v>
      </c>
      <c r="CV19" s="688">
        <f>ROUND(CT19/'０１表（第１表）'!AL$32,2)</f>
        <v>0.36</v>
      </c>
      <c r="CW19" s="1406">
        <v>12</v>
      </c>
      <c r="CX19" s="687">
        <f t="shared" si="25"/>
        <v>0</v>
      </c>
      <c r="CY19" s="944">
        <f>ROUND(CW19/'０１表（第１表）'!AM$32,2)</f>
        <v>0</v>
      </c>
      <c r="CZ19" s="1405">
        <v>104</v>
      </c>
      <c r="DA19" s="1406">
        <v>0</v>
      </c>
      <c r="DB19" s="1409">
        <v>0</v>
      </c>
      <c r="DC19" s="1406">
        <v>24</v>
      </c>
      <c r="DD19" s="687">
        <f t="shared" si="27"/>
        <v>0</v>
      </c>
      <c r="DE19" s="944">
        <f>ROUND(DC19/'０１表（第１表）'!AO$32,2)</f>
        <v>0.01</v>
      </c>
      <c r="DF19" s="1405">
        <v>440</v>
      </c>
      <c r="DG19" s="687">
        <f t="shared" si="28"/>
        <v>0.1</v>
      </c>
      <c r="DH19" s="688">
        <f>ROUND(DF19/'０１表（第１表）'!AP$32,2)</f>
        <v>0.11</v>
      </c>
      <c r="DI19" s="686">
        <v>0</v>
      </c>
      <c r="DJ19" s="687">
        <f t="shared" si="29"/>
        <v>0</v>
      </c>
      <c r="DK19" s="688">
        <f>ROUND(DI19/'０１表（第１表）'!AQ$32,2)</f>
        <v>0</v>
      </c>
      <c r="DL19" s="1405">
        <v>29</v>
      </c>
      <c r="DM19" s="687">
        <f t="shared" si="30"/>
        <v>0</v>
      </c>
      <c r="DN19" s="688">
        <f>ROUND(DL19/'０１表（第１表）'!AR$32,2)</f>
        <v>0.02</v>
      </c>
      <c r="DO19" s="1406">
        <v>0</v>
      </c>
      <c r="DP19" s="687">
        <f t="shared" si="31"/>
        <v>0</v>
      </c>
      <c r="DQ19" s="944">
        <f>ROUND(DO19/'０１表（第１表）'!AS$32,2)</f>
        <v>0</v>
      </c>
      <c r="DR19" s="1407">
        <v>62</v>
      </c>
      <c r="DS19" s="687">
        <f t="shared" si="32"/>
        <v>0</v>
      </c>
      <c r="DT19" s="688">
        <f>ROUND(DR19/'０１表（第１表）'!AT$32,2)</f>
        <v>0.03</v>
      </c>
      <c r="DU19" s="1407">
        <v>59</v>
      </c>
      <c r="DV19" s="687">
        <f t="shared" si="33"/>
        <v>0</v>
      </c>
      <c r="DW19" s="688">
        <f>ROUND(DU19/'０１表（第１表）'!AU$32,2)</f>
        <v>0.04</v>
      </c>
      <c r="DX19" s="1407">
        <v>176</v>
      </c>
      <c r="DY19" s="687">
        <f t="shared" si="34"/>
        <v>0</v>
      </c>
      <c r="DZ19" s="688">
        <f>ROUND(DX19/'０１表（第１表）'!AV$32,2)</f>
        <v>0.01</v>
      </c>
      <c r="EA19" s="1407">
        <v>3037</v>
      </c>
      <c r="EB19" s="687">
        <f t="shared" si="35"/>
        <v>0.2</v>
      </c>
      <c r="EC19" s="688">
        <f>ROUND(EA19/'０１表（第１表）'!AW$32,2)</f>
        <v>0.46</v>
      </c>
      <c r="ED19" s="1450">
        <f t="shared" si="37"/>
        <v>20021</v>
      </c>
      <c r="EE19" s="1451">
        <f t="shared" si="36"/>
        <v>0</v>
      </c>
      <c r="EF19" s="1452">
        <f>ROUND(ED19/'０１表（第１表）'!AX$32,2)</f>
        <v>0.07</v>
      </c>
    </row>
    <row r="20" spans="2:136" s="875" customFormat="1" ht="20.25" customHeight="1">
      <c r="B20" s="555" t="s">
        <v>355</v>
      </c>
      <c r="C20" s="103"/>
      <c r="D20" s="103"/>
      <c r="E20" s="1407">
        <v>25220</v>
      </c>
      <c r="F20" s="687">
        <f t="shared" si="0"/>
        <v>0.6</v>
      </c>
      <c r="G20" s="944">
        <f>ROUND(E20/'０１表（第１表）'!G$32,2)</f>
        <v>0.76</v>
      </c>
      <c r="H20" s="1407">
        <v>14930</v>
      </c>
      <c r="I20" s="687">
        <f t="shared" si="38"/>
        <v>0.4</v>
      </c>
      <c r="J20" s="688">
        <f>ROUND(H20/'０１表（第１表）'!H$32,2)</f>
        <v>0.72</v>
      </c>
      <c r="K20" s="1407">
        <v>2589</v>
      </c>
      <c r="L20" s="687">
        <f t="shared" si="39"/>
        <v>0.1</v>
      </c>
      <c r="M20" s="944">
        <f>ROUND(K20/'０１表（第１表）'!I$32,2)</f>
        <v>0.18</v>
      </c>
      <c r="N20" s="1407">
        <v>11434</v>
      </c>
      <c r="O20" s="687">
        <f t="shared" si="40"/>
        <v>0.6</v>
      </c>
      <c r="P20" s="688">
        <f>ROUND(N20/'０１表（第１表）'!J$32,2)</f>
        <v>0.79</v>
      </c>
      <c r="Q20" s="1408">
        <v>4483</v>
      </c>
      <c r="R20" s="687">
        <f t="shared" si="41"/>
        <v>0.9</v>
      </c>
      <c r="S20" s="944">
        <f>ROUND(Q20/'０１表（第１表）'!K$32,2)</f>
        <v>2.23</v>
      </c>
      <c r="T20" s="1407">
        <v>3211</v>
      </c>
      <c r="U20" s="687">
        <f t="shared" si="42"/>
        <v>0.3</v>
      </c>
      <c r="V20" s="688">
        <f>ROUND(T20/'０１表（第１表）'!L$32,2)</f>
        <v>0.61</v>
      </c>
      <c r="W20" s="1407">
        <v>1709</v>
      </c>
      <c r="X20" s="687">
        <f t="shared" si="43"/>
        <v>0.2</v>
      </c>
      <c r="Y20" s="688">
        <f>ROUND(W20/'０１表（第１表）'!M$32,2)</f>
        <v>0.51</v>
      </c>
      <c r="Z20" s="1407">
        <v>4671</v>
      </c>
      <c r="AA20" s="687">
        <f t="shared" si="44"/>
        <v>0.3</v>
      </c>
      <c r="AB20" s="688">
        <f>ROUND(Z20/'０１表（第１表）'!N$32,2)</f>
        <v>0.86</v>
      </c>
      <c r="AC20" s="1408">
        <v>12468</v>
      </c>
      <c r="AD20" s="687">
        <f t="shared" si="1"/>
        <v>1.1</v>
      </c>
      <c r="AE20" s="944">
        <f>ROUND(AC20/'０１表（第１表）'!O$32,2)</f>
        <v>2.32</v>
      </c>
      <c r="AF20" s="1407">
        <v>2249</v>
      </c>
      <c r="AG20" s="687">
        <f t="shared" si="2"/>
        <v>0.4</v>
      </c>
      <c r="AH20" s="688">
        <f>ROUND(AF20/'０１表（第１表）'!P$32,2)</f>
        <v>0.68</v>
      </c>
      <c r="AI20" s="1407">
        <v>5404</v>
      </c>
      <c r="AJ20" s="687">
        <f t="shared" si="3"/>
        <v>0.6</v>
      </c>
      <c r="AK20" s="944">
        <f>ROUND(AI20/'０１表（第１表）'!Q$32,2)</f>
        <v>0.95</v>
      </c>
      <c r="AL20" s="1407">
        <v>5155</v>
      </c>
      <c r="AM20" s="687">
        <f t="shared" si="4"/>
        <v>0.3</v>
      </c>
      <c r="AN20" s="688">
        <f>ROUND(AL20/'０１表（第１表）'!R$32,2)</f>
        <v>0.87</v>
      </c>
      <c r="AO20" s="1407">
        <v>15867</v>
      </c>
      <c r="AP20" s="687">
        <f t="shared" si="5"/>
        <v>0.3</v>
      </c>
      <c r="AQ20" s="688">
        <f>ROUND(AO20/'０１表（第１表）'!S$32,2)</f>
        <v>0.76</v>
      </c>
      <c r="AR20" s="1405">
        <v>4096</v>
      </c>
      <c r="AS20" s="687">
        <f t="shared" si="6"/>
        <v>0.2</v>
      </c>
      <c r="AT20" s="688">
        <f>ROUND(AR20/'０１表（第１表）'!T$32,2)</f>
        <v>0.23</v>
      </c>
      <c r="AU20" s="1406">
        <v>6458</v>
      </c>
      <c r="AV20" s="687">
        <f t="shared" si="7"/>
        <v>0.4</v>
      </c>
      <c r="AW20" s="944">
        <f>ROUND(AU20/'０１表（第１表）'!U$32,2)</f>
        <v>1.2</v>
      </c>
      <c r="AX20" s="1405">
        <v>702</v>
      </c>
      <c r="AY20" s="687">
        <f t="shared" si="8"/>
        <v>0.1</v>
      </c>
      <c r="AZ20" s="688">
        <f>ROUND(AX20/'０１表（第１表）'!V$32,2)</f>
        <v>0.26</v>
      </c>
      <c r="BA20" s="1406">
        <v>3595</v>
      </c>
      <c r="BB20" s="687">
        <f t="shared" si="9"/>
        <v>0.3</v>
      </c>
      <c r="BC20" s="944">
        <f>ROUND(BA20/'０１表（第１表）'!W32,2)</f>
        <v>0.58</v>
      </c>
      <c r="BD20" s="1405">
        <v>3713</v>
      </c>
      <c r="BE20" s="687">
        <f t="shared" si="10"/>
        <v>0.6</v>
      </c>
      <c r="BF20" s="688">
        <f>ROUND(BD20/'０１表（第１表）'!X$32,2)</f>
        <v>1.28</v>
      </c>
      <c r="BG20" s="1405">
        <v>3026</v>
      </c>
      <c r="BH20" s="687">
        <f t="shared" si="11"/>
        <v>0.3</v>
      </c>
      <c r="BI20" s="688">
        <f>ROUND(BG20/'０１表（第１表）'!Y$32,2)</f>
        <v>0.62</v>
      </c>
      <c r="BJ20" s="1405">
        <v>6617</v>
      </c>
      <c r="BK20" s="687">
        <f t="shared" si="12"/>
        <v>0.4</v>
      </c>
      <c r="BL20" s="688">
        <f>ROUND(BJ20/'０１表（第１表）'!Z$32,2)</f>
        <v>0.83</v>
      </c>
      <c r="BM20" s="1406">
        <v>3224</v>
      </c>
      <c r="BN20" s="687">
        <f t="shared" si="13"/>
        <v>0.3</v>
      </c>
      <c r="BO20" s="944">
        <f>ROUND(BM20/'０１表（第１表）'!AA$32,2)</f>
        <v>0.74</v>
      </c>
      <c r="BP20" s="1405">
        <v>4302</v>
      </c>
      <c r="BQ20" s="687">
        <f t="shared" si="14"/>
        <v>0.5</v>
      </c>
      <c r="BR20" s="688">
        <f>ROUND(BP20/'０１表（第１表）'!AB$32,2)</f>
        <v>1.42</v>
      </c>
      <c r="BS20" s="1406">
        <v>6650</v>
      </c>
      <c r="BT20" s="687">
        <f t="shared" si="15"/>
        <v>0.7</v>
      </c>
      <c r="BU20" s="944">
        <f>ROUND(BS20/'０１表（第１表）'!AC$32,2)</f>
        <v>1.74</v>
      </c>
      <c r="BV20" s="1405">
        <v>4859</v>
      </c>
      <c r="BW20" s="687">
        <f t="shared" si="16"/>
        <v>0.5</v>
      </c>
      <c r="BX20" s="688">
        <f>ROUND(BV20/'０１表（第１表）'!AD$32,2)</f>
        <v>1.72</v>
      </c>
      <c r="BY20" s="1405">
        <v>2017</v>
      </c>
      <c r="BZ20" s="687">
        <f t="shared" si="17"/>
        <v>0.1</v>
      </c>
      <c r="CA20" s="688">
        <f>ROUND(BY20/'０１表（第１表）'!AE$32,2)</f>
        <v>0.21</v>
      </c>
      <c r="CB20" s="1405">
        <v>4981</v>
      </c>
      <c r="CC20" s="687">
        <f t="shared" si="18"/>
        <v>0.7</v>
      </c>
      <c r="CD20" s="688">
        <f>ROUND(CB20/'０１表（第１表）'!AF$32,2)</f>
        <v>1.52</v>
      </c>
      <c r="CE20" s="1406">
        <v>4011</v>
      </c>
      <c r="CF20" s="687">
        <f t="shared" si="19"/>
        <v>0.4</v>
      </c>
      <c r="CG20" s="944">
        <f>ROUND(CE20/'０１表（第１表）'!AG$32,2)</f>
        <v>2.36</v>
      </c>
      <c r="CH20" s="1405">
        <v>3208</v>
      </c>
      <c r="CI20" s="687">
        <f t="shared" si="20"/>
        <v>0.4</v>
      </c>
      <c r="CJ20" s="688">
        <f>ROUND(CH20/'０１表（第１表）'!AH$32,2)</f>
        <v>0.77</v>
      </c>
      <c r="CK20" s="1406">
        <v>4334</v>
      </c>
      <c r="CL20" s="687">
        <f t="shared" si="21"/>
        <v>0.7</v>
      </c>
      <c r="CM20" s="944">
        <f>ROUND(CK20/'０１表（第１表）'!AI$32,2)</f>
        <v>1.14</v>
      </c>
      <c r="CN20" s="1405">
        <v>1981</v>
      </c>
      <c r="CO20" s="687">
        <f t="shared" si="22"/>
        <v>0.3</v>
      </c>
      <c r="CP20" s="688">
        <f>ROUND(CN20/'０１表（第１表）'!AJ$32,2)</f>
        <v>0.65</v>
      </c>
      <c r="CQ20" s="1405">
        <v>1459</v>
      </c>
      <c r="CR20" s="687">
        <f t="shared" si="23"/>
        <v>0.3</v>
      </c>
      <c r="CS20" s="688">
        <f>ROUND(CQ20/'０１表（第１表）'!AK$32,2)</f>
        <v>0.51</v>
      </c>
      <c r="CT20" s="1405">
        <v>4330</v>
      </c>
      <c r="CU20" s="687">
        <f t="shared" si="24"/>
        <v>0.8</v>
      </c>
      <c r="CV20" s="688">
        <f>ROUND(CT20/'０１表（第１表）'!AL$32,2)</f>
        <v>2.2</v>
      </c>
      <c r="CW20" s="1406">
        <v>2085</v>
      </c>
      <c r="CX20" s="687">
        <f t="shared" si="25"/>
        <v>0.3</v>
      </c>
      <c r="CY20" s="944">
        <f>ROUND(CW20/'０１表（第１表）'!AM$32,2)</f>
        <v>0.52</v>
      </c>
      <c r="CZ20" s="1405">
        <v>2106</v>
      </c>
      <c r="DA20" s="687">
        <f t="shared" si="26"/>
        <v>0.5</v>
      </c>
      <c r="DB20" s="688">
        <f>ROUND(CZ20/'０１表（第１表）'!AN$32,2)</f>
        <v>1</v>
      </c>
      <c r="DC20" s="1406">
        <v>1199</v>
      </c>
      <c r="DD20" s="687">
        <f t="shared" si="27"/>
        <v>0.2</v>
      </c>
      <c r="DE20" s="944">
        <f>ROUND(DC20/'０１表（第１表）'!AO$32,2)</f>
        <v>0.49</v>
      </c>
      <c r="DF20" s="1405">
        <v>5607</v>
      </c>
      <c r="DG20" s="687">
        <f t="shared" si="28"/>
        <v>0.7</v>
      </c>
      <c r="DH20" s="688">
        <f>ROUND(DF20/'０１表（第１表）'!AP$32,2)</f>
        <v>1.43</v>
      </c>
      <c r="DI20" s="1405">
        <v>650</v>
      </c>
      <c r="DJ20" s="687">
        <f t="shared" si="29"/>
        <v>0.3</v>
      </c>
      <c r="DK20" s="688">
        <f>ROUND(DI20/'０１表（第１表）'!AQ$32,2)</f>
        <v>0.71</v>
      </c>
      <c r="DL20" s="1405">
        <v>972</v>
      </c>
      <c r="DM20" s="687">
        <f t="shared" si="30"/>
        <v>0.3</v>
      </c>
      <c r="DN20" s="688">
        <f>ROUND(DL20/'０１表（第１表）'!AR$32,2)</f>
        <v>0.69</v>
      </c>
      <c r="DO20" s="1406">
        <v>0</v>
      </c>
      <c r="DP20" s="687">
        <f t="shared" si="31"/>
        <v>0</v>
      </c>
      <c r="DQ20" s="944">
        <f>ROUND(DO20/'０１表（第１表）'!AS$32,2)</f>
        <v>0</v>
      </c>
      <c r="DR20" s="1407">
        <v>1891</v>
      </c>
      <c r="DS20" s="687">
        <f t="shared" si="32"/>
        <v>0.3</v>
      </c>
      <c r="DT20" s="688">
        <f>ROUND(DR20/'０１表（第１表）'!AT$32,2)</f>
        <v>0.78</v>
      </c>
      <c r="DU20" s="1407">
        <v>1296</v>
      </c>
      <c r="DV20" s="687">
        <f t="shared" si="33"/>
        <v>0.4</v>
      </c>
      <c r="DW20" s="688">
        <f>ROUND(DU20/'０１表（第１表）'!AU$32,2)</f>
        <v>0.8</v>
      </c>
      <c r="DX20" s="1407">
        <v>23824</v>
      </c>
      <c r="DY20" s="687">
        <f t="shared" si="34"/>
        <v>0.5</v>
      </c>
      <c r="DZ20" s="688">
        <f>ROUND(DX20/'０１表（第１表）'!AV$32,2)</f>
        <v>1.09</v>
      </c>
      <c r="EA20" s="1407">
        <v>4645</v>
      </c>
      <c r="EB20" s="687">
        <f t="shared" si="35"/>
        <v>0.3</v>
      </c>
      <c r="EC20" s="688">
        <f>ROUND(EA20/'０１表（第１表）'!AW$32,2)</f>
        <v>0.7</v>
      </c>
      <c r="ED20" s="1450">
        <f t="shared" si="37"/>
        <v>227228</v>
      </c>
      <c r="EE20" s="1451">
        <f t="shared" si="36"/>
        <v>0.4</v>
      </c>
      <c r="EF20" s="1452">
        <f>ROUND(ED20/'０１表（第１表）'!AX$32,2)</f>
        <v>0.81</v>
      </c>
    </row>
    <row r="21" spans="2:136" s="875" customFormat="1" ht="20.25" customHeight="1">
      <c r="B21" s="555" t="s">
        <v>356</v>
      </c>
      <c r="C21" s="103"/>
      <c r="D21" s="103"/>
      <c r="E21" s="1407">
        <v>63056</v>
      </c>
      <c r="F21" s="687">
        <f t="shared" si="0"/>
        <v>1.4</v>
      </c>
      <c r="G21" s="944">
        <f>ROUND(E21/'０１表（第１表）'!G$32,2)</f>
        <v>1.89</v>
      </c>
      <c r="H21" s="1407">
        <v>168541</v>
      </c>
      <c r="I21" s="687">
        <f t="shared" si="38"/>
        <v>5.1</v>
      </c>
      <c r="J21" s="688">
        <f>ROUND(H21/'０１表（第１表）'!H$32,2)</f>
        <v>8.13</v>
      </c>
      <c r="K21" s="1407">
        <v>101429</v>
      </c>
      <c r="L21" s="687">
        <f t="shared" si="39"/>
        <v>3.3</v>
      </c>
      <c r="M21" s="944">
        <f>ROUND(K21/'０１表（第１表）'!I$32,2)</f>
        <v>7.07</v>
      </c>
      <c r="N21" s="1407">
        <v>144281</v>
      </c>
      <c r="O21" s="687">
        <f t="shared" si="40"/>
        <v>7.5</v>
      </c>
      <c r="P21" s="688">
        <f>ROUND(N21/'０１表（第１表）'!J$32,2)</f>
        <v>10.01</v>
      </c>
      <c r="Q21" s="1408">
        <v>37066</v>
      </c>
      <c r="R21" s="687">
        <f t="shared" si="41"/>
        <v>7.5</v>
      </c>
      <c r="S21" s="944">
        <f>ROUND(Q21/'０１表（第１表）'!K$32,2)</f>
        <v>18.46</v>
      </c>
      <c r="T21" s="1407">
        <v>28974</v>
      </c>
      <c r="U21" s="687">
        <f t="shared" si="42"/>
        <v>3</v>
      </c>
      <c r="V21" s="688">
        <f>ROUND(T21/'０１表（第１表）'!L$32,2)</f>
        <v>5.5</v>
      </c>
      <c r="W21" s="1405">
        <v>38842</v>
      </c>
      <c r="X21" s="687">
        <f t="shared" si="43"/>
        <v>3.8</v>
      </c>
      <c r="Y21" s="688">
        <f>ROUND(W21/'０１表（第１表）'!M$32,2)</f>
        <v>11.54</v>
      </c>
      <c r="Z21" s="1407">
        <v>29998</v>
      </c>
      <c r="AA21" s="687">
        <f t="shared" si="44"/>
        <v>2.2</v>
      </c>
      <c r="AB21" s="688">
        <f>ROUND(Z21/'０１表（第１表）'!N$32,2)</f>
        <v>5.51</v>
      </c>
      <c r="AC21" s="1408">
        <v>69155</v>
      </c>
      <c r="AD21" s="687">
        <f t="shared" si="1"/>
        <v>6.4</v>
      </c>
      <c r="AE21" s="944">
        <f>ROUND(AC21/'０１表（第１表）'!O$32,2)</f>
        <v>12.85</v>
      </c>
      <c r="AF21" s="1407">
        <v>32602</v>
      </c>
      <c r="AG21" s="687">
        <f t="shared" si="2"/>
        <v>6</v>
      </c>
      <c r="AH21" s="688">
        <f>ROUND(AF21/'０１表（第１表）'!P$32,2)</f>
        <v>9.86</v>
      </c>
      <c r="AI21" s="1407">
        <v>68328</v>
      </c>
      <c r="AJ21" s="687">
        <f t="shared" si="3"/>
        <v>7.9</v>
      </c>
      <c r="AK21" s="944">
        <f>ROUND(AI21/'０１表（第１表）'!Q$32,2)</f>
        <v>11.95</v>
      </c>
      <c r="AL21" s="1407">
        <v>48564</v>
      </c>
      <c r="AM21" s="687">
        <f t="shared" si="4"/>
        <v>3</v>
      </c>
      <c r="AN21" s="688">
        <f>ROUND(AL21/'０１表（第１表）'!R$32,2)</f>
        <v>8.23</v>
      </c>
      <c r="AO21" s="1407">
        <v>137874</v>
      </c>
      <c r="AP21" s="687">
        <f t="shared" si="5"/>
        <v>3</v>
      </c>
      <c r="AQ21" s="688">
        <f>ROUND(AO21/'０１表（第１表）'!S$32,2)</f>
        <v>6.64</v>
      </c>
      <c r="AR21" s="1405">
        <v>239442</v>
      </c>
      <c r="AS21" s="687">
        <f t="shared" si="6"/>
        <v>9.1</v>
      </c>
      <c r="AT21" s="688">
        <f>ROUND(AR21/'０１表（第１表）'!T$32,2)</f>
        <v>13.72</v>
      </c>
      <c r="AU21" s="1406">
        <v>114854</v>
      </c>
      <c r="AV21" s="687">
        <f t="shared" si="7"/>
        <v>7.8</v>
      </c>
      <c r="AW21" s="944">
        <f>ROUND(AU21/'０１表（第１表）'!U$32,2)</f>
        <v>21.3</v>
      </c>
      <c r="AX21" s="1405">
        <v>65782</v>
      </c>
      <c r="AY21" s="687">
        <f t="shared" si="8"/>
        <v>10.9</v>
      </c>
      <c r="AZ21" s="688">
        <f>ROUND(AX21/'０１表（第１表）'!V$32,2)</f>
        <v>24.13</v>
      </c>
      <c r="BA21" s="1406">
        <v>133824</v>
      </c>
      <c r="BB21" s="687">
        <f t="shared" si="9"/>
        <v>11.7</v>
      </c>
      <c r="BC21" s="944">
        <f>ROUND(BA21/'０１表（第１表）'!W32,2)</f>
        <v>21.75</v>
      </c>
      <c r="BD21" s="1405">
        <v>22418</v>
      </c>
      <c r="BE21" s="687">
        <f t="shared" si="10"/>
        <v>3.8</v>
      </c>
      <c r="BF21" s="688">
        <f>ROUND(BD21/'０１表（第１表）'!X$32,2)</f>
        <v>7.73</v>
      </c>
      <c r="BG21" s="1405">
        <v>58941</v>
      </c>
      <c r="BH21" s="687">
        <f t="shared" si="11"/>
        <v>6</v>
      </c>
      <c r="BI21" s="688">
        <f>ROUND(BG21/'０１表（第１表）'!Y$32,2)</f>
        <v>12.04</v>
      </c>
      <c r="BJ21" s="1405">
        <v>105145</v>
      </c>
      <c r="BK21" s="687">
        <f t="shared" si="12"/>
        <v>5.8</v>
      </c>
      <c r="BL21" s="688">
        <f>ROUND(BJ21/'０１表（第１表）'!Z$32,2)</f>
        <v>13.11</v>
      </c>
      <c r="BM21" s="1406">
        <v>111161</v>
      </c>
      <c r="BN21" s="687">
        <f t="shared" si="13"/>
        <v>10.9</v>
      </c>
      <c r="BO21" s="944">
        <f>ROUND(BM21/'０１表（第１表）'!AA$32,2)</f>
        <v>25.6</v>
      </c>
      <c r="BP21" s="1405">
        <v>20379</v>
      </c>
      <c r="BQ21" s="687">
        <f t="shared" si="14"/>
        <v>2.3</v>
      </c>
      <c r="BR21" s="688">
        <f>ROUND(BP21/'０１表（第１表）'!AB$32,2)</f>
        <v>6.72</v>
      </c>
      <c r="BS21" s="1406">
        <v>40642</v>
      </c>
      <c r="BT21" s="687">
        <f t="shared" si="15"/>
        <v>4.3</v>
      </c>
      <c r="BU21" s="944">
        <f>ROUND(BS21/'０１表（第１表）'!AC$32,2)</f>
        <v>10.64</v>
      </c>
      <c r="BV21" s="1405">
        <v>68953</v>
      </c>
      <c r="BW21" s="687">
        <f t="shared" si="16"/>
        <v>7.2</v>
      </c>
      <c r="BX21" s="688">
        <f>ROUND(BV21/'０１表（第１表）'!AD$32,2)</f>
        <v>24.46</v>
      </c>
      <c r="BY21" s="1405">
        <v>41493</v>
      </c>
      <c r="BZ21" s="687">
        <f t="shared" si="17"/>
        <v>1.8</v>
      </c>
      <c r="CA21" s="688">
        <f>ROUND(BY21/'０１表（第１表）'!AE$32,2)</f>
        <v>4.38</v>
      </c>
      <c r="CB21" s="1405">
        <v>58836</v>
      </c>
      <c r="CC21" s="687">
        <f t="shared" si="18"/>
        <v>8.2</v>
      </c>
      <c r="CD21" s="688">
        <f>ROUND(CB21/'０１表（第１表）'!AF$32,2)</f>
        <v>17.92</v>
      </c>
      <c r="CE21" s="1406">
        <v>68817</v>
      </c>
      <c r="CF21" s="687">
        <f t="shared" si="19"/>
        <v>6.8</v>
      </c>
      <c r="CG21" s="944">
        <f>ROUND(CE21/'０１表（第１表）'!AG$32,2)</f>
        <v>40.55</v>
      </c>
      <c r="CH21" s="1405">
        <v>80252</v>
      </c>
      <c r="CI21" s="687">
        <f t="shared" si="20"/>
        <v>9.2</v>
      </c>
      <c r="CJ21" s="688">
        <f>ROUND(CH21/'０１表（第１表）'!AH$32,2)</f>
        <v>19.26</v>
      </c>
      <c r="CK21" s="1406">
        <v>46567</v>
      </c>
      <c r="CL21" s="687">
        <f t="shared" si="21"/>
        <v>7.6</v>
      </c>
      <c r="CM21" s="944">
        <f>ROUND(CK21/'０１表（第１表）'!AI$32,2)</f>
        <v>12.28</v>
      </c>
      <c r="CN21" s="1405">
        <v>44590</v>
      </c>
      <c r="CO21" s="687">
        <f t="shared" si="22"/>
        <v>6.9</v>
      </c>
      <c r="CP21" s="688">
        <f>ROUND(CN21/'０１表（第１表）'!AJ$32,2)</f>
        <v>14.71</v>
      </c>
      <c r="CQ21" s="1405">
        <v>6794</v>
      </c>
      <c r="CR21" s="687">
        <f t="shared" si="23"/>
        <v>1.3</v>
      </c>
      <c r="CS21" s="688">
        <f>ROUND(CQ21/'０１表（第１表）'!AK$32,2)</f>
        <v>2.38</v>
      </c>
      <c r="CT21" s="1405">
        <v>26851</v>
      </c>
      <c r="CU21" s="687">
        <f t="shared" si="24"/>
        <v>5.3</v>
      </c>
      <c r="CV21" s="688">
        <f>ROUND(CT21/'０１表（第１表）'!AL$32,2)</f>
        <v>13.66</v>
      </c>
      <c r="CW21" s="1406">
        <v>45600</v>
      </c>
      <c r="CX21" s="687">
        <f t="shared" si="25"/>
        <v>6.6</v>
      </c>
      <c r="CY21" s="944">
        <f>ROUND(CW21/'０１表（第１表）'!AM$32,2)</f>
        <v>11.38</v>
      </c>
      <c r="CZ21" s="1405">
        <v>17105</v>
      </c>
      <c r="DA21" s="687">
        <f t="shared" si="26"/>
        <v>4.3</v>
      </c>
      <c r="DB21" s="688">
        <f>ROUND(CZ21/'０１表（第１表）'!AN$32,2)</f>
        <v>8.14</v>
      </c>
      <c r="DC21" s="1406">
        <v>8362</v>
      </c>
      <c r="DD21" s="687">
        <f t="shared" si="27"/>
        <v>1.7</v>
      </c>
      <c r="DE21" s="944">
        <f>ROUND(DC21/'０１表（第１表）'!AO$32,2)</f>
        <v>3.42</v>
      </c>
      <c r="DF21" s="1405">
        <v>8665</v>
      </c>
      <c r="DG21" s="687">
        <f t="shared" si="28"/>
        <v>1.1</v>
      </c>
      <c r="DH21" s="688">
        <f>ROUND(DF21/'０１表（第１表）'!AP$32,2)</f>
        <v>2.2</v>
      </c>
      <c r="DI21" s="1405">
        <v>7605</v>
      </c>
      <c r="DJ21" s="687">
        <f t="shared" si="29"/>
        <v>3.7</v>
      </c>
      <c r="DK21" s="688">
        <f>ROUND(DI21/'０１表（第１表）'!AQ$32,2)</f>
        <v>8.36</v>
      </c>
      <c r="DL21" s="1405">
        <v>24317</v>
      </c>
      <c r="DM21" s="687">
        <f t="shared" si="30"/>
        <v>7.6</v>
      </c>
      <c r="DN21" s="688">
        <f>ROUND(DL21/'０１表（第１表）'!AR$32,2)</f>
        <v>17.32</v>
      </c>
      <c r="DO21" s="1406">
        <v>746</v>
      </c>
      <c r="DP21" s="687">
        <f t="shared" si="31"/>
        <v>0.2</v>
      </c>
      <c r="DQ21" s="944">
        <f>ROUND(DO21/'０１表（第１表）'!AS$32,2)</f>
        <v>0.47</v>
      </c>
      <c r="DR21" s="1405">
        <v>26815</v>
      </c>
      <c r="DS21" s="687">
        <f t="shared" si="32"/>
        <v>5</v>
      </c>
      <c r="DT21" s="688">
        <f>ROUND(DR21/'０１表（第１表）'!AT$32,2)</f>
        <v>11.05</v>
      </c>
      <c r="DU21" s="1407">
        <v>33076</v>
      </c>
      <c r="DV21" s="687">
        <f t="shared" si="33"/>
        <v>9.3</v>
      </c>
      <c r="DW21" s="688">
        <f>ROUND(DU21/'０１表（第１表）'!AU$32,2)</f>
        <v>20.45</v>
      </c>
      <c r="DX21" s="1407">
        <v>168990</v>
      </c>
      <c r="DY21" s="687">
        <f t="shared" si="34"/>
        <v>3.4</v>
      </c>
      <c r="DZ21" s="688">
        <f>ROUND(DX21/'０１表（第１表）'!AV$32,2)</f>
        <v>7.75</v>
      </c>
      <c r="EA21" s="1407">
        <v>90799</v>
      </c>
      <c r="EB21" s="687">
        <f t="shared" si="35"/>
        <v>5.9</v>
      </c>
      <c r="EC21" s="688">
        <f>ROUND(EA21/'０１表（第１表）'!AW$32,2)</f>
        <v>13.61</v>
      </c>
      <c r="ED21" s="1450">
        <f t="shared" si="37"/>
        <v>2756531</v>
      </c>
      <c r="EE21" s="1451">
        <f t="shared" si="36"/>
        <v>4.9</v>
      </c>
      <c r="EF21" s="1452">
        <f>ROUND(ED21/'０１表（第１表）'!AX$32,2)</f>
        <v>9.82</v>
      </c>
    </row>
    <row r="22" spans="2:136" s="875" customFormat="1" ht="20.25" customHeight="1">
      <c r="B22" s="555" t="s">
        <v>357</v>
      </c>
      <c r="C22" s="103"/>
      <c r="D22" s="103"/>
      <c r="E22" s="1407">
        <v>3513</v>
      </c>
      <c r="F22" s="687">
        <f t="shared" si="0"/>
        <v>0.1</v>
      </c>
      <c r="G22" s="944">
        <f>ROUND(E22/'０１表（第１表）'!G$32,2)</f>
        <v>0.11</v>
      </c>
      <c r="H22" s="1407">
        <v>603</v>
      </c>
      <c r="I22" s="687">
        <f t="shared" si="38"/>
        <v>0</v>
      </c>
      <c r="J22" s="688">
        <f>ROUND(H22/'０１表（第１表）'!H$32,2)</f>
        <v>0.03</v>
      </c>
      <c r="K22" s="1407">
        <v>6071</v>
      </c>
      <c r="L22" s="687">
        <f t="shared" si="39"/>
        <v>0.2</v>
      </c>
      <c r="M22" s="944">
        <f>ROUND(K22/'０１表（第１表）'!I$32,2)</f>
        <v>0.42</v>
      </c>
      <c r="N22" s="1407">
        <v>240</v>
      </c>
      <c r="O22" s="687">
        <f t="shared" si="40"/>
        <v>0</v>
      </c>
      <c r="P22" s="688">
        <f>ROUND(N22/'０１表（第１表）'!J$32,2)</f>
        <v>0.02</v>
      </c>
      <c r="Q22" s="1408">
        <v>1598</v>
      </c>
      <c r="R22" s="687">
        <f t="shared" si="41"/>
        <v>0.3</v>
      </c>
      <c r="S22" s="944">
        <f>ROUND(Q22/'０１表（第１表）'!K$32,2)</f>
        <v>0.8</v>
      </c>
      <c r="T22" s="1407">
        <v>648</v>
      </c>
      <c r="U22" s="687">
        <f t="shared" si="42"/>
        <v>0.1</v>
      </c>
      <c r="V22" s="688">
        <f>ROUND(T22/'０１表（第１表）'!L$32,2)</f>
        <v>0.12</v>
      </c>
      <c r="W22" s="686">
        <v>0</v>
      </c>
      <c r="X22" s="687">
        <f t="shared" si="43"/>
        <v>0</v>
      </c>
      <c r="Y22" s="688">
        <f>ROUND(W22/'０１表（第１表）'!M$32,2)</f>
        <v>0</v>
      </c>
      <c r="Z22" s="1407">
        <v>927</v>
      </c>
      <c r="AA22" s="687">
        <f t="shared" si="44"/>
        <v>0.1</v>
      </c>
      <c r="AB22" s="688">
        <f>ROUND(Z22/'０１表（第１表）'!N$32,2)</f>
        <v>0.17</v>
      </c>
      <c r="AC22" s="1408">
        <v>5412</v>
      </c>
      <c r="AD22" s="687">
        <f t="shared" si="1"/>
        <v>0.5</v>
      </c>
      <c r="AE22" s="944">
        <f>ROUND(AC22/'０１表（第１表）'!O$32,2)</f>
        <v>1.01</v>
      </c>
      <c r="AF22" s="1407">
        <v>1008</v>
      </c>
      <c r="AG22" s="687">
        <f t="shared" si="2"/>
        <v>0.2</v>
      </c>
      <c r="AH22" s="688">
        <f>ROUND(AF22/'０１表（第１表）'!P$32,2)</f>
        <v>0.3</v>
      </c>
      <c r="AI22" s="1407">
        <v>652</v>
      </c>
      <c r="AJ22" s="687">
        <f t="shared" si="3"/>
        <v>0.1</v>
      </c>
      <c r="AK22" s="944">
        <f>ROUND(AI22/'０１表（第１表）'!Q$32,2)</f>
        <v>0.11</v>
      </c>
      <c r="AL22" s="1407">
        <v>1635</v>
      </c>
      <c r="AM22" s="687">
        <f t="shared" si="4"/>
        <v>0.1</v>
      </c>
      <c r="AN22" s="688">
        <f>ROUND(AL22/'０１表（第１表）'!R$32,2)</f>
        <v>0.28</v>
      </c>
      <c r="AO22" s="1407">
        <v>24</v>
      </c>
      <c r="AP22" s="687">
        <f t="shared" si="5"/>
        <v>0</v>
      </c>
      <c r="AQ22" s="688">
        <f>ROUND(AO22/'０１表（第１表）'!S$32,2)</f>
        <v>0</v>
      </c>
      <c r="AR22" s="1405">
        <v>1610</v>
      </c>
      <c r="AS22" s="687">
        <f t="shared" si="6"/>
        <v>0.1</v>
      </c>
      <c r="AT22" s="688">
        <f>ROUND(AR22/'０１表（第１表）'!T$32,2)</f>
        <v>0.09</v>
      </c>
      <c r="AU22" s="969">
        <v>0</v>
      </c>
      <c r="AV22" s="687">
        <f t="shared" si="7"/>
        <v>0</v>
      </c>
      <c r="AW22" s="944">
        <f>ROUND(AU22/'０１表（第１表）'!U$32,2)</f>
        <v>0</v>
      </c>
      <c r="AX22" s="1405">
        <v>8600</v>
      </c>
      <c r="AY22" s="687">
        <f t="shared" si="8"/>
        <v>1.4</v>
      </c>
      <c r="AZ22" s="688">
        <f>ROUND(AX22/'０１表（第１表）'!V$32,2)</f>
        <v>3.15</v>
      </c>
      <c r="BA22" s="1406">
        <v>2493</v>
      </c>
      <c r="BB22" s="687">
        <f t="shared" si="9"/>
        <v>0.2</v>
      </c>
      <c r="BC22" s="944">
        <f>ROUND(BA22/'０１表（第１表）'!W32,2)</f>
        <v>0.41</v>
      </c>
      <c r="BD22" s="1405">
        <v>362</v>
      </c>
      <c r="BE22" s="687">
        <f t="shared" si="10"/>
        <v>0.1</v>
      </c>
      <c r="BF22" s="688">
        <f>ROUND(BD22/'０１表（第１表）'!X$32,2)</f>
        <v>0.12</v>
      </c>
      <c r="BG22" s="686">
        <v>0</v>
      </c>
      <c r="BH22" s="687">
        <f t="shared" si="11"/>
        <v>0</v>
      </c>
      <c r="BI22" s="688">
        <f>ROUND(BG22/'０１表（第１表）'!Y$32,2)</f>
        <v>0</v>
      </c>
      <c r="BJ22" s="1405">
        <v>1811</v>
      </c>
      <c r="BK22" s="687">
        <f t="shared" si="12"/>
        <v>0.1</v>
      </c>
      <c r="BL22" s="688">
        <f>ROUND(BJ22/'０１表（第１表）'!Z$32,2)</f>
        <v>0.23</v>
      </c>
      <c r="BM22" s="1406">
        <v>306</v>
      </c>
      <c r="BN22" s="687">
        <f t="shared" si="13"/>
        <v>0</v>
      </c>
      <c r="BO22" s="944">
        <f>ROUND(BM22/'０１表（第１表）'!AA$32,2)</f>
        <v>0.07</v>
      </c>
      <c r="BP22" s="1405">
        <v>4350</v>
      </c>
      <c r="BQ22" s="687">
        <f t="shared" si="14"/>
        <v>0.5</v>
      </c>
      <c r="BR22" s="688">
        <f>ROUND(BP22/'０１表（第１表）'!AB$32,2)</f>
        <v>1.43</v>
      </c>
      <c r="BS22" s="969">
        <v>5119</v>
      </c>
      <c r="BT22" s="687">
        <f t="shared" si="15"/>
        <v>0.5</v>
      </c>
      <c r="BU22" s="944">
        <f>ROUND(BS22/'０１表（第１表）'!AC$32,2)</f>
        <v>1.34</v>
      </c>
      <c r="BV22" s="1405">
        <v>302</v>
      </c>
      <c r="BW22" s="687">
        <f t="shared" si="16"/>
        <v>0</v>
      </c>
      <c r="BX22" s="688">
        <f>ROUND(BV22/'０１表（第１表）'!AD$32,2)</f>
        <v>0.11</v>
      </c>
      <c r="BY22" s="1405">
        <v>1185</v>
      </c>
      <c r="BZ22" s="687">
        <f t="shared" si="17"/>
        <v>0.1</v>
      </c>
      <c r="CA22" s="688">
        <f>ROUND(BY22/'０１表（第１表）'!AE$32,2)</f>
        <v>0.13</v>
      </c>
      <c r="CB22" s="1405">
        <v>751</v>
      </c>
      <c r="CC22" s="687">
        <f t="shared" si="18"/>
        <v>0.1</v>
      </c>
      <c r="CD22" s="688">
        <f>ROUND(CB22/'０１表（第１表）'!AF$32,2)</f>
        <v>0.23</v>
      </c>
      <c r="CE22" s="1406">
        <v>498</v>
      </c>
      <c r="CF22" s="687">
        <f t="shared" si="19"/>
        <v>0</v>
      </c>
      <c r="CG22" s="944">
        <f>ROUND(CE22/'０１表（第１表）'!AG$32,2)</f>
        <v>0.29</v>
      </c>
      <c r="CH22" s="1405">
        <v>0</v>
      </c>
      <c r="CI22" s="687">
        <f t="shared" si="20"/>
        <v>0</v>
      </c>
      <c r="CJ22" s="688">
        <f>ROUND(CH22/'０１表（第１表）'!AH$32,2)</f>
        <v>0</v>
      </c>
      <c r="CK22" s="1406">
        <v>5467</v>
      </c>
      <c r="CL22" s="687">
        <f t="shared" si="21"/>
        <v>0.9</v>
      </c>
      <c r="CM22" s="944">
        <f>ROUND(CK22/'０１表（第１表）'!AI$32,2)</f>
        <v>1.44</v>
      </c>
      <c r="CN22" s="1405">
        <v>5</v>
      </c>
      <c r="CO22" s="687">
        <f t="shared" si="22"/>
        <v>0</v>
      </c>
      <c r="CP22" s="688">
        <f>ROUND(CN22/'０１表（第１表）'!AJ$32,2)</f>
        <v>0</v>
      </c>
      <c r="CQ22" s="1405">
        <v>1712</v>
      </c>
      <c r="CR22" s="687">
        <f t="shared" si="23"/>
        <v>0.3</v>
      </c>
      <c r="CS22" s="688">
        <f>ROUND(CQ22/'０１表（第１表）'!AK$32,2)</f>
        <v>0.6</v>
      </c>
      <c r="CT22" s="1405">
        <v>125</v>
      </c>
      <c r="CU22" s="687">
        <f t="shared" si="24"/>
        <v>0</v>
      </c>
      <c r="CV22" s="688">
        <f>ROUND(CT22/'０１表（第１表）'!AL$32,2)</f>
        <v>0.06</v>
      </c>
      <c r="CW22" s="1406">
        <v>912</v>
      </c>
      <c r="CX22" s="687">
        <f t="shared" si="25"/>
        <v>0.1</v>
      </c>
      <c r="CY22" s="944">
        <f>ROUND(CW22/'０１表（第１表）'!AM$32,2)</f>
        <v>0.23</v>
      </c>
      <c r="CZ22" s="1405">
        <v>4157</v>
      </c>
      <c r="DA22" s="687">
        <f t="shared" si="26"/>
        <v>1.1</v>
      </c>
      <c r="DB22" s="688">
        <f>ROUND(CZ22/'０１表（第１表）'!AN$32,2)</f>
        <v>1.98</v>
      </c>
      <c r="DC22" s="1406">
        <v>0</v>
      </c>
      <c r="DD22" s="687">
        <f t="shared" si="27"/>
        <v>0</v>
      </c>
      <c r="DE22" s="944">
        <f>ROUND(DC22/'０１表（第１表）'!AO$32,2)</f>
        <v>0</v>
      </c>
      <c r="DF22" s="1405">
        <v>7</v>
      </c>
      <c r="DG22" s="687">
        <f t="shared" si="28"/>
        <v>0</v>
      </c>
      <c r="DH22" s="688">
        <f>ROUND(DF22/'０１表（第１表）'!AP$32,2)</f>
        <v>0</v>
      </c>
      <c r="DI22" s="1405">
        <v>1854</v>
      </c>
      <c r="DJ22" s="687">
        <f t="shared" si="29"/>
        <v>0.9</v>
      </c>
      <c r="DK22" s="688">
        <f>ROUND(DI22/'０１表（第１表）'!AQ$32,2)</f>
        <v>2.04</v>
      </c>
      <c r="DL22" s="1405">
        <v>398</v>
      </c>
      <c r="DM22" s="687">
        <f t="shared" si="30"/>
        <v>0.1</v>
      </c>
      <c r="DN22" s="688">
        <f>ROUND(DL22/'０１表（第１表）'!AR$32,2)</f>
        <v>0.28</v>
      </c>
      <c r="DO22" s="969">
        <v>50</v>
      </c>
      <c r="DP22" s="687">
        <f t="shared" si="31"/>
        <v>0</v>
      </c>
      <c r="DQ22" s="944">
        <f>ROUND(DO22/'０１表（第１表）'!AS$32,2)</f>
        <v>0.03</v>
      </c>
      <c r="DR22" s="686">
        <v>2</v>
      </c>
      <c r="DS22" s="687">
        <f t="shared" si="32"/>
        <v>0</v>
      </c>
      <c r="DT22" s="688">
        <f>ROUND(DR22/'０１表（第１表）'!AT$32,2)</f>
        <v>0</v>
      </c>
      <c r="DU22" s="1407">
        <v>3670</v>
      </c>
      <c r="DV22" s="687">
        <f t="shared" si="33"/>
        <v>1</v>
      </c>
      <c r="DW22" s="688">
        <f>ROUND(DU22/'０１表（第１表）'!AU$32,2)</f>
        <v>2.27</v>
      </c>
      <c r="DX22" s="1407">
        <v>20417</v>
      </c>
      <c r="DY22" s="687">
        <f t="shared" si="34"/>
        <v>0.4</v>
      </c>
      <c r="DZ22" s="688">
        <f>ROUND(DX22/'０１表（第１表）'!AV$32,2)</f>
        <v>0.94</v>
      </c>
      <c r="EA22" s="1407">
        <v>3539</v>
      </c>
      <c r="EB22" s="687">
        <f t="shared" si="35"/>
        <v>0.2</v>
      </c>
      <c r="EC22" s="688">
        <f>ROUND(EA22/'０１表（第１表）'!AW$32,2)</f>
        <v>0.53</v>
      </c>
      <c r="ED22" s="1450">
        <f t="shared" si="37"/>
        <v>92033</v>
      </c>
      <c r="EE22" s="1451">
        <f t="shared" si="36"/>
        <v>0.2</v>
      </c>
      <c r="EF22" s="1452">
        <f>ROUND(ED22/'０１表（第１表）'!AX$32,2)</f>
        <v>0.33</v>
      </c>
    </row>
    <row r="23" spans="2:136" s="875" customFormat="1" ht="20.25" customHeight="1">
      <c r="B23" s="555" t="s">
        <v>358</v>
      </c>
      <c r="C23" s="103"/>
      <c r="D23" s="103"/>
      <c r="E23" s="1405">
        <v>46709</v>
      </c>
      <c r="F23" s="687">
        <f t="shared" si="0"/>
        <v>1.1</v>
      </c>
      <c r="G23" s="944">
        <f>ROUND(E23/'０１表（第１表）'!G$32,2)</f>
        <v>1.4</v>
      </c>
      <c r="H23" s="1405">
        <v>34135</v>
      </c>
      <c r="I23" s="687">
        <f t="shared" si="38"/>
        <v>1</v>
      </c>
      <c r="J23" s="688">
        <f>ROUND(H23/'０１表（第１表）'!H$32,2)</f>
        <v>1.65</v>
      </c>
      <c r="K23" s="1407">
        <v>454</v>
      </c>
      <c r="L23" s="687">
        <f t="shared" si="39"/>
        <v>0</v>
      </c>
      <c r="M23" s="944">
        <f>ROUND(K23/'０１表（第１表）'!I$32,2)</f>
        <v>0.03</v>
      </c>
      <c r="N23" s="1405">
        <v>43901</v>
      </c>
      <c r="O23" s="687">
        <f t="shared" si="40"/>
        <v>2.3</v>
      </c>
      <c r="P23" s="688">
        <f>ROUND(N23/'０１表（第１表）'!J$32,2)</f>
        <v>3.05</v>
      </c>
      <c r="Q23" s="1408">
        <v>1108</v>
      </c>
      <c r="R23" s="687">
        <f t="shared" si="41"/>
        <v>0.2</v>
      </c>
      <c r="S23" s="944">
        <f>ROUND(Q23/'０１表（第１表）'!K$32,2)</f>
        <v>0.55</v>
      </c>
      <c r="T23" s="1407">
        <v>6268</v>
      </c>
      <c r="U23" s="687">
        <f t="shared" si="42"/>
        <v>0.6</v>
      </c>
      <c r="V23" s="688">
        <f>ROUND(T23/'０１表（第１表）'!L$32,2)</f>
        <v>1.19</v>
      </c>
      <c r="W23" s="1407">
        <v>10210</v>
      </c>
      <c r="X23" s="976">
        <f t="shared" si="43"/>
        <v>1</v>
      </c>
      <c r="Y23" s="688">
        <f>ROUND(W23/'０１表（第１表）'!M$32,2)</f>
        <v>3.03</v>
      </c>
      <c r="Z23" s="1407">
        <v>19467</v>
      </c>
      <c r="AA23" s="687">
        <f t="shared" si="44"/>
        <v>1.4</v>
      </c>
      <c r="AB23" s="688">
        <f>ROUND(Z23/'０１表（第１表）'!N$32,2)</f>
        <v>3.57</v>
      </c>
      <c r="AC23" s="1408">
        <v>9761</v>
      </c>
      <c r="AD23" s="687">
        <f t="shared" si="1"/>
        <v>0.9</v>
      </c>
      <c r="AE23" s="944">
        <f>ROUND(AC23/'０１表（第１表）'!O$32,2)</f>
        <v>1.81</v>
      </c>
      <c r="AF23" s="1405">
        <v>8225</v>
      </c>
      <c r="AG23" s="687">
        <f t="shared" si="2"/>
        <v>1.5</v>
      </c>
      <c r="AH23" s="688">
        <f>ROUND(AF23/'０１表（第１表）'!P$32,2)</f>
        <v>2.49</v>
      </c>
      <c r="AI23" s="1407">
        <v>20850</v>
      </c>
      <c r="AJ23" s="687">
        <f t="shared" si="3"/>
        <v>2.4</v>
      </c>
      <c r="AK23" s="944">
        <f>ROUND(AI23/'０１表（第１表）'!Q$32,2)</f>
        <v>3.65</v>
      </c>
      <c r="AL23" s="1405">
        <v>833</v>
      </c>
      <c r="AM23" s="687">
        <f t="shared" si="4"/>
        <v>0.1</v>
      </c>
      <c r="AN23" s="688">
        <f>ROUND(AL23/'０１表（第１表）'!R$32,2)</f>
        <v>0.14</v>
      </c>
      <c r="AO23" s="1405">
        <v>6824</v>
      </c>
      <c r="AP23" s="687">
        <f t="shared" si="5"/>
        <v>0.1</v>
      </c>
      <c r="AQ23" s="688">
        <f>ROUND(AO23/'０１表（第１表）'!S$32,2)</f>
        <v>0.33</v>
      </c>
      <c r="AR23" s="1405">
        <v>15445</v>
      </c>
      <c r="AS23" s="687">
        <f t="shared" si="6"/>
        <v>0.6</v>
      </c>
      <c r="AT23" s="688">
        <f>ROUND(AR23/'０１表（第１表）'!T$32,2)</f>
        <v>0.89</v>
      </c>
      <c r="AU23" s="1406">
        <v>238</v>
      </c>
      <c r="AV23" s="687">
        <f t="shared" si="7"/>
        <v>0</v>
      </c>
      <c r="AW23" s="944">
        <f>ROUND(AU23/'０１表（第１表）'!U$32,2)</f>
        <v>0.04</v>
      </c>
      <c r="AX23" s="1405">
        <v>9693</v>
      </c>
      <c r="AY23" s="687">
        <f t="shared" si="8"/>
        <v>1.6</v>
      </c>
      <c r="AZ23" s="688">
        <f>ROUND(AX23/'０１表（第１表）'!V$32,2)</f>
        <v>3.56</v>
      </c>
      <c r="BA23" s="969">
        <v>0</v>
      </c>
      <c r="BB23" s="687">
        <f t="shared" si="9"/>
        <v>0</v>
      </c>
      <c r="BC23" s="944">
        <f>ROUND(BA23/'０１表（第１表）'!W32,2)</f>
        <v>0</v>
      </c>
      <c r="BD23" s="1405">
        <v>8175</v>
      </c>
      <c r="BE23" s="687">
        <f t="shared" si="10"/>
        <v>1.4</v>
      </c>
      <c r="BF23" s="688">
        <f>ROUND(BD23/'０１表（第１表）'!X$32,2)</f>
        <v>2.82</v>
      </c>
      <c r="BG23" s="1405">
        <v>9924</v>
      </c>
      <c r="BH23" s="687">
        <f t="shared" si="11"/>
        <v>1</v>
      </c>
      <c r="BI23" s="688">
        <f>ROUND(BG23/'０１表（第１表）'!Y$32,2)</f>
        <v>2.03</v>
      </c>
      <c r="BJ23" s="1405">
        <v>12331</v>
      </c>
      <c r="BK23" s="687">
        <f t="shared" si="12"/>
        <v>0.7</v>
      </c>
      <c r="BL23" s="688">
        <f>ROUND(BJ23/'０１表（第１表）'!Z$32,2)</f>
        <v>1.54</v>
      </c>
      <c r="BM23" s="1406">
        <v>10817</v>
      </c>
      <c r="BN23" s="687">
        <f t="shared" si="13"/>
        <v>1.1</v>
      </c>
      <c r="BO23" s="944">
        <f>ROUND(BM23/'０１表（第１表）'!AA$32,2)</f>
        <v>2.49</v>
      </c>
      <c r="BP23" s="1405">
        <v>1402</v>
      </c>
      <c r="BQ23" s="687">
        <f t="shared" si="14"/>
        <v>0.2</v>
      </c>
      <c r="BR23" s="688">
        <f>ROUND(BP23/'０１表（第１表）'!AB$32,2)</f>
        <v>0.46</v>
      </c>
      <c r="BS23" s="1406">
        <v>2744</v>
      </c>
      <c r="BT23" s="687">
        <f t="shared" si="15"/>
        <v>0.3</v>
      </c>
      <c r="BU23" s="944">
        <f>ROUND(BS23/'０１表（第１表）'!AC$32,2)</f>
        <v>0.72</v>
      </c>
      <c r="BV23" s="1405">
        <v>6210</v>
      </c>
      <c r="BW23" s="687">
        <f t="shared" si="16"/>
        <v>0.6</v>
      </c>
      <c r="BX23" s="688">
        <f>ROUND(BV23/'０１表（第１表）'!AD$32,2)</f>
        <v>2.2</v>
      </c>
      <c r="BY23" s="1405">
        <v>730</v>
      </c>
      <c r="BZ23" s="687">
        <f t="shared" si="17"/>
        <v>0</v>
      </c>
      <c r="CA23" s="688">
        <f>ROUND(BY23/'０１表（第１表）'!AE$32,2)</f>
        <v>0.08</v>
      </c>
      <c r="CB23" s="1405">
        <v>5811</v>
      </c>
      <c r="CC23" s="687">
        <f t="shared" si="18"/>
        <v>0.8</v>
      </c>
      <c r="CD23" s="688">
        <f>ROUND(CB23/'０１表（第１表）'!AF$32,2)</f>
        <v>1.77</v>
      </c>
      <c r="CE23" s="1406">
        <v>1915</v>
      </c>
      <c r="CF23" s="687">
        <f t="shared" si="19"/>
        <v>0.2</v>
      </c>
      <c r="CG23" s="944">
        <f>ROUND(CE23/'０１表（第１表）'!AG$32,2)</f>
        <v>1.13</v>
      </c>
      <c r="CH23" s="1405">
        <v>7033</v>
      </c>
      <c r="CI23" s="687">
        <f t="shared" si="20"/>
        <v>0.8</v>
      </c>
      <c r="CJ23" s="688">
        <f>ROUND(CH23/'０１表（第１表）'!AH$32,2)</f>
        <v>1.69</v>
      </c>
      <c r="CK23" s="1406">
        <v>7991</v>
      </c>
      <c r="CL23" s="687">
        <f t="shared" si="21"/>
        <v>1.3</v>
      </c>
      <c r="CM23" s="944">
        <f>ROUND(CK23/'０１表（第１表）'!AI$32,2)</f>
        <v>2.11</v>
      </c>
      <c r="CN23" s="1405">
        <v>1493</v>
      </c>
      <c r="CO23" s="687">
        <f t="shared" si="22"/>
        <v>0.2</v>
      </c>
      <c r="CP23" s="688">
        <f>ROUND(CN23/'０１表（第１表）'!AJ$32,2)</f>
        <v>0.49</v>
      </c>
      <c r="CQ23" s="1405">
        <v>2332</v>
      </c>
      <c r="CR23" s="687">
        <f t="shared" si="23"/>
        <v>0.5</v>
      </c>
      <c r="CS23" s="688">
        <f>ROUND(CQ23/'０１表（第１表）'!AK$32,2)</f>
        <v>0.82</v>
      </c>
      <c r="CT23" s="1405">
        <v>3064</v>
      </c>
      <c r="CU23" s="687">
        <f t="shared" si="24"/>
        <v>0.6</v>
      </c>
      <c r="CV23" s="688">
        <f>ROUND(CT23/'０１表（第１表）'!AL$32,2)</f>
        <v>1.56</v>
      </c>
      <c r="CW23" s="1406">
        <v>9619</v>
      </c>
      <c r="CX23" s="687">
        <f t="shared" si="25"/>
        <v>1.4</v>
      </c>
      <c r="CY23" s="944">
        <f>ROUND(CW23/'０１表（第１表）'!AM$32,2)</f>
        <v>2.4</v>
      </c>
      <c r="CZ23" s="1405">
        <v>3719</v>
      </c>
      <c r="DA23" s="687">
        <f t="shared" si="26"/>
        <v>0.9</v>
      </c>
      <c r="DB23" s="688">
        <f>ROUND(CZ23/'０１表（第１表）'!AN$32,2)</f>
        <v>1.77</v>
      </c>
      <c r="DC23" s="1406">
        <v>207</v>
      </c>
      <c r="DD23" s="687">
        <f t="shared" si="27"/>
        <v>0</v>
      </c>
      <c r="DE23" s="944">
        <f>ROUND(DC23/'０１表（第１表）'!AO$32,2)</f>
        <v>0.08</v>
      </c>
      <c r="DF23" s="1405">
        <v>1884</v>
      </c>
      <c r="DG23" s="687">
        <f t="shared" si="28"/>
        <v>0.2</v>
      </c>
      <c r="DH23" s="688">
        <f>ROUND(DF23/'０１表（第１表）'!AP$32,2)</f>
        <v>0.48</v>
      </c>
      <c r="DI23" s="1405">
        <v>34</v>
      </c>
      <c r="DJ23" s="687">
        <f t="shared" si="29"/>
        <v>0</v>
      </c>
      <c r="DK23" s="688">
        <f>ROUND(DI23/'０１表（第１表）'!AQ$32,2)</f>
        <v>0.04</v>
      </c>
      <c r="DL23" s="1405">
        <v>5921</v>
      </c>
      <c r="DM23" s="687">
        <f t="shared" si="30"/>
        <v>1.8</v>
      </c>
      <c r="DN23" s="688">
        <f>ROUND(DL23/'０１表（第１表）'!AR$32,2)</f>
        <v>4.22</v>
      </c>
      <c r="DO23" s="1406">
        <v>0</v>
      </c>
      <c r="DP23" s="687">
        <f t="shared" si="31"/>
        <v>0</v>
      </c>
      <c r="DQ23" s="944">
        <f>ROUND(DO23/'０１表（第１表）'!AS$32,2)</f>
        <v>0</v>
      </c>
      <c r="DR23" s="1407">
        <v>12902</v>
      </c>
      <c r="DS23" s="687">
        <f t="shared" si="32"/>
        <v>2.4</v>
      </c>
      <c r="DT23" s="688">
        <f>ROUND(DR23/'０１表（第１表）'!AT$32,2)</f>
        <v>5.32</v>
      </c>
      <c r="DU23" s="1405">
        <v>6282</v>
      </c>
      <c r="DV23" s="687">
        <f t="shared" si="33"/>
        <v>1.8</v>
      </c>
      <c r="DW23" s="688">
        <f>ROUND(DU23/'０１表（第１表）'!AU$32,2)</f>
        <v>3.88</v>
      </c>
      <c r="DX23" s="1407">
        <v>3599</v>
      </c>
      <c r="DY23" s="687">
        <f t="shared" si="34"/>
        <v>0.1</v>
      </c>
      <c r="DZ23" s="688">
        <f>ROUND(DX23/'０１表（第１表）'!AV$32,2)</f>
        <v>0.17</v>
      </c>
      <c r="EA23" s="1407">
        <v>4006</v>
      </c>
      <c r="EB23" s="687">
        <f t="shared" si="35"/>
        <v>0.3</v>
      </c>
      <c r="EC23" s="688">
        <f>ROUND(EA23/'０１表（第１表）'!AW$32,2)</f>
        <v>0.6</v>
      </c>
      <c r="ED23" s="1450">
        <f t="shared" si="37"/>
        <v>364266</v>
      </c>
      <c r="EE23" s="1451">
        <f t="shared" si="36"/>
        <v>0.6</v>
      </c>
      <c r="EF23" s="1452">
        <f>ROUND(ED23/'０１表（第１表）'!AX$32,2)</f>
        <v>1.3</v>
      </c>
    </row>
    <row r="24" spans="2:136" s="875" customFormat="1" ht="20.25" customHeight="1">
      <c r="B24" s="555" t="s">
        <v>359</v>
      </c>
      <c r="C24" s="103"/>
      <c r="D24" s="103"/>
      <c r="E24" s="956">
        <v>0</v>
      </c>
      <c r="F24" s="687">
        <f t="shared" si="0"/>
        <v>0</v>
      </c>
      <c r="G24" s="944">
        <f>ROUND(E24/'０１表（第１表）'!G$32,2)</f>
        <v>0</v>
      </c>
      <c r="H24" s="686">
        <v>0</v>
      </c>
      <c r="I24" s="687">
        <f t="shared" si="38"/>
        <v>0</v>
      </c>
      <c r="J24" s="688">
        <f>ROUND(H24/'０１表（第１表）'!H$32,2)</f>
        <v>0</v>
      </c>
      <c r="K24" s="1407">
        <v>6001</v>
      </c>
      <c r="L24" s="687">
        <f t="shared" si="39"/>
        <v>0.2</v>
      </c>
      <c r="M24" s="944">
        <f>ROUND(K24/'０１表（第１表）'!I$32,2)</f>
        <v>0.42</v>
      </c>
      <c r="N24" s="1407">
        <v>5329</v>
      </c>
      <c r="O24" s="687">
        <f t="shared" si="40"/>
        <v>0.3</v>
      </c>
      <c r="P24" s="688">
        <f>ROUND(N24/'０１表（第１表）'!J$32,2)</f>
        <v>0.37</v>
      </c>
      <c r="Q24" s="1408">
        <v>0</v>
      </c>
      <c r="R24" s="687">
        <f t="shared" si="41"/>
        <v>0</v>
      </c>
      <c r="S24" s="688">
        <f>ROUND(Q24/'０１表（第１表）'!K$32,2)</f>
        <v>0</v>
      </c>
      <c r="T24" s="1407">
        <v>683</v>
      </c>
      <c r="U24" s="687">
        <f t="shared" si="42"/>
        <v>0.1</v>
      </c>
      <c r="V24" s="688">
        <f>ROUND(T24/'０１表（第１表）'!L$32,2)</f>
        <v>0.13</v>
      </c>
      <c r="W24" s="1407">
        <v>0</v>
      </c>
      <c r="X24" s="976">
        <f t="shared" si="43"/>
        <v>0</v>
      </c>
      <c r="Y24" s="688">
        <f>ROUND(W24/'０１表（第１表）'!M$32,2)</f>
        <v>0</v>
      </c>
      <c r="Z24" s="1407">
        <v>1504</v>
      </c>
      <c r="AA24" s="687">
        <f t="shared" si="44"/>
        <v>0.1</v>
      </c>
      <c r="AB24" s="688">
        <f>ROUND(Z24/'０１表（第１表）'!N$32,2)</f>
        <v>0.28</v>
      </c>
      <c r="AC24" s="1408">
        <v>6349</v>
      </c>
      <c r="AD24" s="687">
        <f t="shared" si="1"/>
        <v>0.6</v>
      </c>
      <c r="AE24" s="944">
        <f>ROUND(AC24/'０１表（第１表）'!O$32,2)</f>
        <v>1.18</v>
      </c>
      <c r="AF24" s="686">
        <v>0</v>
      </c>
      <c r="AG24" s="687">
        <f t="shared" si="2"/>
        <v>0</v>
      </c>
      <c r="AH24" s="688">
        <f>ROUND(AF24/'０１表（第１表）'!P$32,2)</f>
        <v>0</v>
      </c>
      <c r="AI24" s="1407">
        <v>1524</v>
      </c>
      <c r="AJ24" s="687">
        <f t="shared" si="3"/>
        <v>0.2</v>
      </c>
      <c r="AK24" s="944">
        <f>ROUND(AI24/'０１表（第１表）'!Q$32,2)</f>
        <v>0.27</v>
      </c>
      <c r="AL24" s="686">
        <v>0</v>
      </c>
      <c r="AM24" s="687">
        <f t="shared" si="4"/>
        <v>0</v>
      </c>
      <c r="AN24" s="688">
        <f>ROUND(AL24/'０１表（第１表）'!R$32,2)</f>
        <v>0</v>
      </c>
      <c r="AO24" s="686">
        <v>0</v>
      </c>
      <c r="AP24" s="687">
        <f t="shared" si="5"/>
        <v>0</v>
      </c>
      <c r="AQ24" s="688">
        <f>ROUND(AO24/'０１表（第１表）'!S$32,2)</f>
        <v>0</v>
      </c>
      <c r="AR24" s="1405">
        <v>194</v>
      </c>
      <c r="AS24" s="687">
        <f t="shared" si="6"/>
        <v>0</v>
      </c>
      <c r="AT24" s="688">
        <f>ROUND(AR24/'０１表（第１表）'!T$32,2)</f>
        <v>0.01</v>
      </c>
      <c r="AU24" s="1406">
        <v>1460</v>
      </c>
      <c r="AV24" s="687">
        <f t="shared" si="7"/>
        <v>0.1</v>
      </c>
      <c r="AW24" s="944">
        <f>ROUND(AU24/'０１表（第１表）'!U$32,2)</f>
        <v>0.27</v>
      </c>
      <c r="AX24" s="1405">
        <v>1619</v>
      </c>
      <c r="AY24" s="687">
        <f t="shared" si="8"/>
        <v>0.3</v>
      </c>
      <c r="AZ24" s="688">
        <f>ROUND(AX24/'０１表（第１表）'!V$32,2)</f>
        <v>0.59</v>
      </c>
      <c r="BA24" s="1406">
        <v>119</v>
      </c>
      <c r="BB24" s="687">
        <f t="shared" si="9"/>
        <v>0</v>
      </c>
      <c r="BC24" s="944">
        <f>ROUND(BA24/'０１表（第１表）'!W32,2)</f>
        <v>0.02</v>
      </c>
      <c r="BD24" s="686">
        <v>0</v>
      </c>
      <c r="BE24" s="687">
        <f t="shared" si="10"/>
        <v>0</v>
      </c>
      <c r="BF24" s="688">
        <f>ROUND(BD24/'０１表（第１表）'!X$32,2)</f>
        <v>0</v>
      </c>
      <c r="BG24" s="1405">
        <v>1490</v>
      </c>
      <c r="BH24" s="687">
        <f t="shared" si="11"/>
        <v>0.2</v>
      </c>
      <c r="BI24" s="688">
        <f>ROUND(BG24/'０１表（第１表）'!Y$32,2)</f>
        <v>0.3</v>
      </c>
      <c r="BJ24" s="1405">
        <v>2963</v>
      </c>
      <c r="BK24" s="687">
        <f t="shared" si="12"/>
        <v>0.2</v>
      </c>
      <c r="BL24" s="688">
        <f>ROUND(BJ24/'０１表（第１表）'!Z$32,2)</f>
        <v>0.37</v>
      </c>
      <c r="BM24" s="1406">
        <v>0</v>
      </c>
      <c r="BN24" s="687">
        <f t="shared" si="13"/>
        <v>0</v>
      </c>
      <c r="BO24" s="688">
        <f>ROUND(BM24/'０１表（第１表）'!AA$32,2)</f>
        <v>0</v>
      </c>
      <c r="BP24" s="1405">
        <v>410</v>
      </c>
      <c r="BQ24" s="687">
        <f t="shared" si="14"/>
        <v>0</v>
      </c>
      <c r="BR24" s="688">
        <f>ROUND(BP24/'０１表（第１表）'!AB$32,2)</f>
        <v>0.14</v>
      </c>
      <c r="BS24" s="1406">
        <v>2855</v>
      </c>
      <c r="BT24" s="687">
        <f t="shared" si="15"/>
        <v>0.3</v>
      </c>
      <c r="BU24" s="944">
        <f>ROUND(BS24/'０１表（第１表）'!AC$32,2)</f>
        <v>0.75</v>
      </c>
      <c r="BV24" s="1405">
        <v>0</v>
      </c>
      <c r="BW24" s="687">
        <f t="shared" si="16"/>
        <v>0</v>
      </c>
      <c r="BX24" s="688">
        <f>ROUND(BV24/'０１表（第１表）'!AD$32,2)</f>
        <v>0</v>
      </c>
      <c r="BY24" s="1405">
        <v>0</v>
      </c>
      <c r="BZ24" s="687">
        <f t="shared" si="17"/>
        <v>0</v>
      </c>
      <c r="CA24" s="944">
        <f>ROUND(BY24/'０１表（第１表）'!AE$32,2)</f>
        <v>0</v>
      </c>
      <c r="CB24" s="1405">
        <v>0</v>
      </c>
      <c r="CC24" s="687">
        <f t="shared" si="18"/>
        <v>0</v>
      </c>
      <c r="CD24" s="688">
        <f>ROUND(CB24/'０１表（第１表）'!AF$32,2)</f>
        <v>0</v>
      </c>
      <c r="CE24" s="1406">
        <v>0</v>
      </c>
      <c r="CF24" s="687">
        <f t="shared" si="19"/>
        <v>0</v>
      </c>
      <c r="CG24" s="944">
        <f>ROUND(CE24/'０１表（第１表）'!AG$32,2)</f>
        <v>0</v>
      </c>
      <c r="CH24" s="1405">
        <v>8630</v>
      </c>
      <c r="CI24" s="687">
        <f t="shared" si="20"/>
        <v>1</v>
      </c>
      <c r="CJ24" s="688">
        <f>ROUND(CH24/'０１表（第１表）'!AH$32,2)</f>
        <v>2.07</v>
      </c>
      <c r="CK24" s="1406">
        <v>2035</v>
      </c>
      <c r="CL24" s="687">
        <f>ROUND(+CK24/+CK$30*100,1)</f>
        <v>0.3</v>
      </c>
      <c r="CM24" s="944">
        <f>ROUND(CK24/'０１表（第１表）'!AI$32,2)</f>
        <v>0.54</v>
      </c>
      <c r="CN24" s="1405">
        <v>0</v>
      </c>
      <c r="CO24" s="687">
        <f t="shared" si="22"/>
        <v>0</v>
      </c>
      <c r="CP24" s="688">
        <f>ROUND(CN24/'０１表（第１表）'!AJ$32,2)</f>
        <v>0</v>
      </c>
      <c r="CQ24" s="1405">
        <v>0</v>
      </c>
      <c r="CR24" s="687">
        <f t="shared" si="23"/>
        <v>0</v>
      </c>
      <c r="CS24" s="688">
        <f>ROUND(CQ24/'０１表（第１表）'!AK$32,2)</f>
        <v>0</v>
      </c>
      <c r="CT24" s="1405">
        <v>0</v>
      </c>
      <c r="CU24" s="687">
        <f>ROUND(+CT24/+CT$30*100,1)</f>
        <v>0</v>
      </c>
      <c r="CV24" s="688">
        <f>ROUND(CT24/'０１表（第１表）'!AL$32,2)</f>
        <v>0</v>
      </c>
      <c r="CW24" s="969">
        <v>176</v>
      </c>
      <c r="CX24" s="687">
        <f t="shared" si="25"/>
        <v>0</v>
      </c>
      <c r="CY24" s="944">
        <f>ROUND(CW24/'０１表（第１表）'!AM$32,2)</f>
        <v>0.04</v>
      </c>
      <c r="CZ24" s="686">
        <v>0</v>
      </c>
      <c r="DA24" s="687">
        <f t="shared" si="26"/>
        <v>0</v>
      </c>
      <c r="DB24" s="688">
        <f>ROUND(CZ24/'０１表（第１表）'!AN$32,2)</f>
        <v>0</v>
      </c>
      <c r="DC24" s="969">
        <v>0</v>
      </c>
      <c r="DD24" s="687">
        <f t="shared" si="27"/>
        <v>0</v>
      </c>
      <c r="DE24" s="944">
        <f>ROUND(DC24/'０１表（第１表）'!AO$32,2)</f>
        <v>0</v>
      </c>
      <c r="DF24" s="1405">
        <v>19435</v>
      </c>
      <c r="DG24" s="687">
        <f t="shared" si="28"/>
        <v>2.5</v>
      </c>
      <c r="DH24" s="688">
        <f>ROUND(DF24/'０１表（第１表）'!AP$32,2)</f>
        <v>4.94</v>
      </c>
      <c r="DI24" s="686">
        <v>0</v>
      </c>
      <c r="DJ24" s="687">
        <f t="shared" si="29"/>
        <v>0</v>
      </c>
      <c r="DK24" s="688">
        <f>ROUND(DI24/'０１表（第１表）'!AQ$32,2)</f>
        <v>0</v>
      </c>
      <c r="DL24" s="686">
        <v>0</v>
      </c>
      <c r="DM24" s="687">
        <f t="shared" si="30"/>
        <v>0</v>
      </c>
      <c r="DN24" s="688">
        <f>ROUND(DL24/'０１表（第１表）'!AR$32,2)</f>
        <v>0</v>
      </c>
      <c r="DO24" s="969">
        <v>0</v>
      </c>
      <c r="DP24" s="687">
        <f t="shared" si="31"/>
        <v>0</v>
      </c>
      <c r="DQ24" s="944">
        <f>ROUND(DO24/'０１表（第１表）'!AS$32,2)</f>
        <v>0</v>
      </c>
      <c r="DR24" s="1407">
        <v>669</v>
      </c>
      <c r="DS24" s="687">
        <f t="shared" si="32"/>
        <v>0.1</v>
      </c>
      <c r="DT24" s="688">
        <f>ROUND(DR24/'０１表（第１表）'!AT$32,2)</f>
        <v>0.28</v>
      </c>
      <c r="DU24" s="686">
        <v>0</v>
      </c>
      <c r="DV24" s="687">
        <f t="shared" si="33"/>
        <v>0</v>
      </c>
      <c r="DW24" s="688">
        <f>ROUND(DU24/'０１表（第１表）'!AU$32,2)</f>
        <v>0</v>
      </c>
      <c r="DX24" s="1407">
        <v>20784</v>
      </c>
      <c r="DY24" s="687">
        <f t="shared" si="34"/>
        <v>0.4</v>
      </c>
      <c r="DZ24" s="688">
        <f>ROUND(DX24/'０１表（第１表）'!AV$32,2)</f>
        <v>0.95</v>
      </c>
      <c r="EA24" s="1407">
        <v>1440</v>
      </c>
      <c r="EB24" s="687">
        <f t="shared" si="35"/>
        <v>0.1</v>
      </c>
      <c r="EC24" s="688">
        <f>ROUND(EA24/'０１表（第１表）'!AW$32,2)</f>
        <v>0.22</v>
      </c>
      <c r="ED24" s="1450">
        <f t="shared" si="37"/>
        <v>85669</v>
      </c>
      <c r="EE24" s="1451">
        <f t="shared" si="36"/>
        <v>0.2</v>
      </c>
      <c r="EF24" s="1452">
        <f>ROUND(ED24/'０１表（第１表）'!AX$32,2)</f>
        <v>0.31</v>
      </c>
    </row>
    <row r="25" spans="2:136" s="875" customFormat="1" ht="20.25" customHeight="1">
      <c r="B25" s="556" t="s">
        <v>360</v>
      </c>
      <c r="C25" s="104"/>
      <c r="D25" s="104"/>
      <c r="E25" s="1405">
        <v>474081</v>
      </c>
      <c r="F25" s="687">
        <f t="shared" si="0"/>
        <v>10.7</v>
      </c>
      <c r="G25" s="944">
        <f>ROUND(E25/'０１表（第１表）'!G$32,2)</f>
        <v>14.2</v>
      </c>
      <c r="H25" s="1405">
        <v>219468</v>
      </c>
      <c r="I25" s="687">
        <f t="shared" si="38"/>
        <v>6.6</v>
      </c>
      <c r="J25" s="688">
        <f>ROUND(H25/'０１表（第１表）'!H$32,2)</f>
        <v>10.58</v>
      </c>
      <c r="K25" s="1406">
        <v>220412</v>
      </c>
      <c r="L25" s="687">
        <f t="shared" si="39"/>
        <v>7.3</v>
      </c>
      <c r="M25" s="944">
        <f>ROUND(K25/'０１表（第１表）'!I$32,2)</f>
        <v>15.37</v>
      </c>
      <c r="N25" s="1405">
        <v>282904</v>
      </c>
      <c r="O25" s="687">
        <f t="shared" si="40"/>
        <v>14.8</v>
      </c>
      <c r="P25" s="688">
        <f>ROUND(N25/'０１表（第１表）'!J$32,2)</f>
        <v>19.63</v>
      </c>
      <c r="Q25" s="1406">
        <v>19355</v>
      </c>
      <c r="R25" s="687">
        <f t="shared" si="41"/>
        <v>3.9</v>
      </c>
      <c r="S25" s="944">
        <f>ROUND(Q25/'０１表（第１表）'!K$32,2)</f>
        <v>9.64</v>
      </c>
      <c r="T25" s="1405">
        <v>121377</v>
      </c>
      <c r="U25" s="687">
        <f t="shared" si="42"/>
        <v>12.5</v>
      </c>
      <c r="V25" s="688">
        <f>ROUND(T25/'０１表（第１表）'!L$32,2)</f>
        <v>23.05</v>
      </c>
      <c r="W25" s="1407">
        <v>122019</v>
      </c>
      <c r="X25" s="687">
        <f t="shared" si="43"/>
        <v>11.8</v>
      </c>
      <c r="Y25" s="688">
        <f>ROUND(W25/'０１表（第１表）'!M$32,2)</f>
        <v>36.25</v>
      </c>
      <c r="Z25" s="1405">
        <v>103074</v>
      </c>
      <c r="AA25" s="687">
        <f t="shared" si="44"/>
        <v>7.5</v>
      </c>
      <c r="AB25" s="688">
        <f>ROUND(Z25/'０１表（第１表）'!N$32,2)</f>
        <v>18.93</v>
      </c>
      <c r="AC25" s="1406">
        <v>112512</v>
      </c>
      <c r="AD25" s="687">
        <f t="shared" si="1"/>
        <v>10.4</v>
      </c>
      <c r="AE25" s="944">
        <f>ROUND(AC25/'０１表（第１表）'!O$32,2)</f>
        <v>20.9</v>
      </c>
      <c r="AF25" s="1405">
        <v>90752</v>
      </c>
      <c r="AG25" s="687">
        <f t="shared" si="2"/>
        <v>16.8</v>
      </c>
      <c r="AH25" s="688">
        <f>ROUND(AF25/'０１表（第１表）'!P$32,2)</f>
        <v>27.44</v>
      </c>
      <c r="AI25" s="1406">
        <v>142770</v>
      </c>
      <c r="AJ25" s="687">
        <f t="shared" si="3"/>
        <v>16.5</v>
      </c>
      <c r="AK25" s="944">
        <f>ROUND(AI25/'０１表（第１表）'!Q$32,2)</f>
        <v>24.97</v>
      </c>
      <c r="AL25" s="1405">
        <v>31335</v>
      </c>
      <c r="AM25" s="687">
        <f t="shared" si="4"/>
        <v>2</v>
      </c>
      <c r="AN25" s="688">
        <f>ROUND(AL25/'０１表（第１表）'!R$32,2)</f>
        <v>5.31</v>
      </c>
      <c r="AO25" s="1405">
        <v>222059</v>
      </c>
      <c r="AP25" s="687">
        <f t="shared" si="5"/>
        <v>4.8</v>
      </c>
      <c r="AQ25" s="688">
        <f>ROUND(AO25/'０１表（第１表）'!S$32,2)</f>
        <v>10.7</v>
      </c>
      <c r="AR25" s="1405">
        <v>242321</v>
      </c>
      <c r="AS25" s="687">
        <f t="shared" si="6"/>
        <v>9.2</v>
      </c>
      <c r="AT25" s="688">
        <f>ROUND(AR25/'０１表（第１表）'!T$32,2)</f>
        <v>13.89</v>
      </c>
      <c r="AU25" s="1406">
        <v>102545</v>
      </c>
      <c r="AV25" s="687">
        <f t="shared" si="7"/>
        <v>6.9</v>
      </c>
      <c r="AW25" s="944">
        <f>ROUND(AU25/'０１表（第１表）'!U$32,2)</f>
        <v>19.02</v>
      </c>
      <c r="AX25" s="1405">
        <v>137863</v>
      </c>
      <c r="AY25" s="687">
        <f t="shared" si="8"/>
        <v>22.9</v>
      </c>
      <c r="AZ25" s="688">
        <f>ROUND(AX25/'０１表（第１表）'!V$32,2)</f>
        <v>50.58</v>
      </c>
      <c r="BA25" s="1406">
        <v>207251</v>
      </c>
      <c r="BB25" s="687">
        <f t="shared" si="9"/>
        <v>18.1</v>
      </c>
      <c r="BC25" s="944">
        <f>ROUND(BA25/'０１表（第１表）'!W32,2)</f>
        <v>33.68</v>
      </c>
      <c r="BD25" s="1405">
        <v>33461</v>
      </c>
      <c r="BE25" s="687">
        <f t="shared" si="10"/>
        <v>5.7</v>
      </c>
      <c r="BF25" s="688">
        <f>ROUND(BD25/'０１表（第１表）'!X$32,2)</f>
        <v>11.53</v>
      </c>
      <c r="BG25" s="1405">
        <v>80348</v>
      </c>
      <c r="BH25" s="687">
        <f t="shared" si="11"/>
        <v>8.1</v>
      </c>
      <c r="BI25" s="688">
        <f>ROUND(BG25/'０１表（第１表）'!Y$32,2)</f>
        <v>16.42</v>
      </c>
      <c r="BJ25" s="1405">
        <v>126439</v>
      </c>
      <c r="BK25" s="687">
        <f t="shared" si="12"/>
        <v>7</v>
      </c>
      <c r="BL25" s="688">
        <f>ROUND(BJ25/'０１表（第１表）'!Z$32,2)</f>
        <v>15.77</v>
      </c>
      <c r="BM25" s="1406">
        <v>84978</v>
      </c>
      <c r="BN25" s="687">
        <f t="shared" si="13"/>
        <v>8.3</v>
      </c>
      <c r="BO25" s="944">
        <f>ROUND(BM25/'０１表（第１表）'!AA$32,2)</f>
        <v>19.57</v>
      </c>
      <c r="BP25" s="1405">
        <v>90859</v>
      </c>
      <c r="BQ25" s="687">
        <f t="shared" si="14"/>
        <v>10.3</v>
      </c>
      <c r="BR25" s="688">
        <f>ROUND(BP25/'０１表（第１表）'!AB$32,2)</f>
        <v>29.95</v>
      </c>
      <c r="BS25" s="1406">
        <v>108671</v>
      </c>
      <c r="BT25" s="687">
        <f t="shared" si="15"/>
        <v>11.4</v>
      </c>
      <c r="BU25" s="944">
        <f>ROUND(BS25/'０１表（第１表）'!AC$32,2)</f>
        <v>28.45</v>
      </c>
      <c r="BV25" s="1405">
        <v>39943</v>
      </c>
      <c r="BW25" s="687">
        <f t="shared" si="16"/>
        <v>4.1</v>
      </c>
      <c r="BX25" s="688">
        <f>ROUND(BV25/'０１表（第１表）'!AD$32,2)</f>
        <v>14.17</v>
      </c>
      <c r="BY25" s="1405">
        <v>132121</v>
      </c>
      <c r="BZ25" s="687">
        <f t="shared" si="17"/>
        <v>5.8</v>
      </c>
      <c r="CA25" s="688">
        <f>ROUND(BY25/'０１表（第１表）'!AE$32,2)</f>
        <v>13.95</v>
      </c>
      <c r="CB25" s="1405">
        <v>37346</v>
      </c>
      <c r="CC25" s="687">
        <f t="shared" si="18"/>
        <v>5.2</v>
      </c>
      <c r="CD25" s="688">
        <f>ROUND(CB25/'０１表（第１表）'!AF$32,2)</f>
        <v>11.38</v>
      </c>
      <c r="CE25" s="1406">
        <v>43358</v>
      </c>
      <c r="CF25" s="687">
        <f t="shared" si="19"/>
        <v>4.3</v>
      </c>
      <c r="CG25" s="944">
        <f>ROUND(CE25/'０１表（第１表）'!AG$32,2)</f>
        <v>25.55</v>
      </c>
      <c r="CH25" s="1405">
        <v>47948</v>
      </c>
      <c r="CI25" s="687">
        <f t="shared" si="20"/>
        <v>5.5</v>
      </c>
      <c r="CJ25" s="688">
        <f>ROUND(CH25/'０１表（第１表）'!AH$32,2)</f>
        <v>11.51</v>
      </c>
      <c r="CK25" s="1406">
        <v>53661</v>
      </c>
      <c r="CL25" s="687">
        <f t="shared" si="21"/>
        <v>8.8</v>
      </c>
      <c r="CM25" s="944">
        <f>ROUND(CK25/'０１表（第１表）'!AI$32,2)</f>
        <v>14.15</v>
      </c>
      <c r="CN25" s="1405">
        <v>43360</v>
      </c>
      <c r="CO25" s="687">
        <f t="shared" si="22"/>
        <v>6.7</v>
      </c>
      <c r="CP25" s="688">
        <f>ROUND(CN25/'０１表（第１表）'!AJ$32,2)</f>
        <v>14.3</v>
      </c>
      <c r="CQ25" s="1405">
        <v>76402</v>
      </c>
      <c r="CR25" s="687">
        <f t="shared" si="23"/>
        <v>15</v>
      </c>
      <c r="CS25" s="688">
        <f>ROUND(CQ25/'０１表（第１表）'!AK$32,2)</f>
        <v>26.71</v>
      </c>
      <c r="CT25" s="1405">
        <v>19328</v>
      </c>
      <c r="CU25" s="687">
        <f t="shared" si="24"/>
        <v>3.8</v>
      </c>
      <c r="CV25" s="688">
        <f>ROUND(CT25/'０１表（第１表）'!AL$32,2)</f>
        <v>9.83</v>
      </c>
      <c r="CW25" s="1406">
        <v>57947</v>
      </c>
      <c r="CX25" s="687">
        <f t="shared" si="25"/>
        <v>8.3</v>
      </c>
      <c r="CY25" s="944">
        <f>ROUND(CW25/'０１表（第１表）'!AM$32,2)</f>
        <v>14.46</v>
      </c>
      <c r="CZ25" s="1405">
        <v>26668</v>
      </c>
      <c r="DA25" s="687">
        <f t="shared" si="26"/>
        <v>6.8</v>
      </c>
      <c r="DB25" s="688">
        <f>ROUND(CZ25/'０１表（第１表）'!AN$32,2)</f>
        <v>12.7</v>
      </c>
      <c r="DC25" s="1406">
        <v>35662</v>
      </c>
      <c r="DD25" s="687">
        <f t="shared" si="27"/>
        <v>7</v>
      </c>
      <c r="DE25" s="944">
        <f>ROUND(DC25/'０１表（第１表）'!AO$32,2)</f>
        <v>14.58</v>
      </c>
      <c r="DF25" s="1405">
        <v>107500</v>
      </c>
      <c r="DG25" s="687">
        <f t="shared" si="28"/>
        <v>13.7</v>
      </c>
      <c r="DH25" s="688">
        <f>ROUND(DF25/'０１表（第１表）'!AP$32,2)</f>
        <v>27.35</v>
      </c>
      <c r="DI25" s="1405">
        <v>8219</v>
      </c>
      <c r="DJ25" s="687">
        <f t="shared" si="29"/>
        <v>3.9</v>
      </c>
      <c r="DK25" s="688">
        <f>ROUND(DI25/'０１表（第１表）'!AQ$32,2)</f>
        <v>9.04</v>
      </c>
      <c r="DL25" s="1405">
        <v>40476</v>
      </c>
      <c r="DM25" s="687">
        <f t="shared" si="30"/>
        <v>12.6</v>
      </c>
      <c r="DN25" s="688">
        <f>ROUND(DL25/'０１表（第１表）'!AR$32,2)</f>
        <v>28.83</v>
      </c>
      <c r="DO25" s="1406">
        <v>74054</v>
      </c>
      <c r="DP25" s="687">
        <f t="shared" si="31"/>
        <v>16</v>
      </c>
      <c r="DQ25" s="944">
        <f>ROUND(DO25/'０１表（第１表）'!AS$32,2)</f>
        <v>46.88</v>
      </c>
      <c r="DR25" s="1407">
        <v>41657</v>
      </c>
      <c r="DS25" s="687">
        <f t="shared" si="32"/>
        <v>7.7</v>
      </c>
      <c r="DT25" s="688">
        <f>ROUND(DR25/'０１表（第１表）'!AT$32,2)</f>
        <v>17.17</v>
      </c>
      <c r="DU25" s="1405">
        <v>17568</v>
      </c>
      <c r="DV25" s="687">
        <f t="shared" si="33"/>
        <v>4.9</v>
      </c>
      <c r="DW25" s="688">
        <f>ROUND(DU25/'０１表（第１表）'!AU$32,2)</f>
        <v>10.86</v>
      </c>
      <c r="DX25" s="1407">
        <v>240031</v>
      </c>
      <c r="DY25" s="687">
        <f t="shared" si="34"/>
        <v>4.8</v>
      </c>
      <c r="DZ25" s="688">
        <f>ROUND(DX25/'０１表（第１表）'!AV$32,2)</f>
        <v>11.01</v>
      </c>
      <c r="EA25" s="1407">
        <v>210728</v>
      </c>
      <c r="EB25" s="687">
        <f t="shared" si="35"/>
        <v>13.8</v>
      </c>
      <c r="EC25" s="688">
        <f>ROUND(EA25/'０１表（第１表）'!AW$32,2)</f>
        <v>31.58</v>
      </c>
      <c r="ED25" s="1450">
        <f t="shared" si="37"/>
        <v>4730831</v>
      </c>
      <c r="EE25" s="1451">
        <f t="shared" si="36"/>
        <v>8.4</v>
      </c>
      <c r="EF25" s="1452">
        <f>ROUND(ED25/'０１表（第１表）'!AX$32,2)</f>
        <v>16.85</v>
      </c>
    </row>
    <row r="26" spans="2:136" s="875" customFormat="1" ht="20.25" customHeight="1">
      <c r="B26" s="556" t="s">
        <v>729</v>
      </c>
      <c r="C26" s="104"/>
      <c r="D26" s="104"/>
      <c r="E26" s="1472">
        <v>13194</v>
      </c>
      <c r="F26" s="1473"/>
      <c r="G26" s="1474"/>
      <c r="H26" s="1472">
        <v>24605</v>
      </c>
      <c r="I26" s="1473"/>
      <c r="J26" s="1475"/>
      <c r="K26" s="1476">
        <v>0</v>
      </c>
      <c r="L26" s="1473"/>
      <c r="M26" s="1474"/>
      <c r="N26" s="1472">
        <v>651</v>
      </c>
      <c r="O26" s="1473"/>
      <c r="P26" s="1475"/>
      <c r="Q26" s="1476">
        <v>265</v>
      </c>
      <c r="R26" s="1473"/>
      <c r="S26" s="1474"/>
      <c r="T26" s="1472">
        <v>0</v>
      </c>
      <c r="U26" s="1473"/>
      <c r="V26" s="1475"/>
      <c r="W26" s="1472">
        <v>0</v>
      </c>
      <c r="X26" s="1410"/>
      <c r="Y26" s="1475"/>
      <c r="Z26" s="1472">
        <v>215</v>
      </c>
      <c r="AA26" s="1473"/>
      <c r="AB26" s="1475"/>
      <c r="AC26" s="1476">
        <v>9174</v>
      </c>
      <c r="AD26" s="1473"/>
      <c r="AE26" s="1474"/>
      <c r="AF26" s="1472">
        <v>7661</v>
      </c>
      <c r="AG26" s="1473"/>
      <c r="AH26" s="1475"/>
      <c r="AI26" s="1476">
        <v>10969</v>
      </c>
      <c r="AJ26" s="1473"/>
      <c r="AK26" s="1474"/>
      <c r="AL26" s="1472">
        <v>3032</v>
      </c>
      <c r="AM26" s="1473"/>
      <c r="AN26" s="1475"/>
      <c r="AO26" s="1472">
        <v>10592</v>
      </c>
      <c r="AP26" s="1473"/>
      <c r="AQ26" s="1475"/>
      <c r="AR26" s="1472">
        <v>44532</v>
      </c>
      <c r="AS26" s="1473"/>
      <c r="AT26" s="1475"/>
      <c r="AU26" s="1476">
        <v>0</v>
      </c>
      <c r="AV26" s="1473"/>
      <c r="AW26" s="1474"/>
      <c r="AX26" s="1472">
        <v>0</v>
      </c>
      <c r="AY26" s="1473"/>
      <c r="AZ26" s="1475"/>
      <c r="BA26" s="1476">
        <v>0</v>
      </c>
      <c r="BB26" s="1473"/>
      <c r="BC26" s="1474"/>
      <c r="BD26" s="1472">
        <v>243</v>
      </c>
      <c r="BE26" s="1473"/>
      <c r="BF26" s="1475"/>
      <c r="BG26" s="1472">
        <v>0</v>
      </c>
      <c r="BH26" s="1473"/>
      <c r="BI26" s="1475"/>
      <c r="BJ26" s="1472">
        <v>0</v>
      </c>
      <c r="BK26" s="1473"/>
      <c r="BL26" s="1475"/>
      <c r="BM26" s="1476">
        <v>0</v>
      </c>
      <c r="BN26" s="1473"/>
      <c r="BO26" s="1474"/>
      <c r="BP26" s="1472">
        <v>9266</v>
      </c>
      <c r="BQ26" s="1473"/>
      <c r="BR26" s="1475"/>
      <c r="BS26" s="1476">
        <v>191</v>
      </c>
      <c r="BT26" s="1473"/>
      <c r="BU26" s="1474"/>
      <c r="BV26" s="1472">
        <v>170</v>
      </c>
      <c r="BW26" s="1473"/>
      <c r="BX26" s="1475"/>
      <c r="BY26" s="1472">
        <v>515</v>
      </c>
      <c r="BZ26" s="1473"/>
      <c r="CA26" s="1475"/>
      <c r="CB26" s="1472">
        <v>267</v>
      </c>
      <c r="CC26" s="1473"/>
      <c r="CD26" s="1475"/>
      <c r="CE26" s="1476">
        <v>0</v>
      </c>
      <c r="CF26" s="1473"/>
      <c r="CG26" s="1474"/>
      <c r="CH26" s="1472">
        <v>0</v>
      </c>
      <c r="CI26" s="1473"/>
      <c r="CJ26" s="1475"/>
      <c r="CK26" s="1476">
        <v>311</v>
      </c>
      <c r="CL26" s="1473"/>
      <c r="CM26" s="1474"/>
      <c r="CN26" s="1472">
        <v>0</v>
      </c>
      <c r="CO26" s="1473"/>
      <c r="CP26" s="1475"/>
      <c r="CQ26" s="1472">
        <v>0</v>
      </c>
      <c r="CR26" s="1473"/>
      <c r="CS26" s="1475"/>
      <c r="CT26" s="1472">
        <v>0</v>
      </c>
      <c r="CU26" s="1473"/>
      <c r="CV26" s="1475"/>
      <c r="CW26" s="1476">
        <v>805</v>
      </c>
      <c r="CX26" s="1473"/>
      <c r="CY26" s="1474"/>
      <c r="CZ26" s="1472">
        <v>0</v>
      </c>
      <c r="DA26" s="1473"/>
      <c r="DB26" s="1475"/>
      <c r="DC26" s="1476">
        <v>0</v>
      </c>
      <c r="DD26" s="1473"/>
      <c r="DE26" s="1474"/>
      <c r="DF26" s="1472">
        <v>0</v>
      </c>
      <c r="DG26" s="1473"/>
      <c r="DH26" s="1475"/>
      <c r="DI26" s="1472">
        <v>0</v>
      </c>
      <c r="DJ26" s="1473"/>
      <c r="DK26" s="1475"/>
      <c r="DL26" s="1472">
        <v>0</v>
      </c>
      <c r="DM26" s="1473"/>
      <c r="DN26" s="1475"/>
      <c r="DO26" s="1476">
        <v>6797</v>
      </c>
      <c r="DP26" s="1473"/>
      <c r="DQ26" s="1474"/>
      <c r="DR26" s="1387">
        <v>136</v>
      </c>
      <c r="DS26" s="1473"/>
      <c r="DT26" s="1475"/>
      <c r="DU26" s="1472">
        <v>0</v>
      </c>
      <c r="DV26" s="1473"/>
      <c r="DW26" s="1475"/>
      <c r="DX26" s="1477">
        <v>1797</v>
      </c>
      <c r="DY26" s="1473"/>
      <c r="DZ26" s="1475"/>
      <c r="EA26" s="1477">
        <v>365</v>
      </c>
      <c r="EB26" s="1473"/>
      <c r="EC26" s="1475"/>
      <c r="ED26" s="1450">
        <f t="shared" si="37"/>
        <v>145753</v>
      </c>
      <c r="EE26" s="1451">
        <f>ROUND(+ED26/+ED$30*100,1)</f>
        <v>0.3</v>
      </c>
      <c r="EF26" s="1452">
        <f>ROUND(ED26/'０１表（第１表）'!AX$32,2)</f>
        <v>0.52</v>
      </c>
    </row>
    <row r="27" spans="2:136" s="875" customFormat="1" ht="20.25" customHeight="1">
      <c r="B27" s="556" t="s">
        <v>730</v>
      </c>
      <c r="C27" s="104"/>
      <c r="D27" s="104"/>
      <c r="E27" s="1400">
        <v>176069</v>
      </c>
      <c r="F27" s="684"/>
      <c r="G27" s="941"/>
      <c r="H27" s="683">
        <v>0</v>
      </c>
      <c r="I27" s="684"/>
      <c r="J27" s="685"/>
      <c r="K27" s="1401">
        <v>1612149</v>
      </c>
      <c r="L27" s="684"/>
      <c r="M27" s="941"/>
      <c r="N27" s="1400">
        <v>112772</v>
      </c>
      <c r="O27" s="684"/>
      <c r="P27" s="685"/>
      <c r="Q27" s="1401">
        <v>70291</v>
      </c>
      <c r="R27" s="684"/>
      <c r="S27" s="941"/>
      <c r="T27" s="1400">
        <v>252034</v>
      </c>
      <c r="U27" s="684"/>
      <c r="V27" s="685"/>
      <c r="W27" s="1400">
        <v>193559</v>
      </c>
      <c r="X27" s="684"/>
      <c r="Y27" s="685"/>
      <c r="Z27" s="1400">
        <v>463294</v>
      </c>
      <c r="AA27" s="684"/>
      <c r="AB27" s="685"/>
      <c r="AC27" s="970">
        <v>0</v>
      </c>
      <c r="AD27" s="684"/>
      <c r="AE27" s="941"/>
      <c r="AF27" s="683">
        <v>0</v>
      </c>
      <c r="AG27" s="684"/>
      <c r="AH27" s="685"/>
      <c r="AI27" s="970">
        <v>0</v>
      </c>
      <c r="AJ27" s="684"/>
      <c r="AK27" s="941"/>
      <c r="AL27" s="1400">
        <v>729615</v>
      </c>
      <c r="AM27" s="684"/>
      <c r="AN27" s="685"/>
      <c r="AO27" s="1400">
        <v>2070225</v>
      </c>
      <c r="AP27" s="684"/>
      <c r="AQ27" s="685"/>
      <c r="AR27" s="1400">
        <v>510863</v>
      </c>
      <c r="AS27" s="684"/>
      <c r="AT27" s="685"/>
      <c r="AU27" s="1401">
        <v>763460</v>
      </c>
      <c r="AV27" s="684"/>
      <c r="AW27" s="941"/>
      <c r="AX27" s="1400">
        <v>81166</v>
      </c>
      <c r="AY27" s="684"/>
      <c r="AZ27" s="685"/>
      <c r="BA27" s="1401">
        <v>486360</v>
      </c>
      <c r="BB27" s="684"/>
      <c r="BC27" s="941"/>
      <c r="BD27" s="1400">
        <v>85232</v>
      </c>
      <c r="BE27" s="684"/>
      <c r="BF27" s="685"/>
      <c r="BG27" s="1400">
        <v>270762</v>
      </c>
      <c r="BH27" s="684"/>
      <c r="BI27" s="685"/>
      <c r="BJ27" s="1400">
        <v>426530</v>
      </c>
      <c r="BK27" s="684"/>
      <c r="BL27" s="685"/>
      <c r="BM27" s="1401">
        <v>353639</v>
      </c>
      <c r="BN27" s="684"/>
      <c r="BO27" s="941"/>
      <c r="BP27" s="1400">
        <v>302371</v>
      </c>
      <c r="BQ27" s="684"/>
      <c r="BR27" s="685"/>
      <c r="BS27" s="1401">
        <v>261105</v>
      </c>
      <c r="BT27" s="684"/>
      <c r="BU27" s="941"/>
      <c r="BV27" s="1400">
        <v>371780</v>
      </c>
      <c r="BW27" s="684"/>
      <c r="BX27" s="685"/>
      <c r="BY27" s="1400">
        <v>1330885</v>
      </c>
      <c r="BZ27" s="684"/>
      <c r="CA27" s="685"/>
      <c r="CB27" s="1400">
        <v>139287</v>
      </c>
      <c r="CC27" s="684"/>
      <c r="CD27" s="685"/>
      <c r="CE27" s="1401">
        <v>194319</v>
      </c>
      <c r="CF27" s="684"/>
      <c r="CG27" s="941"/>
      <c r="CH27" s="1400">
        <v>373806</v>
      </c>
      <c r="CI27" s="684"/>
      <c r="CJ27" s="685"/>
      <c r="CK27" s="1401">
        <v>9567</v>
      </c>
      <c r="CL27" s="684"/>
      <c r="CM27" s="941"/>
      <c r="CN27" s="1400">
        <v>41658</v>
      </c>
      <c r="CO27" s="684"/>
      <c r="CP27" s="685"/>
      <c r="CQ27" s="1400">
        <v>188345</v>
      </c>
      <c r="CR27" s="684"/>
      <c r="CS27" s="685"/>
      <c r="CT27" s="683">
        <v>0</v>
      </c>
      <c r="CU27" s="684"/>
      <c r="CV27" s="685"/>
      <c r="CW27" s="1401">
        <v>179195</v>
      </c>
      <c r="CX27" s="684"/>
      <c r="CY27" s="941"/>
      <c r="CZ27" s="683">
        <v>0</v>
      </c>
      <c r="DA27" s="684"/>
      <c r="DB27" s="685"/>
      <c r="DC27" s="1401">
        <v>281363</v>
      </c>
      <c r="DD27" s="684"/>
      <c r="DE27" s="941"/>
      <c r="DF27" s="1400">
        <v>341390</v>
      </c>
      <c r="DG27" s="684"/>
      <c r="DH27" s="685"/>
      <c r="DI27" s="1400">
        <v>108053</v>
      </c>
      <c r="DJ27" s="684"/>
      <c r="DK27" s="685"/>
      <c r="DL27" s="1400">
        <v>67143</v>
      </c>
      <c r="DM27" s="684"/>
      <c r="DN27" s="685"/>
      <c r="DO27" s="1403">
        <v>42414</v>
      </c>
      <c r="DP27" s="684"/>
      <c r="DQ27" s="941"/>
      <c r="DR27" s="1402">
        <v>212487</v>
      </c>
      <c r="DS27" s="684"/>
      <c r="DT27" s="685"/>
      <c r="DU27" s="1402">
        <v>103187</v>
      </c>
      <c r="DV27" s="684"/>
      <c r="DW27" s="685"/>
      <c r="DX27" s="1402">
        <v>2452983</v>
      </c>
      <c r="DY27" s="684"/>
      <c r="DZ27" s="685"/>
      <c r="EA27" s="1402">
        <v>406472</v>
      </c>
      <c r="EB27" s="684">
        <f t="shared" si="35"/>
        <v>26.6</v>
      </c>
      <c r="EC27" s="685">
        <f>ROUND(EA27/'０１表（第１表）'!AW$32,2)</f>
        <v>60.91</v>
      </c>
      <c r="ED27" s="1450">
        <f t="shared" si="37"/>
        <v>16065830</v>
      </c>
      <c r="EE27" s="1439">
        <f t="shared" si="36"/>
        <v>28.5</v>
      </c>
      <c r="EF27" s="1440">
        <f>ROUND(ED27/'０１表（第１表）'!AX$32,2)</f>
        <v>57.22</v>
      </c>
    </row>
    <row r="28" spans="2:136" s="875" customFormat="1" ht="20.25" customHeight="1">
      <c r="B28" s="1612"/>
      <c r="C28" s="1599"/>
      <c r="D28" s="961" t="s">
        <v>361</v>
      </c>
      <c r="E28" s="1387">
        <v>105641</v>
      </c>
      <c r="F28" s="947"/>
      <c r="G28" s="948"/>
      <c r="H28" s="680">
        <v>0</v>
      </c>
      <c r="I28" s="947"/>
      <c r="J28" s="949"/>
      <c r="K28" s="1411">
        <v>967289</v>
      </c>
      <c r="L28" s="947"/>
      <c r="M28" s="948"/>
      <c r="N28" s="1387">
        <v>67663</v>
      </c>
      <c r="O28" s="947"/>
      <c r="P28" s="949"/>
      <c r="Q28" s="1396">
        <v>42175</v>
      </c>
      <c r="R28" s="974"/>
      <c r="S28" s="977"/>
      <c r="T28" s="1387">
        <v>151220</v>
      </c>
      <c r="U28" s="947"/>
      <c r="V28" s="949"/>
      <c r="W28" s="1387">
        <v>116135</v>
      </c>
      <c r="X28" s="947"/>
      <c r="Y28" s="949"/>
      <c r="Z28" s="1387">
        <v>277977</v>
      </c>
      <c r="AA28" s="947"/>
      <c r="AB28" s="949"/>
      <c r="AC28" s="680">
        <v>0</v>
      </c>
      <c r="AD28" s="947"/>
      <c r="AE28" s="948"/>
      <c r="AF28" s="680">
        <v>0</v>
      </c>
      <c r="AG28" s="681"/>
      <c r="AH28" s="949"/>
      <c r="AI28" s="680">
        <v>0</v>
      </c>
      <c r="AJ28" s="947"/>
      <c r="AK28" s="948"/>
      <c r="AL28" s="1387">
        <v>437769</v>
      </c>
      <c r="AM28" s="947"/>
      <c r="AN28" s="949"/>
      <c r="AO28" s="1387">
        <v>1242135</v>
      </c>
      <c r="AP28" s="947"/>
      <c r="AQ28" s="949"/>
      <c r="AR28" s="1387">
        <v>306518</v>
      </c>
      <c r="AS28" s="974"/>
      <c r="AT28" s="975"/>
      <c r="AU28" s="1396">
        <v>458076</v>
      </c>
      <c r="AV28" s="974"/>
      <c r="AW28" s="977"/>
      <c r="AX28" s="1387">
        <v>48699</v>
      </c>
      <c r="AY28" s="974"/>
      <c r="AZ28" s="975"/>
      <c r="BA28" s="1396">
        <v>291816</v>
      </c>
      <c r="BB28" s="974"/>
      <c r="BC28" s="977"/>
      <c r="BD28" s="1387">
        <v>51139</v>
      </c>
      <c r="BE28" s="974"/>
      <c r="BF28" s="975"/>
      <c r="BG28" s="1387">
        <v>162457</v>
      </c>
      <c r="BH28" s="974"/>
      <c r="BI28" s="975"/>
      <c r="BJ28" s="1387">
        <v>255918</v>
      </c>
      <c r="BK28" s="974"/>
      <c r="BL28" s="975"/>
      <c r="BM28" s="1396">
        <v>212183</v>
      </c>
      <c r="BN28" s="974"/>
      <c r="BO28" s="977"/>
      <c r="BP28" s="1387">
        <v>181422</v>
      </c>
      <c r="BQ28" s="974"/>
      <c r="BR28" s="975"/>
      <c r="BS28" s="1396">
        <v>156663</v>
      </c>
      <c r="BT28" s="974"/>
      <c r="BU28" s="977"/>
      <c r="BV28" s="1387">
        <v>223068</v>
      </c>
      <c r="BW28" s="974"/>
      <c r="BX28" s="975"/>
      <c r="BY28" s="1387">
        <v>798531</v>
      </c>
      <c r="BZ28" s="974"/>
      <c r="CA28" s="975"/>
      <c r="CB28" s="1387">
        <v>83572</v>
      </c>
      <c r="CC28" s="974"/>
      <c r="CD28" s="975"/>
      <c r="CE28" s="1396">
        <v>116591</v>
      </c>
      <c r="CF28" s="974"/>
      <c r="CG28" s="977"/>
      <c r="CH28" s="1387">
        <v>224283</v>
      </c>
      <c r="CI28" s="974"/>
      <c r="CJ28" s="975"/>
      <c r="CK28" s="1396">
        <v>5740</v>
      </c>
      <c r="CL28" s="974"/>
      <c r="CM28" s="977"/>
      <c r="CN28" s="1387">
        <v>24995</v>
      </c>
      <c r="CO28" s="974"/>
      <c r="CP28" s="975"/>
      <c r="CQ28" s="1387">
        <v>74091</v>
      </c>
      <c r="CR28" s="974"/>
      <c r="CS28" s="975"/>
      <c r="CT28" s="983">
        <v>0</v>
      </c>
      <c r="CU28" s="974"/>
      <c r="CV28" s="975"/>
      <c r="CW28" s="1396">
        <v>107517</v>
      </c>
      <c r="CX28" s="974"/>
      <c r="CY28" s="977"/>
      <c r="CZ28" s="983">
        <v>0</v>
      </c>
      <c r="DA28" s="974"/>
      <c r="DB28" s="975"/>
      <c r="DC28" s="1396">
        <v>168818</v>
      </c>
      <c r="DD28" s="974"/>
      <c r="DE28" s="977"/>
      <c r="DF28" s="1387">
        <v>204834</v>
      </c>
      <c r="DG28" s="974"/>
      <c r="DH28" s="975"/>
      <c r="DI28" s="1387">
        <v>64832</v>
      </c>
      <c r="DJ28" s="974"/>
      <c r="DK28" s="975"/>
      <c r="DL28" s="1387">
        <v>40286</v>
      </c>
      <c r="DM28" s="974"/>
      <c r="DN28" s="975"/>
      <c r="DO28" s="1396">
        <v>25448</v>
      </c>
      <c r="DP28" s="984"/>
      <c r="DQ28" s="985"/>
      <c r="DR28" s="1399">
        <v>127492</v>
      </c>
      <c r="DS28" s="984"/>
      <c r="DT28" s="986"/>
      <c r="DU28" s="1399">
        <v>61912</v>
      </c>
      <c r="DV28" s="984"/>
      <c r="DW28" s="986"/>
      <c r="DX28" s="1387">
        <v>1471790</v>
      </c>
      <c r="DY28" s="984"/>
      <c r="DZ28" s="986"/>
      <c r="EA28" s="1412">
        <v>243883</v>
      </c>
      <c r="EB28" s="984">
        <f t="shared" si="35"/>
        <v>15.9</v>
      </c>
      <c r="EC28" s="986">
        <f>ROUND(EA28/'０１表（第１表）'!AW$32,2)</f>
        <v>36.55</v>
      </c>
      <c r="ED28" s="1447">
        <f>E28+H28+K28+N28+Q28+T28+W28+Z28+AC28+AF28+AI28+AL28+AO28+AR28+AU28+AX28+BA28+BD28+BG28+BJ28+BM28+BP28+BS28+BV28+BY28+CB28+CE28+CH28+CK28+CN28+CQ28+CT28+CW28+CZ28+DC28+DF28+DI28+DL28+DO28+DR28+DU28+DX28+EA28</f>
        <v>9600578</v>
      </c>
      <c r="EE28" s="1448">
        <f t="shared" si="36"/>
        <v>17</v>
      </c>
      <c r="EF28" s="1449">
        <f>ROUND(ED28/'０１表（第１表）'!AX$32,2)</f>
        <v>34.2</v>
      </c>
    </row>
    <row r="29" spans="2:136" s="875" customFormat="1" ht="20.25" customHeight="1">
      <c r="B29" s="555" t="s">
        <v>731</v>
      </c>
      <c r="C29" s="103"/>
      <c r="D29" s="103"/>
      <c r="E29" s="1407">
        <v>600781</v>
      </c>
      <c r="F29" s="687"/>
      <c r="G29" s="944"/>
      <c r="H29" s="1387">
        <v>409573</v>
      </c>
      <c r="I29" s="687"/>
      <c r="J29" s="688"/>
      <c r="K29" s="1407">
        <v>91610</v>
      </c>
      <c r="L29" s="687"/>
      <c r="M29" s="944"/>
      <c r="N29" s="1407">
        <v>56682</v>
      </c>
      <c r="O29" s="687"/>
      <c r="P29" s="688"/>
      <c r="Q29" s="1408">
        <v>8538</v>
      </c>
      <c r="R29" s="687"/>
      <c r="S29" s="944"/>
      <c r="T29" s="1407">
        <v>29451</v>
      </c>
      <c r="U29" s="687"/>
      <c r="V29" s="688"/>
      <c r="W29" s="1407">
        <v>10920</v>
      </c>
      <c r="X29" s="687"/>
      <c r="Y29" s="688"/>
      <c r="Z29" s="1407">
        <v>39852</v>
      </c>
      <c r="AA29" s="687"/>
      <c r="AB29" s="688"/>
      <c r="AC29" s="1413">
        <v>59192</v>
      </c>
      <c r="AD29" s="687"/>
      <c r="AE29" s="944"/>
      <c r="AF29" s="1407">
        <v>21843</v>
      </c>
      <c r="AG29" s="947"/>
      <c r="AH29" s="688"/>
      <c r="AI29" s="1414">
        <v>54821</v>
      </c>
      <c r="AJ29" s="687"/>
      <c r="AK29" s="944"/>
      <c r="AL29" s="1407">
        <v>67273</v>
      </c>
      <c r="AM29" s="687"/>
      <c r="AN29" s="688"/>
      <c r="AO29" s="1407">
        <v>113112</v>
      </c>
      <c r="AP29" s="687"/>
      <c r="AQ29" s="688"/>
      <c r="AR29" s="1405">
        <v>89828</v>
      </c>
      <c r="AS29" s="687"/>
      <c r="AT29" s="688"/>
      <c r="AU29" s="1406">
        <v>28382</v>
      </c>
      <c r="AV29" s="687"/>
      <c r="AW29" s="944"/>
      <c r="AX29" s="1405">
        <v>19947</v>
      </c>
      <c r="AY29" s="687"/>
      <c r="AZ29" s="688"/>
      <c r="BA29" s="1406">
        <v>17800</v>
      </c>
      <c r="BB29" s="687"/>
      <c r="BC29" s="944"/>
      <c r="BD29" s="1405">
        <v>49349</v>
      </c>
      <c r="BE29" s="687"/>
      <c r="BF29" s="688"/>
      <c r="BG29" s="1405">
        <v>76961</v>
      </c>
      <c r="BH29" s="687"/>
      <c r="BI29" s="688"/>
      <c r="BJ29" s="1405">
        <v>61777</v>
      </c>
      <c r="BK29" s="687"/>
      <c r="BL29" s="688"/>
      <c r="BM29" s="1406">
        <v>31860</v>
      </c>
      <c r="BN29" s="687"/>
      <c r="BO29" s="944"/>
      <c r="BP29" s="1405">
        <v>38575</v>
      </c>
      <c r="BQ29" s="687"/>
      <c r="BR29" s="688"/>
      <c r="BS29" s="1406">
        <v>23904</v>
      </c>
      <c r="BT29" s="687"/>
      <c r="BU29" s="944"/>
      <c r="BV29" s="1405">
        <v>29383</v>
      </c>
      <c r="BW29" s="687"/>
      <c r="BX29" s="688"/>
      <c r="BY29" s="1405">
        <v>86643</v>
      </c>
      <c r="BZ29" s="687"/>
      <c r="CA29" s="688"/>
      <c r="CB29" s="1405">
        <v>21717</v>
      </c>
      <c r="CC29" s="687"/>
      <c r="CD29" s="688"/>
      <c r="CE29" s="1406">
        <v>22365</v>
      </c>
      <c r="CF29" s="687"/>
      <c r="CG29" s="944"/>
      <c r="CH29" s="1405">
        <v>36178</v>
      </c>
      <c r="CI29" s="687"/>
      <c r="CJ29" s="688"/>
      <c r="CK29" s="1406">
        <v>36602</v>
      </c>
      <c r="CL29" s="687"/>
      <c r="CM29" s="944"/>
      <c r="CN29" s="1405">
        <v>27651</v>
      </c>
      <c r="CO29" s="687"/>
      <c r="CP29" s="688"/>
      <c r="CQ29" s="1405">
        <v>19816</v>
      </c>
      <c r="CR29" s="687"/>
      <c r="CS29" s="688"/>
      <c r="CT29" s="1405">
        <v>26907</v>
      </c>
      <c r="CU29" s="687"/>
      <c r="CV29" s="688"/>
      <c r="CW29" s="1406">
        <v>42364</v>
      </c>
      <c r="CX29" s="687"/>
      <c r="CY29" s="944"/>
      <c r="CZ29" s="1405">
        <v>40999</v>
      </c>
      <c r="DA29" s="687"/>
      <c r="DB29" s="688"/>
      <c r="DC29" s="1406">
        <v>8943</v>
      </c>
      <c r="DD29" s="687"/>
      <c r="DE29" s="944"/>
      <c r="DF29" s="1405">
        <v>29494</v>
      </c>
      <c r="DG29" s="687"/>
      <c r="DH29" s="688"/>
      <c r="DI29" s="1405">
        <v>2344</v>
      </c>
      <c r="DJ29" s="687"/>
      <c r="DK29" s="688"/>
      <c r="DL29" s="1405">
        <v>8841</v>
      </c>
      <c r="DM29" s="687"/>
      <c r="DN29" s="688"/>
      <c r="DO29" s="1406">
        <v>13033</v>
      </c>
      <c r="DP29" s="687"/>
      <c r="DQ29" s="944"/>
      <c r="DR29" s="1407">
        <v>25285</v>
      </c>
      <c r="DS29" s="687"/>
      <c r="DT29" s="688"/>
      <c r="DU29" s="1407">
        <v>17210</v>
      </c>
      <c r="DV29" s="687"/>
      <c r="DW29" s="688"/>
      <c r="DX29" s="1407">
        <v>377650</v>
      </c>
      <c r="DY29" s="687"/>
      <c r="DZ29" s="688"/>
      <c r="EA29" s="1407">
        <v>56127</v>
      </c>
      <c r="EB29" s="687">
        <f t="shared" si="35"/>
        <v>3.7</v>
      </c>
      <c r="EC29" s="688">
        <f>ROUND(EA29/'０１表（第１表）'!AW$32,2)</f>
        <v>8.41</v>
      </c>
      <c r="ED29" s="1450">
        <f t="shared" si="37"/>
        <v>2931583</v>
      </c>
      <c r="EE29" s="1451">
        <f t="shared" si="36"/>
        <v>5.2</v>
      </c>
      <c r="EF29" s="1449">
        <f>ROUND(ED29/'０１表（第１表）'!AX$32,2)</f>
        <v>10.44</v>
      </c>
    </row>
    <row r="30" spans="2:136" s="875" customFormat="1" ht="20.25" customHeight="1">
      <c r="B30" s="555" t="s">
        <v>732</v>
      </c>
      <c r="C30" s="103"/>
      <c r="D30" s="103"/>
      <c r="E30" s="1407">
        <v>4422271</v>
      </c>
      <c r="F30" s="687"/>
      <c r="G30" s="944"/>
      <c r="H30" s="1407">
        <v>3326495</v>
      </c>
      <c r="I30" s="687"/>
      <c r="J30" s="688"/>
      <c r="K30" s="1396">
        <v>3035034</v>
      </c>
      <c r="L30" s="687"/>
      <c r="M30" s="944"/>
      <c r="N30" s="1407">
        <v>1915252</v>
      </c>
      <c r="O30" s="687"/>
      <c r="P30" s="688"/>
      <c r="Q30" s="1408">
        <v>493001</v>
      </c>
      <c r="R30" s="687"/>
      <c r="S30" s="944"/>
      <c r="T30" s="1407">
        <v>974558</v>
      </c>
      <c r="U30" s="687"/>
      <c r="V30" s="688"/>
      <c r="W30" s="1387">
        <v>1035393</v>
      </c>
      <c r="X30" s="687"/>
      <c r="Y30" s="688"/>
      <c r="Z30" s="1387">
        <v>1366103</v>
      </c>
      <c r="AA30" s="687"/>
      <c r="AB30" s="688"/>
      <c r="AC30" s="1396">
        <v>1086349</v>
      </c>
      <c r="AD30" s="687"/>
      <c r="AE30" s="944"/>
      <c r="AF30" s="1387">
        <v>539844</v>
      </c>
      <c r="AG30" s="687"/>
      <c r="AH30" s="688"/>
      <c r="AI30" s="1396">
        <v>866774</v>
      </c>
      <c r="AJ30" s="687"/>
      <c r="AK30" s="944"/>
      <c r="AL30" s="1387">
        <v>1600151</v>
      </c>
      <c r="AM30" s="687"/>
      <c r="AN30" s="688"/>
      <c r="AO30" s="1387">
        <v>4659116</v>
      </c>
      <c r="AP30" s="687"/>
      <c r="AQ30" s="688"/>
      <c r="AR30" s="1405">
        <v>2629640</v>
      </c>
      <c r="AS30" s="687"/>
      <c r="AT30" s="688"/>
      <c r="AU30" s="1406">
        <v>1480427</v>
      </c>
      <c r="AV30" s="687"/>
      <c r="AW30" s="944"/>
      <c r="AX30" s="1405">
        <v>601662</v>
      </c>
      <c r="AY30" s="687"/>
      <c r="AZ30" s="688"/>
      <c r="BA30" s="1406">
        <v>1143554</v>
      </c>
      <c r="BB30" s="687"/>
      <c r="BC30" s="944"/>
      <c r="BD30" s="1405">
        <v>588368</v>
      </c>
      <c r="BE30" s="687"/>
      <c r="BF30" s="688"/>
      <c r="BG30" s="1405">
        <v>987016</v>
      </c>
      <c r="BH30" s="687"/>
      <c r="BI30" s="688"/>
      <c r="BJ30" s="1405">
        <v>1817353</v>
      </c>
      <c r="BK30" s="687"/>
      <c r="BL30" s="688"/>
      <c r="BM30" s="1406">
        <v>1021477</v>
      </c>
      <c r="BN30" s="687"/>
      <c r="BO30" s="944"/>
      <c r="BP30" s="1405">
        <v>878701</v>
      </c>
      <c r="BQ30" s="687"/>
      <c r="BR30" s="688"/>
      <c r="BS30" s="1406">
        <v>952420</v>
      </c>
      <c r="BT30" s="687"/>
      <c r="BU30" s="944"/>
      <c r="BV30" s="1405">
        <v>963988</v>
      </c>
      <c r="BW30" s="687"/>
      <c r="BX30" s="688"/>
      <c r="BY30" s="1405">
        <v>2292087</v>
      </c>
      <c r="BZ30" s="687"/>
      <c r="CA30" s="688"/>
      <c r="CB30" s="1405">
        <v>713542</v>
      </c>
      <c r="CC30" s="687"/>
      <c r="CD30" s="688"/>
      <c r="CE30" s="1406">
        <v>1011800</v>
      </c>
      <c r="CF30" s="687"/>
      <c r="CG30" s="944"/>
      <c r="CH30" s="1405">
        <v>871532</v>
      </c>
      <c r="CI30" s="687"/>
      <c r="CJ30" s="688"/>
      <c r="CK30" s="1406">
        <v>613228</v>
      </c>
      <c r="CL30" s="687"/>
      <c r="CM30" s="944"/>
      <c r="CN30" s="1405">
        <v>643837</v>
      </c>
      <c r="CO30" s="687"/>
      <c r="CP30" s="688"/>
      <c r="CQ30" s="1405">
        <v>509581</v>
      </c>
      <c r="CR30" s="687"/>
      <c r="CS30" s="688"/>
      <c r="CT30" s="1405">
        <v>511397</v>
      </c>
      <c r="CU30" s="687"/>
      <c r="CV30" s="688"/>
      <c r="CW30" s="1406">
        <v>694603</v>
      </c>
      <c r="CX30" s="687"/>
      <c r="CY30" s="944"/>
      <c r="CZ30" s="1405">
        <v>393562</v>
      </c>
      <c r="DA30" s="687"/>
      <c r="DB30" s="688"/>
      <c r="DC30" s="1406">
        <v>506514</v>
      </c>
      <c r="DD30" s="687"/>
      <c r="DE30" s="944"/>
      <c r="DF30" s="1405">
        <v>783266</v>
      </c>
      <c r="DG30" s="687"/>
      <c r="DH30" s="688"/>
      <c r="DI30" s="1405">
        <v>208256</v>
      </c>
      <c r="DJ30" s="687"/>
      <c r="DK30" s="688"/>
      <c r="DL30" s="1405">
        <v>320856</v>
      </c>
      <c r="DM30" s="687"/>
      <c r="DN30" s="688"/>
      <c r="DO30" s="1406">
        <v>461477</v>
      </c>
      <c r="DP30" s="687"/>
      <c r="DQ30" s="944"/>
      <c r="DR30" s="1407">
        <v>541340</v>
      </c>
      <c r="DS30" s="687"/>
      <c r="DT30" s="688"/>
      <c r="DU30" s="1405">
        <v>356107</v>
      </c>
      <c r="DV30" s="687"/>
      <c r="DW30" s="688"/>
      <c r="DX30" s="1407">
        <v>4994774</v>
      </c>
      <c r="DY30" s="687"/>
      <c r="DZ30" s="688"/>
      <c r="EA30" s="1407">
        <v>1530446</v>
      </c>
      <c r="EB30" s="687">
        <f t="shared" si="35"/>
        <v>100</v>
      </c>
      <c r="EC30" s="688">
        <f>ROUND(EA30/'０１表（第１表）'!AW$32,2)</f>
        <v>229.33</v>
      </c>
      <c r="ED30" s="1450">
        <f t="shared" si="37"/>
        <v>56343152</v>
      </c>
      <c r="EE30" s="1451">
        <f t="shared" si="36"/>
        <v>100</v>
      </c>
      <c r="EF30" s="1452">
        <f>ROUND(ED30/'０１表（第１表）'!AX$32,2)</f>
        <v>200.68</v>
      </c>
    </row>
    <row r="31" spans="2:136" s="875" customFormat="1" ht="20.25" customHeight="1">
      <c r="B31" s="555" t="s">
        <v>733</v>
      </c>
      <c r="C31" s="103"/>
      <c r="D31" s="103"/>
      <c r="E31" s="1407">
        <v>3772</v>
      </c>
      <c r="F31" s="803"/>
      <c r="G31" s="945"/>
      <c r="H31" s="1407">
        <v>321</v>
      </c>
      <c r="I31" s="803"/>
      <c r="J31" s="804"/>
      <c r="K31" s="969">
        <v>0</v>
      </c>
      <c r="L31" s="803"/>
      <c r="M31" s="945"/>
      <c r="N31" s="546">
        <v>0</v>
      </c>
      <c r="O31" s="803"/>
      <c r="P31" s="804"/>
      <c r="Q31" s="1408">
        <v>0</v>
      </c>
      <c r="R31" s="803"/>
      <c r="S31" s="945"/>
      <c r="T31" s="546">
        <v>0</v>
      </c>
      <c r="U31" s="803"/>
      <c r="V31" s="804"/>
      <c r="W31" s="546">
        <v>0</v>
      </c>
      <c r="X31" s="803"/>
      <c r="Y31" s="804"/>
      <c r="Z31" s="546">
        <v>0</v>
      </c>
      <c r="AA31" s="803"/>
      <c r="AB31" s="804"/>
      <c r="AC31" s="973">
        <v>0</v>
      </c>
      <c r="AD31" s="803"/>
      <c r="AE31" s="945"/>
      <c r="AF31" s="546">
        <v>0</v>
      </c>
      <c r="AG31" s="803"/>
      <c r="AH31" s="804"/>
      <c r="AI31" s="1407">
        <v>21</v>
      </c>
      <c r="AJ31" s="803"/>
      <c r="AK31" s="945"/>
      <c r="AL31" s="546">
        <v>0</v>
      </c>
      <c r="AM31" s="803"/>
      <c r="AN31" s="804"/>
      <c r="AO31" s="1407">
        <v>157</v>
      </c>
      <c r="AP31" s="803"/>
      <c r="AQ31" s="804"/>
      <c r="AR31" s="1405">
        <v>412</v>
      </c>
      <c r="AS31" s="803"/>
      <c r="AT31" s="804"/>
      <c r="AU31" s="973">
        <v>0</v>
      </c>
      <c r="AV31" s="803"/>
      <c r="AW31" s="945"/>
      <c r="AX31" s="546">
        <v>0</v>
      </c>
      <c r="AY31" s="803"/>
      <c r="AZ31" s="804"/>
      <c r="BA31" s="1406">
        <v>699</v>
      </c>
      <c r="BB31" s="803"/>
      <c r="BC31" s="945"/>
      <c r="BD31" s="546">
        <v>0</v>
      </c>
      <c r="BE31" s="803"/>
      <c r="BF31" s="804"/>
      <c r="BG31" s="1405">
        <v>10</v>
      </c>
      <c r="BH31" s="803"/>
      <c r="BI31" s="804"/>
      <c r="BJ31" s="686">
        <v>0</v>
      </c>
      <c r="BK31" s="803"/>
      <c r="BL31" s="804"/>
      <c r="BM31" s="969">
        <v>0</v>
      </c>
      <c r="BN31" s="803"/>
      <c r="BO31" s="945"/>
      <c r="BP31" s="1405">
        <v>30</v>
      </c>
      <c r="BQ31" s="803"/>
      <c r="BR31" s="804"/>
      <c r="BS31" s="969">
        <v>0</v>
      </c>
      <c r="BT31" s="803"/>
      <c r="BU31" s="945"/>
      <c r="BV31" s="686">
        <v>0</v>
      </c>
      <c r="BW31" s="803"/>
      <c r="BX31" s="804"/>
      <c r="BY31" s="686">
        <v>0</v>
      </c>
      <c r="BZ31" s="803"/>
      <c r="CA31" s="804"/>
      <c r="CB31" s="686">
        <v>0</v>
      </c>
      <c r="CC31" s="803"/>
      <c r="CD31" s="804"/>
      <c r="CE31" s="969">
        <v>0</v>
      </c>
      <c r="CF31" s="803"/>
      <c r="CG31" s="945"/>
      <c r="CH31" s="686">
        <v>0</v>
      </c>
      <c r="CI31" s="803"/>
      <c r="CJ31" s="804"/>
      <c r="CK31" s="969">
        <v>0</v>
      </c>
      <c r="CL31" s="803"/>
      <c r="CM31" s="945"/>
      <c r="CN31" s="686">
        <v>0</v>
      </c>
      <c r="CO31" s="803"/>
      <c r="CP31" s="804"/>
      <c r="CQ31" s="686">
        <v>0</v>
      </c>
      <c r="CR31" s="803"/>
      <c r="CS31" s="804"/>
      <c r="CT31" s="686">
        <v>0</v>
      </c>
      <c r="CU31" s="803"/>
      <c r="CV31" s="804"/>
      <c r="CW31" s="969">
        <v>0</v>
      </c>
      <c r="CX31" s="803"/>
      <c r="CY31" s="945"/>
      <c r="CZ31" s="686">
        <v>0</v>
      </c>
      <c r="DA31" s="803"/>
      <c r="DB31" s="804"/>
      <c r="DC31" s="969">
        <v>0</v>
      </c>
      <c r="DD31" s="803"/>
      <c r="DE31" s="945"/>
      <c r="DF31" s="686">
        <v>0</v>
      </c>
      <c r="DG31" s="803"/>
      <c r="DH31" s="804"/>
      <c r="DI31" s="686">
        <v>0</v>
      </c>
      <c r="DJ31" s="803"/>
      <c r="DK31" s="804"/>
      <c r="DL31" s="1405">
        <v>21</v>
      </c>
      <c r="DM31" s="803"/>
      <c r="DN31" s="804"/>
      <c r="DO31" s="969">
        <v>0</v>
      </c>
      <c r="DP31" s="803"/>
      <c r="DQ31" s="945"/>
      <c r="DR31" s="686">
        <v>0</v>
      </c>
      <c r="DS31" s="803"/>
      <c r="DT31" s="804"/>
      <c r="DU31" s="686">
        <v>0</v>
      </c>
      <c r="DV31" s="803"/>
      <c r="DW31" s="804"/>
      <c r="DX31" s="1407">
        <v>70</v>
      </c>
      <c r="DY31" s="803"/>
      <c r="DZ31" s="804"/>
      <c r="EA31" s="1407">
        <v>410</v>
      </c>
      <c r="EB31" s="803"/>
      <c r="EC31" s="804"/>
      <c r="ED31" s="1450">
        <f t="shared" si="37"/>
        <v>5923</v>
      </c>
      <c r="EE31" s="1453"/>
      <c r="EF31" s="1454"/>
    </row>
    <row r="32" spans="2:136" s="875" customFormat="1" ht="20.25" customHeight="1">
      <c r="B32" s="555" t="s">
        <v>734</v>
      </c>
      <c r="C32" s="103"/>
      <c r="D32" s="103"/>
      <c r="E32" s="1387">
        <v>98732</v>
      </c>
      <c r="F32" s="803"/>
      <c r="G32" s="945"/>
      <c r="H32" s="1387">
        <v>116702</v>
      </c>
      <c r="I32" s="803"/>
      <c r="J32" s="804"/>
      <c r="K32" s="1396">
        <v>10736</v>
      </c>
      <c r="L32" s="803"/>
      <c r="M32" s="945"/>
      <c r="N32" s="1387">
        <v>3233</v>
      </c>
      <c r="O32" s="803"/>
      <c r="P32" s="804"/>
      <c r="Q32" s="1408">
        <v>0</v>
      </c>
      <c r="R32" s="803"/>
      <c r="S32" s="945"/>
      <c r="T32" s="1387">
        <v>0</v>
      </c>
      <c r="U32" s="803"/>
      <c r="V32" s="804"/>
      <c r="W32" s="1387">
        <v>0</v>
      </c>
      <c r="X32" s="803"/>
      <c r="Y32" s="804"/>
      <c r="Z32" s="1387">
        <v>0</v>
      </c>
      <c r="AA32" s="803"/>
      <c r="AB32" s="804"/>
      <c r="AC32" s="1396">
        <v>0</v>
      </c>
      <c r="AD32" s="803"/>
      <c r="AE32" s="945"/>
      <c r="AF32" s="1387">
        <v>11751</v>
      </c>
      <c r="AG32" s="803"/>
      <c r="AH32" s="804"/>
      <c r="AI32" s="969">
        <v>0</v>
      </c>
      <c r="AJ32" s="803"/>
      <c r="AK32" s="945"/>
      <c r="AL32" s="686">
        <v>0</v>
      </c>
      <c r="AM32" s="803"/>
      <c r="AN32" s="804"/>
      <c r="AO32" s="686">
        <v>0</v>
      </c>
      <c r="AP32" s="803"/>
      <c r="AQ32" s="804"/>
      <c r="AR32" s="1405">
        <v>33149</v>
      </c>
      <c r="AS32" s="803"/>
      <c r="AT32" s="804"/>
      <c r="AU32" s="969">
        <v>0</v>
      </c>
      <c r="AV32" s="803"/>
      <c r="AW32" s="945"/>
      <c r="AX32" s="686">
        <v>0</v>
      </c>
      <c r="AY32" s="803"/>
      <c r="AZ32" s="804"/>
      <c r="BA32" s="1406">
        <v>28044</v>
      </c>
      <c r="BB32" s="803"/>
      <c r="BC32" s="945"/>
      <c r="BD32" s="1405">
        <v>6700</v>
      </c>
      <c r="BE32" s="803"/>
      <c r="BF32" s="804"/>
      <c r="BG32" s="686">
        <v>0</v>
      </c>
      <c r="BH32" s="803"/>
      <c r="BI32" s="804"/>
      <c r="BJ32" s="1405">
        <v>135</v>
      </c>
      <c r="BK32" s="803"/>
      <c r="BL32" s="804"/>
      <c r="BM32" s="1406">
        <v>11216</v>
      </c>
      <c r="BN32" s="803"/>
      <c r="BO32" s="945"/>
      <c r="BP32" s="686">
        <v>0</v>
      </c>
      <c r="BQ32" s="803"/>
      <c r="BR32" s="804"/>
      <c r="BS32" s="1406">
        <v>3165</v>
      </c>
      <c r="BT32" s="803"/>
      <c r="BU32" s="945"/>
      <c r="BV32" s="686">
        <v>0</v>
      </c>
      <c r="BW32" s="803"/>
      <c r="BX32" s="804"/>
      <c r="BY32" s="686">
        <v>0</v>
      </c>
      <c r="BZ32" s="803"/>
      <c r="CA32" s="804"/>
      <c r="CB32" s="1405">
        <v>13050</v>
      </c>
      <c r="CC32" s="803"/>
      <c r="CD32" s="804"/>
      <c r="CE32" s="1406">
        <v>81189</v>
      </c>
      <c r="CF32" s="803"/>
      <c r="CG32" s="945"/>
      <c r="CH32" s="1405">
        <v>14420</v>
      </c>
      <c r="CI32" s="803"/>
      <c r="CJ32" s="804"/>
      <c r="CK32" s="969">
        <v>0</v>
      </c>
      <c r="CL32" s="803"/>
      <c r="CM32" s="945"/>
      <c r="CN32" s="1405">
        <v>94</v>
      </c>
      <c r="CO32" s="803"/>
      <c r="CP32" s="804"/>
      <c r="CQ32" s="686">
        <v>0</v>
      </c>
      <c r="CR32" s="803"/>
      <c r="CS32" s="804"/>
      <c r="CT32" s="1405">
        <v>134422</v>
      </c>
      <c r="CU32" s="803"/>
      <c r="CV32" s="804"/>
      <c r="CW32" s="969">
        <v>0</v>
      </c>
      <c r="CX32" s="803"/>
      <c r="CY32" s="945"/>
      <c r="CZ32" s="1405">
        <v>9510</v>
      </c>
      <c r="DA32" s="803"/>
      <c r="DB32" s="804"/>
      <c r="DC32" s="969">
        <v>470</v>
      </c>
      <c r="DD32" s="803"/>
      <c r="DE32" s="945"/>
      <c r="DF32" s="1405">
        <v>87</v>
      </c>
      <c r="DG32" s="803"/>
      <c r="DH32" s="804"/>
      <c r="DI32" s="1405">
        <v>1854</v>
      </c>
      <c r="DJ32" s="803"/>
      <c r="DK32" s="804"/>
      <c r="DL32" s="686">
        <v>0</v>
      </c>
      <c r="DM32" s="803"/>
      <c r="DN32" s="804"/>
      <c r="DO32" s="969">
        <v>0</v>
      </c>
      <c r="DP32" s="803"/>
      <c r="DQ32" s="945"/>
      <c r="DR32" s="1405">
        <v>91</v>
      </c>
      <c r="DS32" s="803"/>
      <c r="DT32" s="804"/>
      <c r="DU32" s="1405">
        <v>93</v>
      </c>
      <c r="DV32" s="803"/>
      <c r="DW32" s="804"/>
      <c r="DX32" s="1407">
        <v>6687</v>
      </c>
      <c r="DY32" s="803"/>
      <c r="DZ32" s="804"/>
      <c r="EA32" s="1407">
        <v>13213</v>
      </c>
      <c r="EB32" s="803"/>
      <c r="EC32" s="804"/>
      <c r="ED32" s="1450">
        <f t="shared" si="37"/>
        <v>598743</v>
      </c>
      <c r="EE32" s="1453"/>
      <c r="EF32" s="1454"/>
    </row>
    <row r="33" spans="2:136" s="875" customFormat="1" ht="20.25" customHeight="1">
      <c r="B33" s="555" t="s">
        <v>735</v>
      </c>
      <c r="C33" s="103"/>
      <c r="D33" s="103"/>
      <c r="E33" s="956">
        <v>0</v>
      </c>
      <c r="F33" s="803"/>
      <c r="G33" s="945"/>
      <c r="H33" s="686">
        <v>0</v>
      </c>
      <c r="I33" s="803"/>
      <c r="J33" s="804"/>
      <c r="K33" s="969">
        <v>0</v>
      </c>
      <c r="L33" s="803"/>
      <c r="M33" s="945"/>
      <c r="N33" s="686">
        <v>0</v>
      </c>
      <c r="O33" s="803"/>
      <c r="P33" s="804"/>
      <c r="Q33" s="969">
        <v>0</v>
      </c>
      <c r="R33" s="803"/>
      <c r="S33" s="945"/>
      <c r="T33" s="686">
        <v>0</v>
      </c>
      <c r="U33" s="803"/>
      <c r="V33" s="804"/>
      <c r="W33" s="686">
        <v>0</v>
      </c>
      <c r="X33" s="803"/>
      <c r="Y33" s="804"/>
      <c r="Z33" s="686">
        <v>0</v>
      </c>
      <c r="AA33" s="803"/>
      <c r="AB33" s="804"/>
      <c r="AC33" s="969">
        <v>0</v>
      </c>
      <c r="AD33" s="803"/>
      <c r="AE33" s="945"/>
      <c r="AF33" s="686">
        <v>0</v>
      </c>
      <c r="AG33" s="803"/>
      <c r="AH33" s="804"/>
      <c r="AI33" s="969">
        <v>0</v>
      </c>
      <c r="AJ33" s="803"/>
      <c r="AK33" s="945"/>
      <c r="AL33" s="686">
        <v>0</v>
      </c>
      <c r="AM33" s="803"/>
      <c r="AN33" s="804"/>
      <c r="AO33" s="686">
        <v>0</v>
      </c>
      <c r="AP33" s="803"/>
      <c r="AQ33" s="804"/>
      <c r="AR33" s="686">
        <v>0</v>
      </c>
      <c r="AS33" s="803"/>
      <c r="AT33" s="804"/>
      <c r="AU33" s="969">
        <v>0</v>
      </c>
      <c r="AV33" s="803"/>
      <c r="AW33" s="945"/>
      <c r="AX33" s="686">
        <v>0</v>
      </c>
      <c r="AY33" s="803"/>
      <c r="AZ33" s="804"/>
      <c r="BA33" s="969">
        <v>0</v>
      </c>
      <c r="BB33" s="803"/>
      <c r="BC33" s="945"/>
      <c r="BD33" s="686">
        <v>0</v>
      </c>
      <c r="BE33" s="803"/>
      <c r="BF33" s="804"/>
      <c r="BG33" s="686">
        <v>0</v>
      </c>
      <c r="BH33" s="803"/>
      <c r="BI33" s="804"/>
      <c r="BJ33" s="686">
        <v>0</v>
      </c>
      <c r="BK33" s="803"/>
      <c r="BL33" s="804"/>
      <c r="BM33" s="969">
        <v>0</v>
      </c>
      <c r="BN33" s="803"/>
      <c r="BO33" s="945"/>
      <c r="BP33" s="686">
        <v>0</v>
      </c>
      <c r="BQ33" s="803"/>
      <c r="BR33" s="804"/>
      <c r="BS33" s="969">
        <v>0</v>
      </c>
      <c r="BT33" s="803"/>
      <c r="BU33" s="945"/>
      <c r="BV33" s="686">
        <v>0</v>
      </c>
      <c r="BW33" s="803"/>
      <c r="BX33" s="804"/>
      <c r="BY33" s="686">
        <v>0</v>
      </c>
      <c r="BZ33" s="803"/>
      <c r="CA33" s="804"/>
      <c r="CB33" s="686">
        <v>0</v>
      </c>
      <c r="CC33" s="803"/>
      <c r="CD33" s="804"/>
      <c r="CE33" s="969">
        <v>0</v>
      </c>
      <c r="CF33" s="803"/>
      <c r="CG33" s="945"/>
      <c r="CH33" s="686">
        <v>0</v>
      </c>
      <c r="CI33" s="803"/>
      <c r="CJ33" s="804"/>
      <c r="CK33" s="969">
        <v>0</v>
      </c>
      <c r="CL33" s="803"/>
      <c r="CM33" s="945"/>
      <c r="CN33" s="686">
        <v>0</v>
      </c>
      <c r="CO33" s="803"/>
      <c r="CP33" s="804"/>
      <c r="CQ33" s="686">
        <v>0</v>
      </c>
      <c r="CR33" s="803"/>
      <c r="CS33" s="804"/>
      <c r="CT33" s="686">
        <v>0</v>
      </c>
      <c r="CU33" s="803"/>
      <c r="CV33" s="804"/>
      <c r="CW33" s="969">
        <v>0</v>
      </c>
      <c r="CX33" s="803"/>
      <c r="CY33" s="945"/>
      <c r="CZ33" s="686">
        <v>0</v>
      </c>
      <c r="DA33" s="803"/>
      <c r="DB33" s="804"/>
      <c r="DC33" s="969">
        <v>0</v>
      </c>
      <c r="DD33" s="803"/>
      <c r="DE33" s="945"/>
      <c r="DF33" s="686">
        <v>0</v>
      </c>
      <c r="DG33" s="803"/>
      <c r="DH33" s="804"/>
      <c r="DI33" s="686">
        <v>0</v>
      </c>
      <c r="DJ33" s="803"/>
      <c r="DK33" s="804"/>
      <c r="DL33" s="686">
        <v>0</v>
      </c>
      <c r="DM33" s="803"/>
      <c r="DN33" s="804"/>
      <c r="DO33" s="969">
        <v>0</v>
      </c>
      <c r="DP33" s="803"/>
      <c r="DQ33" s="945"/>
      <c r="DR33" s="686">
        <v>0</v>
      </c>
      <c r="DS33" s="803"/>
      <c r="DT33" s="804"/>
      <c r="DU33" s="686">
        <v>0</v>
      </c>
      <c r="DV33" s="803"/>
      <c r="DW33" s="804"/>
      <c r="DX33" s="686">
        <v>0</v>
      </c>
      <c r="DY33" s="803"/>
      <c r="DZ33" s="804"/>
      <c r="EA33" s="686">
        <v>0</v>
      </c>
      <c r="EB33" s="803"/>
      <c r="EC33" s="804"/>
      <c r="ED33" s="1450">
        <f t="shared" si="37"/>
        <v>0</v>
      </c>
      <c r="EE33" s="1453"/>
      <c r="EF33" s="1454"/>
    </row>
    <row r="34" spans="2:136" s="875" customFormat="1" ht="20.25" customHeight="1">
      <c r="B34" s="1587" t="s">
        <v>736</v>
      </c>
      <c r="C34" s="1609"/>
      <c r="D34" s="1609"/>
      <c r="E34" s="956">
        <v>0</v>
      </c>
      <c r="F34" s="803"/>
      <c r="G34" s="945"/>
      <c r="H34" s="1407">
        <v>2533</v>
      </c>
      <c r="I34" s="803"/>
      <c r="J34" s="804"/>
      <c r="K34" s="969">
        <v>0</v>
      </c>
      <c r="L34" s="803"/>
      <c r="M34" s="945"/>
      <c r="N34" s="686">
        <v>0</v>
      </c>
      <c r="O34" s="803"/>
      <c r="P34" s="804"/>
      <c r="Q34" s="969">
        <v>0</v>
      </c>
      <c r="R34" s="803"/>
      <c r="S34" s="945"/>
      <c r="T34" s="1407">
        <v>424</v>
      </c>
      <c r="U34" s="803"/>
      <c r="V34" s="804"/>
      <c r="W34" s="686">
        <v>0</v>
      </c>
      <c r="X34" s="803"/>
      <c r="Y34" s="804"/>
      <c r="Z34" s="686">
        <v>0</v>
      </c>
      <c r="AA34" s="803"/>
      <c r="AB34" s="804"/>
      <c r="AC34" s="1408">
        <v>0</v>
      </c>
      <c r="AD34" s="803"/>
      <c r="AE34" s="945"/>
      <c r="AF34" s="686">
        <v>0</v>
      </c>
      <c r="AG34" s="803"/>
      <c r="AH34" s="804"/>
      <c r="AI34" s="969">
        <v>0</v>
      </c>
      <c r="AJ34" s="803"/>
      <c r="AK34" s="945"/>
      <c r="AL34" s="686">
        <v>0</v>
      </c>
      <c r="AM34" s="803"/>
      <c r="AN34" s="804"/>
      <c r="AO34" s="686">
        <v>0</v>
      </c>
      <c r="AP34" s="803"/>
      <c r="AQ34" s="804"/>
      <c r="AR34" s="686">
        <v>0</v>
      </c>
      <c r="AS34" s="803"/>
      <c r="AT34" s="804"/>
      <c r="AU34" s="969">
        <v>0</v>
      </c>
      <c r="AV34" s="803"/>
      <c r="AW34" s="945"/>
      <c r="AX34" s="686">
        <v>0</v>
      </c>
      <c r="AY34" s="803"/>
      <c r="AZ34" s="804"/>
      <c r="BA34" s="1406">
        <v>1665</v>
      </c>
      <c r="BB34" s="803"/>
      <c r="BC34" s="945"/>
      <c r="BD34" s="686">
        <v>0</v>
      </c>
      <c r="BE34" s="803"/>
      <c r="BF34" s="804"/>
      <c r="BG34" s="686">
        <v>0</v>
      </c>
      <c r="BH34" s="803"/>
      <c r="BI34" s="804"/>
      <c r="BJ34" s="686">
        <v>0</v>
      </c>
      <c r="BK34" s="803"/>
      <c r="BL34" s="804"/>
      <c r="BM34" s="969">
        <v>0</v>
      </c>
      <c r="BN34" s="803"/>
      <c r="BO34" s="945"/>
      <c r="BP34" s="686">
        <v>0</v>
      </c>
      <c r="BQ34" s="803"/>
      <c r="BR34" s="804"/>
      <c r="BS34" s="969">
        <v>0</v>
      </c>
      <c r="BT34" s="803"/>
      <c r="BU34" s="945"/>
      <c r="BV34" s="686">
        <v>0</v>
      </c>
      <c r="BW34" s="803"/>
      <c r="BX34" s="804"/>
      <c r="BY34" s="686">
        <v>0</v>
      </c>
      <c r="BZ34" s="803"/>
      <c r="CA34" s="804"/>
      <c r="CB34" s="686">
        <v>0</v>
      </c>
      <c r="CC34" s="803"/>
      <c r="CD34" s="804"/>
      <c r="CE34" s="969">
        <v>0</v>
      </c>
      <c r="CF34" s="803"/>
      <c r="CG34" s="945"/>
      <c r="CH34" s="686">
        <v>0</v>
      </c>
      <c r="CI34" s="803"/>
      <c r="CJ34" s="804"/>
      <c r="CK34" s="969">
        <v>0</v>
      </c>
      <c r="CL34" s="803"/>
      <c r="CM34" s="945"/>
      <c r="CN34" s="686">
        <v>0</v>
      </c>
      <c r="CO34" s="803"/>
      <c r="CP34" s="804"/>
      <c r="CQ34" s="1405">
        <v>9</v>
      </c>
      <c r="CR34" s="803"/>
      <c r="CS34" s="804"/>
      <c r="CT34" s="686">
        <v>0</v>
      </c>
      <c r="CU34" s="803"/>
      <c r="CV34" s="804"/>
      <c r="CW34" s="969">
        <v>0</v>
      </c>
      <c r="CX34" s="803"/>
      <c r="CY34" s="945"/>
      <c r="CZ34" s="686">
        <v>0</v>
      </c>
      <c r="DA34" s="803"/>
      <c r="DB34" s="804"/>
      <c r="DC34" s="969">
        <v>0</v>
      </c>
      <c r="DD34" s="803"/>
      <c r="DE34" s="945"/>
      <c r="DF34" s="686">
        <v>0</v>
      </c>
      <c r="DG34" s="803"/>
      <c r="DH34" s="804"/>
      <c r="DI34" s="686">
        <v>0</v>
      </c>
      <c r="DJ34" s="803"/>
      <c r="DK34" s="804"/>
      <c r="DL34" s="686">
        <v>0</v>
      </c>
      <c r="DM34" s="803"/>
      <c r="DN34" s="804"/>
      <c r="DO34" s="969">
        <v>0</v>
      </c>
      <c r="DP34" s="803"/>
      <c r="DQ34" s="945"/>
      <c r="DR34" s="686">
        <v>0</v>
      </c>
      <c r="DS34" s="803"/>
      <c r="DT34" s="804"/>
      <c r="DU34" s="686">
        <v>0</v>
      </c>
      <c r="DV34" s="803"/>
      <c r="DW34" s="804"/>
      <c r="DX34" s="686">
        <v>0</v>
      </c>
      <c r="DY34" s="803"/>
      <c r="DZ34" s="804"/>
      <c r="EA34" s="1407">
        <v>136</v>
      </c>
      <c r="EB34" s="803"/>
      <c r="EC34" s="804"/>
      <c r="ED34" s="1450">
        <f t="shared" si="37"/>
        <v>4767</v>
      </c>
      <c r="EE34" s="1453"/>
      <c r="EF34" s="1454"/>
    </row>
    <row r="35" spans="2:136" s="875" customFormat="1" ht="20.25" customHeight="1" thickBot="1">
      <c r="B35" s="264" t="s">
        <v>737</v>
      </c>
      <c r="C35" s="111"/>
      <c r="D35" s="111"/>
      <c r="E35" s="1415">
        <v>4521003</v>
      </c>
      <c r="F35" s="805"/>
      <c r="G35" s="946"/>
      <c r="H35" s="1415">
        <v>3445730</v>
      </c>
      <c r="I35" s="805"/>
      <c r="J35" s="806"/>
      <c r="K35" s="1416">
        <v>3045770</v>
      </c>
      <c r="L35" s="805"/>
      <c r="M35" s="946"/>
      <c r="N35" s="1415">
        <v>1918485</v>
      </c>
      <c r="O35" s="805"/>
      <c r="P35" s="806"/>
      <c r="Q35" s="1416">
        <v>493001</v>
      </c>
      <c r="R35" s="805"/>
      <c r="S35" s="946"/>
      <c r="T35" s="1415">
        <v>974982</v>
      </c>
      <c r="U35" s="805"/>
      <c r="V35" s="806"/>
      <c r="W35" s="1415">
        <v>1035393</v>
      </c>
      <c r="X35" s="805"/>
      <c r="Y35" s="806"/>
      <c r="Z35" s="1415">
        <v>1366103</v>
      </c>
      <c r="AA35" s="805"/>
      <c r="AB35" s="806"/>
      <c r="AC35" s="1416">
        <v>1086349</v>
      </c>
      <c r="AD35" s="805"/>
      <c r="AE35" s="946"/>
      <c r="AF35" s="1415">
        <v>551595</v>
      </c>
      <c r="AG35" s="805"/>
      <c r="AH35" s="806"/>
      <c r="AI35" s="1416">
        <v>866774</v>
      </c>
      <c r="AJ35" s="805"/>
      <c r="AK35" s="946"/>
      <c r="AL35" s="1415">
        <v>1600151</v>
      </c>
      <c r="AM35" s="805"/>
      <c r="AN35" s="806"/>
      <c r="AO35" s="1415">
        <v>4659116</v>
      </c>
      <c r="AP35" s="805"/>
      <c r="AQ35" s="806"/>
      <c r="AR35" s="1415">
        <v>2662789</v>
      </c>
      <c r="AS35" s="805"/>
      <c r="AT35" s="806"/>
      <c r="AU35" s="1416">
        <v>1480427</v>
      </c>
      <c r="AV35" s="805"/>
      <c r="AW35" s="946"/>
      <c r="AX35" s="1415">
        <v>601662</v>
      </c>
      <c r="AY35" s="805"/>
      <c r="AZ35" s="806"/>
      <c r="BA35" s="1416">
        <v>1173263</v>
      </c>
      <c r="BB35" s="805"/>
      <c r="BC35" s="946"/>
      <c r="BD35" s="1415">
        <v>595068</v>
      </c>
      <c r="BE35" s="805"/>
      <c r="BF35" s="806"/>
      <c r="BG35" s="1415">
        <v>987016</v>
      </c>
      <c r="BH35" s="805"/>
      <c r="BI35" s="806"/>
      <c r="BJ35" s="1415">
        <v>1817488</v>
      </c>
      <c r="BK35" s="805"/>
      <c r="BL35" s="806"/>
      <c r="BM35" s="1416">
        <v>1032693</v>
      </c>
      <c r="BN35" s="805"/>
      <c r="BO35" s="946"/>
      <c r="BP35" s="1415">
        <v>878701</v>
      </c>
      <c r="BQ35" s="805"/>
      <c r="BR35" s="806"/>
      <c r="BS35" s="1416">
        <v>955585</v>
      </c>
      <c r="BT35" s="805"/>
      <c r="BU35" s="946"/>
      <c r="BV35" s="1415">
        <v>963988</v>
      </c>
      <c r="BW35" s="805"/>
      <c r="BX35" s="806"/>
      <c r="BY35" s="1415">
        <v>2292087</v>
      </c>
      <c r="BZ35" s="805"/>
      <c r="CA35" s="806"/>
      <c r="CB35" s="1415">
        <v>726592</v>
      </c>
      <c r="CC35" s="805"/>
      <c r="CD35" s="806"/>
      <c r="CE35" s="1416">
        <v>1092989</v>
      </c>
      <c r="CF35" s="805"/>
      <c r="CG35" s="946"/>
      <c r="CH35" s="1415">
        <v>885952</v>
      </c>
      <c r="CI35" s="805"/>
      <c r="CJ35" s="806"/>
      <c r="CK35" s="1416">
        <v>613228</v>
      </c>
      <c r="CL35" s="805"/>
      <c r="CM35" s="946"/>
      <c r="CN35" s="1415">
        <v>643931</v>
      </c>
      <c r="CO35" s="805"/>
      <c r="CP35" s="806"/>
      <c r="CQ35" s="1415">
        <v>509590</v>
      </c>
      <c r="CR35" s="805"/>
      <c r="CS35" s="806"/>
      <c r="CT35" s="1415">
        <v>645819</v>
      </c>
      <c r="CU35" s="805"/>
      <c r="CV35" s="806"/>
      <c r="CW35" s="1416">
        <v>694603</v>
      </c>
      <c r="CX35" s="805"/>
      <c r="CY35" s="946"/>
      <c r="CZ35" s="1415">
        <v>403072</v>
      </c>
      <c r="DA35" s="805"/>
      <c r="DB35" s="806"/>
      <c r="DC35" s="1416">
        <v>506984</v>
      </c>
      <c r="DD35" s="805"/>
      <c r="DE35" s="946"/>
      <c r="DF35" s="1415">
        <v>783353</v>
      </c>
      <c r="DG35" s="805"/>
      <c r="DH35" s="806"/>
      <c r="DI35" s="1415">
        <v>210110</v>
      </c>
      <c r="DJ35" s="805"/>
      <c r="DK35" s="806"/>
      <c r="DL35" s="1415">
        <v>320856</v>
      </c>
      <c r="DM35" s="805"/>
      <c r="DN35" s="806"/>
      <c r="DO35" s="1416">
        <v>461477</v>
      </c>
      <c r="DP35" s="805"/>
      <c r="DQ35" s="946"/>
      <c r="DR35" s="1415">
        <v>541431</v>
      </c>
      <c r="DS35" s="805"/>
      <c r="DT35" s="806"/>
      <c r="DU35" s="1415">
        <v>356200</v>
      </c>
      <c r="DV35" s="805"/>
      <c r="DW35" s="806"/>
      <c r="DX35" s="1415">
        <v>5001461</v>
      </c>
      <c r="DY35" s="805"/>
      <c r="DZ35" s="806"/>
      <c r="EA35" s="1415">
        <v>1543795</v>
      </c>
      <c r="EB35" s="805"/>
      <c r="EC35" s="806"/>
      <c r="ED35" s="1455">
        <f t="shared" si="37"/>
        <v>56946662</v>
      </c>
      <c r="EE35" s="1456"/>
      <c r="EF35" s="1457"/>
    </row>
    <row r="36" spans="31:75" ht="13.5">
      <c r="AE36" s="869"/>
      <c r="BW36" s="865"/>
    </row>
  </sheetData>
  <sheetProtection/>
  <mergeCells count="91">
    <mergeCell ref="B28:C28"/>
    <mergeCell ref="EA3:EC3"/>
    <mergeCell ref="AF3:AH3"/>
    <mergeCell ref="AI3:AK3"/>
    <mergeCell ref="AL3:AN3"/>
    <mergeCell ref="AO3:AQ3"/>
    <mergeCell ref="AR3:AT3"/>
    <mergeCell ref="AU3:AW3"/>
    <mergeCell ref="AX3:AZ3"/>
    <mergeCell ref="B7:C12"/>
    <mergeCell ref="H3:J3"/>
    <mergeCell ref="DX3:DZ3"/>
    <mergeCell ref="K2:M2"/>
    <mergeCell ref="N2:P2"/>
    <mergeCell ref="Q2:S2"/>
    <mergeCell ref="T2:V2"/>
    <mergeCell ref="W2:Y2"/>
    <mergeCell ref="Z2:AB2"/>
    <mergeCell ref="AO2:AQ2"/>
    <mergeCell ref="AR2:AT2"/>
    <mergeCell ref="E2:G2"/>
    <mergeCell ref="H2:J2"/>
    <mergeCell ref="AC2:AE2"/>
    <mergeCell ref="AF2:AH2"/>
    <mergeCell ref="AI2:AK2"/>
    <mergeCell ref="AL2:AN2"/>
    <mergeCell ref="BY2:CA2"/>
    <mergeCell ref="CB2:CD2"/>
    <mergeCell ref="AU2:AW2"/>
    <mergeCell ref="AX2:AZ2"/>
    <mergeCell ref="BA2:BC2"/>
    <mergeCell ref="BD2:BF2"/>
    <mergeCell ref="BG2:BI2"/>
    <mergeCell ref="BJ2:BL2"/>
    <mergeCell ref="BM2:BO2"/>
    <mergeCell ref="BP2:BR2"/>
    <mergeCell ref="BS2:BU2"/>
    <mergeCell ref="BV2:BX2"/>
    <mergeCell ref="B34:D34"/>
    <mergeCell ref="W3:Y3"/>
    <mergeCell ref="Z3:AB3"/>
    <mergeCell ref="AC3:AE3"/>
    <mergeCell ref="K3:M3"/>
    <mergeCell ref="N3:P3"/>
    <mergeCell ref="Q3:S3"/>
    <mergeCell ref="T3:V3"/>
    <mergeCell ref="E3:G3"/>
    <mergeCell ref="B14:C16"/>
    <mergeCell ref="BM3:BO3"/>
    <mergeCell ref="DR2:DT2"/>
    <mergeCell ref="BP3:BR3"/>
    <mergeCell ref="BS3:BU3"/>
    <mergeCell ref="BV3:BX3"/>
    <mergeCell ref="BY3:CA3"/>
    <mergeCell ref="CT2:CV2"/>
    <mergeCell ref="CZ2:DB2"/>
    <mergeCell ref="DC2:DE2"/>
    <mergeCell ref="DF2:DH2"/>
    <mergeCell ref="BA3:BC3"/>
    <mergeCell ref="BD3:BF3"/>
    <mergeCell ref="BG3:BI3"/>
    <mergeCell ref="BJ3:BL3"/>
    <mergeCell ref="CB3:CD3"/>
    <mergeCell ref="CE3:CG3"/>
    <mergeCell ref="DI2:DK2"/>
    <mergeCell ref="CE2:CG2"/>
    <mergeCell ref="CH2:CJ2"/>
    <mergeCell ref="CH3:CJ3"/>
    <mergeCell ref="CW3:CY3"/>
    <mergeCell ref="CZ3:DB3"/>
    <mergeCell ref="DC3:DE3"/>
    <mergeCell ref="CW2:CY2"/>
    <mergeCell ref="DO3:DQ3"/>
    <mergeCell ref="CK3:CM3"/>
    <mergeCell ref="CN3:CP3"/>
    <mergeCell ref="CQ3:CS3"/>
    <mergeCell ref="CT3:CV3"/>
    <mergeCell ref="DO2:DQ2"/>
    <mergeCell ref="CK2:CM2"/>
    <mergeCell ref="CN2:CP2"/>
    <mergeCell ref="CQ2:CS2"/>
    <mergeCell ref="ED2:EF3"/>
    <mergeCell ref="DF3:DH3"/>
    <mergeCell ref="DU3:DW3"/>
    <mergeCell ref="DI3:DK3"/>
    <mergeCell ref="DL3:DN3"/>
    <mergeCell ref="EA2:EC2"/>
    <mergeCell ref="DX2:DZ2"/>
    <mergeCell ref="DL2:DN2"/>
    <mergeCell ref="DU2:DW2"/>
    <mergeCell ref="DR3:DT3"/>
  </mergeCells>
  <conditionalFormatting sqref="EW7:IV7 EI26:IV26 EH32:IV32 A37:IV65536 B17:C36 C1:C13 B1:B14 D1:H36 A1:A36 EG1:IV6 I1:EF7 EG27:IV31 I26:EF32 I33:IV36 I8:IV25">
    <cfRule type="cellIs" priority="1" dxfId="0" operator="equal" stopIfTrue="1">
      <formula>0</formula>
    </cfRule>
  </conditionalFormatting>
  <printOptions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8" r:id="rId2"/>
  <headerFooter alignWithMargins="0">
    <oddFooter>&amp;C&amp;"ＭＳ Ｐゴシック,太字"&amp;16１　水道事業</oddFooter>
  </headerFooter>
  <colBreaks count="7" manualBreakCount="7">
    <brk id="22" max="33" man="1"/>
    <brk id="40" max="33" man="1"/>
    <brk id="58" max="33" man="1"/>
    <brk id="76" max="33" man="1"/>
    <brk id="94" max="33" man="1"/>
    <brk id="112" max="33" man="1"/>
    <brk id="130" max="3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Y61"/>
  <sheetViews>
    <sheetView view="pageBreakPreview" zoomScale="90" zoomScaleSheetLayoutView="90" zoomScalePageLayoutView="0" workbookViewId="0" topLeftCell="A1">
      <pane xSplit="6" ySplit="3" topLeftCell="G4" activePane="bottomRight" state="frozen"/>
      <selection pane="topLeft" activeCell="J53" sqref="J53"/>
      <selection pane="topRight" activeCell="J53" sqref="J53"/>
      <selection pane="bottomLeft" activeCell="J53" sqref="J53"/>
      <selection pane="bottomRight" activeCell="A1" sqref="A1:A16384"/>
    </sheetView>
  </sheetViews>
  <sheetFormatPr defaultColWidth="9.00390625" defaultRowHeight="13.5"/>
  <cols>
    <col min="1" max="1" width="5.375" style="1417" customWidth="1"/>
    <col min="2" max="2" width="2.875" style="591" customWidth="1"/>
    <col min="3" max="3" width="2.50390625" style="591" customWidth="1"/>
    <col min="4" max="4" width="0.37109375" style="591" customWidth="1"/>
    <col min="5" max="5" width="4.25390625" style="591" customWidth="1"/>
    <col min="6" max="6" width="16.25390625" style="591" customWidth="1"/>
    <col min="7" max="49" width="12.875" style="591" customWidth="1"/>
    <col min="50" max="50" width="16.75390625" style="591" customWidth="1"/>
    <col min="51" max="52" width="11.375" style="1417" bestFit="1" customWidth="1"/>
    <col min="53" max="53" width="10.25390625" style="1417" bestFit="1" customWidth="1"/>
    <col min="54" max="55" width="11.375" style="1417" bestFit="1" customWidth="1"/>
    <col min="56" max="56" width="9.25390625" style="1417" bestFit="1" customWidth="1"/>
    <col min="57" max="57" width="11.375" style="1417" bestFit="1" customWidth="1"/>
    <col min="58" max="16384" width="9.00390625" style="1417" customWidth="1"/>
  </cols>
  <sheetData>
    <row r="1" spans="2:50" ht="15" thickBot="1">
      <c r="B1" s="589" t="s">
        <v>362</v>
      </c>
      <c r="C1" s="590"/>
      <c r="D1" s="590"/>
      <c r="E1" s="590"/>
      <c r="F1" s="590"/>
      <c r="R1" s="592" t="s">
        <v>143</v>
      </c>
      <c r="AD1" s="592" t="s">
        <v>143</v>
      </c>
      <c r="AP1" s="592" t="s">
        <v>143</v>
      </c>
      <c r="AX1" s="592" t="s">
        <v>143</v>
      </c>
    </row>
    <row r="2" spans="2:50" ht="13.5">
      <c r="B2" s="593"/>
      <c r="C2" s="594"/>
      <c r="D2" s="594"/>
      <c r="E2" s="594"/>
      <c r="F2" s="595" t="s">
        <v>176</v>
      </c>
      <c r="G2" s="596" t="s">
        <v>479</v>
      </c>
      <c r="H2" s="597" t="s">
        <v>480</v>
      </c>
      <c r="I2" s="597" t="s">
        <v>481</v>
      </c>
      <c r="J2" s="597" t="s">
        <v>482</v>
      </c>
      <c r="K2" s="597" t="s">
        <v>483</v>
      </c>
      <c r="L2" s="597" t="s">
        <v>484</v>
      </c>
      <c r="M2" s="597" t="s">
        <v>485</v>
      </c>
      <c r="N2" s="597" t="s">
        <v>486</v>
      </c>
      <c r="O2" s="597" t="s">
        <v>487</v>
      </c>
      <c r="P2" s="597" t="s">
        <v>488</v>
      </c>
      <c r="Q2" s="597" t="s">
        <v>489</v>
      </c>
      <c r="R2" s="597" t="s">
        <v>490</v>
      </c>
      <c r="S2" s="596" t="s">
        <v>491</v>
      </c>
      <c r="T2" s="597" t="s">
        <v>492</v>
      </c>
      <c r="U2" s="597" t="s">
        <v>493</v>
      </c>
      <c r="V2" s="597" t="s">
        <v>494</v>
      </c>
      <c r="W2" s="597" t="s">
        <v>25</v>
      </c>
      <c r="X2" s="597" t="s">
        <v>26</v>
      </c>
      <c r="Y2" s="597" t="s">
        <v>27</v>
      </c>
      <c r="Z2" s="597" t="s">
        <v>28</v>
      </c>
      <c r="AA2" s="597" t="s">
        <v>29</v>
      </c>
      <c r="AB2" s="597" t="s">
        <v>30</v>
      </c>
      <c r="AC2" s="597" t="s">
        <v>31</v>
      </c>
      <c r="AD2" s="597" t="s">
        <v>32</v>
      </c>
      <c r="AE2" s="597" t="s">
        <v>33</v>
      </c>
      <c r="AF2" s="597" t="s">
        <v>34</v>
      </c>
      <c r="AG2" s="597" t="s">
        <v>35</v>
      </c>
      <c r="AH2" s="597" t="s">
        <v>36</v>
      </c>
      <c r="AI2" s="597" t="s">
        <v>37</v>
      </c>
      <c r="AJ2" s="597" t="s">
        <v>38</v>
      </c>
      <c r="AK2" s="597" t="s">
        <v>39</v>
      </c>
      <c r="AL2" s="597" t="s">
        <v>40</v>
      </c>
      <c r="AM2" s="597" t="s">
        <v>41</v>
      </c>
      <c r="AN2" s="597" t="s">
        <v>42</v>
      </c>
      <c r="AO2" s="597" t="s">
        <v>43</v>
      </c>
      <c r="AP2" s="597" t="s">
        <v>44</v>
      </c>
      <c r="AQ2" s="596" t="s">
        <v>45</v>
      </c>
      <c r="AR2" s="597" t="s">
        <v>46</v>
      </c>
      <c r="AS2" s="597" t="s">
        <v>47</v>
      </c>
      <c r="AT2" s="597" t="s">
        <v>48</v>
      </c>
      <c r="AU2" s="597" t="s">
        <v>49</v>
      </c>
      <c r="AV2" s="597" t="s">
        <v>50</v>
      </c>
      <c r="AW2" s="598" t="s">
        <v>51</v>
      </c>
      <c r="AX2" s="1623" t="s">
        <v>227</v>
      </c>
    </row>
    <row r="3" spans="2:50" ht="14.25" thickBot="1">
      <c r="B3" s="599" t="s">
        <v>226</v>
      </c>
      <c r="C3" s="600"/>
      <c r="D3" s="600"/>
      <c r="E3" s="600"/>
      <c r="F3" s="601"/>
      <c r="G3" s="987" t="s">
        <v>177</v>
      </c>
      <c r="H3" s="602" t="s">
        <v>178</v>
      </c>
      <c r="I3" s="602" t="s">
        <v>179</v>
      </c>
      <c r="J3" s="602" t="s">
        <v>180</v>
      </c>
      <c r="K3" s="602" t="s">
        <v>19</v>
      </c>
      <c r="L3" s="602" t="s">
        <v>181</v>
      </c>
      <c r="M3" s="602" t="s">
        <v>182</v>
      </c>
      <c r="N3" s="602" t="s">
        <v>20</v>
      </c>
      <c r="O3" s="602" t="s">
        <v>183</v>
      </c>
      <c r="P3" s="602" t="s">
        <v>184</v>
      </c>
      <c r="Q3" s="602" t="s">
        <v>185</v>
      </c>
      <c r="R3" s="602" t="s">
        <v>186</v>
      </c>
      <c r="S3" s="1458" t="s">
        <v>21</v>
      </c>
      <c r="T3" s="602" t="s">
        <v>187</v>
      </c>
      <c r="U3" s="602" t="s">
        <v>188</v>
      </c>
      <c r="V3" s="602" t="s">
        <v>24</v>
      </c>
      <c r="W3" s="602" t="s">
        <v>86</v>
      </c>
      <c r="X3" s="602" t="s">
        <v>87</v>
      </c>
      <c r="Y3" s="602" t="s">
        <v>88</v>
      </c>
      <c r="Z3" s="602" t="s">
        <v>89</v>
      </c>
      <c r="AA3" s="602" t="s">
        <v>90</v>
      </c>
      <c r="AB3" s="602" t="s">
        <v>103</v>
      </c>
      <c r="AC3" s="602" t="s">
        <v>91</v>
      </c>
      <c r="AD3" s="602" t="s">
        <v>92</v>
      </c>
      <c r="AE3" s="602" t="s">
        <v>93</v>
      </c>
      <c r="AF3" s="602" t="s">
        <v>94</v>
      </c>
      <c r="AG3" s="602" t="s">
        <v>95</v>
      </c>
      <c r="AH3" s="602" t="s">
        <v>96</v>
      </c>
      <c r="AI3" s="602" t="s">
        <v>97</v>
      </c>
      <c r="AJ3" s="602" t="s">
        <v>109</v>
      </c>
      <c r="AK3" s="602" t="s">
        <v>110</v>
      </c>
      <c r="AL3" s="602" t="s">
        <v>98</v>
      </c>
      <c r="AM3" s="602" t="s">
        <v>111</v>
      </c>
      <c r="AN3" s="602" t="s">
        <v>112</v>
      </c>
      <c r="AO3" s="602" t="s">
        <v>113</v>
      </c>
      <c r="AP3" s="602" t="s">
        <v>114</v>
      </c>
      <c r="AQ3" s="1458" t="s">
        <v>115</v>
      </c>
      <c r="AR3" s="602" t="s">
        <v>116</v>
      </c>
      <c r="AS3" s="602" t="s">
        <v>117</v>
      </c>
      <c r="AT3" s="602" t="s">
        <v>189</v>
      </c>
      <c r="AU3" s="602" t="s">
        <v>190</v>
      </c>
      <c r="AV3" s="603" t="s">
        <v>118</v>
      </c>
      <c r="AW3" s="604" t="s">
        <v>119</v>
      </c>
      <c r="AX3" s="1624"/>
    </row>
    <row r="4" spans="2:50" ht="13.5">
      <c r="B4" s="605" t="s">
        <v>363</v>
      </c>
      <c r="C4" s="606"/>
      <c r="D4" s="606"/>
      <c r="E4" s="606"/>
      <c r="F4" s="988"/>
      <c r="G4" s="1533">
        <v>53253747</v>
      </c>
      <c r="H4" s="1534">
        <v>29306966</v>
      </c>
      <c r="I4" s="1534">
        <v>19273518</v>
      </c>
      <c r="J4" s="1534">
        <v>19759301</v>
      </c>
      <c r="K4" s="1534">
        <v>4420608</v>
      </c>
      <c r="L4" s="1534">
        <v>9700255</v>
      </c>
      <c r="M4" s="1534">
        <v>11252649</v>
      </c>
      <c r="N4" s="1535">
        <v>17667295</v>
      </c>
      <c r="O4" s="1535">
        <v>12770906</v>
      </c>
      <c r="P4" s="1535">
        <v>5541194</v>
      </c>
      <c r="Q4" s="1535">
        <v>9413613</v>
      </c>
      <c r="R4" s="1535">
        <v>13326826</v>
      </c>
      <c r="S4" s="1536">
        <v>38168027</v>
      </c>
      <c r="T4" s="1535">
        <v>24918522</v>
      </c>
      <c r="U4" s="1535">
        <v>8117240</v>
      </c>
      <c r="V4" s="1535">
        <v>4960914</v>
      </c>
      <c r="W4" s="1535">
        <v>8293125</v>
      </c>
      <c r="X4" s="1535">
        <v>5711067</v>
      </c>
      <c r="Y4" s="1535">
        <v>6921030</v>
      </c>
      <c r="Z4" s="1535">
        <v>18054498</v>
      </c>
      <c r="AA4" s="1535">
        <v>10496360</v>
      </c>
      <c r="AB4" s="1535">
        <v>8661691</v>
      </c>
      <c r="AC4" s="1535">
        <v>8679912</v>
      </c>
      <c r="AD4" s="1535">
        <v>7572413</v>
      </c>
      <c r="AE4" s="1535">
        <v>13185836</v>
      </c>
      <c r="AF4" s="1535">
        <v>10648852</v>
      </c>
      <c r="AG4" s="1535">
        <v>18816866</v>
      </c>
      <c r="AH4" s="1535">
        <v>10455078</v>
      </c>
      <c r="AI4" s="1535">
        <v>9610641</v>
      </c>
      <c r="AJ4" s="1535">
        <v>7714091</v>
      </c>
      <c r="AK4" s="1535">
        <v>3698665</v>
      </c>
      <c r="AL4" s="1535">
        <v>7177544</v>
      </c>
      <c r="AM4" s="1535">
        <v>5077426</v>
      </c>
      <c r="AN4" s="1535">
        <v>4184508</v>
      </c>
      <c r="AO4" s="1535">
        <v>2652108</v>
      </c>
      <c r="AP4" s="1535">
        <v>5424238</v>
      </c>
      <c r="AQ4" s="1536">
        <v>1375224</v>
      </c>
      <c r="AR4" s="1535">
        <v>3590396</v>
      </c>
      <c r="AS4" s="1535">
        <v>5263705</v>
      </c>
      <c r="AT4" s="1535">
        <v>1970579</v>
      </c>
      <c r="AU4" s="1535">
        <v>2671716</v>
      </c>
      <c r="AV4" s="1535">
        <v>28795504</v>
      </c>
      <c r="AW4" s="1535">
        <v>9120058</v>
      </c>
      <c r="AX4" s="675">
        <f aca="true" t="shared" si="0" ref="AX4:AX35">SUM(G4:AW4)</f>
        <v>507674712</v>
      </c>
    </row>
    <row r="5" spans="2:50" ht="13.5">
      <c r="B5" s="605"/>
      <c r="C5" s="608" t="s">
        <v>364</v>
      </c>
      <c r="D5" s="609"/>
      <c r="E5" s="609"/>
      <c r="F5" s="610"/>
      <c r="G5" s="1537">
        <v>53166237</v>
      </c>
      <c r="H5" s="1537">
        <v>28642389</v>
      </c>
      <c r="I5" s="1537">
        <v>18674198</v>
      </c>
      <c r="J5" s="1537">
        <v>19759117</v>
      </c>
      <c r="K5" s="1537">
        <v>4420320</v>
      </c>
      <c r="L5" s="1537">
        <v>9700255</v>
      </c>
      <c r="M5" s="1537">
        <v>11251958</v>
      </c>
      <c r="N5" s="1537">
        <v>17666386</v>
      </c>
      <c r="O5" s="1537">
        <v>12712320</v>
      </c>
      <c r="P5" s="1537">
        <v>4284917</v>
      </c>
      <c r="Q5" s="1537">
        <v>7648132</v>
      </c>
      <c r="R5" s="1537">
        <v>13326528</v>
      </c>
      <c r="S5" s="1538">
        <v>38164617</v>
      </c>
      <c r="T5" s="1537">
        <v>24917307</v>
      </c>
      <c r="U5" s="1537">
        <v>8117120</v>
      </c>
      <c r="V5" s="1537">
        <v>4547296</v>
      </c>
      <c r="W5" s="1537">
        <v>8293125</v>
      </c>
      <c r="X5" s="1537">
        <v>5698648</v>
      </c>
      <c r="Y5" s="1537">
        <v>6876100</v>
      </c>
      <c r="Z5" s="1537">
        <v>18051922</v>
      </c>
      <c r="AA5" s="1537">
        <v>10496275</v>
      </c>
      <c r="AB5" s="1537">
        <v>8572725</v>
      </c>
      <c r="AC5" s="1537">
        <v>8679912</v>
      </c>
      <c r="AD5" s="1537">
        <v>7570217</v>
      </c>
      <c r="AE5" s="1537">
        <v>13185536</v>
      </c>
      <c r="AF5" s="1537">
        <v>10648852</v>
      </c>
      <c r="AG5" s="1537">
        <v>18816608</v>
      </c>
      <c r="AH5" s="1537">
        <v>10455078</v>
      </c>
      <c r="AI5" s="1537">
        <v>9610641</v>
      </c>
      <c r="AJ5" s="1537">
        <v>7714091</v>
      </c>
      <c r="AK5" s="1537">
        <v>3698665</v>
      </c>
      <c r="AL5" s="1537">
        <v>7175328</v>
      </c>
      <c r="AM5" s="1537">
        <v>5069349</v>
      </c>
      <c r="AN5" s="1537">
        <v>4184508</v>
      </c>
      <c r="AO5" s="1537">
        <v>2652108</v>
      </c>
      <c r="AP5" s="1537">
        <v>5087870</v>
      </c>
      <c r="AQ5" s="1538">
        <v>1375032</v>
      </c>
      <c r="AR5" s="1537">
        <v>3589925</v>
      </c>
      <c r="AS5" s="1537">
        <v>5262999</v>
      </c>
      <c r="AT5" s="1537">
        <v>1970555</v>
      </c>
      <c r="AU5" s="1537">
        <v>2671482</v>
      </c>
      <c r="AV5" s="1537">
        <v>28794341</v>
      </c>
      <c r="AW5" s="1537">
        <v>8784045</v>
      </c>
      <c r="AX5" s="689">
        <f t="shared" si="0"/>
        <v>501985034</v>
      </c>
    </row>
    <row r="6" spans="2:50" ht="13.5">
      <c r="B6" s="605"/>
      <c r="C6" s="1617"/>
      <c r="D6" s="1618"/>
      <c r="E6" s="611" t="s">
        <v>365</v>
      </c>
      <c r="F6" s="612"/>
      <c r="G6" s="1539">
        <v>2534322</v>
      </c>
      <c r="H6" s="1539">
        <v>1233300</v>
      </c>
      <c r="I6" s="1539">
        <v>274350</v>
      </c>
      <c r="J6" s="1539">
        <v>443020</v>
      </c>
      <c r="K6" s="1539">
        <v>152987</v>
      </c>
      <c r="L6" s="1418">
        <v>22941</v>
      </c>
      <c r="M6" s="1539">
        <v>512945</v>
      </c>
      <c r="N6" s="1539">
        <v>543950</v>
      </c>
      <c r="O6" s="1539">
        <v>311537</v>
      </c>
      <c r="P6" s="1539">
        <v>386415</v>
      </c>
      <c r="Q6" s="1539">
        <v>158564</v>
      </c>
      <c r="R6" s="1539">
        <v>263039</v>
      </c>
      <c r="S6" s="1540">
        <v>2141124</v>
      </c>
      <c r="T6" s="1539">
        <v>322026</v>
      </c>
      <c r="U6" s="1539">
        <v>238264</v>
      </c>
      <c r="V6" s="1539">
        <v>56551</v>
      </c>
      <c r="W6" s="1539">
        <v>398827</v>
      </c>
      <c r="X6" s="1539">
        <v>46590</v>
      </c>
      <c r="Y6" s="1539">
        <v>87398</v>
      </c>
      <c r="Z6" s="1539">
        <v>270613</v>
      </c>
      <c r="AA6" s="1539">
        <v>111645</v>
      </c>
      <c r="AB6" s="1539">
        <v>102765</v>
      </c>
      <c r="AC6" s="1539">
        <v>214479</v>
      </c>
      <c r="AD6" s="1539">
        <v>56330</v>
      </c>
      <c r="AE6" s="1539">
        <v>0</v>
      </c>
      <c r="AF6" s="1539">
        <v>108738</v>
      </c>
      <c r="AG6" s="1539">
        <v>119884</v>
      </c>
      <c r="AH6" s="1539">
        <v>189424</v>
      </c>
      <c r="AI6" s="1539">
        <v>186440</v>
      </c>
      <c r="AJ6" s="1539">
        <v>52320</v>
      </c>
      <c r="AK6" s="1539">
        <v>249762</v>
      </c>
      <c r="AL6" s="1539">
        <v>111280</v>
      </c>
      <c r="AM6" s="1539">
        <v>180121</v>
      </c>
      <c r="AN6" s="1539">
        <v>99865</v>
      </c>
      <c r="AO6" s="1539">
        <v>62940</v>
      </c>
      <c r="AP6" s="1539">
        <v>131208</v>
      </c>
      <c r="AQ6" s="1540">
        <v>13596</v>
      </c>
      <c r="AR6" s="1539">
        <v>205975</v>
      </c>
      <c r="AS6" s="1539">
        <v>267099</v>
      </c>
      <c r="AT6" s="1539">
        <v>40644</v>
      </c>
      <c r="AU6" s="1539">
        <v>106879</v>
      </c>
      <c r="AV6" s="1539">
        <v>1079882</v>
      </c>
      <c r="AW6" s="1539">
        <v>491556</v>
      </c>
      <c r="AX6" s="690">
        <f t="shared" si="0"/>
        <v>14581595</v>
      </c>
    </row>
    <row r="7" spans="2:50" ht="13.5">
      <c r="B7" s="605"/>
      <c r="C7" s="1617"/>
      <c r="D7" s="1618"/>
      <c r="E7" s="611" t="s">
        <v>366</v>
      </c>
      <c r="F7" s="612"/>
      <c r="G7" s="1539">
        <v>77408973</v>
      </c>
      <c r="H7" s="1539">
        <v>49038648</v>
      </c>
      <c r="I7" s="1539">
        <v>29147621</v>
      </c>
      <c r="J7" s="1539">
        <v>33668165</v>
      </c>
      <c r="K7" s="1539">
        <v>7702048</v>
      </c>
      <c r="L7" s="1539">
        <v>14908132</v>
      </c>
      <c r="M7" s="1539">
        <v>17757938</v>
      </c>
      <c r="N7" s="1539">
        <v>22890259</v>
      </c>
      <c r="O7" s="1539">
        <v>18724119</v>
      </c>
      <c r="P7" s="1539">
        <v>7743931</v>
      </c>
      <c r="Q7" s="1539">
        <v>12706664</v>
      </c>
      <c r="R7" s="1539">
        <v>21236454</v>
      </c>
      <c r="S7" s="1540">
        <v>54974359</v>
      </c>
      <c r="T7" s="1539">
        <v>40235203</v>
      </c>
      <c r="U7" s="1539">
        <v>11961647</v>
      </c>
      <c r="V7" s="1539">
        <v>8829114</v>
      </c>
      <c r="W7" s="1539">
        <v>11580207</v>
      </c>
      <c r="X7" s="1539">
        <v>9598841</v>
      </c>
      <c r="Y7" s="1539">
        <v>13117678</v>
      </c>
      <c r="Z7" s="1539">
        <v>29953260</v>
      </c>
      <c r="AA7" s="1539">
        <v>14419350</v>
      </c>
      <c r="AB7" s="1539">
        <v>13842120</v>
      </c>
      <c r="AC7" s="1539">
        <v>13927571</v>
      </c>
      <c r="AD7" s="1539">
        <v>12198768</v>
      </c>
      <c r="AE7" s="1539">
        <v>19251463</v>
      </c>
      <c r="AF7" s="1539">
        <v>14396276</v>
      </c>
      <c r="AG7" s="1539">
        <v>23018749</v>
      </c>
      <c r="AH7" s="1539">
        <v>14544633</v>
      </c>
      <c r="AI7" s="1539">
        <v>12414033</v>
      </c>
      <c r="AJ7" s="1539">
        <v>12337241</v>
      </c>
      <c r="AK7" s="1539">
        <v>6165690</v>
      </c>
      <c r="AL7" s="1539">
        <v>9527423</v>
      </c>
      <c r="AM7" s="1539">
        <v>8264410</v>
      </c>
      <c r="AN7" s="1539">
        <v>7306556</v>
      </c>
      <c r="AO7" s="1539">
        <v>4645638</v>
      </c>
      <c r="AP7" s="1539">
        <v>7095673</v>
      </c>
      <c r="AQ7" s="1540">
        <v>2584012</v>
      </c>
      <c r="AR7" s="1539">
        <v>5854804</v>
      </c>
      <c r="AS7" s="1539">
        <v>8111549</v>
      </c>
      <c r="AT7" s="1539">
        <v>4748196</v>
      </c>
      <c r="AU7" s="1539">
        <v>4443619</v>
      </c>
      <c r="AV7" s="1539">
        <v>44680250</v>
      </c>
      <c r="AW7" s="1539">
        <v>15839886</v>
      </c>
      <c r="AX7" s="690">
        <f t="shared" si="0"/>
        <v>772801171</v>
      </c>
    </row>
    <row r="8" spans="2:50" ht="13.5">
      <c r="B8" s="605"/>
      <c r="C8" s="1617"/>
      <c r="D8" s="1618"/>
      <c r="E8" s="611" t="s">
        <v>634</v>
      </c>
      <c r="F8" s="612"/>
      <c r="G8" s="1537">
        <v>27167622</v>
      </c>
      <c r="H8" s="1537">
        <v>21633654</v>
      </c>
      <c r="I8" s="1537">
        <v>10905623</v>
      </c>
      <c r="J8" s="1537">
        <v>14706580</v>
      </c>
      <c r="K8" s="1537">
        <v>3434715</v>
      </c>
      <c r="L8" s="1537">
        <v>5254168</v>
      </c>
      <c r="M8" s="1537">
        <v>7057568</v>
      </c>
      <c r="N8" s="1537">
        <v>6216048</v>
      </c>
      <c r="O8" s="1537">
        <v>6733029</v>
      </c>
      <c r="P8" s="1537">
        <v>3854429</v>
      </c>
      <c r="Q8" s="1537">
        <v>5220696</v>
      </c>
      <c r="R8" s="1537">
        <v>8172965</v>
      </c>
      <c r="S8" s="1538">
        <v>18950866</v>
      </c>
      <c r="T8" s="1537">
        <v>15653852</v>
      </c>
      <c r="U8" s="1537">
        <v>4082791</v>
      </c>
      <c r="V8" s="1537">
        <v>4338369</v>
      </c>
      <c r="W8" s="1537">
        <v>4029745</v>
      </c>
      <c r="X8" s="1537">
        <v>3946783</v>
      </c>
      <c r="Y8" s="1537">
        <v>6328976</v>
      </c>
      <c r="Z8" s="1537">
        <v>12176227</v>
      </c>
      <c r="AA8" s="1537">
        <v>4630864</v>
      </c>
      <c r="AB8" s="1537">
        <v>5378010</v>
      </c>
      <c r="AC8" s="1537">
        <v>5462138</v>
      </c>
      <c r="AD8" s="1537">
        <v>4684881</v>
      </c>
      <c r="AE8" s="1537">
        <v>6065927</v>
      </c>
      <c r="AF8" s="1537">
        <v>3856162</v>
      </c>
      <c r="AG8" s="1537">
        <v>4322025</v>
      </c>
      <c r="AH8" s="1537">
        <v>4296459</v>
      </c>
      <c r="AI8" s="1537">
        <v>2989832</v>
      </c>
      <c r="AJ8" s="1537">
        <v>4727332</v>
      </c>
      <c r="AK8" s="1537">
        <v>2716787</v>
      </c>
      <c r="AL8" s="1537">
        <v>2735700</v>
      </c>
      <c r="AM8" s="1537">
        <v>3375182</v>
      </c>
      <c r="AN8" s="1537">
        <v>3221913</v>
      </c>
      <c r="AO8" s="1537">
        <v>2118730</v>
      </c>
      <c r="AP8" s="1537">
        <v>2179307</v>
      </c>
      <c r="AQ8" s="1538">
        <v>1222576</v>
      </c>
      <c r="AR8" s="1537">
        <v>2478015</v>
      </c>
      <c r="AS8" s="1537">
        <v>3167487</v>
      </c>
      <c r="AT8" s="1537">
        <v>2822085</v>
      </c>
      <c r="AU8" s="1537">
        <v>1986226</v>
      </c>
      <c r="AV8" s="1537">
        <v>17169753</v>
      </c>
      <c r="AW8" s="1537">
        <v>7563917</v>
      </c>
      <c r="AX8" s="690">
        <f t="shared" si="0"/>
        <v>289036014</v>
      </c>
    </row>
    <row r="9" spans="2:50" ht="13.5">
      <c r="B9" s="605"/>
      <c r="C9" s="1617"/>
      <c r="D9" s="1618"/>
      <c r="E9" s="611" t="s">
        <v>367</v>
      </c>
      <c r="F9" s="612"/>
      <c r="G9" s="1527">
        <v>386851</v>
      </c>
      <c r="H9" s="1527">
        <v>4095</v>
      </c>
      <c r="I9" s="1527">
        <v>157850</v>
      </c>
      <c r="J9" s="1527">
        <v>354512</v>
      </c>
      <c r="K9" s="1418">
        <v>0</v>
      </c>
      <c r="L9" s="1527">
        <v>23350</v>
      </c>
      <c r="M9" s="1527">
        <v>38643</v>
      </c>
      <c r="N9" s="1527">
        <v>448225</v>
      </c>
      <c r="O9" s="1527">
        <v>409693</v>
      </c>
      <c r="P9" s="1527">
        <v>9000</v>
      </c>
      <c r="Q9" s="1527">
        <v>3600</v>
      </c>
      <c r="R9" s="1418">
        <v>0</v>
      </c>
      <c r="S9" s="1459">
        <v>0</v>
      </c>
      <c r="T9" s="1527">
        <v>13930</v>
      </c>
      <c r="U9" s="1418">
        <v>0</v>
      </c>
      <c r="V9" s="1418">
        <v>0</v>
      </c>
      <c r="W9" s="1527">
        <v>343836</v>
      </c>
      <c r="X9" s="1418">
        <v>0</v>
      </c>
      <c r="Y9" s="1418">
        <v>0</v>
      </c>
      <c r="Z9" s="1418">
        <v>4276</v>
      </c>
      <c r="AA9" s="1527">
        <v>596144</v>
      </c>
      <c r="AB9" s="1527">
        <v>5850</v>
      </c>
      <c r="AC9" s="1418">
        <v>0</v>
      </c>
      <c r="AD9" s="1418">
        <v>0</v>
      </c>
      <c r="AE9" s="1418">
        <v>0</v>
      </c>
      <c r="AF9" s="1418">
        <v>0</v>
      </c>
      <c r="AG9" s="1418">
        <v>0</v>
      </c>
      <c r="AH9" s="1527">
        <v>17480</v>
      </c>
      <c r="AI9" s="1418">
        <v>0</v>
      </c>
      <c r="AJ9" s="1527">
        <v>51862</v>
      </c>
      <c r="AK9" s="1418">
        <v>0</v>
      </c>
      <c r="AL9" s="1527">
        <v>272325</v>
      </c>
      <c r="AM9" s="1418">
        <v>0</v>
      </c>
      <c r="AN9" s="1418">
        <v>0</v>
      </c>
      <c r="AO9" s="1527">
        <v>62260</v>
      </c>
      <c r="AP9" s="1527">
        <v>40296</v>
      </c>
      <c r="AQ9" s="1459">
        <v>0</v>
      </c>
      <c r="AR9" s="1527">
        <v>7161</v>
      </c>
      <c r="AS9" s="1527">
        <v>51838</v>
      </c>
      <c r="AT9" s="1527">
        <v>3800</v>
      </c>
      <c r="AU9" s="1527">
        <v>107210</v>
      </c>
      <c r="AV9" s="1527">
        <v>190556</v>
      </c>
      <c r="AW9" s="1527">
        <v>16520</v>
      </c>
      <c r="AX9" s="690">
        <f t="shared" si="0"/>
        <v>3621163</v>
      </c>
    </row>
    <row r="10" spans="2:50" ht="13.5">
      <c r="B10" s="605"/>
      <c r="C10" s="1621"/>
      <c r="D10" s="1622"/>
      <c r="E10" s="611" t="s">
        <v>368</v>
      </c>
      <c r="F10" s="612"/>
      <c r="G10" s="613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1460"/>
      <c r="T10" s="614"/>
      <c r="U10" s="614"/>
      <c r="V10" s="614"/>
      <c r="W10" s="614"/>
      <c r="X10" s="614"/>
      <c r="Y10" s="614"/>
      <c r="Z10" s="614"/>
      <c r="AA10" s="614"/>
      <c r="AB10" s="614"/>
      <c r="AC10" s="614"/>
      <c r="AD10" s="614"/>
      <c r="AE10" s="614"/>
      <c r="AF10" s="614"/>
      <c r="AG10" s="614"/>
      <c r="AH10" s="614"/>
      <c r="AI10" s="614"/>
      <c r="AJ10" s="614"/>
      <c r="AK10" s="614"/>
      <c r="AL10" s="614"/>
      <c r="AM10" s="614"/>
      <c r="AN10" s="614"/>
      <c r="AO10" s="614"/>
      <c r="AP10" s="614"/>
      <c r="AQ10" s="1460"/>
      <c r="AR10" s="614"/>
      <c r="AS10" s="614"/>
      <c r="AT10" s="614"/>
      <c r="AU10" s="614"/>
      <c r="AV10" s="614"/>
      <c r="AW10" s="615"/>
      <c r="AX10" s="690">
        <f t="shared" si="0"/>
        <v>0</v>
      </c>
    </row>
    <row r="11" spans="2:50" ht="13.5">
      <c r="B11" s="605"/>
      <c r="C11" s="615" t="s">
        <v>369</v>
      </c>
      <c r="D11" s="616"/>
      <c r="E11" s="616"/>
      <c r="F11" s="612"/>
      <c r="G11" s="1541">
        <v>87510</v>
      </c>
      <c r="H11" s="1542">
        <v>660577</v>
      </c>
      <c r="I11" s="1501">
        <v>740</v>
      </c>
      <c r="J11" s="1501">
        <v>184</v>
      </c>
      <c r="K11" s="1543">
        <v>288</v>
      </c>
      <c r="L11" s="1418">
        <v>0</v>
      </c>
      <c r="M11" s="1501">
        <v>691</v>
      </c>
      <c r="N11" s="1541">
        <v>909</v>
      </c>
      <c r="O11" s="1501">
        <v>58586</v>
      </c>
      <c r="P11" s="1541">
        <v>1256277</v>
      </c>
      <c r="Q11" s="1501">
        <v>1765481</v>
      </c>
      <c r="R11" s="1544">
        <v>298</v>
      </c>
      <c r="S11" s="1541">
        <v>3410</v>
      </c>
      <c r="T11" s="1501">
        <v>1215</v>
      </c>
      <c r="U11" s="1541">
        <v>120</v>
      </c>
      <c r="V11" s="1501">
        <v>413618</v>
      </c>
      <c r="W11" s="1418">
        <v>0</v>
      </c>
      <c r="X11" s="1541">
        <v>12419</v>
      </c>
      <c r="Y11" s="1501">
        <v>44930</v>
      </c>
      <c r="Z11" s="1541">
        <v>2576</v>
      </c>
      <c r="AA11" s="1501">
        <v>85</v>
      </c>
      <c r="AB11" s="1541">
        <v>88966</v>
      </c>
      <c r="AC11" s="1418">
        <v>0</v>
      </c>
      <c r="AD11" s="1544">
        <v>2196</v>
      </c>
      <c r="AE11" s="1418">
        <v>300</v>
      </c>
      <c r="AF11" s="1418">
        <v>0</v>
      </c>
      <c r="AG11" s="1418">
        <v>258</v>
      </c>
      <c r="AH11" s="1418">
        <v>0</v>
      </c>
      <c r="AI11" s="1418">
        <v>0</v>
      </c>
      <c r="AJ11" s="1418">
        <v>0</v>
      </c>
      <c r="AK11" s="1418">
        <v>0</v>
      </c>
      <c r="AL11" s="1541">
        <v>2216</v>
      </c>
      <c r="AM11" s="1501">
        <v>8077</v>
      </c>
      <c r="AN11" s="1418">
        <v>0</v>
      </c>
      <c r="AO11" s="1418">
        <v>0</v>
      </c>
      <c r="AP11" s="1544">
        <v>36319</v>
      </c>
      <c r="AQ11" s="1541">
        <v>192</v>
      </c>
      <c r="AR11" s="1418">
        <v>471</v>
      </c>
      <c r="AS11" s="1418">
        <v>706</v>
      </c>
      <c r="AT11" s="1418">
        <v>24</v>
      </c>
      <c r="AU11" s="1418">
        <v>234</v>
      </c>
      <c r="AV11" s="1418">
        <v>1163</v>
      </c>
      <c r="AW11" s="1502">
        <v>3358</v>
      </c>
      <c r="AX11" s="690">
        <f t="shared" si="0"/>
        <v>4454394</v>
      </c>
    </row>
    <row r="12" spans="2:50" ht="13.5">
      <c r="B12" s="617"/>
      <c r="C12" s="618" t="s">
        <v>370</v>
      </c>
      <c r="D12" s="619"/>
      <c r="E12" s="619"/>
      <c r="F12" s="620"/>
      <c r="G12" s="1419">
        <v>0</v>
      </c>
      <c r="H12" s="1541">
        <v>4000</v>
      </c>
      <c r="I12" s="1505">
        <v>598580</v>
      </c>
      <c r="J12" s="1419">
        <v>0</v>
      </c>
      <c r="K12" s="1419">
        <v>0</v>
      </c>
      <c r="L12" s="1419">
        <v>0</v>
      </c>
      <c r="M12" s="1419">
        <v>0</v>
      </c>
      <c r="N12" s="1419">
        <v>0</v>
      </c>
      <c r="O12" s="1419">
        <v>0</v>
      </c>
      <c r="P12" s="1419">
        <v>0</v>
      </c>
      <c r="Q12" s="1419">
        <v>0</v>
      </c>
      <c r="R12" s="1419">
        <v>0</v>
      </c>
      <c r="S12" s="1461">
        <v>0</v>
      </c>
      <c r="T12" s="1419">
        <v>0</v>
      </c>
      <c r="U12" s="1419">
        <v>0</v>
      </c>
      <c r="V12" s="1419">
        <v>0</v>
      </c>
      <c r="W12" s="1527">
        <v>0</v>
      </c>
      <c r="X12" s="1419">
        <v>0</v>
      </c>
      <c r="Y12" s="1419">
        <v>0</v>
      </c>
      <c r="Z12" s="1419">
        <v>0</v>
      </c>
      <c r="AA12" s="1419">
        <v>0</v>
      </c>
      <c r="AB12" s="1419">
        <v>0</v>
      </c>
      <c r="AC12" s="1419">
        <v>0</v>
      </c>
      <c r="AD12" s="1419">
        <v>0</v>
      </c>
      <c r="AE12" s="1419">
        <v>0</v>
      </c>
      <c r="AF12" s="1419">
        <v>0</v>
      </c>
      <c r="AG12" s="1419">
        <v>0</v>
      </c>
      <c r="AH12" s="1419">
        <v>0</v>
      </c>
      <c r="AI12" s="1419">
        <v>0</v>
      </c>
      <c r="AJ12" s="1419">
        <v>0</v>
      </c>
      <c r="AK12" s="1419">
        <v>0</v>
      </c>
      <c r="AL12" s="1419">
        <v>0</v>
      </c>
      <c r="AM12" s="1419">
        <v>0</v>
      </c>
      <c r="AN12" s="1419">
        <v>0</v>
      </c>
      <c r="AO12" s="1419">
        <v>0</v>
      </c>
      <c r="AP12" s="1527">
        <v>300049</v>
      </c>
      <c r="AQ12" s="1461">
        <v>0</v>
      </c>
      <c r="AR12" s="1419">
        <v>0</v>
      </c>
      <c r="AS12" s="1419">
        <v>0</v>
      </c>
      <c r="AT12" s="1419">
        <v>0</v>
      </c>
      <c r="AU12" s="1419">
        <v>0</v>
      </c>
      <c r="AV12" s="1419">
        <v>0</v>
      </c>
      <c r="AW12" s="1527">
        <v>332655</v>
      </c>
      <c r="AX12" s="691">
        <f t="shared" si="0"/>
        <v>1235284</v>
      </c>
    </row>
    <row r="13" spans="2:50" ht="12.75" customHeight="1">
      <c r="B13" s="621" t="s">
        <v>371</v>
      </c>
      <c r="C13" s="609"/>
      <c r="D13" s="609"/>
      <c r="E13" s="609"/>
      <c r="F13" s="630"/>
      <c r="G13" s="1536">
        <v>1482192</v>
      </c>
      <c r="H13" s="1535">
        <v>2830482</v>
      </c>
      <c r="I13" s="1535">
        <v>3565118</v>
      </c>
      <c r="J13" s="1535">
        <v>2191934</v>
      </c>
      <c r="K13" s="1535">
        <v>467291</v>
      </c>
      <c r="L13" s="1535">
        <v>1367574</v>
      </c>
      <c r="M13" s="1535">
        <v>355584</v>
      </c>
      <c r="N13" s="1535">
        <v>1137410</v>
      </c>
      <c r="O13" s="1535">
        <v>1501107</v>
      </c>
      <c r="P13" s="1535">
        <v>493425</v>
      </c>
      <c r="Q13" s="1535">
        <v>614574</v>
      </c>
      <c r="R13" s="1535">
        <v>2137687</v>
      </c>
      <c r="S13" s="1536">
        <v>4638891</v>
      </c>
      <c r="T13" s="1535">
        <v>1777773</v>
      </c>
      <c r="U13" s="1535">
        <v>1385419</v>
      </c>
      <c r="V13" s="1535">
        <v>289156</v>
      </c>
      <c r="W13" s="1535">
        <v>2157560</v>
      </c>
      <c r="X13" s="1535">
        <v>551853</v>
      </c>
      <c r="Y13" s="1535">
        <v>839922</v>
      </c>
      <c r="Z13" s="1535">
        <v>1720361</v>
      </c>
      <c r="AA13" s="1535">
        <v>2797075</v>
      </c>
      <c r="AB13" s="1535">
        <v>1021390</v>
      </c>
      <c r="AC13" s="1535">
        <v>1103002</v>
      </c>
      <c r="AD13" s="1535">
        <v>649431</v>
      </c>
      <c r="AE13" s="1535">
        <v>2129704</v>
      </c>
      <c r="AF13" s="1535">
        <v>1057363</v>
      </c>
      <c r="AG13" s="1535">
        <v>2026606</v>
      </c>
      <c r="AH13" s="1535">
        <v>1744145</v>
      </c>
      <c r="AI13" s="1535">
        <v>1546043</v>
      </c>
      <c r="AJ13" s="1535">
        <v>611217</v>
      </c>
      <c r="AK13" s="1535">
        <v>328085</v>
      </c>
      <c r="AL13" s="1535">
        <v>1247867</v>
      </c>
      <c r="AM13" s="1535">
        <v>1173495</v>
      </c>
      <c r="AN13" s="1535">
        <v>687013</v>
      </c>
      <c r="AO13" s="1535">
        <v>693543</v>
      </c>
      <c r="AP13" s="1535">
        <v>1282534</v>
      </c>
      <c r="AQ13" s="1536">
        <v>111688</v>
      </c>
      <c r="AR13" s="1535">
        <v>815334</v>
      </c>
      <c r="AS13" s="1535">
        <v>651420</v>
      </c>
      <c r="AT13" s="1535">
        <v>1013806</v>
      </c>
      <c r="AU13" s="1535">
        <v>2060945</v>
      </c>
      <c r="AV13" s="1535">
        <v>2434704</v>
      </c>
      <c r="AW13" s="1535">
        <v>939251</v>
      </c>
      <c r="AX13" s="692">
        <f t="shared" si="0"/>
        <v>59630974</v>
      </c>
    </row>
    <row r="14" spans="2:50" ht="13.5">
      <c r="B14" s="605"/>
      <c r="C14" s="622" t="s">
        <v>372</v>
      </c>
      <c r="D14" s="623"/>
      <c r="E14" s="623"/>
      <c r="F14" s="624"/>
      <c r="G14" s="1539">
        <v>1021998</v>
      </c>
      <c r="H14" s="1539">
        <v>2389873</v>
      </c>
      <c r="I14" s="1539">
        <v>3166104</v>
      </c>
      <c r="J14" s="1539">
        <v>1905631</v>
      </c>
      <c r="K14" s="1539">
        <v>384324</v>
      </c>
      <c r="L14" s="1539">
        <v>1209903</v>
      </c>
      <c r="M14" s="1539">
        <v>171592</v>
      </c>
      <c r="N14" s="1539">
        <v>1067373</v>
      </c>
      <c r="O14" s="1539">
        <v>1205283</v>
      </c>
      <c r="P14" s="1539">
        <v>441705</v>
      </c>
      <c r="Q14" s="1539">
        <v>569071</v>
      </c>
      <c r="R14" s="1539">
        <v>1902006</v>
      </c>
      <c r="S14" s="1540">
        <v>2781500</v>
      </c>
      <c r="T14" s="1539">
        <v>1639115</v>
      </c>
      <c r="U14" s="1539">
        <v>1172764</v>
      </c>
      <c r="V14" s="1539">
        <v>250214</v>
      </c>
      <c r="W14" s="1539">
        <v>1835735</v>
      </c>
      <c r="X14" s="1539">
        <v>479829</v>
      </c>
      <c r="Y14" s="1539">
        <v>727516</v>
      </c>
      <c r="Z14" s="1539">
        <v>1591684</v>
      </c>
      <c r="AA14" s="1539">
        <v>2722246</v>
      </c>
      <c r="AB14" s="1539">
        <v>884095</v>
      </c>
      <c r="AC14" s="1539">
        <v>914111</v>
      </c>
      <c r="AD14" s="1539">
        <v>571378</v>
      </c>
      <c r="AE14" s="1539">
        <v>1843760</v>
      </c>
      <c r="AF14" s="1539">
        <v>894332</v>
      </c>
      <c r="AG14" s="1539">
        <v>1789771</v>
      </c>
      <c r="AH14" s="1539">
        <v>1436366</v>
      </c>
      <c r="AI14" s="1539">
        <v>1372754</v>
      </c>
      <c r="AJ14" s="1539">
        <v>494693</v>
      </c>
      <c r="AK14" s="1539">
        <v>304517</v>
      </c>
      <c r="AL14" s="1539">
        <v>907848</v>
      </c>
      <c r="AM14" s="1539">
        <v>1112587</v>
      </c>
      <c r="AN14" s="1539">
        <v>603616</v>
      </c>
      <c r="AO14" s="1539">
        <v>631460</v>
      </c>
      <c r="AP14" s="1539">
        <v>1031371</v>
      </c>
      <c r="AQ14" s="1540">
        <v>82897</v>
      </c>
      <c r="AR14" s="1539">
        <v>795659</v>
      </c>
      <c r="AS14" s="1539">
        <v>631473</v>
      </c>
      <c r="AT14" s="1539">
        <v>966512</v>
      </c>
      <c r="AU14" s="1539">
        <v>1973218</v>
      </c>
      <c r="AV14" s="1539">
        <v>1786951</v>
      </c>
      <c r="AW14" s="1539">
        <v>742657</v>
      </c>
      <c r="AX14" s="693">
        <f t="shared" si="0"/>
        <v>50407492</v>
      </c>
    </row>
    <row r="15" spans="2:50" ht="13.5">
      <c r="B15" s="605"/>
      <c r="C15" s="615" t="s">
        <v>373</v>
      </c>
      <c r="D15" s="616"/>
      <c r="E15" s="616"/>
      <c r="F15" s="612"/>
      <c r="G15" s="1539">
        <v>427203</v>
      </c>
      <c r="H15" s="1539">
        <v>405037</v>
      </c>
      <c r="I15" s="1539">
        <v>372352</v>
      </c>
      <c r="J15" s="1539">
        <v>274799</v>
      </c>
      <c r="K15" s="1539">
        <v>82967</v>
      </c>
      <c r="L15" s="1539">
        <v>131539</v>
      </c>
      <c r="M15" s="1539">
        <v>179947</v>
      </c>
      <c r="N15" s="1539">
        <v>70037</v>
      </c>
      <c r="O15" s="1539">
        <v>236565</v>
      </c>
      <c r="P15" s="1539">
        <v>28283</v>
      </c>
      <c r="Q15" s="1539">
        <v>43584</v>
      </c>
      <c r="R15" s="1539">
        <v>224360</v>
      </c>
      <c r="S15" s="1540">
        <v>795050</v>
      </c>
      <c r="T15" s="1539">
        <v>104958</v>
      </c>
      <c r="U15" s="1539">
        <v>200369</v>
      </c>
      <c r="V15" s="1539">
        <v>29570</v>
      </c>
      <c r="W15" s="1539">
        <v>280519</v>
      </c>
      <c r="X15" s="1539">
        <v>67734</v>
      </c>
      <c r="Y15" s="1539">
        <v>110153</v>
      </c>
      <c r="Z15" s="1539">
        <v>124573</v>
      </c>
      <c r="AA15" s="1539">
        <v>71589</v>
      </c>
      <c r="AB15" s="1539">
        <v>111694</v>
      </c>
      <c r="AC15" s="1539">
        <v>143130</v>
      </c>
      <c r="AD15" s="1539">
        <v>74466</v>
      </c>
      <c r="AE15" s="1539">
        <v>263374</v>
      </c>
      <c r="AF15" s="1539">
        <v>151494</v>
      </c>
      <c r="AG15" s="1539">
        <v>226015</v>
      </c>
      <c r="AH15" s="1539">
        <v>303479</v>
      </c>
      <c r="AI15" s="1539">
        <v>164128</v>
      </c>
      <c r="AJ15" s="1539">
        <v>95519</v>
      </c>
      <c r="AK15" s="1539">
        <v>14125</v>
      </c>
      <c r="AL15" s="1539">
        <v>335295</v>
      </c>
      <c r="AM15" s="1539">
        <v>59336</v>
      </c>
      <c r="AN15" s="1539">
        <v>79604</v>
      </c>
      <c r="AO15" s="1539">
        <v>61766</v>
      </c>
      <c r="AP15" s="1539">
        <v>242642</v>
      </c>
      <c r="AQ15" s="1540">
        <v>26529</v>
      </c>
      <c r="AR15" s="1539">
        <v>18425</v>
      </c>
      <c r="AS15" s="1539">
        <v>19862</v>
      </c>
      <c r="AT15" s="1539">
        <v>44039</v>
      </c>
      <c r="AU15" s="1539">
        <v>80095</v>
      </c>
      <c r="AV15" s="1539">
        <v>559656</v>
      </c>
      <c r="AW15" s="1539">
        <v>179634</v>
      </c>
      <c r="AX15" s="690">
        <f t="shared" si="0"/>
        <v>7515495</v>
      </c>
    </row>
    <row r="16" spans="2:50" ht="13.5">
      <c r="B16" s="605"/>
      <c r="C16" s="615" t="s">
        <v>374</v>
      </c>
      <c r="D16" s="616"/>
      <c r="E16" s="616"/>
      <c r="F16" s="612"/>
      <c r="G16" s="1539">
        <v>29091</v>
      </c>
      <c r="H16" s="1539">
        <v>29452</v>
      </c>
      <c r="I16" s="1539">
        <v>25882</v>
      </c>
      <c r="J16" s="1418">
        <v>11504</v>
      </c>
      <c r="K16" s="1418">
        <v>0</v>
      </c>
      <c r="L16" s="1539">
        <v>2363</v>
      </c>
      <c r="M16" s="1539">
        <v>2495</v>
      </c>
      <c r="N16" s="1418">
        <v>0</v>
      </c>
      <c r="O16" s="1539">
        <v>12539</v>
      </c>
      <c r="P16" s="1539">
        <v>13003</v>
      </c>
      <c r="Q16" s="1539">
        <v>1002</v>
      </c>
      <c r="R16" s="1539">
        <v>11321</v>
      </c>
      <c r="S16" s="1540">
        <v>36229</v>
      </c>
      <c r="T16" s="1539">
        <v>29122</v>
      </c>
      <c r="U16" s="1539">
        <v>12286</v>
      </c>
      <c r="V16" s="1539">
        <v>8169</v>
      </c>
      <c r="W16" s="1539">
        <v>9420</v>
      </c>
      <c r="X16" s="1539">
        <v>4290</v>
      </c>
      <c r="Y16" s="1539">
        <v>2239</v>
      </c>
      <c r="Z16" s="1539">
        <v>4104</v>
      </c>
      <c r="AA16" s="1539">
        <v>2940</v>
      </c>
      <c r="AB16" s="1539">
        <v>7880</v>
      </c>
      <c r="AC16" s="1539">
        <v>45761</v>
      </c>
      <c r="AD16" s="1539">
        <v>3587</v>
      </c>
      <c r="AE16" s="1539">
        <v>11190</v>
      </c>
      <c r="AF16" s="1539">
        <v>7466</v>
      </c>
      <c r="AG16" s="1539">
        <v>3020</v>
      </c>
      <c r="AH16" s="1539">
        <v>4300</v>
      </c>
      <c r="AI16" s="1539">
        <v>7761</v>
      </c>
      <c r="AJ16" s="1539">
        <v>20968</v>
      </c>
      <c r="AK16" s="1539">
        <v>8393</v>
      </c>
      <c r="AL16" s="1539">
        <v>4623</v>
      </c>
      <c r="AM16" s="1539">
        <v>1038</v>
      </c>
      <c r="AN16" s="1539">
        <v>3793</v>
      </c>
      <c r="AO16" s="1539">
        <v>317</v>
      </c>
      <c r="AP16" s="1539">
        <v>8521</v>
      </c>
      <c r="AQ16" s="1540">
        <v>2262</v>
      </c>
      <c r="AR16" s="1418">
        <v>0</v>
      </c>
      <c r="AS16" s="1539">
        <v>85</v>
      </c>
      <c r="AT16" s="1539">
        <v>1814</v>
      </c>
      <c r="AU16" s="1539">
        <v>6832</v>
      </c>
      <c r="AV16" s="1539">
        <v>33298</v>
      </c>
      <c r="AW16" s="1539">
        <v>16083</v>
      </c>
      <c r="AX16" s="690">
        <f t="shared" si="0"/>
        <v>446443</v>
      </c>
    </row>
    <row r="17" spans="2:50" ht="13.5">
      <c r="B17" s="617"/>
      <c r="C17" s="625" t="s">
        <v>375</v>
      </c>
      <c r="D17" s="626"/>
      <c r="E17" s="626"/>
      <c r="F17" s="627"/>
      <c r="G17" s="1545">
        <v>3900</v>
      </c>
      <c r="H17" s="1545">
        <v>0</v>
      </c>
      <c r="I17" s="1419">
        <v>0</v>
      </c>
      <c r="J17" s="1419">
        <v>0</v>
      </c>
      <c r="K17" s="1419">
        <v>0</v>
      </c>
      <c r="L17" s="1419">
        <v>0</v>
      </c>
      <c r="M17" s="1419">
        <v>0</v>
      </c>
      <c r="N17" s="1419">
        <v>0</v>
      </c>
      <c r="O17" s="1419">
        <v>0</v>
      </c>
      <c r="P17" s="1419">
        <v>0</v>
      </c>
      <c r="Q17" s="1545">
        <v>917</v>
      </c>
      <c r="R17" s="1419">
        <v>0</v>
      </c>
      <c r="S17" s="1461">
        <v>0</v>
      </c>
      <c r="T17" s="1545">
        <v>4500</v>
      </c>
      <c r="U17" s="1419">
        <v>0</v>
      </c>
      <c r="V17" s="1545">
        <v>1203</v>
      </c>
      <c r="W17" s="1419">
        <v>0</v>
      </c>
      <c r="X17" s="1419">
        <v>0</v>
      </c>
      <c r="Y17" s="1419">
        <v>14</v>
      </c>
      <c r="Z17" s="1419">
        <v>0</v>
      </c>
      <c r="AA17" s="1545">
        <v>300</v>
      </c>
      <c r="AB17" s="1419">
        <v>0</v>
      </c>
      <c r="AC17" s="1419">
        <v>0</v>
      </c>
      <c r="AD17" s="1419">
        <v>0</v>
      </c>
      <c r="AE17" s="1419">
        <v>0</v>
      </c>
      <c r="AF17" s="1419">
        <v>0</v>
      </c>
      <c r="AG17" s="1545">
        <v>7800</v>
      </c>
      <c r="AH17" s="1419">
        <v>0</v>
      </c>
      <c r="AI17" s="1545">
        <v>1400</v>
      </c>
      <c r="AJ17" s="1419">
        <v>0</v>
      </c>
      <c r="AK17" s="1545">
        <v>1050</v>
      </c>
      <c r="AL17" s="1545">
        <v>100</v>
      </c>
      <c r="AM17" s="1419">
        <v>0</v>
      </c>
      <c r="AN17" s="1419">
        <v>0</v>
      </c>
      <c r="AO17" s="1419">
        <v>0</v>
      </c>
      <c r="AP17" s="1419">
        <v>0</v>
      </c>
      <c r="AQ17" s="1461">
        <v>0</v>
      </c>
      <c r="AR17" s="1545">
        <v>1250</v>
      </c>
      <c r="AS17" s="1419">
        <v>0</v>
      </c>
      <c r="AT17" s="1419">
        <v>0</v>
      </c>
      <c r="AU17" s="1545">
        <v>800</v>
      </c>
      <c r="AV17" s="1419">
        <v>0</v>
      </c>
      <c r="AW17" s="1545">
        <v>600</v>
      </c>
      <c r="AX17" s="691">
        <f t="shared" si="0"/>
        <v>23834</v>
      </c>
    </row>
    <row r="18" spans="2:50" ht="13.5">
      <c r="B18" s="628" t="s">
        <v>376</v>
      </c>
      <c r="C18" s="629"/>
      <c r="D18" s="629"/>
      <c r="E18" s="629"/>
      <c r="F18" s="630"/>
      <c r="G18" s="1420">
        <v>0</v>
      </c>
      <c r="H18" s="1421">
        <v>0</v>
      </c>
      <c r="I18" s="1535">
        <v>15680</v>
      </c>
      <c r="J18" s="1421">
        <v>0</v>
      </c>
      <c r="K18" s="1421">
        <v>0</v>
      </c>
      <c r="L18" s="1421">
        <v>0</v>
      </c>
      <c r="M18" s="1421">
        <v>0</v>
      </c>
      <c r="N18" s="1421">
        <v>0</v>
      </c>
      <c r="O18" s="1421">
        <v>0</v>
      </c>
      <c r="P18" s="1421">
        <v>0</v>
      </c>
      <c r="Q18" s="1421">
        <v>0</v>
      </c>
      <c r="R18" s="1421">
        <v>0</v>
      </c>
      <c r="S18" s="1462">
        <v>0</v>
      </c>
      <c r="T18" s="1421">
        <v>0</v>
      </c>
      <c r="U18" s="1421">
        <v>0</v>
      </c>
      <c r="V18" s="1421">
        <v>0</v>
      </c>
      <c r="W18" s="1421">
        <v>0</v>
      </c>
      <c r="X18" s="1421">
        <v>0</v>
      </c>
      <c r="Y18" s="1421">
        <v>0</v>
      </c>
      <c r="Z18" s="1421">
        <v>0</v>
      </c>
      <c r="AA18" s="1421">
        <v>0</v>
      </c>
      <c r="AB18" s="1421">
        <v>0</v>
      </c>
      <c r="AC18" s="1421">
        <v>0</v>
      </c>
      <c r="AD18" s="1421">
        <v>0</v>
      </c>
      <c r="AE18" s="1421">
        <v>0</v>
      </c>
      <c r="AF18" s="1421">
        <v>0</v>
      </c>
      <c r="AG18" s="1421">
        <v>0</v>
      </c>
      <c r="AH18" s="1421">
        <v>0</v>
      </c>
      <c r="AI18" s="1421">
        <v>0</v>
      </c>
      <c r="AJ18" s="1421">
        <v>0</v>
      </c>
      <c r="AK18" s="1421">
        <v>0</v>
      </c>
      <c r="AL18" s="1421">
        <v>0</v>
      </c>
      <c r="AM18" s="1421">
        <v>0</v>
      </c>
      <c r="AN18" s="1421">
        <v>0</v>
      </c>
      <c r="AO18" s="1421">
        <v>0</v>
      </c>
      <c r="AP18" s="1421">
        <v>0</v>
      </c>
      <c r="AQ18" s="1462">
        <v>0</v>
      </c>
      <c r="AR18" s="1421">
        <v>0</v>
      </c>
      <c r="AS18" s="1421">
        <v>0</v>
      </c>
      <c r="AT18" s="1421">
        <v>0</v>
      </c>
      <c r="AU18" s="1421">
        <v>0</v>
      </c>
      <c r="AV18" s="1421">
        <v>0</v>
      </c>
      <c r="AW18" s="1421">
        <v>0</v>
      </c>
      <c r="AX18" s="692">
        <f t="shared" si="0"/>
        <v>15680</v>
      </c>
    </row>
    <row r="19" spans="2:50" ht="14.25" thickBot="1">
      <c r="B19" s="631" t="s">
        <v>377</v>
      </c>
      <c r="C19" s="632"/>
      <c r="D19" s="632"/>
      <c r="E19" s="632"/>
      <c r="F19" s="633"/>
      <c r="G19" s="1535">
        <v>54735939</v>
      </c>
      <c r="H19" s="1546">
        <v>32137448</v>
      </c>
      <c r="I19" s="1546">
        <v>22854316</v>
      </c>
      <c r="J19" s="1546">
        <v>21951235</v>
      </c>
      <c r="K19" s="1546">
        <v>4887899</v>
      </c>
      <c r="L19" s="1546">
        <v>11067829</v>
      </c>
      <c r="M19" s="1546">
        <v>11608233</v>
      </c>
      <c r="N19" s="1546">
        <v>18804705</v>
      </c>
      <c r="O19" s="1546">
        <v>14272013</v>
      </c>
      <c r="P19" s="1546">
        <v>6034619</v>
      </c>
      <c r="Q19" s="1546">
        <v>10028187</v>
      </c>
      <c r="R19" s="1546">
        <v>15464513</v>
      </c>
      <c r="S19" s="1547">
        <v>42806918</v>
      </c>
      <c r="T19" s="1546">
        <v>26696295</v>
      </c>
      <c r="U19" s="1546">
        <v>9502659</v>
      </c>
      <c r="V19" s="1546">
        <v>5250070</v>
      </c>
      <c r="W19" s="1546">
        <v>10450685</v>
      </c>
      <c r="X19" s="1546">
        <v>6262920</v>
      </c>
      <c r="Y19" s="1546">
        <v>7760952</v>
      </c>
      <c r="Z19" s="1546">
        <v>19774859</v>
      </c>
      <c r="AA19" s="1546">
        <v>13293435</v>
      </c>
      <c r="AB19" s="1546">
        <v>9683081</v>
      </c>
      <c r="AC19" s="1546">
        <v>9782914</v>
      </c>
      <c r="AD19" s="1546">
        <v>8221844</v>
      </c>
      <c r="AE19" s="1546">
        <v>15315540</v>
      </c>
      <c r="AF19" s="1546">
        <v>11706215</v>
      </c>
      <c r="AG19" s="1546">
        <v>20843472</v>
      </c>
      <c r="AH19" s="1546">
        <v>12199223</v>
      </c>
      <c r="AI19" s="1546">
        <v>11156684</v>
      </c>
      <c r="AJ19" s="1546">
        <v>8325308</v>
      </c>
      <c r="AK19" s="1546">
        <v>4026750</v>
      </c>
      <c r="AL19" s="1546">
        <v>8425411</v>
      </c>
      <c r="AM19" s="1546">
        <v>6250921</v>
      </c>
      <c r="AN19" s="1546">
        <v>4871521</v>
      </c>
      <c r="AO19" s="1546">
        <v>3345651</v>
      </c>
      <c r="AP19" s="1546">
        <v>6706772</v>
      </c>
      <c r="AQ19" s="1547">
        <v>1486912</v>
      </c>
      <c r="AR19" s="1546">
        <v>4405730</v>
      </c>
      <c r="AS19" s="1546">
        <v>5915125</v>
      </c>
      <c r="AT19" s="1546">
        <v>2984385</v>
      </c>
      <c r="AU19" s="1546">
        <v>4732661</v>
      </c>
      <c r="AV19" s="1546">
        <v>31230208</v>
      </c>
      <c r="AW19" s="1546">
        <v>10059309</v>
      </c>
      <c r="AX19" s="694">
        <f t="shared" si="0"/>
        <v>567321366</v>
      </c>
    </row>
    <row r="20" spans="2:50" ht="13.5">
      <c r="B20" s="605" t="s">
        <v>378</v>
      </c>
      <c r="C20" s="606"/>
      <c r="D20" s="606"/>
      <c r="E20" s="606"/>
      <c r="F20" s="607"/>
      <c r="G20" s="1548">
        <v>48330</v>
      </c>
      <c r="H20" s="1422">
        <v>0</v>
      </c>
      <c r="I20" s="1548">
        <v>212330</v>
      </c>
      <c r="J20" s="1422">
        <v>0</v>
      </c>
      <c r="K20" s="1548">
        <v>11894</v>
      </c>
      <c r="L20" s="1548">
        <v>6940</v>
      </c>
      <c r="M20" s="1548">
        <v>34888</v>
      </c>
      <c r="N20" s="1548">
        <v>23534</v>
      </c>
      <c r="O20" s="1548">
        <v>69618</v>
      </c>
      <c r="P20" s="1422">
        <v>0</v>
      </c>
      <c r="Q20" s="1548">
        <v>52350</v>
      </c>
      <c r="R20" s="1422">
        <v>0</v>
      </c>
      <c r="S20" s="1549">
        <v>66559</v>
      </c>
      <c r="T20" s="1548">
        <v>321902</v>
      </c>
      <c r="U20" s="1548">
        <v>3072</v>
      </c>
      <c r="V20" s="1548">
        <v>128063</v>
      </c>
      <c r="W20" s="1548">
        <v>66730</v>
      </c>
      <c r="X20" s="1422">
        <v>0</v>
      </c>
      <c r="Y20" s="1422">
        <v>0</v>
      </c>
      <c r="Z20" s="1548">
        <v>42000</v>
      </c>
      <c r="AA20" s="1422">
        <v>0</v>
      </c>
      <c r="AB20" s="1548">
        <v>46984</v>
      </c>
      <c r="AC20" s="1422">
        <v>0</v>
      </c>
      <c r="AD20" s="1422">
        <v>0</v>
      </c>
      <c r="AE20" s="1548">
        <v>3071</v>
      </c>
      <c r="AF20" s="1422">
        <v>0</v>
      </c>
      <c r="AG20" s="1548">
        <v>164625</v>
      </c>
      <c r="AH20" s="1422">
        <v>0</v>
      </c>
      <c r="AI20" s="1422">
        <v>0</v>
      </c>
      <c r="AJ20" s="1422">
        <v>0</v>
      </c>
      <c r="AK20" s="1422">
        <v>0</v>
      </c>
      <c r="AL20" s="1422">
        <v>0</v>
      </c>
      <c r="AM20" s="1548">
        <v>83445</v>
      </c>
      <c r="AN20" s="1422">
        <v>0</v>
      </c>
      <c r="AO20" s="1548">
        <v>42782</v>
      </c>
      <c r="AP20" s="1422">
        <v>0</v>
      </c>
      <c r="AQ20" s="1549">
        <v>27500</v>
      </c>
      <c r="AR20" s="1422">
        <v>21344</v>
      </c>
      <c r="AS20" s="1422">
        <v>0</v>
      </c>
      <c r="AT20" s="1548">
        <v>64757</v>
      </c>
      <c r="AU20" s="1422">
        <v>0</v>
      </c>
      <c r="AV20" s="1548">
        <v>271534</v>
      </c>
      <c r="AW20" s="1548">
        <v>210536</v>
      </c>
      <c r="AX20" s="675">
        <f t="shared" si="0"/>
        <v>2024788</v>
      </c>
    </row>
    <row r="21" spans="2:50" ht="13.5">
      <c r="B21" s="605"/>
      <c r="C21" s="622" t="s">
        <v>379</v>
      </c>
      <c r="D21" s="623"/>
      <c r="E21" s="623"/>
      <c r="F21" s="624"/>
      <c r="G21" s="1423">
        <v>0</v>
      </c>
      <c r="H21" s="1423">
        <v>0</v>
      </c>
      <c r="I21" s="1423">
        <v>0</v>
      </c>
      <c r="J21" s="1423">
        <v>0</v>
      </c>
      <c r="K21" s="1423">
        <v>0</v>
      </c>
      <c r="L21" s="1423">
        <v>0</v>
      </c>
      <c r="M21" s="1423">
        <v>0</v>
      </c>
      <c r="N21" s="1423">
        <v>0</v>
      </c>
      <c r="O21" s="1423">
        <v>0</v>
      </c>
      <c r="P21" s="1423">
        <v>0</v>
      </c>
      <c r="Q21" s="1423">
        <v>0</v>
      </c>
      <c r="R21" s="1423">
        <v>0</v>
      </c>
      <c r="S21" s="1463">
        <v>0</v>
      </c>
      <c r="T21" s="1423">
        <v>0</v>
      </c>
      <c r="U21" s="1423">
        <v>0</v>
      </c>
      <c r="V21" s="1423">
        <v>0</v>
      </c>
      <c r="W21" s="1423">
        <v>0</v>
      </c>
      <c r="X21" s="1423">
        <v>0</v>
      </c>
      <c r="Y21" s="1423">
        <v>0</v>
      </c>
      <c r="Z21" s="1423">
        <v>0</v>
      </c>
      <c r="AA21" s="1423">
        <v>0</v>
      </c>
      <c r="AB21" s="1423">
        <v>0</v>
      </c>
      <c r="AC21" s="1423">
        <v>0</v>
      </c>
      <c r="AD21" s="1423">
        <v>0</v>
      </c>
      <c r="AE21" s="1423">
        <v>0</v>
      </c>
      <c r="AF21" s="1423">
        <v>0</v>
      </c>
      <c r="AG21" s="1423">
        <v>0</v>
      </c>
      <c r="AH21" s="1423">
        <v>0</v>
      </c>
      <c r="AI21" s="1423">
        <v>0</v>
      </c>
      <c r="AJ21" s="1423">
        <v>0</v>
      </c>
      <c r="AK21" s="1423">
        <v>0</v>
      </c>
      <c r="AL21" s="1423">
        <v>0</v>
      </c>
      <c r="AM21" s="1423">
        <v>0</v>
      </c>
      <c r="AN21" s="1423">
        <v>0</v>
      </c>
      <c r="AO21" s="1423">
        <v>0</v>
      </c>
      <c r="AP21" s="1423">
        <v>0</v>
      </c>
      <c r="AQ21" s="1463">
        <v>0</v>
      </c>
      <c r="AR21" s="1423">
        <v>0</v>
      </c>
      <c r="AS21" s="1423">
        <v>0</v>
      </c>
      <c r="AT21" s="1423">
        <v>0</v>
      </c>
      <c r="AU21" s="1423">
        <v>0</v>
      </c>
      <c r="AV21" s="1423">
        <v>0</v>
      </c>
      <c r="AW21" s="1423">
        <v>0</v>
      </c>
      <c r="AX21" s="693">
        <f t="shared" si="0"/>
        <v>0</v>
      </c>
    </row>
    <row r="22" spans="2:50" ht="13.5">
      <c r="B22" s="605"/>
      <c r="C22" s="615" t="s">
        <v>380</v>
      </c>
      <c r="D22" s="616"/>
      <c r="E22" s="616"/>
      <c r="F22" s="612"/>
      <c r="G22" s="1418">
        <v>0</v>
      </c>
      <c r="H22" s="1418">
        <v>0</v>
      </c>
      <c r="I22" s="1418">
        <v>0</v>
      </c>
      <c r="J22" s="1418">
        <v>0</v>
      </c>
      <c r="K22" s="1418">
        <v>0</v>
      </c>
      <c r="L22" s="1418">
        <v>0</v>
      </c>
      <c r="M22" s="1418">
        <v>0</v>
      </c>
      <c r="N22" s="1418">
        <v>0</v>
      </c>
      <c r="O22" s="1418">
        <v>0</v>
      </c>
      <c r="P22" s="1418">
        <v>0</v>
      </c>
      <c r="Q22" s="1418">
        <v>0</v>
      </c>
      <c r="R22" s="1418">
        <v>0</v>
      </c>
      <c r="S22" s="1459">
        <v>0</v>
      </c>
      <c r="T22" s="1418">
        <v>0</v>
      </c>
      <c r="U22" s="1418">
        <v>0</v>
      </c>
      <c r="V22" s="1418">
        <v>0</v>
      </c>
      <c r="W22" s="1418">
        <v>0</v>
      </c>
      <c r="X22" s="1418">
        <v>0</v>
      </c>
      <c r="Y22" s="1418">
        <v>0</v>
      </c>
      <c r="Z22" s="1418">
        <v>0</v>
      </c>
      <c r="AA22" s="1418">
        <v>0</v>
      </c>
      <c r="AB22" s="1418">
        <v>0</v>
      </c>
      <c r="AC22" s="1418">
        <v>0</v>
      </c>
      <c r="AD22" s="1418">
        <v>0</v>
      </c>
      <c r="AE22" s="1418">
        <v>0</v>
      </c>
      <c r="AF22" s="1418">
        <v>0</v>
      </c>
      <c r="AG22" s="1418">
        <v>0</v>
      </c>
      <c r="AH22" s="1418">
        <v>0</v>
      </c>
      <c r="AI22" s="1418">
        <v>0</v>
      </c>
      <c r="AJ22" s="1418">
        <v>0</v>
      </c>
      <c r="AK22" s="1418">
        <v>0</v>
      </c>
      <c r="AL22" s="1418">
        <v>0</v>
      </c>
      <c r="AM22" s="1418">
        <v>0</v>
      </c>
      <c r="AN22" s="1418">
        <v>0</v>
      </c>
      <c r="AO22" s="1418">
        <v>0</v>
      </c>
      <c r="AP22" s="1418">
        <v>0</v>
      </c>
      <c r="AQ22" s="1459">
        <v>0</v>
      </c>
      <c r="AR22" s="1418">
        <v>0</v>
      </c>
      <c r="AS22" s="1418">
        <v>0</v>
      </c>
      <c r="AT22" s="1418">
        <v>0</v>
      </c>
      <c r="AU22" s="1418">
        <v>0</v>
      </c>
      <c r="AV22" s="1418">
        <v>0</v>
      </c>
      <c r="AW22" s="1418">
        <v>0</v>
      </c>
      <c r="AX22" s="690">
        <f t="shared" si="0"/>
        <v>0</v>
      </c>
    </row>
    <row r="23" spans="2:50" ht="13.5">
      <c r="B23" s="605"/>
      <c r="C23" s="615" t="s">
        <v>381</v>
      </c>
      <c r="D23" s="616"/>
      <c r="E23" s="616"/>
      <c r="F23" s="612"/>
      <c r="G23" s="1418">
        <v>0</v>
      </c>
      <c r="H23" s="1418">
        <v>0</v>
      </c>
      <c r="I23" s="1418">
        <v>0</v>
      </c>
      <c r="J23" s="1418">
        <v>0</v>
      </c>
      <c r="K23" s="1418">
        <v>0</v>
      </c>
      <c r="L23" s="1418">
        <v>0</v>
      </c>
      <c r="M23" s="1418">
        <v>0</v>
      </c>
      <c r="N23" s="1418">
        <v>0</v>
      </c>
      <c r="O23" s="1418">
        <v>0</v>
      </c>
      <c r="P23" s="1418">
        <v>0</v>
      </c>
      <c r="Q23" s="1418">
        <v>0</v>
      </c>
      <c r="R23" s="1418">
        <v>0</v>
      </c>
      <c r="S23" s="1459">
        <v>0</v>
      </c>
      <c r="T23" s="1418">
        <v>0</v>
      </c>
      <c r="U23" s="1418">
        <v>0</v>
      </c>
      <c r="V23" s="1418">
        <v>0</v>
      </c>
      <c r="W23" s="1418">
        <v>0</v>
      </c>
      <c r="X23" s="1418">
        <v>0</v>
      </c>
      <c r="Y23" s="1418">
        <v>0</v>
      </c>
      <c r="Z23" s="1418">
        <v>0</v>
      </c>
      <c r="AA23" s="1418">
        <v>0</v>
      </c>
      <c r="AB23" s="1418">
        <v>0</v>
      </c>
      <c r="AC23" s="1418">
        <v>0</v>
      </c>
      <c r="AD23" s="1418">
        <v>0</v>
      </c>
      <c r="AE23" s="1418">
        <v>0</v>
      </c>
      <c r="AF23" s="1418">
        <v>0</v>
      </c>
      <c r="AG23" s="1418">
        <v>0</v>
      </c>
      <c r="AH23" s="1418">
        <v>0</v>
      </c>
      <c r="AI23" s="1418">
        <v>0</v>
      </c>
      <c r="AJ23" s="1418">
        <v>0</v>
      </c>
      <c r="AK23" s="1418">
        <v>0</v>
      </c>
      <c r="AL23" s="1418">
        <v>0</v>
      </c>
      <c r="AM23" s="1418">
        <v>0</v>
      </c>
      <c r="AN23" s="1418">
        <v>0</v>
      </c>
      <c r="AO23" s="1418">
        <v>0</v>
      </c>
      <c r="AP23" s="1418">
        <v>0</v>
      </c>
      <c r="AQ23" s="1459">
        <v>0</v>
      </c>
      <c r="AR23" s="1418">
        <v>0</v>
      </c>
      <c r="AS23" s="1418">
        <v>0</v>
      </c>
      <c r="AT23" s="1418">
        <v>0</v>
      </c>
      <c r="AU23" s="1418">
        <v>0</v>
      </c>
      <c r="AV23" s="1418">
        <v>0</v>
      </c>
      <c r="AW23" s="1418">
        <v>0</v>
      </c>
      <c r="AX23" s="690">
        <f t="shared" si="0"/>
        <v>0</v>
      </c>
    </row>
    <row r="24" spans="2:50" ht="13.5">
      <c r="B24" s="605"/>
      <c r="C24" s="615" t="s">
        <v>382</v>
      </c>
      <c r="D24" s="616"/>
      <c r="E24" s="616"/>
      <c r="F24" s="612"/>
      <c r="G24" s="1537">
        <v>48330</v>
      </c>
      <c r="H24" s="1418">
        <v>0</v>
      </c>
      <c r="I24" s="1537">
        <v>212330</v>
      </c>
      <c r="J24" s="1418">
        <v>0</v>
      </c>
      <c r="K24" s="1537">
        <v>11894</v>
      </c>
      <c r="L24" s="1537">
        <v>6940</v>
      </c>
      <c r="M24" s="1537">
        <v>34888</v>
      </c>
      <c r="N24" s="1537">
        <v>23534</v>
      </c>
      <c r="O24" s="1537">
        <v>69618</v>
      </c>
      <c r="P24" s="1418">
        <v>0</v>
      </c>
      <c r="Q24" s="1537">
        <v>52350</v>
      </c>
      <c r="R24" s="1418">
        <v>0</v>
      </c>
      <c r="S24" s="1538">
        <v>66559</v>
      </c>
      <c r="T24" s="1537">
        <v>321902</v>
      </c>
      <c r="U24" s="1418">
        <v>0</v>
      </c>
      <c r="V24" s="1418">
        <v>0</v>
      </c>
      <c r="W24" s="1537">
        <v>66730</v>
      </c>
      <c r="X24" s="1418">
        <v>0</v>
      </c>
      <c r="Y24" s="1418">
        <v>0</v>
      </c>
      <c r="Z24" s="1537">
        <v>42000</v>
      </c>
      <c r="AA24" s="1418">
        <v>0</v>
      </c>
      <c r="AB24" s="1537">
        <v>23457</v>
      </c>
      <c r="AC24" s="1418">
        <v>0</v>
      </c>
      <c r="AD24" s="1418">
        <v>0</v>
      </c>
      <c r="AE24" s="1418">
        <v>0</v>
      </c>
      <c r="AF24" s="1418">
        <v>0</v>
      </c>
      <c r="AG24" s="1537">
        <v>164625</v>
      </c>
      <c r="AH24" s="1418">
        <v>0</v>
      </c>
      <c r="AI24" s="1418">
        <v>0</v>
      </c>
      <c r="AJ24" s="1418">
        <v>0</v>
      </c>
      <c r="AK24" s="1418">
        <v>0</v>
      </c>
      <c r="AL24" s="1418">
        <v>0</v>
      </c>
      <c r="AM24" s="1537">
        <v>83445</v>
      </c>
      <c r="AN24" s="1418">
        <v>0</v>
      </c>
      <c r="AO24" s="1537">
        <v>42782</v>
      </c>
      <c r="AP24" s="1418">
        <v>0</v>
      </c>
      <c r="AQ24" s="1538">
        <v>27400</v>
      </c>
      <c r="AR24" s="1418">
        <v>21344</v>
      </c>
      <c r="AS24" s="1418">
        <v>0</v>
      </c>
      <c r="AT24" s="1537">
        <v>64757</v>
      </c>
      <c r="AU24" s="1418">
        <v>0</v>
      </c>
      <c r="AV24" s="1537">
        <v>271534</v>
      </c>
      <c r="AW24" s="1537">
        <v>210536</v>
      </c>
      <c r="AX24" s="690">
        <f t="shared" si="0"/>
        <v>1866955</v>
      </c>
    </row>
    <row r="25" spans="2:50" ht="13.5">
      <c r="B25" s="617"/>
      <c r="C25" s="625" t="s">
        <v>383</v>
      </c>
      <c r="D25" s="626"/>
      <c r="E25" s="626"/>
      <c r="F25" s="627"/>
      <c r="G25" s="1419">
        <v>0</v>
      </c>
      <c r="H25" s="1419">
        <v>0</v>
      </c>
      <c r="I25" s="1419">
        <v>0</v>
      </c>
      <c r="J25" s="1419">
        <v>0</v>
      </c>
      <c r="K25" s="1419">
        <v>0</v>
      </c>
      <c r="L25" s="1419">
        <v>0</v>
      </c>
      <c r="M25" s="1419">
        <v>0</v>
      </c>
      <c r="N25" s="1419">
        <v>0</v>
      </c>
      <c r="O25" s="1419">
        <v>0</v>
      </c>
      <c r="P25" s="1419">
        <v>0</v>
      </c>
      <c r="Q25" s="1419">
        <v>0</v>
      </c>
      <c r="R25" s="1419">
        <v>0</v>
      </c>
      <c r="S25" s="1461">
        <v>0</v>
      </c>
      <c r="T25" s="1419">
        <v>0</v>
      </c>
      <c r="U25" s="1550">
        <v>3072</v>
      </c>
      <c r="V25" s="1550">
        <v>128063</v>
      </c>
      <c r="W25" s="1419">
        <v>0</v>
      </c>
      <c r="X25" s="1419">
        <v>0</v>
      </c>
      <c r="Y25" s="1419">
        <v>0</v>
      </c>
      <c r="Z25" s="1419">
        <v>0</v>
      </c>
      <c r="AA25" s="1419">
        <v>0</v>
      </c>
      <c r="AB25" s="1550">
        <v>23527</v>
      </c>
      <c r="AC25" s="1419">
        <v>0</v>
      </c>
      <c r="AD25" s="1419">
        <v>0</v>
      </c>
      <c r="AE25" s="1550">
        <v>3071</v>
      </c>
      <c r="AF25" s="1419">
        <v>0</v>
      </c>
      <c r="AG25" s="1419">
        <v>0</v>
      </c>
      <c r="AH25" s="1419">
        <v>0</v>
      </c>
      <c r="AI25" s="1419">
        <v>0</v>
      </c>
      <c r="AJ25" s="1419">
        <v>0</v>
      </c>
      <c r="AK25" s="1419">
        <v>0</v>
      </c>
      <c r="AL25" s="1419">
        <v>0</v>
      </c>
      <c r="AM25" s="1419">
        <v>0</v>
      </c>
      <c r="AN25" s="1419">
        <v>0</v>
      </c>
      <c r="AO25" s="1419">
        <v>0</v>
      </c>
      <c r="AP25" s="1419">
        <v>0</v>
      </c>
      <c r="AQ25" s="1551">
        <v>100</v>
      </c>
      <c r="AR25" s="1419">
        <v>0</v>
      </c>
      <c r="AS25" s="1419">
        <v>0</v>
      </c>
      <c r="AT25" s="1419">
        <v>0</v>
      </c>
      <c r="AU25" s="1419">
        <v>0</v>
      </c>
      <c r="AV25" s="1419">
        <v>0</v>
      </c>
      <c r="AW25" s="1419">
        <v>0</v>
      </c>
      <c r="AX25" s="691">
        <f t="shared" si="0"/>
        <v>157833</v>
      </c>
    </row>
    <row r="26" spans="2:50" ht="13.5">
      <c r="B26" s="621" t="s">
        <v>384</v>
      </c>
      <c r="C26" s="606"/>
      <c r="D26" s="606"/>
      <c r="E26" s="606"/>
      <c r="F26" s="607"/>
      <c r="G26" s="1531">
        <v>870050</v>
      </c>
      <c r="H26" s="1535">
        <v>617985</v>
      </c>
      <c r="I26" s="1535">
        <v>381323</v>
      </c>
      <c r="J26" s="1535">
        <v>512329</v>
      </c>
      <c r="K26" s="1535">
        <v>65363</v>
      </c>
      <c r="L26" s="1535">
        <v>271421</v>
      </c>
      <c r="M26" s="1535">
        <v>108077</v>
      </c>
      <c r="N26" s="1535">
        <v>324233</v>
      </c>
      <c r="O26" s="1535">
        <v>184460</v>
      </c>
      <c r="P26" s="1535">
        <v>83068</v>
      </c>
      <c r="Q26" s="1535">
        <v>163734</v>
      </c>
      <c r="R26" s="1535">
        <v>111730</v>
      </c>
      <c r="S26" s="1536">
        <v>1447202</v>
      </c>
      <c r="T26" s="1535">
        <v>198978</v>
      </c>
      <c r="U26" s="1535">
        <v>268259</v>
      </c>
      <c r="V26" s="1535">
        <v>136634</v>
      </c>
      <c r="W26" s="1535">
        <v>381073</v>
      </c>
      <c r="X26" s="1535">
        <v>101243</v>
      </c>
      <c r="Y26" s="1535">
        <v>201804</v>
      </c>
      <c r="Z26" s="1535">
        <v>368953</v>
      </c>
      <c r="AA26" s="1535">
        <v>288705</v>
      </c>
      <c r="AB26" s="1535">
        <v>99570</v>
      </c>
      <c r="AC26" s="1535">
        <v>122066</v>
      </c>
      <c r="AD26" s="1535">
        <v>80674</v>
      </c>
      <c r="AE26" s="1535">
        <v>713585</v>
      </c>
      <c r="AF26" s="1535">
        <v>44956</v>
      </c>
      <c r="AG26" s="1535">
        <v>313589</v>
      </c>
      <c r="AH26" s="1535">
        <v>383903</v>
      </c>
      <c r="AI26" s="1535">
        <v>624605</v>
      </c>
      <c r="AJ26" s="1535">
        <v>148835</v>
      </c>
      <c r="AK26" s="1535">
        <v>34031</v>
      </c>
      <c r="AL26" s="1535">
        <v>127851</v>
      </c>
      <c r="AM26" s="1535">
        <v>184302</v>
      </c>
      <c r="AN26" s="1535">
        <v>46351</v>
      </c>
      <c r="AO26" s="1535">
        <v>55904</v>
      </c>
      <c r="AP26" s="1535">
        <v>211395</v>
      </c>
      <c r="AQ26" s="1536">
        <v>1767</v>
      </c>
      <c r="AR26" s="1535">
        <v>32398</v>
      </c>
      <c r="AS26" s="1535">
        <v>1004</v>
      </c>
      <c r="AT26" s="1535">
        <v>23094</v>
      </c>
      <c r="AU26" s="1535">
        <v>52974</v>
      </c>
      <c r="AV26" s="1535">
        <v>796577</v>
      </c>
      <c r="AW26" s="1535">
        <v>250786</v>
      </c>
      <c r="AX26" s="692">
        <f t="shared" si="0"/>
        <v>11436841</v>
      </c>
    </row>
    <row r="27" spans="2:50" ht="13.5">
      <c r="B27" s="605"/>
      <c r="C27" s="622" t="s">
        <v>385</v>
      </c>
      <c r="D27" s="623"/>
      <c r="E27" s="623"/>
      <c r="F27" s="624"/>
      <c r="G27" s="1423">
        <v>0</v>
      </c>
      <c r="H27" s="1423">
        <v>0</v>
      </c>
      <c r="I27" s="1423">
        <v>0</v>
      </c>
      <c r="J27" s="1423">
        <v>0</v>
      </c>
      <c r="K27" s="1423">
        <v>0</v>
      </c>
      <c r="L27" s="1423">
        <v>0</v>
      </c>
      <c r="M27" s="1423">
        <v>0</v>
      </c>
      <c r="N27" s="1423">
        <v>0</v>
      </c>
      <c r="O27" s="1423">
        <v>0</v>
      </c>
      <c r="P27" s="1423">
        <v>0</v>
      </c>
      <c r="Q27" s="1423">
        <v>0</v>
      </c>
      <c r="R27" s="1423">
        <v>0</v>
      </c>
      <c r="S27" s="1463">
        <v>0</v>
      </c>
      <c r="T27" s="1423">
        <v>0</v>
      </c>
      <c r="U27" s="1423">
        <v>0</v>
      </c>
      <c r="V27" s="1423">
        <v>0</v>
      </c>
      <c r="W27" s="1423">
        <v>0</v>
      </c>
      <c r="X27" s="1423">
        <v>0</v>
      </c>
      <c r="Y27" s="1423">
        <v>0</v>
      </c>
      <c r="Z27" s="1423">
        <v>0</v>
      </c>
      <c r="AA27" s="1423">
        <v>0</v>
      </c>
      <c r="AB27" s="1423">
        <v>0</v>
      </c>
      <c r="AC27" s="1423">
        <v>0</v>
      </c>
      <c r="AD27" s="1423">
        <v>0</v>
      </c>
      <c r="AE27" s="1423">
        <v>0</v>
      </c>
      <c r="AF27" s="1423">
        <v>0</v>
      </c>
      <c r="AG27" s="1423">
        <v>0</v>
      </c>
      <c r="AH27" s="1423">
        <v>0</v>
      </c>
      <c r="AI27" s="1423">
        <v>0</v>
      </c>
      <c r="AJ27" s="1423">
        <v>0</v>
      </c>
      <c r="AK27" s="1423">
        <v>0</v>
      </c>
      <c r="AL27" s="1423">
        <v>0</v>
      </c>
      <c r="AM27" s="1423">
        <v>0</v>
      </c>
      <c r="AN27" s="1423">
        <v>0</v>
      </c>
      <c r="AO27" s="1423">
        <v>0</v>
      </c>
      <c r="AP27" s="1423">
        <v>0</v>
      </c>
      <c r="AQ27" s="1463">
        <v>0</v>
      </c>
      <c r="AR27" s="1423">
        <v>0</v>
      </c>
      <c r="AS27" s="1423">
        <v>0</v>
      </c>
      <c r="AT27" s="1423">
        <v>0</v>
      </c>
      <c r="AU27" s="1423">
        <v>0</v>
      </c>
      <c r="AV27" s="1423">
        <v>0</v>
      </c>
      <c r="AW27" s="1423">
        <v>0</v>
      </c>
      <c r="AX27" s="693">
        <f t="shared" si="0"/>
        <v>0</v>
      </c>
    </row>
    <row r="28" spans="2:50" ht="13.5">
      <c r="B28" s="605"/>
      <c r="C28" s="615" t="s">
        <v>386</v>
      </c>
      <c r="D28" s="616"/>
      <c r="E28" s="616"/>
      <c r="F28" s="612"/>
      <c r="G28" s="1537">
        <v>475455</v>
      </c>
      <c r="H28" s="1537">
        <v>373477</v>
      </c>
      <c r="I28" s="1537">
        <v>365836</v>
      </c>
      <c r="J28" s="1537">
        <v>322691</v>
      </c>
      <c r="K28" s="1537">
        <v>62157</v>
      </c>
      <c r="L28" s="1537">
        <v>202148</v>
      </c>
      <c r="M28" s="1537">
        <v>85009</v>
      </c>
      <c r="N28" s="1537">
        <v>285858</v>
      </c>
      <c r="O28" s="1537">
        <v>184460</v>
      </c>
      <c r="P28" s="1537">
        <v>26594</v>
      </c>
      <c r="Q28" s="1537">
        <v>153836</v>
      </c>
      <c r="R28" s="1537">
        <v>88531</v>
      </c>
      <c r="S28" s="1538">
        <v>425072</v>
      </c>
      <c r="T28" s="1537">
        <v>176487</v>
      </c>
      <c r="U28" s="1537">
        <v>236573</v>
      </c>
      <c r="V28" s="1537">
        <v>84998</v>
      </c>
      <c r="W28" s="1537">
        <v>210516</v>
      </c>
      <c r="X28" s="1537">
        <v>100673</v>
      </c>
      <c r="Y28" s="1537">
        <v>201529</v>
      </c>
      <c r="Z28" s="1537">
        <v>367417</v>
      </c>
      <c r="AA28" s="1537">
        <v>101408</v>
      </c>
      <c r="AB28" s="1537">
        <v>99570</v>
      </c>
      <c r="AC28" s="1537">
        <v>64078</v>
      </c>
      <c r="AD28" s="1537">
        <v>79174</v>
      </c>
      <c r="AE28" s="1537">
        <v>652130</v>
      </c>
      <c r="AF28" s="1537">
        <v>27134</v>
      </c>
      <c r="AG28" s="1537">
        <v>305581</v>
      </c>
      <c r="AH28" s="1537">
        <v>176693</v>
      </c>
      <c r="AI28" s="1537">
        <v>598110</v>
      </c>
      <c r="AJ28" s="1537">
        <v>94937</v>
      </c>
      <c r="AK28" s="1537">
        <v>32981</v>
      </c>
      <c r="AL28" s="1537">
        <v>127851</v>
      </c>
      <c r="AM28" s="1537">
        <v>100662</v>
      </c>
      <c r="AN28" s="1537">
        <v>46348</v>
      </c>
      <c r="AO28" s="1537">
        <v>36300</v>
      </c>
      <c r="AP28" s="1537">
        <v>210306</v>
      </c>
      <c r="AQ28" s="1538">
        <v>1267</v>
      </c>
      <c r="AR28" s="1537">
        <v>31148</v>
      </c>
      <c r="AS28" s="1537">
        <v>0</v>
      </c>
      <c r="AT28" s="1537">
        <v>9451</v>
      </c>
      <c r="AU28" s="1537">
        <v>51374</v>
      </c>
      <c r="AV28" s="1537">
        <v>566873</v>
      </c>
      <c r="AW28" s="1537">
        <v>202849</v>
      </c>
      <c r="AX28" s="690">
        <f t="shared" si="0"/>
        <v>8045542</v>
      </c>
    </row>
    <row r="29" spans="2:50" ht="13.5">
      <c r="B29" s="617"/>
      <c r="C29" s="625" t="s">
        <v>326</v>
      </c>
      <c r="D29" s="626"/>
      <c r="E29" s="626"/>
      <c r="F29" s="627"/>
      <c r="G29" s="1550">
        <v>394595</v>
      </c>
      <c r="H29" s="1550">
        <v>244508</v>
      </c>
      <c r="I29" s="1550">
        <v>15487</v>
      </c>
      <c r="J29" s="1550">
        <v>189638</v>
      </c>
      <c r="K29" s="1550">
        <v>3206</v>
      </c>
      <c r="L29" s="1550">
        <v>69273</v>
      </c>
      <c r="M29" s="1550">
        <v>23068</v>
      </c>
      <c r="N29" s="1550">
        <v>38375</v>
      </c>
      <c r="O29" s="1418">
        <v>0</v>
      </c>
      <c r="P29" s="1550">
        <v>56474</v>
      </c>
      <c r="Q29" s="1550">
        <v>9898</v>
      </c>
      <c r="R29" s="1550">
        <v>23199</v>
      </c>
      <c r="S29" s="1551">
        <v>1022130</v>
      </c>
      <c r="T29" s="1550">
        <v>22491</v>
      </c>
      <c r="U29" s="1550">
        <v>31686</v>
      </c>
      <c r="V29" s="1550">
        <v>51636</v>
      </c>
      <c r="W29" s="1550">
        <v>170557</v>
      </c>
      <c r="X29" s="1550">
        <v>570</v>
      </c>
      <c r="Y29" s="1418">
        <v>275</v>
      </c>
      <c r="Z29" s="1550">
        <v>1536</v>
      </c>
      <c r="AA29" s="1550">
        <v>187297</v>
      </c>
      <c r="AB29" s="1418">
        <v>0</v>
      </c>
      <c r="AC29" s="1550">
        <v>57988</v>
      </c>
      <c r="AD29" s="1418">
        <v>1500</v>
      </c>
      <c r="AE29" s="1550">
        <v>61455</v>
      </c>
      <c r="AF29" s="1550">
        <v>17822</v>
      </c>
      <c r="AG29" s="1550">
        <v>8008</v>
      </c>
      <c r="AH29" s="1550">
        <v>207210</v>
      </c>
      <c r="AI29" s="1550">
        <v>26495</v>
      </c>
      <c r="AJ29" s="1550">
        <v>53898</v>
      </c>
      <c r="AK29" s="1550">
        <v>1050</v>
      </c>
      <c r="AL29" s="1418">
        <v>0</v>
      </c>
      <c r="AM29" s="1550">
        <v>83640</v>
      </c>
      <c r="AN29" s="1550">
        <v>3</v>
      </c>
      <c r="AO29" s="1418">
        <v>19604</v>
      </c>
      <c r="AP29" s="1550">
        <v>1089</v>
      </c>
      <c r="AQ29" s="1551">
        <v>500</v>
      </c>
      <c r="AR29" s="1550">
        <v>1250</v>
      </c>
      <c r="AS29" s="1550">
        <v>1004</v>
      </c>
      <c r="AT29" s="1550">
        <v>13643</v>
      </c>
      <c r="AU29" s="1550">
        <v>1600</v>
      </c>
      <c r="AV29" s="1550">
        <v>229704</v>
      </c>
      <c r="AW29" s="1550">
        <v>47937</v>
      </c>
      <c r="AX29" s="695">
        <f t="shared" si="0"/>
        <v>3391299</v>
      </c>
    </row>
    <row r="30" spans="2:50" ht="14.25" thickBot="1">
      <c r="B30" s="631" t="s">
        <v>387</v>
      </c>
      <c r="C30" s="632"/>
      <c r="D30" s="632"/>
      <c r="E30" s="632"/>
      <c r="F30" s="633"/>
      <c r="G30" s="1546">
        <v>918380</v>
      </c>
      <c r="H30" s="1546">
        <v>617985</v>
      </c>
      <c r="I30" s="1546">
        <v>593653</v>
      </c>
      <c r="J30" s="1546">
        <v>512329</v>
      </c>
      <c r="K30" s="1546">
        <v>77257</v>
      </c>
      <c r="L30" s="1546">
        <v>278361</v>
      </c>
      <c r="M30" s="1546">
        <v>142965</v>
      </c>
      <c r="N30" s="1546">
        <v>347767</v>
      </c>
      <c r="O30" s="1546">
        <v>254078</v>
      </c>
      <c r="P30" s="1546">
        <v>83068</v>
      </c>
      <c r="Q30" s="1546">
        <v>216084</v>
      </c>
      <c r="R30" s="1546">
        <v>111730</v>
      </c>
      <c r="S30" s="1547">
        <v>1513761</v>
      </c>
      <c r="T30" s="1546">
        <v>520880</v>
      </c>
      <c r="U30" s="1546">
        <v>271331</v>
      </c>
      <c r="V30" s="1546">
        <v>264697</v>
      </c>
      <c r="W30" s="1546">
        <v>447803</v>
      </c>
      <c r="X30" s="1546">
        <v>101243</v>
      </c>
      <c r="Y30" s="1546">
        <v>201804</v>
      </c>
      <c r="Z30" s="1546">
        <v>410953</v>
      </c>
      <c r="AA30" s="1546">
        <v>288705</v>
      </c>
      <c r="AB30" s="1546">
        <v>146554</v>
      </c>
      <c r="AC30" s="1546">
        <v>122066</v>
      </c>
      <c r="AD30" s="1546">
        <v>80674</v>
      </c>
      <c r="AE30" s="1546">
        <v>716656</v>
      </c>
      <c r="AF30" s="1546">
        <v>44956</v>
      </c>
      <c r="AG30" s="1546">
        <v>478214</v>
      </c>
      <c r="AH30" s="1546">
        <v>383903</v>
      </c>
      <c r="AI30" s="1546">
        <v>624605</v>
      </c>
      <c r="AJ30" s="1546">
        <v>148835</v>
      </c>
      <c r="AK30" s="1546">
        <v>34031</v>
      </c>
      <c r="AL30" s="1546">
        <v>127851</v>
      </c>
      <c r="AM30" s="1546">
        <v>267747</v>
      </c>
      <c r="AN30" s="1546">
        <v>46351</v>
      </c>
      <c r="AO30" s="1546">
        <v>98686</v>
      </c>
      <c r="AP30" s="1546">
        <v>211395</v>
      </c>
      <c r="AQ30" s="1547">
        <v>29267</v>
      </c>
      <c r="AR30" s="1546">
        <v>53742</v>
      </c>
      <c r="AS30" s="1546">
        <v>1004</v>
      </c>
      <c r="AT30" s="1546">
        <v>87851</v>
      </c>
      <c r="AU30" s="1546">
        <v>52974</v>
      </c>
      <c r="AV30" s="1546">
        <v>1068111</v>
      </c>
      <c r="AW30" s="1546">
        <v>461322</v>
      </c>
      <c r="AX30" s="696">
        <f t="shared" si="0"/>
        <v>13461629</v>
      </c>
    </row>
    <row r="31" spans="2:50" ht="13.5">
      <c r="B31" s="605" t="s">
        <v>388</v>
      </c>
      <c r="C31" s="606"/>
      <c r="D31" s="606"/>
      <c r="E31" s="606"/>
      <c r="F31" s="607"/>
      <c r="G31" s="1548">
        <v>35442575</v>
      </c>
      <c r="H31" s="1548">
        <v>22505257</v>
      </c>
      <c r="I31" s="1548">
        <v>17478992</v>
      </c>
      <c r="J31" s="1548">
        <v>20795917</v>
      </c>
      <c r="K31" s="1548">
        <v>3574585</v>
      </c>
      <c r="L31" s="1548">
        <v>5840013</v>
      </c>
      <c r="M31" s="1548">
        <v>7555711</v>
      </c>
      <c r="N31" s="1548">
        <v>11013627</v>
      </c>
      <c r="O31" s="1548">
        <v>8754364</v>
      </c>
      <c r="P31" s="1548">
        <v>4023056</v>
      </c>
      <c r="Q31" s="1548">
        <v>6262007</v>
      </c>
      <c r="R31" s="1548">
        <v>7493025</v>
      </c>
      <c r="S31" s="1548">
        <v>23229170</v>
      </c>
      <c r="T31" s="1548">
        <v>17755518</v>
      </c>
      <c r="U31" s="1548">
        <v>5740897</v>
      </c>
      <c r="V31" s="1548">
        <v>3182785</v>
      </c>
      <c r="W31" s="1548">
        <v>3047310</v>
      </c>
      <c r="X31" s="1548">
        <v>2153952</v>
      </c>
      <c r="Y31" s="1548">
        <v>5282823</v>
      </c>
      <c r="Z31" s="1548">
        <v>12046117</v>
      </c>
      <c r="AA31" s="1548">
        <v>7054133</v>
      </c>
      <c r="AB31" s="1548">
        <v>4483913</v>
      </c>
      <c r="AC31" s="1548">
        <v>5827679</v>
      </c>
      <c r="AD31" s="1548">
        <v>4486944</v>
      </c>
      <c r="AE31" s="1548">
        <v>9465913</v>
      </c>
      <c r="AF31" s="1548">
        <v>5414896</v>
      </c>
      <c r="AG31" s="1548">
        <v>12907978</v>
      </c>
      <c r="AH31" s="1548">
        <v>2898993</v>
      </c>
      <c r="AI31" s="1548">
        <v>5939031</v>
      </c>
      <c r="AJ31" s="1548">
        <v>4993958</v>
      </c>
      <c r="AK31" s="1548">
        <v>1510039</v>
      </c>
      <c r="AL31" s="1548">
        <v>4614935</v>
      </c>
      <c r="AM31" s="1548">
        <v>4677057</v>
      </c>
      <c r="AN31" s="1548">
        <v>2676963</v>
      </c>
      <c r="AO31" s="1548">
        <v>980695</v>
      </c>
      <c r="AP31" s="1548">
        <v>2550302</v>
      </c>
      <c r="AQ31" s="1549">
        <v>1233719</v>
      </c>
      <c r="AR31" s="1548">
        <v>1811459</v>
      </c>
      <c r="AS31" s="1548">
        <v>3894208</v>
      </c>
      <c r="AT31" s="1548">
        <v>1702664</v>
      </c>
      <c r="AU31" s="1548">
        <v>1352190</v>
      </c>
      <c r="AV31" s="1548">
        <v>13300793</v>
      </c>
      <c r="AW31" s="1548">
        <v>5041809</v>
      </c>
      <c r="AX31" s="697">
        <f t="shared" si="0"/>
        <v>331997972</v>
      </c>
    </row>
    <row r="32" spans="2:50" ht="13.5">
      <c r="B32" s="605"/>
      <c r="C32" s="608" t="s">
        <v>389</v>
      </c>
      <c r="D32" s="609"/>
      <c r="E32" s="609"/>
      <c r="F32" s="610"/>
      <c r="G32" s="1428">
        <v>11065861</v>
      </c>
      <c r="H32" s="1428">
        <v>5875699</v>
      </c>
      <c r="I32" s="1428">
        <v>10365862</v>
      </c>
      <c r="J32" s="1428">
        <v>12058487</v>
      </c>
      <c r="K32" s="1428">
        <v>1036500</v>
      </c>
      <c r="L32" s="1428">
        <v>913531</v>
      </c>
      <c r="M32" s="1428">
        <v>1748387</v>
      </c>
      <c r="N32" s="1428">
        <v>4240255</v>
      </c>
      <c r="O32" s="1428">
        <v>2453500</v>
      </c>
      <c r="P32" s="1428">
        <v>1423789</v>
      </c>
      <c r="Q32" s="1428">
        <v>3033407</v>
      </c>
      <c r="R32" s="1428">
        <v>2777467</v>
      </c>
      <c r="S32" s="1428">
        <v>4760332</v>
      </c>
      <c r="T32" s="1428">
        <v>3988712</v>
      </c>
      <c r="U32" s="1428">
        <v>934421</v>
      </c>
      <c r="V32" s="1428">
        <v>1967941</v>
      </c>
      <c r="W32" s="1428">
        <v>2896550</v>
      </c>
      <c r="X32" s="1428">
        <v>933848</v>
      </c>
      <c r="Y32" s="1428">
        <v>4279502</v>
      </c>
      <c r="Z32" s="1428">
        <v>1800411</v>
      </c>
      <c r="AA32" s="1428">
        <v>3940269</v>
      </c>
      <c r="AB32" s="1428">
        <v>3050460</v>
      </c>
      <c r="AC32" s="1428">
        <v>1304902</v>
      </c>
      <c r="AD32" s="1428">
        <v>1603406</v>
      </c>
      <c r="AE32" s="1428">
        <v>5132520</v>
      </c>
      <c r="AF32" s="1428">
        <v>953887</v>
      </c>
      <c r="AG32" s="1428">
        <v>5841318</v>
      </c>
      <c r="AH32" s="1428">
        <v>1212483</v>
      </c>
      <c r="AI32" s="1428">
        <v>529825</v>
      </c>
      <c r="AJ32" s="1428">
        <v>1457222</v>
      </c>
      <c r="AK32" s="1428">
        <v>1108388</v>
      </c>
      <c r="AL32" s="1428">
        <v>650861</v>
      </c>
      <c r="AM32" s="1428">
        <v>3238484</v>
      </c>
      <c r="AN32" s="1428">
        <v>1411577</v>
      </c>
      <c r="AO32" s="1428">
        <v>100040</v>
      </c>
      <c r="AP32" s="1428">
        <v>1808436</v>
      </c>
      <c r="AQ32" s="1552">
        <v>1128577</v>
      </c>
      <c r="AR32" s="1428">
        <v>907974</v>
      </c>
      <c r="AS32" s="1428">
        <v>775183</v>
      </c>
      <c r="AT32" s="1428">
        <v>1358498</v>
      </c>
      <c r="AU32" s="1428">
        <v>1209953</v>
      </c>
      <c r="AV32" s="1428">
        <v>9242809</v>
      </c>
      <c r="AW32" s="1428">
        <v>3235724</v>
      </c>
      <c r="AX32" s="689">
        <f t="shared" si="0"/>
        <v>129757258</v>
      </c>
    </row>
    <row r="33" spans="2:50" ht="13.5">
      <c r="B33" s="605"/>
      <c r="C33" s="1617"/>
      <c r="D33" s="1618"/>
      <c r="E33" s="611" t="s">
        <v>390</v>
      </c>
      <c r="F33" s="612"/>
      <c r="G33" s="1537">
        <v>671496</v>
      </c>
      <c r="H33" s="1537">
        <v>196507</v>
      </c>
      <c r="I33" s="1537">
        <v>57359</v>
      </c>
      <c r="J33" s="1537">
        <v>12034793</v>
      </c>
      <c r="K33" s="1537">
        <v>149475</v>
      </c>
      <c r="L33" s="1424">
        <v>15081</v>
      </c>
      <c r="M33" s="1424">
        <v>0</v>
      </c>
      <c r="N33" s="1424">
        <v>33948</v>
      </c>
      <c r="O33" s="1537">
        <v>29757</v>
      </c>
      <c r="P33" s="1424">
        <v>0</v>
      </c>
      <c r="Q33" s="1424">
        <v>15624</v>
      </c>
      <c r="R33" s="1424">
        <v>2051124</v>
      </c>
      <c r="S33" s="1424">
        <v>325741</v>
      </c>
      <c r="T33" s="1424">
        <v>65819</v>
      </c>
      <c r="U33" s="1424">
        <v>40448</v>
      </c>
      <c r="V33" s="1424">
        <v>13849</v>
      </c>
      <c r="W33" s="1424">
        <v>2387</v>
      </c>
      <c r="X33" s="1424">
        <v>19527</v>
      </c>
      <c r="Y33" s="1424">
        <v>1955</v>
      </c>
      <c r="Z33" s="1424">
        <v>0</v>
      </c>
      <c r="AA33" s="1424">
        <v>0</v>
      </c>
      <c r="AB33" s="1424">
        <v>127173</v>
      </c>
      <c r="AC33" s="1537">
        <v>15351</v>
      </c>
      <c r="AD33" s="1424">
        <v>52363</v>
      </c>
      <c r="AE33" s="1537">
        <v>5748</v>
      </c>
      <c r="AF33" s="1537">
        <v>424931</v>
      </c>
      <c r="AG33" s="1424">
        <v>683192</v>
      </c>
      <c r="AH33" s="1424">
        <v>756343</v>
      </c>
      <c r="AI33" s="1424">
        <v>437301</v>
      </c>
      <c r="AJ33" s="1424">
        <v>64916</v>
      </c>
      <c r="AK33" s="1424">
        <v>16844</v>
      </c>
      <c r="AL33" s="1424">
        <v>56623</v>
      </c>
      <c r="AM33" s="1424">
        <v>0</v>
      </c>
      <c r="AN33" s="1424">
        <v>18925</v>
      </c>
      <c r="AO33" s="1424">
        <v>40</v>
      </c>
      <c r="AP33" s="1537">
        <v>69783</v>
      </c>
      <c r="AQ33" s="1538">
        <v>34049</v>
      </c>
      <c r="AR33" s="1424">
        <v>0</v>
      </c>
      <c r="AS33" s="1424">
        <v>0</v>
      </c>
      <c r="AT33" s="1424">
        <v>0</v>
      </c>
      <c r="AU33" s="1537">
        <v>9096</v>
      </c>
      <c r="AV33" s="1424">
        <v>7770</v>
      </c>
      <c r="AW33" s="1424">
        <v>33853</v>
      </c>
      <c r="AX33" s="690">
        <f t="shared" si="0"/>
        <v>18539191</v>
      </c>
    </row>
    <row r="34" spans="2:50" ht="13.5">
      <c r="B34" s="605"/>
      <c r="C34" s="1617"/>
      <c r="D34" s="1618"/>
      <c r="E34" s="611" t="s">
        <v>391</v>
      </c>
      <c r="F34" s="612"/>
      <c r="G34" s="1424">
        <v>0</v>
      </c>
      <c r="H34" s="1424">
        <v>0</v>
      </c>
      <c r="I34" s="1424">
        <v>0</v>
      </c>
      <c r="J34" s="1424">
        <v>0</v>
      </c>
      <c r="K34" s="1424">
        <v>0</v>
      </c>
      <c r="L34" s="1424">
        <v>0</v>
      </c>
      <c r="M34" s="1424">
        <v>0</v>
      </c>
      <c r="N34" s="1424">
        <v>0</v>
      </c>
      <c r="O34" s="1424">
        <v>0</v>
      </c>
      <c r="P34" s="1424">
        <v>0</v>
      </c>
      <c r="Q34" s="1424">
        <v>0</v>
      </c>
      <c r="R34" s="1424">
        <v>0</v>
      </c>
      <c r="S34" s="1424">
        <v>0</v>
      </c>
      <c r="T34" s="1424">
        <v>0</v>
      </c>
      <c r="U34" s="1424">
        <v>200000</v>
      </c>
      <c r="V34" s="1424">
        <v>0</v>
      </c>
      <c r="W34" s="1424">
        <v>0</v>
      </c>
      <c r="X34" s="1424">
        <v>0</v>
      </c>
      <c r="Y34" s="1424">
        <v>0</v>
      </c>
      <c r="Z34" s="1424">
        <v>0</v>
      </c>
      <c r="AA34" s="1424">
        <v>0</v>
      </c>
      <c r="AB34" s="1424">
        <v>0</v>
      </c>
      <c r="AC34" s="1424">
        <v>0</v>
      </c>
      <c r="AD34" s="1424">
        <v>0</v>
      </c>
      <c r="AE34" s="1424">
        <v>0</v>
      </c>
      <c r="AF34" s="1424">
        <v>0</v>
      </c>
      <c r="AG34" s="1424">
        <v>0</v>
      </c>
      <c r="AH34" s="1424">
        <v>0</v>
      </c>
      <c r="AI34" s="1424">
        <v>0</v>
      </c>
      <c r="AJ34" s="1424">
        <v>0</v>
      </c>
      <c r="AK34" s="1424">
        <v>0</v>
      </c>
      <c r="AL34" s="1424">
        <v>0</v>
      </c>
      <c r="AM34" s="1424">
        <v>0</v>
      </c>
      <c r="AN34" s="1424">
        <v>0</v>
      </c>
      <c r="AO34" s="1424">
        <v>0</v>
      </c>
      <c r="AP34" s="1424">
        <v>0</v>
      </c>
      <c r="AQ34" s="1464">
        <v>0</v>
      </c>
      <c r="AR34" s="1424">
        <v>0</v>
      </c>
      <c r="AS34" s="1424">
        <v>0</v>
      </c>
      <c r="AT34" s="1424">
        <v>0</v>
      </c>
      <c r="AU34" s="1424">
        <v>0</v>
      </c>
      <c r="AV34" s="1424">
        <v>0</v>
      </c>
      <c r="AW34" s="1424">
        <v>0</v>
      </c>
      <c r="AX34" s="690">
        <f t="shared" si="0"/>
        <v>200000</v>
      </c>
    </row>
    <row r="35" spans="2:50" ht="13.5">
      <c r="B35" s="605"/>
      <c r="C35" s="1617"/>
      <c r="D35" s="1618"/>
      <c r="E35" s="611" t="s">
        <v>392</v>
      </c>
      <c r="F35" s="612"/>
      <c r="G35" s="1537">
        <v>2941603</v>
      </c>
      <c r="H35" s="1537">
        <v>1248655</v>
      </c>
      <c r="I35" s="1537">
        <v>833893</v>
      </c>
      <c r="J35" s="1537">
        <v>23694</v>
      </c>
      <c r="K35" s="1537">
        <v>813025</v>
      </c>
      <c r="L35" s="1537">
        <v>208147</v>
      </c>
      <c r="M35" s="1537">
        <v>1656837</v>
      </c>
      <c r="N35" s="1424">
        <v>3895661</v>
      </c>
      <c r="O35" s="1537">
        <v>1559943</v>
      </c>
      <c r="P35" s="1537">
        <v>543592</v>
      </c>
      <c r="Q35" s="1537">
        <v>806080</v>
      </c>
      <c r="R35" s="1537">
        <v>726343</v>
      </c>
      <c r="S35" s="1537">
        <v>1189755</v>
      </c>
      <c r="T35" s="1537">
        <v>1419911</v>
      </c>
      <c r="U35" s="1537">
        <v>693973</v>
      </c>
      <c r="V35" s="1537">
        <v>1354552</v>
      </c>
      <c r="W35" s="1537">
        <v>107783</v>
      </c>
      <c r="X35" s="1424">
        <v>677504</v>
      </c>
      <c r="Y35" s="1537">
        <v>1694721</v>
      </c>
      <c r="Z35" s="1537">
        <v>1800411</v>
      </c>
      <c r="AA35" s="1537">
        <v>955547</v>
      </c>
      <c r="AB35" s="1537">
        <v>1639685</v>
      </c>
      <c r="AC35" s="1537">
        <v>1289551</v>
      </c>
      <c r="AD35" s="1537">
        <v>1233443</v>
      </c>
      <c r="AE35" s="1537">
        <v>4274820</v>
      </c>
      <c r="AF35" s="1424">
        <v>527550</v>
      </c>
      <c r="AG35" s="1537">
        <v>2416297</v>
      </c>
      <c r="AH35" s="1537">
        <v>325140</v>
      </c>
      <c r="AI35" s="1424">
        <v>35064</v>
      </c>
      <c r="AJ35" s="1537">
        <v>1035016</v>
      </c>
      <c r="AK35" s="1424">
        <v>501876</v>
      </c>
      <c r="AL35" s="1537">
        <v>548800</v>
      </c>
      <c r="AM35" s="1537">
        <v>2652280</v>
      </c>
      <c r="AN35" s="1537">
        <v>981622</v>
      </c>
      <c r="AO35" s="1424">
        <v>0</v>
      </c>
      <c r="AP35" s="1424">
        <v>0</v>
      </c>
      <c r="AQ35" s="1538">
        <v>299891</v>
      </c>
      <c r="AR35" s="1537">
        <v>907974</v>
      </c>
      <c r="AS35" s="1537">
        <v>774385</v>
      </c>
      <c r="AT35" s="1424">
        <v>253796</v>
      </c>
      <c r="AU35" s="1424">
        <v>222776</v>
      </c>
      <c r="AV35" s="1424">
        <v>0</v>
      </c>
      <c r="AW35" s="1537">
        <v>238343</v>
      </c>
      <c r="AX35" s="690">
        <f t="shared" si="0"/>
        <v>45309939</v>
      </c>
    </row>
    <row r="36" spans="2:50" ht="13.5">
      <c r="B36" s="605"/>
      <c r="C36" s="1619"/>
      <c r="D36" s="1620"/>
      <c r="E36" s="634" t="s">
        <v>393</v>
      </c>
      <c r="F36" s="627"/>
      <c r="G36" s="1553">
        <v>7452762</v>
      </c>
      <c r="H36" s="1550">
        <v>4430537</v>
      </c>
      <c r="I36" s="1550">
        <v>9474610</v>
      </c>
      <c r="J36" s="1425">
        <v>0</v>
      </c>
      <c r="K36" s="1425">
        <v>74000</v>
      </c>
      <c r="L36" s="1425">
        <v>690303</v>
      </c>
      <c r="M36" s="1425">
        <v>91550</v>
      </c>
      <c r="N36" s="1425">
        <v>310646</v>
      </c>
      <c r="O36" s="1550">
        <v>863800</v>
      </c>
      <c r="P36" s="1550">
        <v>880197</v>
      </c>
      <c r="Q36" s="1550">
        <v>2211703</v>
      </c>
      <c r="R36" s="1425">
        <v>0</v>
      </c>
      <c r="S36" s="1550">
        <v>3244836</v>
      </c>
      <c r="T36" s="1550">
        <v>2502982</v>
      </c>
      <c r="U36" s="1425">
        <v>0</v>
      </c>
      <c r="V36" s="1425">
        <v>599540</v>
      </c>
      <c r="W36" s="1425">
        <v>2786380</v>
      </c>
      <c r="X36" s="1425">
        <v>236817</v>
      </c>
      <c r="Y36" s="1550">
        <v>2582826</v>
      </c>
      <c r="Z36" s="1425">
        <v>0</v>
      </c>
      <c r="AA36" s="1550">
        <v>2984722</v>
      </c>
      <c r="AB36" s="1550">
        <v>1283602</v>
      </c>
      <c r="AC36" s="1425">
        <v>0</v>
      </c>
      <c r="AD36" s="1425">
        <v>317600</v>
      </c>
      <c r="AE36" s="1550">
        <v>851952</v>
      </c>
      <c r="AF36" s="1550">
        <v>1406</v>
      </c>
      <c r="AG36" s="1550">
        <v>2741829</v>
      </c>
      <c r="AH36" s="1425">
        <v>131000</v>
      </c>
      <c r="AI36" s="1425">
        <v>57460</v>
      </c>
      <c r="AJ36" s="1425">
        <v>357290</v>
      </c>
      <c r="AK36" s="1425">
        <v>589668</v>
      </c>
      <c r="AL36" s="1425">
        <v>45438</v>
      </c>
      <c r="AM36" s="1550">
        <v>586204</v>
      </c>
      <c r="AN36" s="1425">
        <v>411030</v>
      </c>
      <c r="AO36" s="1425">
        <v>100000</v>
      </c>
      <c r="AP36" s="1550">
        <v>1738653</v>
      </c>
      <c r="AQ36" s="1551">
        <v>794637</v>
      </c>
      <c r="AR36" s="1425">
        <v>0</v>
      </c>
      <c r="AS36" s="1550">
        <v>798</v>
      </c>
      <c r="AT36" s="1425">
        <v>1104702</v>
      </c>
      <c r="AU36" s="1550">
        <v>978081</v>
      </c>
      <c r="AV36" s="1550">
        <v>9235039</v>
      </c>
      <c r="AW36" s="1550">
        <v>2963528</v>
      </c>
      <c r="AX36" s="695">
        <f aca="true" t="shared" si="1" ref="AX36:AX61">SUM(G36:AW36)</f>
        <v>65708128</v>
      </c>
    </row>
    <row r="37" spans="2:50" ht="13.5">
      <c r="B37" s="605"/>
      <c r="C37" s="608" t="s">
        <v>394</v>
      </c>
      <c r="D37" s="609"/>
      <c r="E37" s="609"/>
      <c r="F37" s="610"/>
      <c r="G37" s="1537">
        <v>24376714</v>
      </c>
      <c r="H37" s="1537">
        <v>16629558</v>
      </c>
      <c r="I37" s="1537">
        <v>7113130</v>
      </c>
      <c r="J37" s="1537">
        <v>8737430</v>
      </c>
      <c r="K37" s="1537">
        <v>2538085</v>
      </c>
      <c r="L37" s="1537">
        <v>4926482</v>
      </c>
      <c r="M37" s="1537">
        <v>5807324</v>
      </c>
      <c r="N37" s="1537">
        <v>6773372</v>
      </c>
      <c r="O37" s="1537">
        <v>6300864</v>
      </c>
      <c r="P37" s="1537">
        <v>2599267</v>
      </c>
      <c r="Q37" s="1537">
        <v>3228600</v>
      </c>
      <c r="R37" s="1537">
        <v>4715558</v>
      </c>
      <c r="S37" s="1537">
        <v>18468838</v>
      </c>
      <c r="T37" s="1537">
        <v>13766806</v>
      </c>
      <c r="U37" s="1537">
        <v>4806476</v>
      </c>
      <c r="V37" s="1537">
        <v>1214844</v>
      </c>
      <c r="W37" s="1537">
        <v>150760</v>
      </c>
      <c r="X37" s="1537">
        <v>1220104</v>
      </c>
      <c r="Y37" s="1537">
        <v>1003321</v>
      </c>
      <c r="Z37" s="1537">
        <v>10245706</v>
      </c>
      <c r="AA37" s="1537">
        <v>3113864</v>
      </c>
      <c r="AB37" s="1537">
        <v>1433453</v>
      </c>
      <c r="AC37" s="1537">
        <v>4522777</v>
      </c>
      <c r="AD37" s="1537">
        <v>2883538</v>
      </c>
      <c r="AE37" s="1537">
        <v>4333393</v>
      </c>
      <c r="AF37" s="1537">
        <v>4461009</v>
      </c>
      <c r="AG37" s="1537">
        <v>7066660</v>
      </c>
      <c r="AH37" s="1537">
        <v>1686510</v>
      </c>
      <c r="AI37" s="1537">
        <v>5409206</v>
      </c>
      <c r="AJ37" s="1537">
        <v>3536736</v>
      </c>
      <c r="AK37" s="1537">
        <v>401651</v>
      </c>
      <c r="AL37" s="1537">
        <v>3964074</v>
      </c>
      <c r="AM37" s="1537">
        <v>1438573</v>
      </c>
      <c r="AN37" s="1537">
        <v>1265386</v>
      </c>
      <c r="AO37" s="1537">
        <v>880655</v>
      </c>
      <c r="AP37" s="1537">
        <v>741866</v>
      </c>
      <c r="AQ37" s="1538">
        <v>105142</v>
      </c>
      <c r="AR37" s="1537">
        <v>903485</v>
      </c>
      <c r="AS37" s="1537">
        <v>3119025</v>
      </c>
      <c r="AT37" s="1537">
        <v>344166</v>
      </c>
      <c r="AU37" s="1537">
        <v>142237</v>
      </c>
      <c r="AV37" s="1537">
        <v>4057984</v>
      </c>
      <c r="AW37" s="1537">
        <v>1806085</v>
      </c>
      <c r="AX37" s="693">
        <f t="shared" si="1"/>
        <v>202240714</v>
      </c>
    </row>
    <row r="38" spans="2:50" ht="13.5">
      <c r="B38" s="605"/>
      <c r="C38" s="1617"/>
      <c r="D38" s="1618"/>
      <c r="E38" s="611" t="s">
        <v>395</v>
      </c>
      <c r="F38" s="612"/>
      <c r="G38" s="1537">
        <v>24376714</v>
      </c>
      <c r="H38" s="1537">
        <v>16629558</v>
      </c>
      <c r="I38" s="1537">
        <v>7113130</v>
      </c>
      <c r="J38" s="1537">
        <v>8737430</v>
      </c>
      <c r="K38" s="1537">
        <v>2538085</v>
      </c>
      <c r="L38" s="1537">
        <v>4926482</v>
      </c>
      <c r="M38" s="1537">
        <v>5807324</v>
      </c>
      <c r="N38" s="1537">
        <v>6773372</v>
      </c>
      <c r="O38" s="1537">
        <v>6300864</v>
      </c>
      <c r="P38" s="1537">
        <v>2599267</v>
      </c>
      <c r="Q38" s="1537">
        <v>3228600</v>
      </c>
      <c r="R38" s="1537">
        <v>4715558</v>
      </c>
      <c r="S38" s="1537">
        <v>18468838</v>
      </c>
      <c r="T38" s="1537">
        <v>13766806</v>
      </c>
      <c r="U38" s="1537">
        <v>4806476</v>
      </c>
      <c r="V38" s="1537">
        <v>1214844</v>
      </c>
      <c r="W38" s="1537">
        <v>150760</v>
      </c>
      <c r="X38" s="1537">
        <v>1220104</v>
      </c>
      <c r="Y38" s="1537">
        <v>1003321</v>
      </c>
      <c r="Z38" s="1537">
        <v>10245706</v>
      </c>
      <c r="AA38" s="1537">
        <v>3113864</v>
      </c>
      <c r="AB38" s="1537">
        <v>1433453</v>
      </c>
      <c r="AC38" s="1537">
        <v>4522777</v>
      </c>
      <c r="AD38" s="1537">
        <v>2883538</v>
      </c>
      <c r="AE38" s="1537">
        <v>4333393</v>
      </c>
      <c r="AF38" s="1537">
        <v>4461009</v>
      </c>
      <c r="AG38" s="1537">
        <v>7066660</v>
      </c>
      <c r="AH38" s="1537">
        <v>1686510</v>
      </c>
      <c r="AI38" s="1537">
        <v>5409206</v>
      </c>
      <c r="AJ38" s="1537">
        <v>3536736</v>
      </c>
      <c r="AK38" s="1537">
        <v>401651</v>
      </c>
      <c r="AL38" s="1537">
        <v>3964074</v>
      </c>
      <c r="AM38" s="1537">
        <v>1438573</v>
      </c>
      <c r="AN38" s="1537">
        <v>1265386</v>
      </c>
      <c r="AO38" s="1537">
        <v>880655</v>
      </c>
      <c r="AP38" s="1537">
        <v>741866</v>
      </c>
      <c r="AQ38" s="1538">
        <v>105142</v>
      </c>
      <c r="AR38" s="1537">
        <v>903485</v>
      </c>
      <c r="AS38" s="1537">
        <v>3119025</v>
      </c>
      <c r="AT38" s="1537">
        <v>344166</v>
      </c>
      <c r="AU38" s="1537">
        <v>142237</v>
      </c>
      <c r="AV38" s="1537">
        <v>4057984</v>
      </c>
      <c r="AW38" s="1537">
        <v>1806085</v>
      </c>
      <c r="AX38" s="690">
        <f t="shared" si="1"/>
        <v>202240714</v>
      </c>
    </row>
    <row r="39" spans="2:50" ht="13.5">
      <c r="B39" s="617"/>
      <c r="C39" s="1619"/>
      <c r="D39" s="1620"/>
      <c r="E39" s="634" t="s">
        <v>396</v>
      </c>
      <c r="F39" s="627"/>
      <c r="G39" s="1426">
        <v>0</v>
      </c>
      <c r="H39" s="1426">
        <v>0</v>
      </c>
      <c r="I39" s="1426">
        <v>0</v>
      </c>
      <c r="J39" s="1426">
        <v>0</v>
      </c>
      <c r="K39" s="1426">
        <v>0</v>
      </c>
      <c r="L39" s="1426">
        <v>0</v>
      </c>
      <c r="M39" s="1426">
        <v>0</v>
      </c>
      <c r="N39" s="1426">
        <v>0</v>
      </c>
      <c r="O39" s="1426">
        <v>0</v>
      </c>
      <c r="P39" s="1426">
        <v>0</v>
      </c>
      <c r="Q39" s="1426">
        <v>0</v>
      </c>
      <c r="R39" s="1426">
        <v>0</v>
      </c>
      <c r="S39" s="1426">
        <v>0</v>
      </c>
      <c r="T39" s="1426">
        <v>0</v>
      </c>
      <c r="U39" s="1426">
        <v>0</v>
      </c>
      <c r="V39" s="1426">
        <v>0</v>
      </c>
      <c r="W39" s="1426">
        <v>0</v>
      </c>
      <c r="X39" s="1426">
        <v>0</v>
      </c>
      <c r="Y39" s="1426">
        <v>0</v>
      </c>
      <c r="Z39" s="1426">
        <v>0</v>
      </c>
      <c r="AA39" s="1426">
        <v>0</v>
      </c>
      <c r="AB39" s="1426">
        <v>0</v>
      </c>
      <c r="AC39" s="1426">
        <v>0</v>
      </c>
      <c r="AD39" s="1426">
        <v>0</v>
      </c>
      <c r="AE39" s="1426">
        <v>0</v>
      </c>
      <c r="AF39" s="1426">
        <v>0</v>
      </c>
      <c r="AG39" s="1426">
        <v>0</v>
      </c>
      <c r="AH39" s="1426">
        <v>0</v>
      </c>
      <c r="AI39" s="1426">
        <v>0</v>
      </c>
      <c r="AJ39" s="1426">
        <v>0</v>
      </c>
      <c r="AK39" s="1426">
        <v>0</v>
      </c>
      <c r="AL39" s="1426">
        <v>0</v>
      </c>
      <c r="AM39" s="1426">
        <v>0</v>
      </c>
      <c r="AN39" s="1426">
        <v>0</v>
      </c>
      <c r="AO39" s="1426">
        <v>0</v>
      </c>
      <c r="AP39" s="1426">
        <v>0</v>
      </c>
      <c r="AQ39" s="1426">
        <v>0</v>
      </c>
      <c r="AR39" s="1426">
        <v>0</v>
      </c>
      <c r="AS39" s="1426">
        <v>0</v>
      </c>
      <c r="AT39" s="1426">
        <v>0</v>
      </c>
      <c r="AU39" s="1426">
        <v>0</v>
      </c>
      <c r="AV39" s="1426">
        <v>0</v>
      </c>
      <c r="AW39" s="1426">
        <v>0</v>
      </c>
      <c r="AX39" s="691">
        <f t="shared" si="1"/>
        <v>0</v>
      </c>
    </row>
    <row r="40" spans="2:50" ht="13.5">
      <c r="B40" s="621" t="s">
        <v>397</v>
      </c>
      <c r="C40" s="609"/>
      <c r="D40" s="609"/>
      <c r="E40" s="609"/>
      <c r="F40" s="610"/>
      <c r="G40" s="1535">
        <v>18374984</v>
      </c>
      <c r="H40" s="1535">
        <v>9014206</v>
      </c>
      <c r="I40" s="1535">
        <v>4781671</v>
      </c>
      <c r="J40" s="1535">
        <v>642989</v>
      </c>
      <c r="K40" s="1535">
        <v>1236057</v>
      </c>
      <c r="L40" s="1535">
        <v>4949455</v>
      </c>
      <c r="M40" s="1535">
        <v>3909557</v>
      </c>
      <c r="N40" s="1535">
        <v>7443311</v>
      </c>
      <c r="O40" s="1535">
        <v>5263571</v>
      </c>
      <c r="P40" s="1535">
        <v>1928495</v>
      </c>
      <c r="Q40" s="1535">
        <v>3550096</v>
      </c>
      <c r="R40" s="1535">
        <v>7859758</v>
      </c>
      <c r="S40" s="1535">
        <v>18063987</v>
      </c>
      <c r="T40" s="1535">
        <v>8419897</v>
      </c>
      <c r="U40" s="1535">
        <v>3490431</v>
      </c>
      <c r="V40" s="1535">
        <v>1802588</v>
      </c>
      <c r="W40" s="1535">
        <v>6955572</v>
      </c>
      <c r="X40" s="1535">
        <v>4007725</v>
      </c>
      <c r="Y40" s="1535">
        <v>2276325</v>
      </c>
      <c r="Z40" s="1535">
        <v>7317789</v>
      </c>
      <c r="AA40" s="1535">
        <v>5950597</v>
      </c>
      <c r="AB40" s="1535">
        <v>5052614</v>
      </c>
      <c r="AC40" s="1535">
        <v>3833169</v>
      </c>
      <c r="AD40" s="1535">
        <v>3654226</v>
      </c>
      <c r="AE40" s="1535">
        <v>5132971</v>
      </c>
      <c r="AF40" s="1535">
        <v>6246363</v>
      </c>
      <c r="AG40" s="1535">
        <v>7457280</v>
      </c>
      <c r="AH40" s="1535">
        <v>8916327</v>
      </c>
      <c r="AI40" s="1535">
        <v>4593048</v>
      </c>
      <c r="AJ40" s="1535">
        <v>3182515</v>
      </c>
      <c r="AK40" s="1535">
        <v>2482680</v>
      </c>
      <c r="AL40" s="1535">
        <v>3682625</v>
      </c>
      <c r="AM40" s="1535">
        <v>1306117</v>
      </c>
      <c r="AN40" s="1535">
        <v>2148207</v>
      </c>
      <c r="AO40" s="1535">
        <v>2266270</v>
      </c>
      <c r="AP40" s="1535">
        <v>3945075</v>
      </c>
      <c r="AQ40" s="1535">
        <v>223926</v>
      </c>
      <c r="AR40" s="1535">
        <v>2540529</v>
      </c>
      <c r="AS40" s="1535">
        <v>2019913</v>
      </c>
      <c r="AT40" s="1535">
        <v>1193870</v>
      </c>
      <c r="AU40" s="1535">
        <v>3327497</v>
      </c>
      <c r="AV40" s="1535">
        <v>16861304</v>
      </c>
      <c r="AW40" s="1535">
        <v>4556178</v>
      </c>
      <c r="AX40" s="692">
        <f t="shared" si="1"/>
        <v>221861765</v>
      </c>
    </row>
    <row r="41" spans="2:50" ht="13.5">
      <c r="B41" s="605"/>
      <c r="C41" s="608" t="s">
        <v>398</v>
      </c>
      <c r="D41" s="609"/>
      <c r="E41" s="609"/>
      <c r="F41" s="610"/>
      <c r="G41" s="1428">
        <v>17701977</v>
      </c>
      <c r="H41" s="1428">
        <v>7872313</v>
      </c>
      <c r="I41" s="1428">
        <v>3659411</v>
      </c>
      <c r="J41" s="1428">
        <v>253720</v>
      </c>
      <c r="K41" s="1428">
        <v>1219631</v>
      </c>
      <c r="L41" s="1428">
        <v>4465952</v>
      </c>
      <c r="M41" s="1428">
        <v>3797619</v>
      </c>
      <c r="N41" s="1428">
        <v>7554621</v>
      </c>
      <c r="O41" s="1428">
        <v>5121168</v>
      </c>
      <c r="P41" s="1428">
        <v>1869669</v>
      </c>
      <c r="Q41" s="1428">
        <v>3208181</v>
      </c>
      <c r="R41" s="1428">
        <v>7225610</v>
      </c>
      <c r="S41" s="1428">
        <v>22681038</v>
      </c>
      <c r="T41" s="1428">
        <v>7163004</v>
      </c>
      <c r="U41" s="1428">
        <v>2714917</v>
      </c>
      <c r="V41" s="1428">
        <v>1584287</v>
      </c>
      <c r="W41" s="1428">
        <v>6499179</v>
      </c>
      <c r="X41" s="1428">
        <v>3849270</v>
      </c>
      <c r="Y41" s="1428">
        <v>1904856</v>
      </c>
      <c r="Z41" s="1428">
        <v>9260851</v>
      </c>
      <c r="AA41" s="1428">
        <v>4589056</v>
      </c>
      <c r="AB41" s="1428">
        <v>4490000</v>
      </c>
      <c r="AC41" s="1428">
        <v>3401965</v>
      </c>
      <c r="AD41" s="1428">
        <v>4045488</v>
      </c>
      <c r="AE41" s="1428">
        <v>4551355</v>
      </c>
      <c r="AF41" s="1428">
        <v>6623015</v>
      </c>
      <c r="AG41" s="1428">
        <v>7196300</v>
      </c>
      <c r="AH41" s="1428">
        <v>8061523</v>
      </c>
      <c r="AI41" s="1428">
        <v>3926894</v>
      </c>
      <c r="AJ41" s="1428">
        <v>2915030</v>
      </c>
      <c r="AK41" s="1428">
        <v>2405433</v>
      </c>
      <c r="AL41" s="1428">
        <v>3605547</v>
      </c>
      <c r="AM41" s="1428">
        <v>614642</v>
      </c>
      <c r="AN41" s="1428">
        <v>1814928</v>
      </c>
      <c r="AO41" s="1428">
        <v>2242922</v>
      </c>
      <c r="AP41" s="1428">
        <v>3099114</v>
      </c>
      <c r="AQ41" s="1428">
        <v>149153</v>
      </c>
      <c r="AR41" s="1428">
        <v>1814111</v>
      </c>
      <c r="AS41" s="1428">
        <v>2005473</v>
      </c>
      <c r="AT41" s="1428">
        <v>766975</v>
      </c>
      <c r="AU41" s="1428">
        <v>2337341</v>
      </c>
      <c r="AV41" s="1428">
        <v>16896005</v>
      </c>
      <c r="AW41" s="1428">
        <v>4522648</v>
      </c>
      <c r="AX41" s="693">
        <f t="shared" si="1"/>
        <v>211682192</v>
      </c>
    </row>
    <row r="42" spans="2:50" ht="13.5">
      <c r="B42" s="605"/>
      <c r="C42" s="1617"/>
      <c r="D42" s="1618"/>
      <c r="E42" s="611" t="s">
        <v>399</v>
      </c>
      <c r="F42" s="612"/>
      <c r="G42" s="1537">
        <v>3457859</v>
      </c>
      <c r="H42" s="1537">
        <v>2455313</v>
      </c>
      <c r="I42" s="1537">
        <v>676503</v>
      </c>
      <c r="J42" s="1424">
        <v>0</v>
      </c>
      <c r="K42" s="1424">
        <v>627279</v>
      </c>
      <c r="L42" s="1424">
        <v>250195</v>
      </c>
      <c r="M42" s="1537">
        <v>2332410</v>
      </c>
      <c r="N42" s="1537">
        <v>4277186</v>
      </c>
      <c r="O42" s="1537">
        <v>1925036</v>
      </c>
      <c r="P42" s="1424">
        <v>385609</v>
      </c>
      <c r="Q42" s="1537">
        <v>909486</v>
      </c>
      <c r="R42" s="1537">
        <v>2886208</v>
      </c>
      <c r="S42" s="1537">
        <v>7075742</v>
      </c>
      <c r="T42" s="1537">
        <v>2205050</v>
      </c>
      <c r="U42" s="1537">
        <v>1275190</v>
      </c>
      <c r="V42" s="1537">
        <v>1032615</v>
      </c>
      <c r="W42" s="1424">
        <v>20670</v>
      </c>
      <c r="X42" s="1537">
        <v>805921</v>
      </c>
      <c r="Y42" s="1424">
        <v>472265</v>
      </c>
      <c r="Z42" s="1537">
        <v>4272163</v>
      </c>
      <c r="AA42" s="1537">
        <v>2355314</v>
      </c>
      <c r="AB42" s="1537">
        <v>2252447</v>
      </c>
      <c r="AC42" s="1537">
        <v>1608220</v>
      </c>
      <c r="AD42" s="1537">
        <v>2230537</v>
      </c>
      <c r="AE42" s="1537">
        <v>1669985</v>
      </c>
      <c r="AF42" s="1537">
        <v>4778761</v>
      </c>
      <c r="AG42" s="1537">
        <v>5707367</v>
      </c>
      <c r="AH42" s="1537">
        <v>1491615</v>
      </c>
      <c r="AI42" s="1537">
        <v>1422318</v>
      </c>
      <c r="AJ42" s="1537">
        <v>687828</v>
      </c>
      <c r="AK42" s="1537">
        <v>482228</v>
      </c>
      <c r="AL42" s="1537">
        <v>1749661</v>
      </c>
      <c r="AM42" s="1537">
        <v>10255</v>
      </c>
      <c r="AN42" s="1537">
        <v>1282340</v>
      </c>
      <c r="AO42" s="1537">
        <v>265586</v>
      </c>
      <c r="AP42" s="1424">
        <v>0</v>
      </c>
      <c r="AQ42" s="1537">
        <v>106300</v>
      </c>
      <c r="AR42" s="1537">
        <v>1345778</v>
      </c>
      <c r="AS42" s="1537">
        <v>1041057</v>
      </c>
      <c r="AT42" s="1424">
        <v>0</v>
      </c>
      <c r="AU42" s="1537">
        <v>120372</v>
      </c>
      <c r="AV42" s="1537">
        <v>79836</v>
      </c>
      <c r="AW42" s="1537">
        <v>640883</v>
      </c>
      <c r="AX42" s="690">
        <f t="shared" si="1"/>
        <v>68671388</v>
      </c>
    </row>
    <row r="43" spans="2:50" ht="13.5">
      <c r="B43" s="605"/>
      <c r="C43" s="1617"/>
      <c r="D43" s="1618"/>
      <c r="E43" s="611" t="s">
        <v>400</v>
      </c>
      <c r="F43" s="612"/>
      <c r="G43" s="1537">
        <v>55977</v>
      </c>
      <c r="H43" s="1424">
        <v>0</v>
      </c>
      <c r="I43" s="1424">
        <v>0</v>
      </c>
      <c r="J43" s="1424">
        <v>0</v>
      </c>
      <c r="K43" s="1537">
        <v>131921</v>
      </c>
      <c r="L43" s="1424">
        <v>33681</v>
      </c>
      <c r="M43" s="1424">
        <v>368759</v>
      </c>
      <c r="N43" s="1537">
        <v>269902</v>
      </c>
      <c r="O43" s="1537">
        <v>422992</v>
      </c>
      <c r="P43" s="1424">
        <v>7196</v>
      </c>
      <c r="Q43" s="1424">
        <v>0</v>
      </c>
      <c r="R43" s="1424">
        <v>39139</v>
      </c>
      <c r="S43" s="1424">
        <v>234286</v>
      </c>
      <c r="T43" s="1424">
        <v>0</v>
      </c>
      <c r="U43" s="1424">
        <v>143647</v>
      </c>
      <c r="V43" s="1424">
        <v>160077</v>
      </c>
      <c r="W43" s="1424">
        <v>0</v>
      </c>
      <c r="X43" s="1424">
        <v>0</v>
      </c>
      <c r="Y43" s="1424">
        <v>16136</v>
      </c>
      <c r="Z43" s="1424">
        <v>891193</v>
      </c>
      <c r="AA43" s="1424">
        <v>64715</v>
      </c>
      <c r="AB43" s="1424">
        <v>252289</v>
      </c>
      <c r="AC43" s="1424">
        <v>0</v>
      </c>
      <c r="AD43" s="1424">
        <v>192053</v>
      </c>
      <c r="AE43" s="1424">
        <v>0</v>
      </c>
      <c r="AF43" s="1424">
        <v>1005628</v>
      </c>
      <c r="AG43" s="1424">
        <v>384276</v>
      </c>
      <c r="AH43" s="1424">
        <v>0</v>
      </c>
      <c r="AI43" s="1424">
        <v>0</v>
      </c>
      <c r="AJ43" s="1424">
        <v>44950</v>
      </c>
      <c r="AK43" s="1424">
        <v>0</v>
      </c>
      <c r="AL43" s="1537">
        <v>101524</v>
      </c>
      <c r="AM43" s="1537">
        <v>1002</v>
      </c>
      <c r="AN43" s="1424">
        <v>149800</v>
      </c>
      <c r="AO43" s="1424">
        <v>44837</v>
      </c>
      <c r="AP43" s="1424">
        <v>0</v>
      </c>
      <c r="AQ43" s="1424">
        <v>0</v>
      </c>
      <c r="AR43" s="1424">
        <v>244014</v>
      </c>
      <c r="AS43" s="1424">
        <v>231404</v>
      </c>
      <c r="AT43" s="1424">
        <v>0</v>
      </c>
      <c r="AU43" s="1424">
        <v>0</v>
      </c>
      <c r="AV43" s="1424">
        <v>0</v>
      </c>
      <c r="AW43" s="1424">
        <v>0</v>
      </c>
      <c r="AX43" s="690">
        <f t="shared" si="1"/>
        <v>5491398</v>
      </c>
    </row>
    <row r="44" spans="2:50" ht="13.5">
      <c r="B44" s="605"/>
      <c r="C44" s="1617"/>
      <c r="D44" s="1618"/>
      <c r="E44" s="611" t="s">
        <v>401</v>
      </c>
      <c r="F44" s="612"/>
      <c r="G44" s="1537">
        <v>4590941</v>
      </c>
      <c r="H44" s="1537">
        <v>1183561</v>
      </c>
      <c r="I44" s="1537">
        <v>986263</v>
      </c>
      <c r="J44" s="1537">
        <v>66689</v>
      </c>
      <c r="K44" s="1537">
        <v>460431</v>
      </c>
      <c r="L44" s="1537">
        <v>2625649</v>
      </c>
      <c r="M44" s="1537">
        <v>187366</v>
      </c>
      <c r="N44" s="1537">
        <v>2910714</v>
      </c>
      <c r="O44" s="1537">
        <v>2532626</v>
      </c>
      <c r="P44" s="1537">
        <v>1231125</v>
      </c>
      <c r="Q44" s="1537">
        <v>1884084</v>
      </c>
      <c r="R44" s="1537">
        <v>1610911</v>
      </c>
      <c r="S44" s="1537">
        <v>12049498</v>
      </c>
      <c r="T44" s="1537">
        <v>3803870</v>
      </c>
      <c r="U44" s="1537">
        <v>660258</v>
      </c>
      <c r="V44" s="1537">
        <v>205240</v>
      </c>
      <c r="W44" s="1537">
        <v>5771222</v>
      </c>
      <c r="X44" s="1537">
        <v>2915429</v>
      </c>
      <c r="Y44" s="1537">
        <v>1397721</v>
      </c>
      <c r="Z44" s="1537">
        <v>2875286</v>
      </c>
      <c r="AA44" s="1537">
        <v>538228</v>
      </c>
      <c r="AB44" s="1537">
        <v>1639066</v>
      </c>
      <c r="AC44" s="1537">
        <v>1443513</v>
      </c>
      <c r="AD44" s="1537">
        <v>466142</v>
      </c>
      <c r="AE44" s="1537">
        <v>610081</v>
      </c>
      <c r="AF44" s="1537">
        <v>436723</v>
      </c>
      <c r="AG44" s="1537">
        <v>499500</v>
      </c>
      <c r="AH44" s="1537">
        <v>5345221</v>
      </c>
      <c r="AI44" s="1537">
        <v>820967</v>
      </c>
      <c r="AJ44" s="1537">
        <v>1007561</v>
      </c>
      <c r="AK44" s="1537">
        <v>1458514</v>
      </c>
      <c r="AL44" s="1537">
        <v>850892</v>
      </c>
      <c r="AM44" s="1537">
        <v>136524</v>
      </c>
      <c r="AN44" s="1537">
        <v>320967</v>
      </c>
      <c r="AO44" s="1537">
        <v>1799147</v>
      </c>
      <c r="AP44" s="1537">
        <v>1058777</v>
      </c>
      <c r="AQ44" s="1537">
        <v>33803</v>
      </c>
      <c r="AR44" s="1424">
        <v>94192</v>
      </c>
      <c r="AS44" s="1537">
        <v>458664</v>
      </c>
      <c r="AT44" s="1537">
        <v>323931</v>
      </c>
      <c r="AU44" s="1424">
        <v>1878735</v>
      </c>
      <c r="AV44" s="1537">
        <v>2595228</v>
      </c>
      <c r="AW44" s="1537">
        <v>2469870</v>
      </c>
      <c r="AX44" s="690">
        <f t="shared" si="1"/>
        <v>76235130</v>
      </c>
    </row>
    <row r="45" spans="2:50" ht="13.5">
      <c r="B45" s="605"/>
      <c r="C45" s="1617"/>
      <c r="D45" s="1618"/>
      <c r="E45" s="611" t="s">
        <v>402</v>
      </c>
      <c r="F45" s="612"/>
      <c r="G45" s="1424">
        <v>0</v>
      </c>
      <c r="H45" s="1537">
        <v>37919</v>
      </c>
      <c r="I45" s="1424">
        <v>0</v>
      </c>
      <c r="J45" s="1424">
        <v>0</v>
      </c>
      <c r="K45" s="1424">
        <v>0</v>
      </c>
      <c r="L45" s="1424">
        <v>0</v>
      </c>
      <c r="M45" s="1424">
        <v>0</v>
      </c>
      <c r="N45" s="1424">
        <v>0</v>
      </c>
      <c r="O45" s="1424">
        <v>0</v>
      </c>
      <c r="P45" s="1424">
        <v>0</v>
      </c>
      <c r="Q45" s="1424">
        <v>0</v>
      </c>
      <c r="R45" s="1424">
        <v>0</v>
      </c>
      <c r="S45" s="1424">
        <v>0</v>
      </c>
      <c r="T45" s="1424">
        <v>0</v>
      </c>
      <c r="U45" s="1424">
        <v>0</v>
      </c>
      <c r="V45" s="1424">
        <v>0</v>
      </c>
      <c r="W45" s="1424">
        <v>0</v>
      </c>
      <c r="X45" s="1424">
        <v>0</v>
      </c>
      <c r="Y45" s="1424">
        <v>0</v>
      </c>
      <c r="Z45" s="1424">
        <v>0</v>
      </c>
      <c r="AA45" s="1424">
        <v>0</v>
      </c>
      <c r="AB45" s="1424">
        <v>0</v>
      </c>
      <c r="AC45" s="1424">
        <v>0</v>
      </c>
      <c r="AD45" s="1424">
        <v>0</v>
      </c>
      <c r="AE45" s="1424">
        <v>0</v>
      </c>
      <c r="AF45" s="1424">
        <v>0</v>
      </c>
      <c r="AG45" s="1424">
        <v>0</v>
      </c>
      <c r="AH45" s="1424">
        <v>0</v>
      </c>
      <c r="AI45" s="1424">
        <v>0</v>
      </c>
      <c r="AJ45" s="1424">
        <v>0</v>
      </c>
      <c r="AK45" s="1424">
        <v>0</v>
      </c>
      <c r="AL45" s="1424">
        <v>0</v>
      </c>
      <c r="AM45" s="1424">
        <v>0</v>
      </c>
      <c r="AN45" s="1424">
        <v>0</v>
      </c>
      <c r="AO45" s="1424">
        <v>0</v>
      </c>
      <c r="AP45" s="1424">
        <v>0</v>
      </c>
      <c r="AQ45" s="1424">
        <v>0</v>
      </c>
      <c r="AR45" s="1424">
        <v>0</v>
      </c>
      <c r="AS45" s="1424">
        <v>0</v>
      </c>
      <c r="AT45" s="1501">
        <v>975</v>
      </c>
      <c r="AU45" s="1424">
        <v>0</v>
      </c>
      <c r="AV45" s="1424">
        <v>0</v>
      </c>
      <c r="AW45" s="1424">
        <v>0</v>
      </c>
      <c r="AX45" s="690">
        <f t="shared" si="1"/>
        <v>38894</v>
      </c>
    </row>
    <row r="46" spans="2:50" ht="13.5">
      <c r="B46" s="605"/>
      <c r="C46" s="1619"/>
      <c r="D46" s="1620"/>
      <c r="E46" s="634" t="s">
        <v>368</v>
      </c>
      <c r="F46" s="627"/>
      <c r="G46" s="1553">
        <v>9597200</v>
      </c>
      <c r="H46" s="1550">
        <v>4195520</v>
      </c>
      <c r="I46" s="1550">
        <v>1996645</v>
      </c>
      <c r="J46" s="1550">
        <v>187031</v>
      </c>
      <c r="K46" s="1550">
        <v>0</v>
      </c>
      <c r="L46" s="1550">
        <v>1556427</v>
      </c>
      <c r="M46" s="1550">
        <v>909084</v>
      </c>
      <c r="N46" s="1550">
        <v>96819</v>
      </c>
      <c r="O46" s="1550">
        <v>240514</v>
      </c>
      <c r="P46" s="1550">
        <v>245739</v>
      </c>
      <c r="Q46" s="1550">
        <v>414611</v>
      </c>
      <c r="R46" s="1550">
        <v>2689352</v>
      </c>
      <c r="S46" s="1550">
        <v>3321512</v>
      </c>
      <c r="T46" s="1550">
        <v>1154084</v>
      </c>
      <c r="U46" s="1550">
        <v>635822</v>
      </c>
      <c r="V46" s="1550">
        <v>186355</v>
      </c>
      <c r="W46" s="1550">
        <v>707287</v>
      </c>
      <c r="X46" s="1550">
        <v>127920</v>
      </c>
      <c r="Y46" s="1550">
        <v>18734</v>
      </c>
      <c r="Z46" s="1550">
        <v>1222209</v>
      </c>
      <c r="AA46" s="1550">
        <v>1630799</v>
      </c>
      <c r="AB46" s="1550">
        <v>346198</v>
      </c>
      <c r="AC46" s="1425">
        <v>350232</v>
      </c>
      <c r="AD46" s="1550">
        <v>1156756</v>
      </c>
      <c r="AE46" s="1550">
        <v>2271289</v>
      </c>
      <c r="AF46" s="1550">
        <v>401903</v>
      </c>
      <c r="AG46" s="1550">
        <v>605157</v>
      </c>
      <c r="AH46" s="1550">
        <v>1224687</v>
      </c>
      <c r="AI46" s="1550">
        <v>1683609</v>
      </c>
      <c r="AJ46" s="1550">
        <v>1174691</v>
      </c>
      <c r="AK46" s="1550">
        <v>464691</v>
      </c>
      <c r="AL46" s="1550">
        <v>903470</v>
      </c>
      <c r="AM46" s="1550">
        <v>466861</v>
      </c>
      <c r="AN46" s="1550">
        <v>61821</v>
      </c>
      <c r="AO46" s="1550">
        <v>133352</v>
      </c>
      <c r="AP46" s="1550">
        <v>2040337</v>
      </c>
      <c r="AQ46" s="1425">
        <v>9050</v>
      </c>
      <c r="AR46" s="1425">
        <v>130127</v>
      </c>
      <c r="AS46" s="1425">
        <v>274348</v>
      </c>
      <c r="AT46" s="1550">
        <v>442069</v>
      </c>
      <c r="AU46" s="1550">
        <v>338234</v>
      </c>
      <c r="AV46" s="1550">
        <v>14220941</v>
      </c>
      <c r="AW46" s="1427">
        <v>1411895</v>
      </c>
      <c r="AX46" s="695">
        <f t="shared" si="1"/>
        <v>61245382</v>
      </c>
    </row>
    <row r="47" spans="2:50" ht="13.5">
      <c r="B47" s="605"/>
      <c r="C47" s="608" t="s">
        <v>403</v>
      </c>
      <c r="D47" s="609"/>
      <c r="E47" s="609"/>
      <c r="F47" s="610"/>
      <c r="G47" s="1428">
        <v>673007</v>
      </c>
      <c r="H47" s="1428">
        <v>1141893</v>
      </c>
      <c r="I47" s="1428">
        <v>1122260</v>
      </c>
      <c r="J47" s="1428">
        <v>389269</v>
      </c>
      <c r="K47" s="1428">
        <v>16426</v>
      </c>
      <c r="L47" s="1428">
        <v>483503</v>
      </c>
      <c r="M47" s="1428">
        <v>111938</v>
      </c>
      <c r="N47" s="1428">
        <v>-111310</v>
      </c>
      <c r="O47" s="1428">
        <v>142403</v>
      </c>
      <c r="P47" s="1428">
        <v>58826</v>
      </c>
      <c r="Q47" s="1428">
        <v>341915</v>
      </c>
      <c r="R47" s="1428">
        <v>634148</v>
      </c>
      <c r="S47" s="1428">
        <v>-4617051</v>
      </c>
      <c r="T47" s="1428">
        <v>1256893</v>
      </c>
      <c r="U47" s="1428">
        <v>775514</v>
      </c>
      <c r="V47" s="1428">
        <v>218301</v>
      </c>
      <c r="W47" s="1428">
        <v>456393</v>
      </c>
      <c r="X47" s="1428">
        <v>158455</v>
      </c>
      <c r="Y47" s="1428">
        <v>371469</v>
      </c>
      <c r="Z47" s="1428">
        <v>-1943062</v>
      </c>
      <c r="AA47" s="1428">
        <v>1361541</v>
      </c>
      <c r="AB47" s="1428">
        <v>562614</v>
      </c>
      <c r="AC47" s="1428">
        <v>431204</v>
      </c>
      <c r="AD47" s="1428">
        <v>-391262</v>
      </c>
      <c r="AE47" s="1428">
        <v>581616</v>
      </c>
      <c r="AF47" s="1428">
        <v>-376652</v>
      </c>
      <c r="AG47" s="1428">
        <v>260980</v>
      </c>
      <c r="AH47" s="1428">
        <v>854804</v>
      </c>
      <c r="AI47" s="1428">
        <v>666154</v>
      </c>
      <c r="AJ47" s="1428">
        <v>267485</v>
      </c>
      <c r="AK47" s="1428">
        <v>77247</v>
      </c>
      <c r="AL47" s="1428">
        <v>77078</v>
      </c>
      <c r="AM47" s="1428">
        <v>691475</v>
      </c>
      <c r="AN47" s="1428">
        <v>333279</v>
      </c>
      <c r="AO47" s="1428">
        <v>23348</v>
      </c>
      <c r="AP47" s="1428">
        <v>845961</v>
      </c>
      <c r="AQ47" s="1428">
        <v>74773</v>
      </c>
      <c r="AR47" s="1428">
        <v>726418</v>
      </c>
      <c r="AS47" s="1428">
        <v>14440</v>
      </c>
      <c r="AT47" s="1428">
        <v>426895</v>
      </c>
      <c r="AU47" s="1428">
        <v>990156</v>
      </c>
      <c r="AV47" s="1428">
        <v>-34701</v>
      </c>
      <c r="AW47" s="1428">
        <v>33530</v>
      </c>
      <c r="AX47" s="693">
        <f t="shared" si="1"/>
        <v>10179573</v>
      </c>
    </row>
    <row r="48" spans="2:50" ht="13.5">
      <c r="B48" s="605"/>
      <c r="C48" s="1617"/>
      <c r="D48" s="1618"/>
      <c r="E48" s="611" t="s">
        <v>404</v>
      </c>
      <c r="F48" s="612"/>
      <c r="G48" s="1501">
        <v>19233</v>
      </c>
      <c r="H48" s="1501">
        <v>23682</v>
      </c>
      <c r="I48" s="1424">
        <v>0</v>
      </c>
      <c r="J48" s="1424">
        <v>0</v>
      </c>
      <c r="K48" s="1501">
        <v>180</v>
      </c>
      <c r="L48" s="1501">
        <v>64364</v>
      </c>
      <c r="M48" s="1424">
        <v>0</v>
      </c>
      <c r="N48" s="1424">
        <v>0</v>
      </c>
      <c r="O48" s="1424">
        <v>0</v>
      </c>
      <c r="P48" s="1424">
        <v>0</v>
      </c>
      <c r="Q48" s="1501">
        <v>70065</v>
      </c>
      <c r="R48" s="1501">
        <v>138061</v>
      </c>
      <c r="S48" s="1424">
        <v>0</v>
      </c>
      <c r="T48" s="1501">
        <v>620211</v>
      </c>
      <c r="U48" s="1501">
        <v>435635</v>
      </c>
      <c r="V48" s="1501">
        <v>138755</v>
      </c>
      <c r="W48" s="1501">
        <v>4659</v>
      </c>
      <c r="X48" s="1501">
        <v>57000</v>
      </c>
      <c r="Y48" s="1501">
        <v>57234</v>
      </c>
      <c r="Z48" s="1501">
        <v>2680</v>
      </c>
      <c r="AA48" s="1501">
        <v>226088</v>
      </c>
      <c r="AB48" s="1501">
        <v>15710</v>
      </c>
      <c r="AC48" s="1501">
        <v>299791</v>
      </c>
      <c r="AD48" s="1501">
        <v>151000</v>
      </c>
      <c r="AE48" s="1501">
        <v>227048</v>
      </c>
      <c r="AF48" s="1424">
        <v>0</v>
      </c>
      <c r="AG48" s="1501">
        <v>45500</v>
      </c>
      <c r="AH48" s="1501">
        <v>122731</v>
      </c>
      <c r="AI48" s="1501">
        <v>517213</v>
      </c>
      <c r="AJ48" s="1501">
        <v>92440</v>
      </c>
      <c r="AK48" s="1424">
        <v>0</v>
      </c>
      <c r="AL48" s="1501">
        <v>38900</v>
      </c>
      <c r="AM48" s="1501">
        <v>24699</v>
      </c>
      <c r="AN48" s="1501">
        <v>118720</v>
      </c>
      <c r="AO48" s="1424">
        <v>0</v>
      </c>
      <c r="AP48" s="1501">
        <v>118945</v>
      </c>
      <c r="AQ48" s="1501">
        <v>7280</v>
      </c>
      <c r="AR48" s="1501">
        <v>105969</v>
      </c>
      <c r="AS48" s="1424">
        <v>0</v>
      </c>
      <c r="AT48" s="1424">
        <v>49000</v>
      </c>
      <c r="AU48" s="1501">
        <v>142236</v>
      </c>
      <c r="AV48" s="1424">
        <v>0</v>
      </c>
      <c r="AW48" s="1424">
        <v>0</v>
      </c>
      <c r="AX48" s="690">
        <f t="shared" si="1"/>
        <v>3935029</v>
      </c>
    </row>
    <row r="49" spans="2:50" ht="13.5">
      <c r="B49" s="605"/>
      <c r="C49" s="1617"/>
      <c r="D49" s="1618"/>
      <c r="E49" s="611" t="s">
        <v>405</v>
      </c>
      <c r="F49" s="612"/>
      <c r="G49" s="1424">
        <v>0</v>
      </c>
      <c r="H49" s="1424">
        <v>0</v>
      </c>
      <c r="I49" s="1424">
        <v>0</v>
      </c>
      <c r="J49" s="1424">
        <v>0</v>
      </c>
      <c r="K49" s="1424">
        <v>0</v>
      </c>
      <c r="L49" s="1537">
        <v>353903</v>
      </c>
      <c r="M49" s="1424">
        <v>130000</v>
      </c>
      <c r="N49" s="1424">
        <v>0</v>
      </c>
      <c r="O49" s="1424">
        <v>0</v>
      </c>
      <c r="P49" s="1424">
        <v>0</v>
      </c>
      <c r="Q49" s="1424">
        <v>0</v>
      </c>
      <c r="R49" s="1537">
        <v>4978</v>
      </c>
      <c r="S49" s="1424">
        <v>0</v>
      </c>
      <c r="T49" s="1424">
        <v>0</v>
      </c>
      <c r="U49" s="1424">
        <v>0</v>
      </c>
      <c r="V49" s="1537">
        <v>2798</v>
      </c>
      <c r="W49" s="1424">
        <v>0</v>
      </c>
      <c r="X49" s="1537">
        <v>53000</v>
      </c>
      <c r="Y49" s="1424">
        <v>0</v>
      </c>
      <c r="Z49" s="1424">
        <v>0</v>
      </c>
      <c r="AA49" s="1424">
        <v>0</v>
      </c>
      <c r="AB49" s="1537">
        <v>36500</v>
      </c>
      <c r="AC49" s="1424">
        <v>0</v>
      </c>
      <c r="AD49" s="1424">
        <v>0</v>
      </c>
      <c r="AE49" s="1424">
        <v>0</v>
      </c>
      <c r="AF49" s="1424">
        <v>0</v>
      </c>
      <c r="AG49" s="1424">
        <v>0</v>
      </c>
      <c r="AH49" s="1424">
        <v>0</v>
      </c>
      <c r="AI49" s="1537">
        <v>25500</v>
      </c>
      <c r="AJ49" s="1537">
        <v>103980</v>
      </c>
      <c r="AK49" s="1424">
        <v>0</v>
      </c>
      <c r="AL49" s="1424">
        <v>0</v>
      </c>
      <c r="AM49" s="1424">
        <v>0</v>
      </c>
      <c r="AN49" s="1537">
        <v>22500</v>
      </c>
      <c r="AO49" s="1424">
        <v>0</v>
      </c>
      <c r="AP49" s="1537">
        <v>331000</v>
      </c>
      <c r="AQ49" s="1537">
        <v>28900</v>
      </c>
      <c r="AR49" s="1537">
        <v>552262</v>
      </c>
      <c r="AS49" s="1424">
        <v>0</v>
      </c>
      <c r="AT49" s="1424">
        <v>0</v>
      </c>
      <c r="AU49" s="1424">
        <v>0</v>
      </c>
      <c r="AV49" s="1424">
        <v>0</v>
      </c>
      <c r="AW49" s="1424">
        <v>0</v>
      </c>
      <c r="AX49" s="690">
        <f t="shared" si="1"/>
        <v>1645321</v>
      </c>
    </row>
    <row r="50" spans="2:50" ht="13.5">
      <c r="B50" s="605"/>
      <c r="C50" s="1617"/>
      <c r="D50" s="1618"/>
      <c r="E50" s="611" t="s">
        <v>406</v>
      </c>
      <c r="F50" s="612"/>
      <c r="G50" s="1424">
        <v>0</v>
      </c>
      <c r="H50" s="1501">
        <v>77622</v>
      </c>
      <c r="I50" s="1424">
        <v>400000</v>
      </c>
      <c r="J50" s="1424">
        <v>0</v>
      </c>
      <c r="K50" s="1424">
        <v>0</v>
      </c>
      <c r="L50" s="1424">
        <v>0</v>
      </c>
      <c r="M50" s="1424">
        <v>0</v>
      </c>
      <c r="N50" s="1501">
        <v>95356</v>
      </c>
      <c r="O50" s="1501">
        <v>111737</v>
      </c>
      <c r="P50" s="1424">
        <v>0</v>
      </c>
      <c r="Q50" s="1501">
        <v>177819</v>
      </c>
      <c r="R50" s="1424">
        <v>1300</v>
      </c>
      <c r="S50" s="1424">
        <v>0</v>
      </c>
      <c r="T50" s="1424">
        <v>100000</v>
      </c>
      <c r="U50" s="1424">
        <v>0</v>
      </c>
      <c r="V50" s="1424">
        <v>0</v>
      </c>
      <c r="W50" s="1501">
        <v>234000</v>
      </c>
      <c r="X50" s="1424">
        <v>0</v>
      </c>
      <c r="Y50" s="1501">
        <v>219900</v>
      </c>
      <c r="Z50" s="1424">
        <v>0</v>
      </c>
      <c r="AA50" s="1501">
        <v>450757</v>
      </c>
      <c r="AB50" s="1501">
        <v>108890</v>
      </c>
      <c r="AC50" s="1424">
        <v>0</v>
      </c>
      <c r="AD50" s="1424">
        <v>0</v>
      </c>
      <c r="AE50" s="1424">
        <v>0</v>
      </c>
      <c r="AF50" s="1424">
        <v>0</v>
      </c>
      <c r="AG50" s="1424">
        <v>0</v>
      </c>
      <c r="AH50" s="1501">
        <v>478062</v>
      </c>
      <c r="AI50" s="1424">
        <v>0</v>
      </c>
      <c r="AJ50" s="1424">
        <v>0</v>
      </c>
      <c r="AK50" s="1424">
        <v>0</v>
      </c>
      <c r="AL50" s="1501">
        <v>46054</v>
      </c>
      <c r="AM50" s="1501">
        <v>600</v>
      </c>
      <c r="AN50" s="1501">
        <v>54324</v>
      </c>
      <c r="AO50" s="1424">
        <v>100000</v>
      </c>
      <c r="AP50" s="1501">
        <v>297461</v>
      </c>
      <c r="AQ50" s="1501">
        <v>7256</v>
      </c>
      <c r="AR50" s="1424">
        <v>0</v>
      </c>
      <c r="AS50" s="1424">
        <v>0</v>
      </c>
      <c r="AT50" s="1424">
        <v>0</v>
      </c>
      <c r="AU50" s="1501">
        <v>799911</v>
      </c>
      <c r="AV50" s="1424">
        <v>0</v>
      </c>
      <c r="AW50" s="1424">
        <v>0</v>
      </c>
      <c r="AX50" s="690">
        <f t="shared" si="1"/>
        <v>3761049</v>
      </c>
    </row>
    <row r="51" spans="2:50" ht="13.5">
      <c r="B51" s="605"/>
      <c r="C51" s="1617"/>
      <c r="D51" s="1618"/>
      <c r="E51" s="611" t="s">
        <v>407</v>
      </c>
      <c r="F51" s="612"/>
      <c r="G51" s="1424">
        <v>0</v>
      </c>
      <c r="H51" s="1424">
        <v>0</v>
      </c>
      <c r="I51" s="1537">
        <v>365834</v>
      </c>
      <c r="J51" s="1424">
        <v>0</v>
      </c>
      <c r="K51" s="1424">
        <v>0</v>
      </c>
      <c r="L51" s="1424">
        <v>0</v>
      </c>
      <c r="M51" s="1424">
        <v>0</v>
      </c>
      <c r="N51" s="1424">
        <v>0</v>
      </c>
      <c r="O51" s="1424">
        <v>0</v>
      </c>
      <c r="P51" s="1424">
        <v>0</v>
      </c>
      <c r="Q51" s="1424">
        <v>0</v>
      </c>
      <c r="R51" s="1424">
        <v>0</v>
      </c>
      <c r="S51" s="1424">
        <v>0</v>
      </c>
      <c r="T51" s="1424">
        <v>0</v>
      </c>
      <c r="U51" s="1424">
        <v>0</v>
      </c>
      <c r="V51" s="1424">
        <v>0</v>
      </c>
      <c r="W51" s="1424">
        <v>0</v>
      </c>
      <c r="X51" s="1424">
        <v>0</v>
      </c>
      <c r="Y51" s="1424">
        <v>0</v>
      </c>
      <c r="Z51" s="1424">
        <v>0</v>
      </c>
      <c r="AA51" s="1424">
        <v>0</v>
      </c>
      <c r="AB51" s="1424">
        <v>0</v>
      </c>
      <c r="AC51" s="1424">
        <v>0</v>
      </c>
      <c r="AD51" s="1424">
        <v>0</v>
      </c>
      <c r="AE51" s="1424">
        <v>0</v>
      </c>
      <c r="AF51" s="1424">
        <v>0</v>
      </c>
      <c r="AG51" s="1424">
        <v>0</v>
      </c>
      <c r="AH51" s="1424">
        <v>0</v>
      </c>
      <c r="AI51" s="1537">
        <v>8300</v>
      </c>
      <c r="AJ51" s="1424">
        <v>0</v>
      </c>
      <c r="AK51" s="1424">
        <v>0</v>
      </c>
      <c r="AL51" s="1424">
        <v>0</v>
      </c>
      <c r="AM51" s="1424">
        <v>10000</v>
      </c>
      <c r="AN51" s="1424">
        <v>0</v>
      </c>
      <c r="AO51" s="1424">
        <v>0</v>
      </c>
      <c r="AP51" s="1424">
        <v>0</v>
      </c>
      <c r="AQ51" s="1424">
        <v>0</v>
      </c>
      <c r="AR51" s="1424">
        <v>0</v>
      </c>
      <c r="AS51" s="1424">
        <v>0</v>
      </c>
      <c r="AT51" s="1424">
        <v>0</v>
      </c>
      <c r="AU51" s="1424">
        <v>0</v>
      </c>
      <c r="AV51" s="1424">
        <v>0</v>
      </c>
      <c r="AW51" s="1424">
        <v>0</v>
      </c>
      <c r="AX51" s="690">
        <f t="shared" si="1"/>
        <v>384134</v>
      </c>
    </row>
    <row r="52" spans="2:50" ht="13.5">
      <c r="B52" s="605"/>
      <c r="C52" s="1617"/>
      <c r="D52" s="1618"/>
      <c r="E52" s="611" t="s">
        <v>408</v>
      </c>
      <c r="F52" s="612"/>
      <c r="G52" s="1537">
        <v>653774</v>
      </c>
      <c r="H52" s="1537">
        <v>1040589</v>
      </c>
      <c r="I52" s="1537">
        <v>356426</v>
      </c>
      <c r="J52" s="1537">
        <v>389269</v>
      </c>
      <c r="K52" s="1537">
        <v>16246</v>
      </c>
      <c r="L52" s="1537">
        <v>65236</v>
      </c>
      <c r="M52" s="1537">
        <v>0</v>
      </c>
      <c r="N52" s="1424">
        <v>0</v>
      </c>
      <c r="O52" s="1537">
        <v>30666</v>
      </c>
      <c r="P52" s="1537">
        <v>58826</v>
      </c>
      <c r="Q52" s="1537">
        <v>94031</v>
      </c>
      <c r="R52" s="1537">
        <v>489809</v>
      </c>
      <c r="S52" s="1424">
        <v>0</v>
      </c>
      <c r="T52" s="1537">
        <v>536682</v>
      </c>
      <c r="U52" s="1537">
        <v>339879</v>
      </c>
      <c r="V52" s="1537">
        <v>76748</v>
      </c>
      <c r="W52" s="1537">
        <v>217734</v>
      </c>
      <c r="X52" s="1537">
        <v>48455</v>
      </c>
      <c r="Y52" s="1537">
        <v>94335</v>
      </c>
      <c r="Z52" s="1424">
        <v>0</v>
      </c>
      <c r="AA52" s="1537">
        <v>684696</v>
      </c>
      <c r="AB52" s="1537">
        <v>401514</v>
      </c>
      <c r="AC52" s="1537">
        <v>131413</v>
      </c>
      <c r="AD52" s="1424">
        <v>0</v>
      </c>
      <c r="AE52" s="1537">
        <v>354568</v>
      </c>
      <c r="AF52" s="1424">
        <v>0</v>
      </c>
      <c r="AG52" s="1537">
        <v>215480</v>
      </c>
      <c r="AH52" s="1537">
        <v>254011</v>
      </c>
      <c r="AI52" s="1537">
        <v>115141</v>
      </c>
      <c r="AJ52" s="1537">
        <v>71065</v>
      </c>
      <c r="AK52" s="1537">
        <v>77247</v>
      </c>
      <c r="AL52" s="1424">
        <v>0</v>
      </c>
      <c r="AM52" s="1537">
        <v>656176</v>
      </c>
      <c r="AN52" s="1537">
        <v>137735</v>
      </c>
      <c r="AO52" s="1424">
        <v>0</v>
      </c>
      <c r="AP52" s="1537">
        <v>98555</v>
      </c>
      <c r="AQ52" s="1537">
        <v>31337</v>
      </c>
      <c r="AR52" s="1537">
        <v>68187</v>
      </c>
      <c r="AS52" s="1537">
        <v>14440</v>
      </c>
      <c r="AT52" s="1537">
        <v>377895</v>
      </c>
      <c r="AU52" s="1537">
        <v>48009</v>
      </c>
      <c r="AV52" s="1537">
        <v>0</v>
      </c>
      <c r="AW52" s="1537">
        <v>33530</v>
      </c>
      <c r="AX52" s="690">
        <f t="shared" si="1"/>
        <v>8279704</v>
      </c>
    </row>
    <row r="53" spans="2:50" ht="13.5">
      <c r="B53" s="605"/>
      <c r="C53" s="1617"/>
      <c r="D53" s="1618"/>
      <c r="E53" s="635" t="s">
        <v>635</v>
      </c>
      <c r="F53" s="607"/>
      <c r="G53" s="1424">
        <v>0</v>
      </c>
      <c r="H53" s="1424">
        <v>0</v>
      </c>
      <c r="I53" s="1424">
        <v>0</v>
      </c>
      <c r="J53" s="1424">
        <v>0</v>
      </c>
      <c r="K53" s="1424">
        <v>0</v>
      </c>
      <c r="L53" s="1424">
        <v>0</v>
      </c>
      <c r="M53" s="1424">
        <v>18062</v>
      </c>
      <c r="N53" s="1537">
        <v>206666</v>
      </c>
      <c r="O53" s="1424">
        <v>0</v>
      </c>
      <c r="P53" s="1424">
        <v>0</v>
      </c>
      <c r="Q53" s="1424">
        <v>0</v>
      </c>
      <c r="R53" s="1424">
        <v>0</v>
      </c>
      <c r="S53" s="1537">
        <v>4617051</v>
      </c>
      <c r="T53" s="1424">
        <v>0</v>
      </c>
      <c r="U53" s="1424">
        <v>0</v>
      </c>
      <c r="V53" s="1424">
        <v>0</v>
      </c>
      <c r="W53" s="1424">
        <v>0</v>
      </c>
      <c r="X53" s="1424">
        <v>0</v>
      </c>
      <c r="Y53" s="1424">
        <v>0</v>
      </c>
      <c r="Z53" s="1537">
        <v>1945742</v>
      </c>
      <c r="AA53" s="1424">
        <v>0</v>
      </c>
      <c r="AB53" s="1424">
        <v>0</v>
      </c>
      <c r="AC53" s="1424">
        <v>0</v>
      </c>
      <c r="AD53" s="1537">
        <v>542262</v>
      </c>
      <c r="AE53" s="1424">
        <v>0</v>
      </c>
      <c r="AF53" s="1537">
        <v>376652</v>
      </c>
      <c r="AG53" s="1424">
        <v>0</v>
      </c>
      <c r="AH53" s="1424">
        <v>0</v>
      </c>
      <c r="AI53" s="1424">
        <v>0</v>
      </c>
      <c r="AJ53" s="1424">
        <v>0</v>
      </c>
      <c r="AK53" s="1424">
        <v>0</v>
      </c>
      <c r="AL53" s="1537">
        <v>7876</v>
      </c>
      <c r="AM53" s="1424">
        <v>0</v>
      </c>
      <c r="AN53" s="1424">
        <v>0</v>
      </c>
      <c r="AO53" s="1537">
        <v>76652</v>
      </c>
      <c r="AP53" s="1424">
        <v>0</v>
      </c>
      <c r="AQ53" s="1424">
        <v>0</v>
      </c>
      <c r="AR53" s="1424">
        <v>0</v>
      </c>
      <c r="AS53" s="1424">
        <v>0</v>
      </c>
      <c r="AT53" s="1424">
        <v>0</v>
      </c>
      <c r="AU53" s="1424">
        <v>0</v>
      </c>
      <c r="AV53" s="1424">
        <v>34701</v>
      </c>
      <c r="AW53" s="1424">
        <v>0</v>
      </c>
      <c r="AX53" s="697">
        <f t="shared" si="1"/>
        <v>7825664</v>
      </c>
    </row>
    <row r="54" spans="2:50" ht="13.5">
      <c r="B54" s="605"/>
      <c r="C54" s="1617"/>
      <c r="D54" s="1618"/>
      <c r="E54" s="635" t="s">
        <v>409</v>
      </c>
      <c r="F54" s="636" t="s">
        <v>410</v>
      </c>
      <c r="G54" s="1537">
        <v>518485</v>
      </c>
      <c r="H54" s="1537">
        <v>42577</v>
      </c>
      <c r="I54" s="1537">
        <v>356426</v>
      </c>
      <c r="J54" s="1537">
        <v>303670</v>
      </c>
      <c r="K54" s="1537">
        <v>14421</v>
      </c>
      <c r="L54" s="1537">
        <v>65236</v>
      </c>
      <c r="M54" s="1537">
        <v>0</v>
      </c>
      <c r="N54" s="1537">
        <v>16319</v>
      </c>
      <c r="O54" s="1537">
        <v>0</v>
      </c>
      <c r="P54" s="1537">
        <v>26989</v>
      </c>
      <c r="Q54" s="1537">
        <v>85237</v>
      </c>
      <c r="R54" s="1537">
        <v>0</v>
      </c>
      <c r="S54" s="1424">
        <v>0</v>
      </c>
      <c r="T54" s="1537">
        <v>265434</v>
      </c>
      <c r="U54" s="1537">
        <v>0</v>
      </c>
      <c r="V54" s="1537">
        <v>65127</v>
      </c>
      <c r="W54" s="1537">
        <v>165065</v>
      </c>
      <c r="X54" s="1537">
        <v>46157</v>
      </c>
      <c r="Y54" s="1537">
        <v>61580</v>
      </c>
      <c r="Z54" s="1537">
        <v>187508</v>
      </c>
      <c r="AA54" s="1537">
        <v>52918</v>
      </c>
      <c r="AB54" s="1537">
        <v>7865</v>
      </c>
      <c r="AC54" s="1537">
        <v>57625</v>
      </c>
      <c r="AD54" s="1424">
        <v>0</v>
      </c>
      <c r="AE54" s="1424">
        <v>0</v>
      </c>
      <c r="AF54" s="1537">
        <v>60073</v>
      </c>
      <c r="AG54" s="1424">
        <v>0</v>
      </c>
      <c r="AH54" s="1537">
        <v>141170</v>
      </c>
      <c r="AI54" s="1537">
        <v>115141</v>
      </c>
      <c r="AJ54" s="1537">
        <v>71065</v>
      </c>
      <c r="AK54" s="1424">
        <v>0</v>
      </c>
      <c r="AL54" s="1537">
        <v>82790</v>
      </c>
      <c r="AM54" s="1537">
        <v>105201</v>
      </c>
      <c r="AN54" s="1537">
        <v>61990</v>
      </c>
      <c r="AO54" s="1424">
        <v>71125</v>
      </c>
      <c r="AP54" s="1537">
        <v>98459</v>
      </c>
      <c r="AQ54" s="1537">
        <v>31337</v>
      </c>
      <c r="AR54" s="1537">
        <v>68187</v>
      </c>
      <c r="AS54" s="1537">
        <v>2079</v>
      </c>
      <c r="AT54" s="1424">
        <v>0</v>
      </c>
      <c r="AU54" s="1537">
        <v>48009</v>
      </c>
      <c r="AV54" s="1537">
        <v>0</v>
      </c>
      <c r="AW54" s="1424">
        <v>1754</v>
      </c>
      <c r="AX54" s="690">
        <f t="shared" si="1"/>
        <v>3297019</v>
      </c>
    </row>
    <row r="55" spans="2:50" ht="13.5">
      <c r="B55" s="617"/>
      <c r="C55" s="1619"/>
      <c r="D55" s="1620"/>
      <c r="E55" s="637"/>
      <c r="F55" s="638" t="s">
        <v>636</v>
      </c>
      <c r="G55" s="1426">
        <v>0</v>
      </c>
      <c r="H55" s="1425">
        <v>0</v>
      </c>
      <c r="I55" s="1425">
        <v>0</v>
      </c>
      <c r="J55" s="1425">
        <v>0</v>
      </c>
      <c r="K55" s="1425">
        <v>0</v>
      </c>
      <c r="L55" s="1425">
        <v>0</v>
      </c>
      <c r="M55" s="1550">
        <v>30257</v>
      </c>
      <c r="N55" s="1550">
        <v>0</v>
      </c>
      <c r="O55" s="1550">
        <v>41487</v>
      </c>
      <c r="P55" s="1425">
        <v>0</v>
      </c>
      <c r="Q55" s="1425">
        <v>0</v>
      </c>
      <c r="R55" s="1425">
        <v>98968</v>
      </c>
      <c r="S55" s="1550">
        <v>545672</v>
      </c>
      <c r="T55" s="1425">
        <v>0</v>
      </c>
      <c r="U55" s="1550">
        <v>11704</v>
      </c>
      <c r="V55" s="1425">
        <v>0</v>
      </c>
      <c r="W55" s="1425">
        <v>0</v>
      </c>
      <c r="X55" s="1425">
        <v>0</v>
      </c>
      <c r="Y55" s="1425">
        <v>0</v>
      </c>
      <c r="Z55" s="1537">
        <v>0</v>
      </c>
      <c r="AA55" s="1425">
        <v>0</v>
      </c>
      <c r="AB55" s="1425">
        <v>0</v>
      </c>
      <c r="AC55" s="1425">
        <v>0</v>
      </c>
      <c r="AD55" s="1537">
        <v>7342</v>
      </c>
      <c r="AE55" s="1537">
        <v>101738</v>
      </c>
      <c r="AF55" s="1425">
        <v>0</v>
      </c>
      <c r="AG55" s="1537">
        <v>2294</v>
      </c>
      <c r="AH55" s="1425">
        <v>0</v>
      </c>
      <c r="AI55" s="1425">
        <v>0</v>
      </c>
      <c r="AJ55" s="1425">
        <v>0</v>
      </c>
      <c r="AK55" s="1537">
        <v>21179</v>
      </c>
      <c r="AL55" s="1425">
        <v>0</v>
      </c>
      <c r="AM55" s="1425">
        <v>0</v>
      </c>
      <c r="AN55" s="1425">
        <v>0</v>
      </c>
      <c r="AO55" s="1537">
        <v>0</v>
      </c>
      <c r="AP55" s="1425">
        <v>0</v>
      </c>
      <c r="AQ55" s="1425">
        <v>0</v>
      </c>
      <c r="AR55" s="1425">
        <v>0</v>
      </c>
      <c r="AS55" s="1425">
        <v>0</v>
      </c>
      <c r="AT55" s="1537">
        <v>12900</v>
      </c>
      <c r="AU55" s="1425">
        <v>0</v>
      </c>
      <c r="AV55" s="1425">
        <v>34701</v>
      </c>
      <c r="AW55" s="1537">
        <v>0</v>
      </c>
      <c r="AX55" s="695">
        <f t="shared" si="1"/>
        <v>908242</v>
      </c>
    </row>
    <row r="56" spans="2:50" ht="14.25" thickBot="1">
      <c r="B56" s="631" t="s">
        <v>411</v>
      </c>
      <c r="C56" s="632"/>
      <c r="D56" s="632"/>
      <c r="E56" s="632"/>
      <c r="F56" s="633"/>
      <c r="G56" s="1547">
        <v>53817559</v>
      </c>
      <c r="H56" s="1546">
        <v>31519463</v>
      </c>
      <c r="I56" s="1546">
        <v>22260663</v>
      </c>
      <c r="J56" s="1546">
        <v>21438906</v>
      </c>
      <c r="K56" s="1546">
        <v>4810642</v>
      </c>
      <c r="L56" s="1554">
        <v>10789468</v>
      </c>
      <c r="M56" s="1555">
        <v>11465268</v>
      </c>
      <c r="N56" s="1555">
        <v>18456938</v>
      </c>
      <c r="O56" s="1555">
        <v>14017935</v>
      </c>
      <c r="P56" s="1554">
        <v>5951551</v>
      </c>
      <c r="Q56" s="1554">
        <v>9812103</v>
      </c>
      <c r="R56" s="1554">
        <v>15352783</v>
      </c>
      <c r="S56" s="1555">
        <v>41293157</v>
      </c>
      <c r="T56" s="1554">
        <v>26175415</v>
      </c>
      <c r="U56" s="1555">
        <v>9231328</v>
      </c>
      <c r="V56" s="1554">
        <v>4985373</v>
      </c>
      <c r="W56" s="1546">
        <v>10002882</v>
      </c>
      <c r="X56" s="1546">
        <v>6161677</v>
      </c>
      <c r="Y56" s="1546">
        <v>7559148</v>
      </c>
      <c r="Z56" s="1546">
        <v>19363906</v>
      </c>
      <c r="AA56" s="1546">
        <v>13004730</v>
      </c>
      <c r="AB56" s="1546">
        <v>9536527</v>
      </c>
      <c r="AC56" s="1546">
        <v>9660848</v>
      </c>
      <c r="AD56" s="1546">
        <v>8141170</v>
      </c>
      <c r="AE56" s="1546">
        <v>14598884</v>
      </c>
      <c r="AF56" s="1546">
        <v>11661259</v>
      </c>
      <c r="AG56" s="1546">
        <v>20365258</v>
      </c>
      <c r="AH56" s="1546">
        <v>11815320</v>
      </c>
      <c r="AI56" s="1546">
        <v>10532079</v>
      </c>
      <c r="AJ56" s="1546">
        <v>8176473</v>
      </c>
      <c r="AK56" s="1546">
        <v>3992719</v>
      </c>
      <c r="AL56" s="1546">
        <v>8297560</v>
      </c>
      <c r="AM56" s="1546">
        <v>5983174</v>
      </c>
      <c r="AN56" s="1546">
        <v>4825170</v>
      </c>
      <c r="AO56" s="1546">
        <v>3246965</v>
      </c>
      <c r="AP56" s="1546">
        <v>6495377</v>
      </c>
      <c r="AQ56" s="1546">
        <v>1457645</v>
      </c>
      <c r="AR56" s="1546">
        <v>4351988</v>
      </c>
      <c r="AS56" s="1546">
        <v>5914121</v>
      </c>
      <c r="AT56" s="1546">
        <v>2896534</v>
      </c>
      <c r="AU56" s="1546">
        <v>4679687</v>
      </c>
      <c r="AV56" s="1546">
        <v>30162097</v>
      </c>
      <c r="AW56" s="1546">
        <v>9597987</v>
      </c>
      <c r="AX56" s="694">
        <f t="shared" si="1"/>
        <v>553859737</v>
      </c>
    </row>
    <row r="57" spans="2:50" ht="13.5">
      <c r="B57" s="617" t="s">
        <v>412</v>
      </c>
      <c r="C57" s="619"/>
      <c r="D57" s="619"/>
      <c r="E57" s="619"/>
      <c r="F57" s="620"/>
      <c r="G57" s="1548">
        <v>54735939</v>
      </c>
      <c r="H57" s="1548">
        <v>32137448</v>
      </c>
      <c r="I57" s="1548">
        <v>22854316</v>
      </c>
      <c r="J57" s="1548">
        <v>21951235</v>
      </c>
      <c r="K57" s="1548">
        <v>4887899</v>
      </c>
      <c r="L57" s="1548">
        <v>11067829</v>
      </c>
      <c r="M57" s="1548">
        <v>11608233</v>
      </c>
      <c r="N57" s="1548">
        <v>18804705</v>
      </c>
      <c r="O57" s="1548">
        <v>14272013</v>
      </c>
      <c r="P57" s="1548">
        <v>6034619</v>
      </c>
      <c r="Q57" s="1548">
        <v>10028187</v>
      </c>
      <c r="R57" s="1548">
        <v>15464513</v>
      </c>
      <c r="S57" s="1548">
        <v>42806918</v>
      </c>
      <c r="T57" s="1548">
        <v>26696295</v>
      </c>
      <c r="U57" s="1548">
        <v>9502659</v>
      </c>
      <c r="V57" s="1548">
        <v>5250070</v>
      </c>
      <c r="W57" s="1548">
        <v>10450685</v>
      </c>
      <c r="X57" s="1548">
        <v>6262920</v>
      </c>
      <c r="Y57" s="1548">
        <v>7760952</v>
      </c>
      <c r="Z57" s="1548">
        <v>19774859</v>
      </c>
      <c r="AA57" s="1548">
        <v>13293435</v>
      </c>
      <c r="AB57" s="1548">
        <v>9683081</v>
      </c>
      <c r="AC57" s="1548">
        <v>9782914</v>
      </c>
      <c r="AD57" s="1548">
        <v>8221844</v>
      </c>
      <c r="AE57" s="1548">
        <v>15315540</v>
      </c>
      <c r="AF57" s="1548">
        <v>11706215</v>
      </c>
      <c r="AG57" s="1548">
        <v>20843472</v>
      </c>
      <c r="AH57" s="1548">
        <v>12199223</v>
      </c>
      <c r="AI57" s="1548">
        <v>11156684</v>
      </c>
      <c r="AJ57" s="1548">
        <v>8325308</v>
      </c>
      <c r="AK57" s="1548">
        <v>4026750</v>
      </c>
      <c r="AL57" s="1548">
        <v>8425411</v>
      </c>
      <c r="AM57" s="1548">
        <v>6250921</v>
      </c>
      <c r="AN57" s="1548">
        <v>4871521</v>
      </c>
      <c r="AO57" s="1548">
        <v>3345651</v>
      </c>
      <c r="AP57" s="1548">
        <v>6706772</v>
      </c>
      <c r="AQ57" s="1548">
        <v>1486912</v>
      </c>
      <c r="AR57" s="1548">
        <v>4405730</v>
      </c>
      <c r="AS57" s="1548">
        <v>5915125</v>
      </c>
      <c r="AT57" s="1548">
        <v>2984385</v>
      </c>
      <c r="AU57" s="1548">
        <v>4732661</v>
      </c>
      <c r="AV57" s="1548">
        <v>31230208</v>
      </c>
      <c r="AW57" s="1548">
        <v>10059309</v>
      </c>
      <c r="AX57" s="675">
        <f t="shared" si="1"/>
        <v>567321366</v>
      </c>
    </row>
    <row r="58" spans="2:50" ht="13.5">
      <c r="B58" s="628" t="s">
        <v>413</v>
      </c>
      <c r="C58" s="629"/>
      <c r="D58" s="629"/>
      <c r="E58" s="629"/>
      <c r="F58" s="630"/>
      <c r="G58" s="1429">
        <v>0</v>
      </c>
      <c r="H58" s="639">
        <v>0</v>
      </c>
      <c r="I58" s="639">
        <v>0</v>
      </c>
      <c r="J58" s="639">
        <v>0</v>
      </c>
      <c r="K58" s="639">
        <v>0</v>
      </c>
      <c r="L58" s="639">
        <v>0</v>
      </c>
      <c r="M58" s="639">
        <v>0</v>
      </c>
      <c r="N58" s="639">
        <v>0</v>
      </c>
      <c r="O58" s="639">
        <v>0</v>
      </c>
      <c r="P58" s="639">
        <v>0</v>
      </c>
      <c r="Q58" s="639">
        <v>0</v>
      </c>
      <c r="R58" s="639">
        <v>0</v>
      </c>
      <c r="S58" s="639">
        <v>0</v>
      </c>
      <c r="T58" s="639">
        <v>0</v>
      </c>
      <c r="U58" s="639">
        <v>0</v>
      </c>
      <c r="V58" s="639">
        <v>0</v>
      </c>
      <c r="W58" s="639">
        <v>0</v>
      </c>
      <c r="X58" s="639">
        <v>0</v>
      </c>
      <c r="Y58" s="639">
        <v>0</v>
      </c>
      <c r="Z58" s="639">
        <v>0</v>
      </c>
      <c r="AA58" s="639">
        <v>0</v>
      </c>
      <c r="AB58" s="639">
        <v>0</v>
      </c>
      <c r="AC58" s="639">
        <v>0</v>
      </c>
      <c r="AD58" s="639">
        <v>0</v>
      </c>
      <c r="AE58" s="639">
        <v>0</v>
      </c>
      <c r="AF58" s="639">
        <v>0</v>
      </c>
      <c r="AG58" s="639">
        <v>0</v>
      </c>
      <c r="AH58" s="639">
        <v>0</v>
      </c>
      <c r="AI58" s="639">
        <v>0</v>
      </c>
      <c r="AJ58" s="639">
        <v>0</v>
      </c>
      <c r="AK58" s="639">
        <v>0</v>
      </c>
      <c r="AL58" s="639">
        <v>0</v>
      </c>
      <c r="AM58" s="639">
        <v>0</v>
      </c>
      <c r="AN58" s="639">
        <v>0</v>
      </c>
      <c r="AO58" s="639">
        <v>0</v>
      </c>
      <c r="AP58" s="639">
        <v>0</v>
      </c>
      <c r="AQ58" s="639">
        <v>0</v>
      </c>
      <c r="AR58" s="639">
        <v>0</v>
      </c>
      <c r="AS58" s="639">
        <v>0</v>
      </c>
      <c r="AT58" s="639">
        <v>0</v>
      </c>
      <c r="AU58" s="639">
        <v>0</v>
      </c>
      <c r="AV58" s="639">
        <v>0</v>
      </c>
      <c r="AW58" s="640">
        <v>0</v>
      </c>
      <c r="AX58" s="692">
        <f t="shared" si="1"/>
        <v>0</v>
      </c>
    </row>
    <row r="59" spans="2:50" ht="14.25" thickBot="1">
      <c r="B59" s="631" t="s">
        <v>414</v>
      </c>
      <c r="C59" s="632"/>
      <c r="D59" s="632"/>
      <c r="E59" s="632"/>
      <c r="F59" s="633"/>
      <c r="G59" s="1430">
        <v>0</v>
      </c>
      <c r="H59" s="641">
        <v>0</v>
      </c>
      <c r="I59" s="641">
        <v>0</v>
      </c>
      <c r="J59" s="641">
        <v>0</v>
      </c>
      <c r="K59" s="641">
        <v>0</v>
      </c>
      <c r="L59" s="641">
        <v>0</v>
      </c>
      <c r="M59" s="641">
        <v>0</v>
      </c>
      <c r="N59" s="641">
        <v>0</v>
      </c>
      <c r="O59" s="641">
        <v>0</v>
      </c>
      <c r="P59" s="641">
        <v>0</v>
      </c>
      <c r="Q59" s="641">
        <v>0</v>
      </c>
      <c r="R59" s="641">
        <v>0</v>
      </c>
      <c r="S59" s="641">
        <v>0</v>
      </c>
      <c r="T59" s="641">
        <v>0</v>
      </c>
      <c r="U59" s="641">
        <v>0</v>
      </c>
      <c r="V59" s="641">
        <v>0</v>
      </c>
      <c r="W59" s="641">
        <v>0</v>
      </c>
      <c r="X59" s="641">
        <v>0</v>
      </c>
      <c r="Y59" s="641">
        <v>0</v>
      </c>
      <c r="Z59" s="641">
        <v>0</v>
      </c>
      <c r="AA59" s="641">
        <v>0</v>
      </c>
      <c r="AB59" s="641">
        <v>0</v>
      </c>
      <c r="AC59" s="641">
        <v>0</v>
      </c>
      <c r="AD59" s="641">
        <v>0</v>
      </c>
      <c r="AE59" s="641">
        <v>0</v>
      </c>
      <c r="AF59" s="641">
        <v>0</v>
      </c>
      <c r="AG59" s="641">
        <v>0</v>
      </c>
      <c r="AH59" s="641">
        <v>0</v>
      </c>
      <c r="AI59" s="641">
        <v>0</v>
      </c>
      <c r="AJ59" s="641">
        <v>0</v>
      </c>
      <c r="AK59" s="641">
        <v>0</v>
      </c>
      <c r="AL59" s="641">
        <v>0</v>
      </c>
      <c r="AM59" s="641">
        <v>0</v>
      </c>
      <c r="AN59" s="641">
        <v>0</v>
      </c>
      <c r="AO59" s="641">
        <v>0</v>
      </c>
      <c r="AP59" s="641">
        <v>0</v>
      </c>
      <c r="AQ59" s="641">
        <v>0</v>
      </c>
      <c r="AR59" s="641">
        <v>0</v>
      </c>
      <c r="AS59" s="641">
        <v>0</v>
      </c>
      <c r="AT59" s="641">
        <v>0</v>
      </c>
      <c r="AU59" s="641">
        <v>0</v>
      </c>
      <c r="AV59" s="641">
        <v>0</v>
      </c>
      <c r="AW59" s="642">
        <v>0</v>
      </c>
      <c r="AX59" s="696">
        <f t="shared" si="1"/>
        <v>0</v>
      </c>
    </row>
    <row r="60" spans="2:50" ht="13.5">
      <c r="B60" s="643" t="s">
        <v>415</v>
      </c>
      <c r="C60" s="644" t="s">
        <v>416</v>
      </c>
      <c r="D60" s="645"/>
      <c r="E60" s="645"/>
      <c r="F60" s="646"/>
      <c r="G60" s="1556">
        <v>645500</v>
      </c>
      <c r="H60" s="1556">
        <v>144235</v>
      </c>
      <c r="I60" s="1556">
        <v>368271</v>
      </c>
      <c r="J60" s="1556">
        <v>323244</v>
      </c>
      <c r="K60" s="1556">
        <v>14703</v>
      </c>
      <c r="L60" s="1556">
        <v>65236</v>
      </c>
      <c r="M60" s="1424">
        <v>0</v>
      </c>
      <c r="N60" s="1424">
        <v>16319</v>
      </c>
      <c r="O60" s="1424">
        <v>0</v>
      </c>
      <c r="P60" s="1424">
        <v>26989</v>
      </c>
      <c r="Q60" s="1556">
        <v>85237</v>
      </c>
      <c r="R60" s="1556">
        <v>0</v>
      </c>
      <c r="S60" s="1424">
        <v>0</v>
      </c>
      <c r="T60" s="1556">
        <v>307775</v>
      </c>
      <c r="U60" s="1556">
        <v>0</v>
      </c>
      <c r="V60" s="1556">
        <v>69951</v>
      </c>
      <c r="W60" s="1556">
        <v>167440</v>
      </c>
      <c r="X60" s="1556">
        <v>46751</v>
      </c>
      <c r="Y60" s="1556">
        <v>102754</v>
      </c>
      <c r="Z60" s="1556">
        <v>187508</v>
      </c>
      <c r="AA60" s="1556">
        <v>52918</v>
      </c>
      <c r="AB60" s="1556">
        <v>45664</v>
      </c>
      <c r="AC60" s="1556">
        <v>57718</v>
      </c>
      <c r="AD60" s="1424">
        <v>0</v>
      </c>
      <c r="AE60" s="1424">
        <v>0</v>
      </c>
      <c r="AF60" s="1556">
        <v>64354</v>
      </c>
      <c r="AG60" s="1556">
        <v>1232</v>
      </c>
      <c r="AH60" s="1556">
        <v>143550</v>
      </c>
      <c r="AI60" s="1556">
        <v>120028</v>
      </c>
      <c r="AJ60" s="1556">
        <v>76240</v>
      </c>
      <c r="AK60" s="1424">
        <v>0</v>
      </c>
      <c r="AL60" s="1556">
        <v>82790</v>
      </c>
      <c r="AM60" s="1556">
        <v>106003</v>
      </c>
      <c r="AN60" s="1556">
        <v>64645</v>
      </c>
      <c r="AO60" s="1424">
        <v>71904</v>
      </c>
      <c r="AP60" s="1556">
        <v>147064</v>
      </c>
      <c r="AQ60" s="1556">
        <v>31337</v>
      </c>
      <c r="AR60" s="1556">
        <v>68187</v>
      </c>
      <c r="AS60" s="1556">
        <v>2465</v>
      </c>
      <c r="AT60" s="1424">
        <v>0</v>
      </c>
      <c r="AU60" s="1556">
        <v>48209</v>
      </c>
      <c r="AV60" s="1556">
        <v>0</v>
      </c>
      <c r="AW60" s="1424">
        <v>4765</v>
      </c>
      <c r="AX60" s="698">
        <f t="shared" si="1"/>
        <v>3760986</v>
      </c>
    </row>
    <row r="61" spans="1:51" ht="14.25" thickBot="1">
      <c r="A61" s="1431"/>
      <c r="B61" s="647" t="s">
        <v>417</v>
      </c>
      <c r="C61" s="648" t="s">
        <v>637</v>
      </c>
      <c r="D61" s="649"/>
      <c r="E61" s="649"/>
      <c r="F61" s="650"/>
      <c r="G61" s="1557">
        <v>0</v>
      </c>
      <c r="H61" s="1557">
        <v>0</v>
      </c>
      <c r="I61" s="1557">
        <v>0</v>
      </c>
      <c r="J61" s="1557">
        <v>0</v>
      </c>
      <c r="K61" s="1557">
        <v>0</v>
      </c>
      <c r="L61" s="1557">
        <v>0</v>
      </c>
      <c r="M61" s="1558">
        <v>30257</v>
      </c>
      <c r="N61" s="1558">
        <v>0</v>
      </c>
      <c r="O61" s="1558">
        <v>41628</v>
      </c>
      <c r="P61" s="1558">
        <v>0</v>
      </c>
      <c r="Q61" s="1557">
        <v>0</v>
      </c>
      <c r="R61" s="1557">
        <v>81410</v>
      </c>
      <c r="S61" s="1558">
        <v>541699</v>
      </c>
      <c r="T61" s="1557">
        <v>0</v>
      </c>
      <c r="U61" s="1557">
        <v>4818</v>
      </c>
      <c r="V61" s="1557">
        <v>0</v>
      </c>
      <c r="W61" s="1557">
        <v>0</v>
      </c>
      <c r="X61" s="1557">
        <v>0</v>
      </c>
      <c r="Y61" s="1557">
        <v>0</v>
      </c>
      <c r="Z61" s="1557">
        <v>0</v>
      </c>
      <c r="AA61" s="1558">
        <v>0</v>
      </c>
      <c r="AB61" s="1557">
        <v>0</v>
      </c>
      <c r="AC61" s="1557">
        <v>0</v>
      </c>
      <c r="AD61" s="1558">
        <v>5316</v>
      </c>
      <c r="AE61" s="1558">
        <v>101738</v>
      </c>
      <c r="AF61" s="1557">
        <v>0</v>
      </c>
      <c r="AG61" s="1557">
        <v>0</v>
      </c>
      <c r="AH61" s="1557">
        <v>0</v>
      </c>
      <c r="AI61" s="1557">
        <v>0</v>
      </c>
      <c r="AJ61" s="1557">
        <v>0</v>
      </c>
      <c r="AK61" s="1558">
        <v>21179</v>
      </c>
      <c r="AL61" s="1557">
        <v>0</v>
      </c>
      <c r="AM61" s="1557">
        <v>0</v>
      </c>
      <c r="AN61" s="1557">
        <v>0</v>
      </c>
      <c r="AO61" s="1558">
        <v>0</v>
      </c>
      <c r="AP61" s="1557">
        <v>0</v>
      </c>
      <c r="AQ61" s="1557">
        <v>0</v>
      </c>
      <c r="AR61" s="1557">
        <v>0</v>
      </c>
      <c r="AS61" s="1557">
        <v>0</v>
      </c>
      <c r="AT61" s="1558">
        <v>12900</v>
      </c>
      <c r="AU61" s="1557">
        <v>0</v>
      </c>
      <c r="AV61" s="1557">
        <v>28506</v>
      </c>
      <c r="AW61" s="1558">
        <v>0</v>
      </c>
      <c r="AX61" s="699">
        <f t="shared" si="1"/>
        <v>869451</v>
      </c>
      <c r="AY61" s="1489"/>
    </row>
  </sheetData>
  <sheetProtection/>
  <mergeCells count="6">
    <mergeCell ref="C42:D46"/>
    <mergeCell ref="C48:D55"/>
    <mergeCell ref="C6:D10"/>
    <mergeCell ref="AX2:AX3"/>
    <mergeCell ref="C33:D36"/>
    <mergeCell ref="C38:D39"/>
  </mergeCells>
  <conditionalFormatting sqref="A62:IV65536 AV1:AW43 H1:H44 AT1:AT44 G1:G45 I1:AB45 AD1:AP45 AU1:AU45 AV45 AC1:AC46 AQ1:AS46 AW45:AW46 X50:X61 Y49:AE61 W49:W61 V50:V61 T49:U61 Q49:Q61 K49:K61 AV48:AW61 AS48:AT61 AP49:AR61 AO48:AO61 AL49:AN61 AK48:AK61 AG49:AJ61 AF48:AF61 R50:R61 S48:S61 L50:L61 M48:P61 AU49:AU61 I48:J61 G49:H61 A1:F61 AX1:IV3 AX4:AY4 BE4:IV4 AX5:IV10 AX11:AY11 BA11:IV11 AX12:IV12 AX59:IV61 AX13:AX58 AZ13:IV58 AY13:AY57">
    <cfRule type="cellIs" priority="1" dxfId="0" operator="equal" stopIfTrue="1">
      <formula>0</formula>
    </cfRule>
  </conditionalFormatting>
  <printOptions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2"/>
  <headerFooter alignWithMargins="0">
    <oddFooter>&amp;C&amp;"ＭＳ Ｐゴシック,太字"&amp;16１　水道事業</oddFooter>
  </headerFooter>
  <colBreaks count="3" manualBreakCount="3">
    <brk id="18" max="65535" man="1"/>
    <brk id="30" max="65535" man="1"/>
    <brk id="4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R66"/>
  <sheetViews>
    <sheetView view="pageBreakPreview" zoomScale="80" zoomScaleSheetLayoutView="80" zoomScalePageLayoutView="0" workbookViewId="0" topLeftCell="A1">
      <pane xSplit="6" ySplit="3" topLeftCell="G4" activePane="bottomRight" state="frozen"/>
      <selection pane="topLeft" activeCell="J53" sqref="J53"/>
      <selection pane="topRight" activeCell="J53" sqref="J53"/>
      <selection pane="bottomLeft" activeCell="J53" sqref="J53"/>
      <selection pane="bottomRight" activeCell="J53" sqref="J53"/>
    </sheetView>
  </sheetViews>
  <sheetFormatPr defaultColWidth="9.00390625" defaultRowHeight="15.75" customHeight="1"/>
  <cols>
    <col min="1" max="1" width="4.375" style="66" customWidth="1"/>
    <col min="2" max="2" width="20.875" style="66" customWidth="1"/>
    <col min="3" max="3" width="21.625" style="73" customWidth="1"/>
    <col min="4" max="5" width="0.12890625" style="73" customWidth="1"/>
    <col min="6" max="6" width="8.00390625" style="79" customWidth="1"/>
    <col min="7" max="16" width="12.875" style="66" customWidth="1"/>
    <col min="17" max="17" width="12.625" style="66" customWidth="1"/>
    <col min="18" max="18" width="1.4921875" style="70" customWidth="1"/>
    <col min="19" max="19" width="4.375" style="66" customWidth="1"/>
    <col min="20" max="20" width="20.875" style="66" customWidth="1"/>
    <col min="21" max="21" width="21.625" style="73" customWidth="1"/>
    <col min="22" max="22" width="8.00390625" style="79" customWidth="1"/>
    <col min="23" max="44" width="12.875" style="66" customWidth="1"/>
    <col min="45" max="16384" width="9.00390625" style="68" customWidth="1"/>
  </cols>
  <sheetData>
    <row r="1" spans="1:44" ht="23.25" customHeight="1" thickBot="1">
      <c r="A1" s="267" t="s">
        <v>537</v>
      </c>
      <c r="Q1" s="67" t="s">
        <v>538</v>
      </c>
      <c r="R1" s="334"/>
      <c r="S1" s="72"/>
      <c r="AG1" s="67" t="s">
        <v>538</v>
      </c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</row>
    <row r="2" spans="1:44" ht="15" customHeight="1">
      <c r="A2" s="303"/>
      <c r="B2" s="304"/>
      <c r="C2" s="305" t="s">
        <v>571</v>
      </c>
      <c r="D2" s="305"/>
      <c r="E2" s="305"/>
      <c r="F2" s="306"/>
      <c r="G2" s="320" t="s">
        <v>248</v>
      </c>
      <c r="H2" s="321" t="s">
        <v>249</v>
      </c>
      <c r="I2" s="321" t="s">
        <v>250</v>
      </c>
      <c r="J2" s="321" t="s">
        <v>251</v>
      </c>
      <c r="K2" s="321" t="s">
        <v>252</v>
      </c>
      <c r="L2" s="321" t="s">
        <v>253</v>
      </c>
      <c r="M2" s="321" t="s">
        <v>254</v>
      </c>
      <c r="N2" s="321" t="s">
        <v>255</v>
      </c>
      <c r="O2" s="321" t="s">
        <v>256</v>
      </c>
      <c r="P2" s="321" t="s">
        <v>257</v>
      </c>
      <c r="Q2" s="335" t="s">
        <v>258</v>
      </c>
      <c r="R2" s="330"/>
      <c r="S2" s="303"/>
      <c r="T2" s="304"/>
      <c r="U2" s="305" t="s">
        <v>571</v>
      </c>
      <c r="V2" s="306"/>
      <c r="W2" s="490" t="s">
        <v>31</v>
      </c>
      <c r="X2" s="325" t="s">
        <v>32</v>
      </c>
      <c r="Y2" s="325" t="s">
        <v>33</v>
      </c>
      <c r="Z2" s="325" t="s">
        <v>34</v>
      </c>
      <c r="AA2" s="325" t="s">
        <v>35</v>
      </c>
      <c r="AB2" s="325" t="s">
        <v>36</v>
      </c>
      <c r="AC2" s="325" t="s">
        <v>37</v>
      </c>
      <c r="AD2" s="325" t="s">
        <v>38</v>
      </c>
      <c r="AE2" s="325" t="s">
        <v>39</v>
      </c>
      <c r="AF2" s="325" t="s">
        <v>40</v>
      </c>
      <c r="AG2" s="326" t="s">
        <v>41</v>
      </c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</row>
    <row r="3" spans="1:44" ht="15" customHeight="1" thickBot="1">
      <c r="A3" s="317"/>
      <c r="B3" s="324" t="s">
        <v>572</v>
      </c>
      <c r="C3" s="318"/>
      <c r="D3" s="318"/>
      <c r="E3" s="318"/>
      <c r="F3" s="319"/>
      <c r="G3" s="341" t="s">
        <v>177</v>
      </c>
      <c r="H3" s="342" t="s">
        <v>178</v>
      </c>
      <c r="I3" s="342" t="s">
        <v>179</v>
      </c>
      <c r="J3" s="342" t="s">
        <v>180</v>
      </c>
      <c r="K3" s="342" t="s">
        <v>19</v>
      </c>
      <c r="L3" s="342" t="s">
        <v>181</v>
      </c>
      <c r="M3" s="342" t="s">
        <v>182</v>
      </c>
      <c r="N3" s="342" t="s">
        <v>20</v>
      </c>
      <c r="O3" s="342" t="s">
        <v>183</v>
      </c>
      <c r="P3" s="342" t="s">
        <v>184</v>
      </c>
      <c r="Q3" s="343" t="s">
        <v>185</v>
      </c>
      <c r="R3" s="331"/>
      <c r="S3" s="317"/>
      <c r="T3" s="324" t="s">
        <v>572</v>
      </c>
      <c r="U3" s="318"/>
      <c r="V3" s="319"/>
      <c r="W3" s="491" t="s">
        <v>58</v>
      </c>
      <c r="X3" s="337" t="s">
        <v>59</v>
      </c>
      <c r="Y3" s="337" t="s">
        <v>60</v>
      </c>
      <c r="Z3" s="337" t="s">
        <v>61</v>
      </c>
      <c r="AA3" s="337" t="s">
        <v>62</v>
      </c>
      <c r="AB3" s="337" t="s">
        <v>63</v>
      </c>
      <c r="AC3" s="337" t="s">
        <v>64</v>
      </c>
      <c r="AD3" s="337" t="s">
        <v>65</v>
      </c>
      <c r="AE3" s="337" t="s">
        <v>66</v>
      </c>
      <c r="AF3" s="337" t="s">
        <v>67</v>
      </c>
      <c r="AG3" s="339" t="s">
        <v>68</v>
      </c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4" spans="1:44" ht="15" customHeight="1">
      <c r="A4" s="309" t="s">
        <v>539</v>
      </c>
      <c r="B4" s="70"/>
      <c r="C4" s="299" t="s">
        <v>540</v>
      </c>
      <c r="D4" s="75"/>
      <c r="E4" s="75"/>
      <c r="F4" s="340"/>
      <c r="G4" s="705"/>
      <c r="H4" s="706"/>
      <c r="I4" s="706"/>
      <c r="J4" s="706"/>
      <c r="K4" s="706"/>
      <c r="L4" s="706"/>
      <c r="M4" s="706"/>
      <c r="N4" s="706"/>
      <c r="O4" s="707"/>
      <c r="P4" s="708"/>
      <c r="Q4" s="995"/>
      <c r="S4" s="309" t="s">
        <v>539</v>
      </c>
      <c r="T4" s="336"/>
      <c r="U4" s="75" t="s">
        <v>540</v>
      </c>
      <c r="V4" s="340"/>
      <c r="W4" s="706"/>
      <c r="X4" s="708"/>
      <c r="Y4" s="706"/>
      <c r="Z4" s="706"/>
      <c r="AA4" s="706"/>
      <c r="AB4" s="706"/>
      <c r="AC4" s="706"/>
      <c r="AD4" s="706"/>
      <c r="AE4" s="706"/>
      <c r="AF4" s="706"/>
      <c r="AG4" s="709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</row>
    <row r="5" spans="1:44" ht="15" customHeight="1">
      <c r="A5" s="307"/>
      <c r="B5" s="286" t="s">
        <v>541</v>
      </c>
      <c r="C5" s="289" t="s">
        <v>542</v>
      </c>
      <c r="D5" s="74"/>
      <c r="E5" s="74"/>
      <c r="F5" s="308" t="s">
        <v>662</v>
      </c>
      <c r="G5" s="991">
        <f>ROUND(('２２表(第4表)'!G32+'２２表(第4表)'!G40)/'２２表(第4表)'!G57*100,1)</f>
        <v>53.8</v>
      </c>
      <c r="H5" s="712">
        <f>ROUND(('２２表(第4表)'!H32+'２２表(第4表)'!H40)/'２２表(第4表)'!H57*100,1)</f>
        <v>46.3</v>
      </c>
      <c r="I5" s="712">
        <f>ROUND(('２２表(第4表)'!I32+'２２表(第4表)'!I40)/'２２表(第4表)'!I57*100,1)</f>
        <v>66.3</v>
      </c>
      <c r="J5" s="712">
        <f>ROUND(('２２表(第4表)'!J32+'２２表(第4表)'!J40)/'２２表(第4表)'!J57*100,1)</f>
        <v>57.9</v>
      </c>
      <c r="K5" s="712">
        <f>ROUND(('２２表(第4表)'!K32+'２２表(第4表)'!K40)/'２２表(第4表)'!K57*100,1)</f>
        <v>46.5</v>
      </c>
      <c r="L5" s="712">
        <f>ROUND(('２２表(第4表)'!L32+'２２表(第4表)'!L40)/'２２表(第4表)'!L57*100,1)</f>
        <v>53</v>
      </c>
      <c r="M5" s="712">
        <f>ROUND(('２２表(第4表)'!M32+'２２表(第4表)'!M40)/'２２表(第4表)'!M57*100,1)</f>
        <v>48.7</v>
      </c>
      <c r="N5" s="712">
        <f>ROUND(('２２表(第4表)'!N32+'２２表(第4表)'!N40)/'２２表(第4表)'!N57*100,1)</f>
        <v>62.1</v>
      </c>
      <c r="O5" s="712">
        <f>ROUND(('２２表(第4表)'!O32+'２２表(第4表)'!O40)/'２２表(第4表)'!O57*100,1)</f>
        <v>54.1</v>
      </c>
      <c r="P5" s="712">
        <f>ROUND(('２２表(第4表)'!P32+'２２表(第4表)'!P40)/'２２表(第4表)'!P57*100,1)</f>
        <v>55.6</v>
      </c>
      <c r="Q5" s="713">
        <f>ROUND(('２２表(第4表)'!Q32+'２２表(第4表)'!Q40)/'２２表(第4表)'!Q57*100,1)</f>
        <v>65.6</v>
      </c>
      <c r="S5" s="307"/>
      <c r="T5" s="328" t="s">
        <v>663</v>
      </c>
      <c r="U5" s="74" t="s">
        <v>542</v>
      </c>
      <c r="V5" s="308" t="s">
        <v>662</v>
      </c>
      <c r="W5" s="710">
        <f>ROUND(('２２表(第4表)'!AC32+'２２表(第4表)'!AC40)/'２２表(第4表)'!AC57*100,1)</f>
        <v>52.5</v>
      </c>
      <c r="X5" s="710">
        <f>ROUND(('２２表(第4表)'!AD32+'２２表(第4表)'!AD40)/'２２表(第4表)'!AD57*100,1)</f>
        <v>63.9</v>
      </c>
      <c r="Y5" s="710">
        <f>ROUND(('２２表(第4表)'!AE32+'２２表(第4表)'!AE40)/'２２表(第4表)'!AE57*100,1)</f>
        <v>67</v>
      </c>
      <c r="Z5" s="710">
        <f>ROUND(('２２表(第4表)'!AF32+'２２表(第4表)'!AF40)/'２２表(第4表)'!AF57*100,1)</f>
        <v>61.5</v>
      </c>
      <c r="AA5" s="710">
        <f>ROUND(('２２表(第4表)'!AG32+'２２表(第4表)'!AG40)/'２２表(第4表)'!AG57*100,1)</f>
        <v>63.8</v>
      </c>
      <c r="AB5" s="710">
        <f>ROUND(('２２表(第4表)'!AH32+'２２表(第4表)'!AH40)/'２２表(第4表)'!AH57*100,1)</f>
        <v>83</v>
      </c>
      <c r="AC5" s="710">
        <f>ROUND(('２２表(第4表)'!AI32+'２２表(第4表)'!AI40)/'２２表(第4表)'!AI57*100,1)</f>
        <v>45.9</v>
      </c>
      <c r="AD5" s="710">
        <f>ROUND(('２２表(第4表)'!AJ32+'２２表(第4表)'!AJ40)/'２２表(第4表)'!AJ57*100,1)</f>
        <v>55.7</v>
      </c>
      <c r="AE5" s="710">
        <f>ROUND(('２２表(第4表)'!AK32+'２２表(第4表)'!AK40)/'２２表(第4表)'!AK57*100,1)</f>
        <v>89.2</v>
      </c>
      <c r="AF5" s="710">
        <f>ROUND(('２２表(第4表)'!AL32+'２２表(第4表)'!AL40)/'２２表(第4表)'!AL57*100,1)</f>
        <v>51.4</v>
      </c>
      <c r="AG5" s="713">
        <f>ROUND(('２２表(第4表)'!AM32+'２２表(第4表)'!AM40)/'２２表(第4表)'!AM57*100,1)</f>
        <v>72.7</v>
      </c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</row>
    <row r="6" spans="1:44" ht="15" customHeight="1">
      <c r="A6" s="310" t="s">
        <v>543</v>
      </c>
      <c r="B6" s="69"/>
      <c r="C6" s="288" t="s">
        <v>738</v>
      </c>
      <c r="D6" s="76"/>
      <c r="E6" s="76"/>
      <c r="F6" s="311"/>
      <c r="G6" s="705"/>
      <c r="H6" s="706"/>
      <c r="I6" s="706"/>
      <c r="J6" s="706"/>
      <c r="K6" s="706"/>
      <c r="L6" s="706"/>
      <c r="M6" s="706"/>
      <c r="N6" s="706"/>
      <c r="O6" s="707"/>
      <c r="P6" s="708"/>
      <c r="Q6" s="709"/>
      <c r="S6" s="310" t="s">
        <v>543</v>
      </c>
      <c r="T6" s="327"/>
      <c r="U6" s="76" t="s">
        <v>747</v>
      </c>
      <c r="V6" s="311"/>
      <c r="W6" s="706"/>
      <c r="X6" s="708"/>
      <c r="Y6" s="706"/>
      <c r="Z6" s="706"/>
      <c r="AA6" s="706"/>
      <c r="AB6" s="706"/>
      <c r="AC6" s="706"/>
      <c r="AD6" s="706"/>
      <c r="AE6" s="706"/>
      <c r="AF6" s="706"/>
      <c r="AG6" s="709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</row>
    <row r="7" spans="1:44" ht="15" customHeight="1">
      <c r="A7" s="307"/>
      <c r="B7" s="286" t="s">
        <v>544</v>
      </c>
      <c r="C7" s="289" t="s">
        <v>545</v>
      </c>
      <c r="D7" s="74"/>
      <c r="E7" s="74"/>
      <c r="F7" s="308" t="s">
        <v>664</v>
      </c>
      <c r="G7" s="991">
        <f>ROUND('２２表(第4表)'!G4/('２２表(第4表)'!G20+'２２表(第4表)'!G31+'２２表(第4表)'!G40)*100,1)</f>
        <v>98.9</v>
      </c>
      <c r="H7" s="712">
        <f>ROUND('２２表(第4表)'!H4/('２２表(第4表)'!H20+'２２表(第4表)'!H31+'２２表(第4表)'!H40)*100,1)</f>
        <v>93</v>
      </c>
      <c r="I7" s="712">
        <f>ROUND('２２表(第4表)'!I4/('２２表(第4表)'!I20+'２２表(第4表)'!I31+'２２表(第4表)'!I40)*100,1)</f>
        <v>85.8</v>
      </c>
      <c r="J7" s="712">
        <f>ROUND('２２表(第4表)'!J4/('２２表(第4表)'!J20+'２２表(第4表)'!J31+'２２表(第4表)'!J40)*100,1)</f>
        <v>92.2</v>
      </c>
      <c r="K7" s="712">
        <f>ROUND('２２表(第4表)'!K4/('２２表(第4表)'!K20+'２２表(第4表)'!K31+'２２表(第4表)'!K40)*100,1)</f>
        <v>91.7</v>
      </c>
      <c r="L7" s="712">
        <f>ROUND('２２表(第4表)'!L4/('２２表(第4表)'!L20+'２２表(第4表)'!L31+'２２表(第4表)'!L40)*100,1)</f>
        <v>89.8</v>
      </c>
      <c r="M7" s="712">
        <f>ROUND('２２表(第4表)'!M4/('２２表(第4表)'!M20+'２２表(第4表)'!M31+'２２表(第4表)'!M40)*100,1)</f>
        <v>97.8</v>
      </c>
      <c r="N7" s="712">
        <f>ROUND('２２表(第4表)'!N4/('２２表(第4表)'!N20+'２２表(第4表)'!N31+'２２表(第4表)'!N40)*100,1)</f>
        <v>95.6</v>
      </c>
      <c r="O7" s="712">
        <f>ROUND('２２表(第4表)'!O4/('２２表(第4表)'!O20+'２２表(第4表)'!O31+'２２表(第4表)'!O40)*100,1)</f>
        <v>90.7</v>
      </c>
      <c r="P7" s="712">
        <f>ROUND('２２表(第4表)'!P4/('２２表(第4表)'!P20+'２２表(第4表)'!P31+'２２表(第4表)'!P40)*100,1)</f>
        <v>93.1</v>
      </c>
      <c r="Q7" s="713">
        <f>ROUND('２２表(第4表)'!Q4/('２２表(第4表)'!Q20+'２２表(第4表)'!Q31+'２２表(第4表)'!Q40)*100,1)</f>
        <v>95.4</v>
      </c>
      <c r="S7" s="307"/>
      <c r="T7" s="328" t="s">
        <v>544</v>
      </c>
      <c r="U7" s="74" t="s">
        <v>545</v>
      </c>
      <c r="V7" s="308" t="s">
        <v>664</v>
      </c>
      <c r="W7" s="710">
        <f>ROUND('２２表(第4表)'!AC4/('２２表(第4表)'!AC20+'２２表(第4表)'!AC31+'２２表(第4表)'!AC40)*100,1)</f>
        <v>89.8</v>
      </c>
      <c r="X7" s="710">
        <f>ROUND('２２表(第4表)'!AD4/('２２表(第4表)'!AD20+'２２表(第4表)'!AD31+'２２表(第4表)'!AD40)*100,1)</f>
        <v>93</v>
      </c>
      <c r="Y7" s="710">
        <f>ROUND('２２表(第4表)'!AE4/('２２表(第4表)'!AE20+'２２表(第4表)'!AE31+'２２表(第4表)'!AE40)*100,1)</f>
        <v>90.3</v>
      </c>
      <c r="Z7" s="710">
        <f>ROUND('２２表(第4表)'!AF4/('２２表(第4表)'!AF20+'２２表(第4表)'!AF31+'２２表(第4表)'!AF40)*100,1)</f>
        <v>91.3</v>
      </c>
      <c r="AA7" s="710">
        <f>ROUND('２２表(第4表)'!AG4/('２２表(第4表)'!AG20+'２２表(第4表)'!AG31+'２２表(第4表)'!AG40)*100,1)</f>
        <v>91.7</v>
      </c>
      <c r="AB7" s="710">
        <f>ROUND('２２表(第4表)'!AH4/('２２表(第4表)'!AH20+'２２表(第4表)'!AH31+'２２表(第4表)'!AH40)*100,1)</f>
        <v>88.5</v>
      </c>
      <c r="AC7" s="710">
        <f>ROUND('２２表(第4表)'!AI4/('２２表(第4表)'!AI20+'２２表(第4表)'!AI31+'２２表(第4表)'!AI40)*100,1)</f>
        <v>91.3</v>
      </c>
      <c r="AD7" s="710">
        <f>ROUND('２２表(第4表)'!AJ4/('２２表(第4表)'!AJ20+'２２表(第4表)'!AJ31+'２２表(第4表)'!AJ40)*100,1)</f>
        <v>94.3</v>
      </c>
      <c r="AE7" s="710">
        <f>ROUND('２２表(第4表)'!AK4/('２２表(第4表)'!AK20+'２２表(第4表)'!AK31+'２２表(第4表)'!AK40)*100,1)</f>
        <v>92.6</v>
      </c>
      <c r="AF7" s="710">
        <f>ROUND('２２表(第4表)'!AL4/('２２表(第4表)'!AL20+'２２表(第4表)'!AL31+'２２表(第4表)'!AL40)*100,1)</f>
        <v>86.5</v>
      </c>
      <c r="AG7" s="713">
        <f>ROUND('２２表(第4表)'!AM4/('２２表(第4表)'!AM20+'２２表(第4表)'!AM31+'２２表(第4表)'!AM40)*100,1)</f>
        <v>83.7</v>
      </c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</row>
    <row r="8" spans="1:44" ht="15" customHeight="1">
      <c r="A8" s="310" t="s">
        <v>546</v>
      </c>
      <c r="B8" s="69"/>
      <c r="C8" s="288" t="s">
        <v>739</v>
      </c>
      <c r="D8" s="76"/>
      <c r="E8" s="76"/>
      <c r="F8" s="311"/>
      <c r="G8" s="993"/>
      <c r="H8" s="706"/>
      <c r="I8" s="706"/>
      <c r="J8" s="706"/>
      <c r="K8" s="706"/>
      <c r="L8" s="706"/>
      <c r="M8" s="706"/>
      <c r="N8" s="706"/>
      <c r="O8" s="707"/>
      <c r="P8" s="708"/>
      <c r="Q8" s="709"/>
      <c r="S8" s="310" t="s">
        <v>546</v>
      </c>
      <c r="T8" s="327"/>
      <c r="U8" s="76" t="s">
        <v>547</v>
      </c>
      <c r="V8" s="311"/>
      <c r="W8" s="706"/>
      <c r="X8" s="708"/>
      <c r="Y8" s="706"/>
      <c r="Z8" s="706"/>
      <c r="AA8" s="706"/>
      <c r="AB8" s="706"/>
      <c r="AC8" s="706"/>
      <c r="AD8" s="706"/>
      <c r="AE8" s="706"/>
      <c r="AF8" s="706"/>
      <c r="AG8" s="709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</row>
    <row r="9" spans="1:44" ht="15" customHeight="1">
      <c r="A9" s="307"/>
      <c r="B9" s="286" t="s">
        <v>548</v>
      </c>
      <c r="C9" s="289" t="s">
        <v>419</v>
      </c>
      <c r="D9" s="74"/>
      <c r="E9" s="74"/>
      <c r="F9" s="308" t="s">
        <v>665</v>
      </c>
      <c r="G9" s="991">
        <f>ROUND('２２表(第4表)'!G13/'２２表(第4表)'!G26*100,1)</f>
        <v>170.4</v>
      </c>
      <c r="H9" s="712">
        <f>ROUND('２２表(第4表)'!H13/'２２表(第4表)'!H26*100,1)</f>
        <v>458</v>
      </c>
      <c r="I9" s="712">
        <f>ROUND('２２表(第4表)'!I13/'２２表(第4表)'!I26*100,1)</f>
        <v>934.9</v>
      </c>
      <c r="J9" s="712">
        <f>ROUND('２２表(第4表)'!J13/'２２表(第4表)'!J26*100,1)</f>
        <v>427.8</v>
      </c>
      <c r="K9" s="712">
        <f>ROUND('２２表(第4表)'!K13/'２２表(第4表)'!K26*100,1)</f>
        <v>714.9</v>
      </c>
      <c r="L9" s="712">
        <f>ROUND('２２表(第4表)'!L13/'２２表(第4表)'!L26*100,1)</f>
        <v>503.9</v>
      </c>
      <c r="M9" s="712">
        <f>ROUND('２２表(第4表)'!M13/'２２表(第4表)'!M26*100,1)</f>
        <v>329</v>
      </c>
      <c r="N9" s="712">
        <f>ROUND('２２表(第4表)'!N13/'２２表(第4表)'!N26*100,1)</f>
        <v>350.8</v>
      </c>
      <c r="O9" s="712">
        <f>ROUND('２２表(第4表)'!O13/'２２表(第4表)'!O26*100,1)</f>
        <v>813.8</v>
      </c>
      <c r="P9" s="712">
        <f>ROUND('２２表(第4表)'!P13/'２２表(第4表)'!P26*100,1)</f>
        <v>594</v>
      </c>
      <c r="Q9" s="713">
        <f>ROUND('２２表(第4表)'!Q13/'２２表(第4表)'!Q26*100,1)</f>
        <v>375.3</v>
      </c>
      <c r="S9" s="307"/>
      <c r="T9" s="328" t="s">
        <v>548</v>
      </c>
      <c r="U9" s="74" t="s">
        <v>419</v>
      </c>
      <c r="V9" s="308" t="s">
        <v>665</v>
      </c>
      <c r="W9" s="710">
        <f>ROUND('２２表(第4表)'!AC13/'２２表(第4表)'!AC26*100,1)</f>
        <v>903.6</v>
      </c>
      <c r="X9" s="710">
        <f>ROUND('２２表(第4表)'!AD13/'２２表(第4表)'!AD26*100,1)</f>
        <v>805</v>
      </c>
      <c r="Y9" s="710">
        <f>ROUND('２２表(第4表)'!AE13/'２２表(第4表)'!AE26*100,1)</f>
        <v>298.5</v>
      </c>
      <c r="Z9" s="710">
        <f>ROUND('２２表(第4表)'!AF13/'２２表(第4表)'!AF26*100,1)</f>
        <v>2352</v>
      </c>
      <c r="AA9" s="710">
        <f>ROUND('２２表(第4表)'!AG13/'２２表(第4表)'!AG26*100,1)</f>
        <v>646.3</v>
      </c>
      <c r="AB9" s="710">
        <f>ROUND('２２表(第4表)'!AH13/'２２表(第4表)'!AH26*100,1)</f>
        <v>454.3</v>
      </c>
      <c r="AC9" s="710">
        <f>ROUND('２２表(第4表)'!AI13/'２２表(第4表)'!AI26*100,1)</f>
        <v>247.5</v>
      </c>
      <c r="AD9" s="710">
        <f>ROUND('２２表(第4表)'!AJ13/'２２表(第4表)'!AJ26*100,1)</f>
        <v>410.7</v>
      </c>
      <c r="AE9" s="710">
        <f>ROUND('２２表(第4表)'!AK13/'２２表(第4表)'!AK26*100,1)</f>
        <v>964.1</v>
      </c>
      <c r="AF9" s="710">
        <f>ROUND('２２表(第4表)'!AL13/'２２表(第4表)'!AL26*100,1)</f>
        <v>976</v>
      </c>
      <c r="AG9" s="713">
        <f>ROUND('２２表(第4表)'!AM13/'２２表(第4表)'!AM26*100,1)</f>
        <v>636.7</v>
      </c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</row>
    <row r="10" spans="1:44" ht="15" customHeight="1">
      <c r="A10" s="310" t="s">
        <v>549</v>
      </c>
      <c r="B10" s="69"/>
      <c r="C10" s="288" t="s">
        <v>740</v>
      </c>
      <c r="D10" s="76"/>
      <c r="E10" s="76"/>
      <c r="F10" s="311"/>
      <c r="G10" s="705"/>
      <c r="H10" s="706"/>
      <c r="I10" s="706"/>
      <c r="J10" s="706"/>
      <c r="K10" s="706"/>
      <c r="L10" s="706"/>
      <c r="M10" s="706"/>
      <c r="N10" s="706"/>
      <c r="O10" s="707"/>
      <c r="P10" s="708"/>
      <c r="Q10" s="709"/>
      <c r="S10" s="310" t="s">
        <v>549</v>
      </c>
      <c r="T10" s="327"/>
      <c r="U10" s="76" t="s">
        <v>550</v>
      </c>
      <c r="V10" s="311"/>
      <c r="W10" s="706"/>
      <c r="X10" s="708"/>
      <c r="Y10" s="706"/>
      <c r="Z10" s="706"/>
      <c r="AA10" s="706"/>
      <c r="AB10" s="706"/>
      <c r="AC10" s="706"/>
      <c r="AD10" s="706"/>
      <c r="AE10" s="706"/>
      <c r="AF10" s="706"/>
      <c r="AG10" s="709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</row>
    <row r="11" spans="1:44" ht="15" customHeight="1">
      <c r="A11" s="307"/>
      <c r="B11" s="286" t="s">
        <v>551</v>
      </c>
      <c r="C11" s="289" t="s">
        <v>552</v>
      </c>
      <c r="D11" s="74"/>
      <c r="E11" s="74"/>
      <c r="F11" s="308" t="s">
        <v>666</v>
      </c>
      <c r="G11" s="991">
        <f>ROUND('２０表（第2表）'!G4/'２０表（第2表）'!G18*100,1)</f>
        <v>111.1</v>
      </c>
      <c r="H11" s="712">
        <f>ROUND('２０表（第2表）'!H4/'２０表（第2表）'!H18*100,1)</f>
        <v>101.2</v>
      </c>
      <c r="I11" s="712">
        <f>ROUND('２０表（第2表）'!I4/'２０表（第2表）'!I18*100,1)</f>
        <v>111.7</v>
      </c>
      <c r="J11" s="712">
        <f>ROUND('２０表（第2表）'!J4/'２０表（第2表）'!J18*100,1)</f>
        <v>115.7</v>
      </c>
      <c r="K11" s="712">
        <f>ROUND('２０表（第2表）'!K4/'２０表（第2表）'!K18*100,1)</f>
        <v>102.9</v>
      </c>
      <c r="L11" s="712">
        <f>ROUND('２０表（第2表）'!L4/'２０表（第2表）'!L18*100,1)</f>
        <v>106.7</v>
      </c>
      <c r="M11" s="712">
        <f>ROUND('２０表（第2表）'!M4/'２０表（第2表）'!M18*100,1)</f>
        <v>97.1</v>
      </c>
      <c r="N11" s="712">
        <f>ROUND('２０表（第2表）'!N4/'２０表（第2表）'!N18*100,1)</f>
        <v>101.2</v>
      </c>
      <c r="O11" s="712">
        <f>ROUND('２０表（第2表）'!O4/'２０表（第2表）'!O18*100,1)</f>
        <v>96.2</v>
      </c>
      <c r="P11" s="712">
        <f>ROUND('２０表（第2表）'!P4/'２０表（第2表）'!P18*100,1)</f>
        <v>104.9</v>
      </c>
      <c r="Q11" s="713">
        <f>ROUND('２０表（第2表）'!Q4/'２０表（第2表）'!Q18*100,1)</f>
        <v>109.8</v>
      </c>
      <c r="S11" s="307"/>
      <c r="T11" s="328" t="s">
        <v>551</v>
      </c>
      <c r="U11" s="74" t="s">
        <v>552</v>
      </c>
      <c r="V11" s="308" t="s">
        <v>666</v>
      </c>
      <c r="W11" s="710">
        <f>ROUND('２０表（第2表）'!AC4/'２０表（第2表）'!AC18*100,1)</f>
        <v>106</v>
      </c>
      <c r="X11" s="710">
        <f>ROUND('２０表（第2表）'!AD4/'２０表（第2表）'!AD18*100,1)</f>
        <v>99.2</v>
      </c>
      <c r="Y11" s="710">
        <f>ROUND('２０表（第2表）'!AE4/'２０表（第2表）'!AE18*100,1)</f>
        <v>95.6</v>
      </c>
      <c r="Z11" s="710">
        <f>ROUND('２０表（第2表）'!AF4/'２０表（第2表）'!AF18*100,1)</f>
        <v>108.2</v>
      </c>
      <c r="AA11" s="710">
        <f>ROUND('２０表（第2表）'!AG4/'２０表（第2表）'!AG18*100,1)</f>
        <v>99.8</v>
      </c>
      <c r="AB11" s="710">
        <f>ROUND('２０表（第2表）'!AH4/'２０表（第2表）'!AH18*100,1)</f>
        <v>115.9</v>
      </c>
      <c r="AC11" s="710">
        <f>ROUND('２０表（第2表）'!AI4/'２０表（第2表）'!AI18*100,1)</f>
        <v>118.6</v>
      </c>
      <c r="AD11" s="710">
        <f>ROUND('２０表（第2表）'!AJ4/'２０表（第2表）'!AJ18*100,1)</f>
        <v>110.9</v>
      </c>
      <c r="AE11" s="710">
        <f>ROUND('２０表（第2表）'!AK4/'２０表（第2表）'!AK18*100,1)</f>
        <v>95.8</v>
      </c>
      <c r="AF11" s="710">
        <f>ROUND('２０表（第2表）'!AL4/'２０表（第2表）'!AL18*100,1)</f>
        <v>112.8</v>
      </c>
      <c r="AG11" s="713">
        <f>ROUND('２０表（第2表）'!AM4/'２０表（第2表）'!AM18*100,1)</f>
        <v>115.1</v>
      </c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</row>
    <row r="12" spans="1:44" ht="15" customHeight="1">
      <c r="A12" s="310" t="s">
        <v>553</v>
      </c>
      <c r="B12" s="69"/>
      <c r="C12" s="288" t="s">
        <v>741</v>
      </c>
      <c r="D12" s="76"/>
      <c r="E12" s="76"/>
      <c r="F12" s="311"/>
      <c r="G12" s="705"/>
      <c r="H12" s="706"/>
      <c r="I12" s="706"/>
      <c r="J12" s="706"/>
      <c r="K12" s="706"/>
      <c r="L12" s="706"/>
      <c r="M12" s="706"/>
      <c r="N12" s="706"/>
      <c r="O12" s="707"/>
      <c r="P12" s="708"/>
      <c r="Q12" s="709"/>
      <c r="S12" s="310" t="s">
        <v>553</v>
      </c>
      <c r="T12" s="327"/>
      <c r="U12" s="76" t="s">
        <v>554</v>
      </c>
      <c r="V12" s="311"/>
      <c r="W12" s="706"/>
      <c r="X12" s="708"/>
      <c r="Y12" s="706"/>
      <c r="Z12" s="706"/>
      <c r="AA12" s="706"/>
      <c r="AB12" s="706"/>
      <c r="AC12" s="706"/>
      <c r="AD12" s="706"/>
      <c r="AE12" s="706"/>
      <c r="AF12" s="706"/>
      <c r="AG12" s="709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</row>
    <row r="13" spans="1:44" ht="15" customHeight="1">
      <c r="A13" s="307"/>
      <c r="B13" s="286" t="s">
        <v>555</v>
      </c>
      <c r="C13" s="289" t="s">
        <v>556</v>
      </c>
      <c r="D13" s="74"/>
      <c r="E13" s="74"/>
      <c r="F13" s="308" t="s">
        <v>612</v>
      </c>
      <c r="G13" s="991">
        <f>ROUND(('２０表（第2表）'!G5+'２０表（第2表）'!G11)/('２０表（第2表）'!G19+'２０表（第2表）'!G28)*100,1)</f>
        <v>114.3</v>
      </c>
      <c r="H13" s="712">
        <f>ROUND(('２０表（第2表）'!H5+'２０表（第2表）'!H11)/('２０表（第2表）'!H19+'２０表（第2表）'!H28)*100,1)</f>
        <v>104.2</v>
      </c>
      <c r="I13" s="712">
        <f>ROUND(('２０表（第2表）'!I5+'２０表（第2表）'!I11)/('２０表（第2表）'!I19+'２０表（第2表）'!I28)*100,1)</f>
        <v>112.1</v>
      </c>
      <c r="J13" s="712">
        <f>ROUND(('２０表（第2表）'!J5+'２０表（第2表）'!J11)/('２０表（第2表）'!J19+'２０表（第2表）'!J28)*100,1)</f>
        <v>116.8</v>
      </c>
      <c r="K13" s="712">
        <f>ROUND(('２０表（第2表）'!K5+'２０表（第2表）'!K11)/('２０表（第2表）'!K19+'２０表（第2表）'!K28)*100,1)</f>
        <v>103</v>
      </c>
      <c r="L13" s="712">
        <f>ROUND(('２０表（第2表）'!L5+'２０表（第2表）'!L11)/('２０表（第2表）'!L19+'２０表（第2表）'!L28)*100,1)</f>
        <v>106.7</v>
      </c>
      <c r="M13" s="712">
        <f>ROUND(('２０表（第2表）'!M5+'２０表（第2表）'!M11)/('２０表（第2表）'!M19+'２０表（第2表）'!M28)*100,1)</f>
        <v>97.1</v>
      </c>
      <c r="N13" s="712">
        <f>ROUND(('２０表（第2表）'!N5+'２０表（第2表）'!N11)/('２０表（第2表）'!N19+'２０表（第2表）'!N28)*100,1)</f>
        <v>101.2</v>
      </c>
      <c r="O13" s="712">
        <f>ROUND(('２０表（第2表）'!O5+'２０表（第2表）'!O11)/('２０表（第2表）'!O19+'２０表（第2表）'!O28)*100,1)</f>
        <v>96.2</v>
      </c>
      <c r="P13" s="712">
        <f>ROUND(('２０表（第2表）'!P5+'２０表（第2表）'!P11)/('２０表（第2表）'!P19+'２０表（第2表）'!P28)*100,1)</f>
        <v>104.9</v>
      </c>
      <c r="Q13" s="713">
        <f>ROUND(('２０表（第2表）'!Q5+'２０表（第2表）'!Q11)/('２０表（第2表）'!Q19+'２０表（第2表）'!Q28)*100,1)</f>
        <v>109.8</v>
      </c>
      <c r="S13" s="307"/>
      <c r="T13" s="328" t="s">
        <v>555</v>
      </c>
      <c r="U13" s="74" t="s">
        <v>556</v>
      </c>
      <c r="V13" s="308" t="s">
        <v>612</v>
      </c>
      <c r="W13" s="710">
        <f>ROUND(('２０表（第2表）'!AC5+'２０表（第2表）'!AC11)/('２０表（第2表）'!AC19+'２０表（第2表）'!AC28)*100,1)</f>
        <v>106</v>
      </c>
      <c r="X13" s="710">
        <f>ROUND(('２０表（第2表）'!AD5+'２０表（第2表）'!AD11)/('２０表（第2表）'!AD19+'２０表（第2表）'!AD28)*100,1)</f>
        <v>99.4</v>
      </c>
      <c r="Y13" s="710">
        <f>ROUND(('２０表（第2表）'!AE5+'２０表（第2表）'!AE11)/('２０表（第2表）'!AE19+'２０表（第2表）'!AE28)*100,1)</f>
        <v>95.6</v>
      </c>
      <c r="Z13" s="710">
        <f>ROUND(('２０表（第2表）'!AF5+'２０表（第2表）'!AF11)/('２０表（第2表）'!AF19+'２０表（第2表）'!AF28)*100,1)</f>
        <v>108.9</v>
      </c>
      <c r="AA13" s="710">
        <f>ROUND(('２０表（第2表）'!AG5+'２０表（第2表）'!AG11)/('２０表（第2表）'!AG19+'２０表（第2表）'!AG28)*100,1)</f>
        <v>100.1</v>
      </c>
      <c r="AB13" s="710">
        <f>ROUND(('２０表（第2表）'!AH5+'２０表（第2表）'!AH11)/('２０表（第2表）'!AH19+'２０表（第2表）'!AH28)*100,1)</f>
        <v>116.2</v>
      </c>
      <c r="AC13" s="710">
        <f>ROUND(('２０表（第2表）'!AI5+'２０表（第2表）'!AI11)/('２０表（第2表）'!AI19+'２０表（第2表）'!AI28)*100,1)</f>
        <v>119.6</v>
      </c>
      <c r="AD13" s="710">
        <f>ROUND(('２０表（第2表）'!AJ5+'２０表（第2表）'!AJ11)/('２０表（第2表）'!AJ19+'２０表（第2表）'!AJ28)*100,1)</f>
        <v>111.8</v>
      </c>
      <c r="AE13" s="710">
        <f>ROUND(('２０表（第2表）'!AK5+'２０表（第2表）'!AK11)/('２０表（第2表）'!AK19+'２０表（第2表）'!AK28)*100,1)</f>
        <v>95.8</v>
      </c>
      <c r="AF13" s="710">
        <f>ROUND(('２０表（第2表）'!AL5+'２０表（第2表）'!AL11)/('２０表（第2表）'!AL19+'２０表（第2表）'!AL28)*100,1)</f>
        <v>112.8</v>
      </c>
      <c r="AG13" s="713">
        <f>ROUND(('２０表（第2表）'!AM5+'２０表（第2表）'!AM11)/('２０表（第2表）'!AM19+'２０表（第2表）'!AM28)*100,1)</f>
        <v>115.3</v>
      </c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</row>
    <row r="14" spans="1:44" ht="15" customHeight="1">
      <c r="A14" s="310" t="s">
        <v>609</v>
      </c>
      <c r="B14" s="69"/>
      <c r="C14" s="700" t="s">
        <v>610</v>
      </c>
      <c r="D14" s="76"/>
      <c r="E14" s="701"/>
      <c r="F14" s="311"/>
      <c r="G14" s="993"/>
      <c r="H14" s="706"/>
      <c r="I14" s="706"/>
      <c r="J14" s="706"/>
      <c r="K14" s="706"/>
      <c r="L14" s="706"/>
      <c r="M14" s="706"/>
      <c r="N14" s="706"/>
      <c r="O14" s="707"/>
      <c r="P14" s="708"/>
      <c r="Q14" s="709"/>
      <c r="S14" s="310" t="s">
        <v>609</v>
      </c>
      <c r="T14" s="327"/>
      <c r="U14" s="700" t="s">
        <v>610</v>
      </c>
      <c r="V14" s="311"/>
      <c r="W14" s="706"/>
      <c r="X14" s="708"/>
      <c r="Y14" s="706"/>
      <c r="Z14" s="706"/>
      <c r="AA14" s="706"/>
      <c r="AB14" s="706"/>
      <c r="AC14" s="706"/>
      <c r="AD14" s="706"/>
      <c r="AE14" s="706"/>
      <c r="AF14" s="706"/>
      <c r="AG14" s="709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</row>
    <row r="15" spans="1:44" ht="15" customHeight="1">
      <c r="A15" s="307"/>
      <c r="B15" s="286" t="s">
        <v>555</v>
      </c>
      <c r="C15" s="702" t="s">
        <v>611</v>
      </c>
      <c r="D15" s="74"/>
      <c r="E15" s="703"/>
      <c r="F15" s="308" t="s">
        <v>612</v>
      </c>
      <c r="G15" s="991">
        <f>ROUND(('２０表（第2表）'!G5-'２０表（第2表）'!G13)/('２０表（第2表）'!G19-'２０表（第2表）'!G22)*100,1)</f>
        <v>134.3</v>
      </c>
      <c r="H15" s="712">
        <f>ROUND(('２０表（第2表）'!H5-'２０表（第2表）'!H13)/('２０表（第2表）'!H19-'２０表（第2表）'!H22)*100,1)</f>
        <v>104.5</v>
      </c>
      <c r="I15" s="712">
        <f>ROUND(('２０表（第2表）'!I5-'２０表（第2表）'!I13)/('２０表（第2表）'!I19-'２０表（第2表）'!I22)*100,1)</f>
        <v>117.1</v>
      </c>
      <c r="J15" s="712">
        <f>ROUND(('２０表（第2表）'!J5-'２０表（第2表）'!J13)/('２０表（第2表）'!J19-'２０表（第2表）'!J22)*100,1)</f>
        <v>132</v>
      </c>
      <c r="K15" s="712">
        <f>ROUND(('２０表（第2表）'!K5-'２０表（第2表）'!K13)/('２０表（第2表）'!K19-'２０表（第2表）'!K22)*100,1)</f>
        <v>113.3</v>
      </c>
      <c r="L15" s="712">
        <f>ROUND(('２０表（第2表）'!L5-'２０表（第2表）'!L13)/('２０表（第2表）'!L19-'２０表（第2表）'!L22)*100,1)</f>
        <v>121</v>
      </c>
      <c r="M15" s="712">
        <f>ROUND(('２０表（第2表）'!M5-'２０表（第2表）'!M13)/('２０表（第2表）'!M19-'２０表（第2表）'!M22)*100,1)</f>
        <v>92.7</v>
      </c>
      <c r="N15" s="712">
        <f>ROUND(('２０表（第2表）'!N5-'２０表（第2表）'!N13)/('２０表（第2表）'!N19-'２０表（第2表）'!N22)*100,1)</f>
        <v>107.3</v>
      </c>
      <c r="O15" s="712">
        <f>ROUND(('２０表（第2表）'!O5-'２０表（第2表）'!O13)/('２０表（第2表）'!O19-'２０表（第2表）'!O22)*100,1)</f>
        <v>91.2</v>
      </c>
      <c r="P15" s="712">
        <f>ROUND(('２０表（第2表）'!P5-'２０表（第2表）'!P13)/('２０表（第2表）'!P19-'２０表（第2表）'!P22)*100,1)</f>
        <v>120.4</v>
      </c>
      <c r="Q15" s="713">
        <f>ROUND(('２０表（第2表）'!Q5-'２０表（第2表）'!Q13)/('２０表（第2表）'!Q19-'２０表（第2表）'!Q22)*100,1)</f>
        <v>120.6</v>
      </c>
      <c r="S15" s="307"/>
      <c r="T15" s="328" t="s">
        <v>555</v>
      </c>
      <c r="U15" s="702" t="s">
        <v>611</v>
      </c>
      <c r="V15" s="308" t="s">
        <v>612</v>
      </c>
      <c r="W15" s="710">
        <f>ROUND(('２０表（第2表）'!AC5-'２０表（第2表）'!AC13)/('２０表（第2表）'!AC19-'２０表（第2表）'!AC22)*100,1)</f>
        <v>109.6</v>
      </c>
      <c r="X15" s="710">
        <f>ROUND(('２０表（第2表）'!AD5-'２０表（第2表）'!AD13)/('２０表（第2表）'!AD19-'２０表（第2表）'!AD22)*100,1)</f>
        <v>93.9</v>
      </c>
      <c r="Y15" s="710">
        <f>ROUND(('２０表（第2表）'!AE5-'２０表（第2表）'!AE13)/('２０表（第2表）'!AE19-'２０表（第2表）'!AE22)*100,1)</f>
        <v>96.6</v>
      </c>
      <c r="Z15" s="710">
        <f>ROUND(('２０表（第2表）'!AF5-'２０表（第2表）'!AF13)/('２０表（第2表）'!AF19-'２０表（第2表）'!AF22)*100,1)</f>
        <v>117.2</v>
      </c>
      <c r="AA15" s="710">
        <f>ROUND(('２０表（第2表）'!AG5-'２０表（第2表）'!AG13)/('２０表（第2表）'!AG19-'２０表（第2表）'!AG22)*100,1)</f>
        <v>63.8</v>
      </c>
      <c r="AB15" s="710">
        <f>ROUND(('２０表（第2表）'!AH5-'２０表（第2表）'!AH13)/('２０表（第2表）'!AH19-'２０表（第2表）'!AH22)*100,1)</f>
        <v>121.3</v>
      </c>
      <c r="AC15" s="710">
        <f>ROUND(('２０表（第2表）'!AI5-'２０表（第2表）'!AI13)/('２０表（第2表）'!AI19-'２０表（第2表）'!AI22)*100,1)</f>
        <v>139.7</v>
      </c>
      <c r="AD15" s="710">
        <f>ROUND(('２０表（第2表）'!AJ5-'２０表（第2表）'!AJ13)/('２０表（第2表）'!AJ19-'２０表（第2表）'!AJ22)*100,1)</f>
        <v>121</v>
      </c>
      <c r="AE15" s="710">
        <f>ROUND(('２０表（第2表）'!AK5-'２０表（第2表）'!AK13)/('２０表（第2表）'!AK19-'２０表（第2表）'!AK22)*100,1)</f>
        <v>98.3</v>
      </c>
      <c r="AF15" s="710">
        <f>ROUND(('２０表（第2表）'!AL5-'２０表（第2表）'!AL13)/('２０表（第2表）'!AL19-'２０表（第2表）'!AL22)*100,1)</f>
        <v>132.6</v>
      </c>
      <c r="AG15" s="713">
        <f>ROUND(('２０表（第2表）'!AM5-'２０表（第2表）'!AM13)/('２０表（第2表）'!AM19-'２０表（第2表）'!AM22)*100,1)</f>
        <v>100.1</v>
      </c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</row>
    <row r="16" spans="1:44" ht="15" customHeight="1">
      <c r="A16" s="1627" t="s">
        <v>557</v>
      </c>
      <c r="B16" s="1628"/>
      <c r="C16" s="290" t="s">
        <v>558</v>
      </c>
      <c r="D16" s="77"/>
      <c r="E16" s="77"/>
      <c r="F16" s="311"/>
      <c r="G16" s="705"/>
      <c r="H16" s="706"/>
      <c r="I16" s="706"/>
      <c r="J16" s="706"/>
      <c r="K16" s="706"/>
      <c r="L16" s="706"/>
      <c r="M16" s="706"/>
      <c r="N16" s="706"/>
      <c r="O16" s="707"/>
      <c r="P16" s="708"/>
      <c r="Q16" s="709"/>
      <c r="S16" s="1627" t="s">
        <v>557</v>
      </c>
      <c r="T16" s="1629"/>
      <c r="U16" s="77" t="s">
        <v>558</v>
      </c>
      <c r="V16" s="311"/>
      <c r="W16" s="706"/>
      <c r="X16" s="708"/>
      <c r="Y16" s="706"/>
      <c r="Z16" s="706"/>
      <c r="AA16" s="706"/>
      <c r="AB16" s="706"/>
      <c r="AC16" s="706"/>
      <c r="AD16" s="706"/>
      <c r="AE16" s="706"/>
      <c r="AF16" s="706"/>
      <c r="AG16" s="709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</row>
    <row r="17" spans="1:44" ht="15" customHeight="1">
      <c r="A17" s="307"/>
      <c r="B17" s="286" t="s">
        <v>559</v>
      </c>
      <c r="C17" s="289" t="s">
        <v>560</v>
      </c>
      <c r="D17" s="74"/>
      <c r="E17" s="74"/>
      <c r="F17" s="308" t="s">
        <v>667</v>
      </c>
      <c r="G17" s="991">
        <f>ROUND('２３表(第7表)'!G41/'２１表(第3表)'!E17*100,1)</f>
        <v>132.6</v>
      </c>
      <c r="H17" s="712">
        <f>ROUND('２３表(第7表)'!H41/'２１表(第3表)'!H17*100,1)</f>
        <v>89</v>
      </c>
      <c r="I17" s="712">
        <f>ROUND('２３表(第7表)'!I41/'２１表(第3表)'!K17*100,1)</f>
        <v>84.7</v>
      </c>
      <c r="J17" s="712">
        <f>ROUND('２３表(第7表)'!J41/'２１表(第3表)'!N17*100,1)</f>
        <v>60.8</v>
      </c>
      <c r="K17" s="712">
        <f>ROUND('２３表(第7表)'!K41/'２１表(第3表)'!Q17*100,1)</f>
        <v>150.9</v>
      </c>
      <c r="L17" s="712">
        <f>ROUND('２３表(第7表)'!L41/'２１表(第3表)'!T17*100,1)</f>
        <v>82.3</v>
      </c>
      <c r="M17" s="712">
        <f>ROUND('２３表(第7表)'!M41/'２１表(第3表)'!W17*100,1)</f>
        <v>112.7</v>
      </c>
      <c r="N17" s="712">
        <f>ROUND('２３表(第7表)'!N41/'２１表(第3表)'!Z17*100,1)</f>
        <v>101.1</v>
      </c>
      <c r="O17" s="712">
        <f>ROUND('２３表(第7表)'!O41/'２１表(第3表)'!AC17*100,1)</f>
        <v>68.3</v>
      </c>
      <c r="P17" s="712">
        <f>ROUND('２３表(第7表)'!P41/'２１表(第3表)'!AF17*100,1)</f>
        <v>110.2</v>
      </c>
      <c r="Q17" s="713">
        <f>ROUND('２３表(第7表)'!Q41/'２１表(第3表)'!AI17*100,1)</f>
        <v>92.2</v>
      </c>
      <c r="S17" s="307"/>
      <c r="T17" s="328" t="s">
        <v>668</v>
      </c>
      <c r="U17" s="74" t="s">
        <v>560</v>
      </c>
      <c r="V17" s="308" t="s">
        <v>667</v>
      </c>
      <c r="W17" s="710">
        <f>ROUND('２３表(第7表)'!AC41/'２１表(第3表)'!BS17*100,1)</f>
        <v>128.5</v>
      </c>
      <c r="X17" s="710">
        <f>ROUND('２３表(第7表)'!AD41/'２１表(第3表)'!BV17*100,1)</f>
        <v>97.5</v>
      </c>
      <c r="Y17" s="710">
        <f>ROUND('２３表(第7表)'!AE41/'２１表(第3表)'!BY17*100,1)</f>
        <v>41.9</v>
      </c>
      <c r="Z17" s="710">
        <f>ROUND('２３表(第7表)'!AF41/'２１表(第3表)'!CB17*100,1)</f>
        <v>120.5</v>
      </c>
      <c r="AA17" s="710">
        <f>ROUND('２３表(第7表)'!AG41/'２１表(第3表)'!CE17*100,1)</f>
        <v>71.2</v>
      </c>
      <c r="AB17" s="710">
        <f>ROUND('２３表(第7表)'!AH41/'２１表(第3表)'!CH17*100,1)</f>
        <v>112.1</v>
      </c>
      <c r="AC17" s="710">
        <f>ROUND('２３表(第7表)'!AI41/'２１表(第3表)'!CK17*100,1)</f>
        <v>91.7</v>
      </c>
      <c r="AD17" s="710">
        <f>ROUND('２３表(第7表)'!AJ41/'２１表(第3表)'!CN17*100,1)</f>
        <v>106.6</v>
      </c>
      <c r="AE17" s="710">
        <f>ROUND('２３表(第7表)'!AK41/'２１表(第3表)'!CQ17*100,1)</f>
        <v>25.8</v>
      </c>
      <c r="AF17" s="710">
        <f>ROUND('２３表(第7表)'!AL41/'２１表(第3表)'!CT17*100,1)</f>
        <v>81.8</v>
      </c>
      <c r="AG17" s="713">
        <f>ROUND('２３表(第7表)'!AM41/'２１表(第3表)'!CW17*100,1)</f>
        <v>39.7</v>
      </c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</row>
    <row r="18" spans="1:33" s="71" customFormat="1" ht="15" customHeight="1">
      <c r="A18" s="312" t="s">
        <v>561</v>
      </c>
      <c r="B18" s="287"/>
      <c r="C18" s="291"/>
      <c r="D18" s="78"/>
      <c r="E18" s="78"/>
      <c r="F18" s="313"/>
      <c r="G18" s="807"/>
      <c r="H18" s="808"/>
      <c r="I18" s="808"/>
      <c r="J18" s="808"/>
      <c r="K18" s="808"/>
      <c r="L18" s="808"/>
      <c r="M18" s="808"/>
      <c r="N18" s="808"/>
      <c r="O18" s="809"/>
      <c r="P18" s="810"/>
      <c r="Q18" s="811"/>
      <c r="R18" s="519"/>
      <c r="S18" s="312" t="s">
        <v>561</v>
      </c>
      <c r="T18" s="329"/>
      <c r="U18" s="78"/>
      <c r="V18" s="313"/>
      <c r="W18" s="808"/>
      <c r="X18" s="810"/>
      <c r="Y18" s="808"/>
      <c r="Z18" s="808"/>
      <c r="AA18" s="808"/>
      <c r="AB18" s="808"/>
      <c r="AC18" s="808"/>
      <c r="AD18" s="808"/>
      <c r="AE18" s="808"/>
      <c r="AF18" s="808"/>
      <c r="AG18" s="811"/>
    </row>
    <row r="19" spans="1:44" ht="15" customHeight="1">
      <c r="A19" s="309"/>
      <c r="B19" s="294" t="s">
        <v>562</v>
      </c>
      <c r="C19" s="292" t="s">
        <v>563</v>
      </c>
      <c r="D19" s="293"/>
      <c r="E19" s="293"/>
      <c r="F19" s="314"/>
      <c r="G19" s="714"/>
      <c r="H19" s="715"/>
      <c r="I19" s="715"/>
      <c r="J19" s="715"/>
      <c r="K19" s="715"/>
      <c r="L19" s="715"/>
      <c r="M19" s="715"/>
      <c r="N19" s="715"/>
      <c r="O19" s="716"/>
      <c r="P19" s="717"/>
      <c r="Q19" s="718"/>
      <c r="S19" s="309"/>
      <c r="T19" s="294" t="s">
        <v>562</v>
      </c>
      <c r="U19" s="293" t="s">
        <v>563</v>
      </c>
      <c r="V19" s="314"/>
      <c r="W19" s="715"/>
      <c r="X19" s="717"/>
      <c r="Y19" s="715"/>
      <c r="Z19" s="715"/>
      <c r="AA19" s="715"/>
      <c r="AB19" s="715"/>
      <c r="AC19" s="715"/>
      <c r="AD19" s="715"/>
      <c r="AE19" s="715"/>
      <c r="AF19" s="715"/>
      <c r="AG19" s="71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</row>
    <row r="20" spans="1:44" ht="15" customHeight="1">
      <c r="A20" s="309"/>
      <c r="B20" s="295" t="s">
        <v>13</v>
      </c>
      <c r="C20" s="296" t="s">
        <v>564</v>
      </c>
      <c r="D20" s="297"/>
      <c r="E20" s="297"/>
      <c r="F20" s="315" t="s">
        <v>669</v>
      </c>
      <c r="G20" s="996">
        <f>ROUND('２３表(第7表)'!G37/'２０表（第2表）'!G6*100,1)</f>
        <v>40</v>
      </c>
      <c r="H20" s="721">
        <f>ROUND('２３表(第7表)'!H37/'２０表（第2表）'!H6*100,1)</f>
        <v>34.9</v>
      </c>
      <c r="I20" s="721">
        <f>ROUND('２３表(第7表)'!I37/'２０表（第2表）'!I6*100,1)</f>
        <v>16.9</v>
      </c>
      <c r="J20" s="721">
        <f>ROUND('２３表(第7表)'!J37/'２０表（第2表）'!J6*100,1)</f>
        <v>22.2</v>
      </c>
      <c r="K20" s="721">
        <f>ROUND('２３表(第7表)'!K37/'２０表（第2表）'!K6*100,1)</f>
        <v>52.2</v>
      </c>
      <c r="L20" s="721">
        <f>ROUND('２３表(第7表)'!L37/'２０表（第2表）'!L6*100,1)</f>
        <v>26.7</v>
      </c>
      <c r="M20" s="721">
        <f>ROUND('２３表(第7表)'!M37/'２０表（第2表）'!M6*100,1)</f>
        <v>60.1</v>
      </c>
      <c r="N20" s="721">
        <f>ROUND('２３表(第7表)'!N37/'２０表（第2表）'!N6*100,1)</f>
        <v>35.4</v>
      </c>
      <c r="O20" s="721">
        <f>ROUND('２３表(第7表)'!O37/'２０表（第2表）'!O6*100,1)</f>
        <v>33.4</v>
      </c>
      <c r="P20" s="721">
        <f>ROUND('２３表(第7表)'!P37/'２０表（第2表）'!P6*100,1)</f>
        <v>65.7</v>
      </c>
      <c r="Q20" s="1087">
        <f>ROUND('２３表(第7表)'!Q37/'２０表（第2表）'!Q6*100,1)</f>
        <v>38.9</v>
      </c>
      <c r="S20" s="309"/>
      <c r="T20" s="300" t="s">
        <v>13</v>
      </c>
      <c r="U20" s="302" t="s">
        <v>564</v>
      </c>
      <c r="V20" s="316" t="s">
        <v>669</v>
      </c>
      <c r="W20" s="719">
        <f>ROUND('２３表(第7表)'!AC37/'２０表（第2表）'!AC6*100,1)</f>
        <v>42.3</v>
      </c>
      <c r="X20" s="719">
        <f>ROUND('２３表(第7表)'!AD37/'２０表（第2表）'!AD6*100,1)</f>
        <v>27.6</v>
      </c>
      <c r="Y20" s="719">
        <f>ROUND('２３表(第7表)'!AE37/'２０表（第2表）'!AE6*100,1)</f>
        <v>9</v>
      </c>
      <c r="Z20" s="719">
        <f>ROUND('２３表(第7表)'!AF37/'２０表（第2表）'!AF6*100,1)</f>
        <v>39.8</v>
      </c>
      <c r="AA20" s="719">
        <f>ROUND('２３表(第7表)'!AG37/'２０表（第2表）'!AG6*100,1)</f>
        <v>65.3</v>
      </c>
      <c r="AB20" s="719">
        <f>ROUND('２３表(第7表)'!AH37/'２０表（第2表）'!AH6*100,1)</f>
        <v>17.5</v>
      </c>
      <c r="AC20" s="719">
        <f>ROUND('２３表(第7表)'!AI37/'２０表（第2表）'!AI6*100,1)</f>
        <v>29.8</v>
      </c>
      <c r="AD20" s="719">
        <f>ROUND('２３表(第7表)'!AJ37/'２０表（第2表）'!AJ6*100,1)</f>
        <v>42.3</v>
      </c>
      <c r="AE20" s="719">
        <f>ROUND('２３表(第7表)'!AK37/'２０表（第2表）'!AK6*100,1)</f>
        <v>6.5</v>
      </c>
      <c r="AF20" s="719">
        <f>ROUND('２３表(第7表)'!AL37/'２０表（第2表）'!AL6*100,1)</f>
        <v>47.5</v>
      </c>
      <c r="AG20" s="1087">
        <f>ROUND('２３表(第7表)'!AM37/'２０表（第2表）'!AM6*100,1)</f>
        <v>12.9</v>
      </c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</row>
    <row r="21" spans="1:44" ht="15" customHeight="1">
      <c r="A21" s="309"/>
      <c r="B21" s="294" t="s">
        <v>351</v>
      </c>
      <c r="C21" s="292" t="s">
        <v>565</v>
      </c>
      <c r="D21" s="293"/>
      <c r="E21" s="293"/>
      <c r="F21" s="314"/>
      <c r="G21" s="705"/>
      <c r="H21" s="706"/>
      <c r="I21" s="706"/>
      <c r="J21" s="706"/>
      <c r="K21" s="706"/>
      <c r="L21" s="706"/>
      <c r="M21" s="706"/>
      <c r="N21" s="706"/>
      <c r="O21" s="707"/>
      <c r="P21" s="708"/>
      <c r="Q21" s="709"/>
      <c r="S21" s="309"/>
      <c r="T21" s="298" t="s">
        <v>351</v>
      </c>
      <c r="U21" s="75" t="s">
        <v>565</v>
      </c>
      <c r="V21" s="315"/>
      <c r="W21" s="706"/>
      <c r="X21" s="708"/>
      <c r="Y21" s="706"/>
      <c r="Z21" s="706"/>
      <c r="AA21" s="706"/>
      <c r="AB21" s="706"/>
      <c r="AC21" s="706"/>
      <c r="AD21" s="706"/>
      <c r="AE21" s="706"/>
      <c r="AF21" s="706"/>
      <c r="AG21" s="709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</row>
    <row r="22" spans="1:44" ht="15" customHeight="1">
      <c r="A22" s="309"/>
      <c r="B22" s="300" t="s">
        <v>13</v>
      </c>
      <c r="C22" s="301" t="s">
        <v>564</v>
      </c>
      <c r="D22" s="302"/>
      <c r="E22" s="302"/>
      <c r="F22" s="316" t="s">
        <v>669</v>
      </c>
      <c r="G22" s="998">
        <f>ROUND('２１表(第3表)'!E14/'２０表（第2表）'!G6*100,1)</f>
        <v>12.8</v>
      </c>
      <c r="H22" s="721">
        <f>ROUND('２１表(第3表)'!H14/'２０表（第2表）'!H6*100,1)</f>
        <v>13.5</v>
      </c>
      <c r="I22" s="721">
        <f>ROUND('２１表(第3表)'!K14/'２０表（第2表）'!I6*100,1)</f>
        <v>3.6</v>
      </c>
      <c r="J22" s="721">
        <f>ROUND('２１表(第3表)'!N14/'２０表（第2表）'!J6*100,1)</f>
        <v>10.6</v>
      </c>
      <c r="K22" s="721">
        <f>ROUND('２１表(第3表)'!Q14/'２０表（第2表）'!K6*100,1)</f>
        <v>12.9</v>
      </c>
      <c r="L22" s="721">
        <f>ROUND('２１表(第3表)'!T14/'２０表（第2表）'!L6*100,1)</f>
        <v>10.9</v>
      </c>
      <c r="M22" s="721">
        <f>ROUND('２１表(第3表)'!W14/'２０表（第2表）'!M6*100,1)</f>
        <v>22.9</v>
      </c>
      <c r="N22" s="721">
        <f>ROUND('２１表(第3表)'!Z14/'２０表（第2表）'!N6*100,1)</f>
        <v>11.3</v>
      </c>
      <c r="O22" s="721">
        <f>ROUND('２１表(第3表)'!AC14/'２０表（第2表）'!O6*100,1)</f>
        <v>17.8</v>
      </c>
      <c r="P22" s="721">
        <f>ROUND('２１表(第3表)'!AF14/'２０表（第2表）'!P6*100,1)</f>
        <v>16.8</v>
      </c>
      <c r="Q22" s="1087">
        <f>ROUND('２１表(第3表)'!AI14/'２０表（第2表）'!Q6*100,1)</f>
        <v>8.8</v>
      </c>
      <c r="R22" s="707">
        <f>ROUND('２１表(第3表)'!X14/'２０表（第2表）'!R6*100,1)</f>
        <v>0</v>
      </c>
      <c r="S22" s="1478"/>
      <c r="T22" s="295" t="s">
        <v>13</v>
      </c>
      <c r="U22" s="297" t="s">
        <v>564</v>
      </c>
      <c r="V22" s="315" t="s">
        <v>669</v>
      </c>
      <c r="W22" s="706">
        <f>ROUND('２１表(第3表)'!BS14/'２０表（第2表）'!AC6*100,1)</f>
        <v>12.8</v>
      </c>
      <c r="X22" s="706">
        <f>ROUND('２１表(第3表)'!BV14/'２０表（第2表）'!AD6*100,1)</f>
        <v>11.8</v>
      </c>
      <c r="Y22" s="706">
        <f>ROUND('２１表(第3表)'!BY14/'２０表（第2表）'!AE6*100,1)</f>
        <v>5.5</v>
      </c>
      <c r="Z22" s="706">
        <f>ROUND('２１表(第3表)'!CB14/'２０表（第2表）'!AF6*100,1)</f>
        <v>13.9</v>
      </c>
      <c r="AA22" s="706">
        <f>ROUND('２１表(第3表)'!CE14/'２０表（第2表）'!AG6*100,1)</f>
        <v>38.2</v>
      </c>
      <c r="AB22" s="706">
        <f>ROUND('２１表(第3表)'!CH14/'２０表（第2表）'!AH6*100,1)</f>
        <v>3.8</v>
      </c>
      <c r="AC22" s="706">
        <f>ROUND('２１表(第3表)'!CK14/'２０表（第2表）'!AI6*100,1)</f>
        <v>12.6</v>
      </c>
      <c r="AD22" s="706">
        <f>ROUND('２１表(第3表)'!CN14/'２０表（第2表）'!AJ6*100,1)</f>
        <v>11.6</v>
      </c>
      <c r="AE22" s="706">
        <f>ROUND('２１表(第3表)'!CQ14/'２０表（第2表）'!AK6*100,1)</f>
        <v>4</v>
      </c>
      <c r="AF22" s="706">
        <f>ROUND('２１表(第3表)'!CT14/'２０表（第2表）'!AL6*100,1)</f>
        <v>22.1</v>
      </c>
      <c r="AG22" s="709">
        <f>ROUND('２１表(第3表)'!CW14/'２０表（第2表）'!AM6*100,1)</f>
        <v>8</v>
      </c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</row>
    <row r="23" spans="1:44" ht="15" customHeight="1">
      <c r="A23" s="309"/>
      <c r="B23" s="294" t="s">
        <v>566</v>
      </c>
      <c r="C23" s="999" t="s">
        <v>567</v>
      </c>
      <c r="D23" s="293"/>
      <c r="E23" s="293"/>
      <c r="F23" s="314"/>
      <c r="G23" s="714"/>
      <c r="H23" s="715"/>
      <c r="I23" s="715"/>
      <c r="J23" s="715"/>
      <c r="K23" s="715"/>
      <c r="L23" s="715"/>
      <c r="M23" s="715"/>
      <c r="N23" s="715"/>
      <c r="O23" s="716"/>
      <c r="P23" s="717"/>
      <c r="Q23" s="718"/>
      <c r="S23" s="309"/>
      <c r="T23" s="294" t="s">
        <v>566</v>
      </c>
      <c r="U23" s="1001" t="s">
        <v>567</v>
      </c>
      <c r="V23" s="314"/>
      <c r="W23" s="715"/>
      <c r="X23" s="717"/>
      <c r="Y23" s="715"/>
      <c r="Z23" s="715"/>
      <c r="AA23" s="715"/>
      <c r="AB23" s="715"/>
      <c r="AC23" s="715"/>
      <c r="AD23" s="715"/>
      <c r="AE23" s="715"/>
      <c r="AF23" s="715"/>
      <c r="AG23" s="71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</row>
    <row r="24" spans="1:44" ht="15" customHeight="1">
      <c r="A24" s="309"/>
      <c r="B24" s="300" t="s">
        <v>568</v>
      </c>
      <c r="C24" s="1000" t="s">
        <v>564</v>
      </c>
      <c r="D24" s="302"/>
      <c r="E24" s="302"/>
      <c r="F24" s="316" t="s">
        <v>669</v>
      </c>
      <c r="G24" s="996">
        <f>ROUND('２１表(第3表)'!E17/'２０表（第2表）'!G6*100,1)</f>
        <v>30.2</v>
      </c>
      <c r="H24" s="997">
        <f>ROUND('２１表(第3表)'!H17/'２０表（第2表）'!H6*100,1)</f>
        <v>39.2</v>
      </c>
      <c r="I24" s="997">
        <f>ROUND('２１表(第3表)'!K17/'２０表（第2表）'!I6*100,1)</f>
        <v>19.9</v>
      </c>
      <c r="J24" s="997">
        <f>ROUND('２１表(第3表)'!N17/'２０表（第2表）'!J6*100,1)</f>
        <v>36.5</v>
      </c>
      <c r="K24" s="997">
        <f>ROUND('２１表(第3表)'!Q17/'２０表（第2表）'!K6*100,1)</f>
        <v>34.6</v>
      </c>
      <c r="L24" s="997">
        <f>ROUND('２１表(第3表)'!T17/'２０表（第2表）'!L6*100,1)</f>
        <v>32.4</v>
      </c>
      <c r="M24" s="997">
        <f>ROUND('２１表(第3表)'!W17/'２０表（第2表）'!M6*100,1)</f>
        <v>53.3</v>
      </c>
      <c r="N24" s="997">
        <f>ROUND('２１表(第3表)'!Z17/'２０表（第2表）'!N6*100,1)</f>
        <v>35</v>
      </c>
      <c r="O24" s="997">
        <f>ROUND('２１表(第3表)'!AC17/'２０表（第2表）'!O6*100,1)</f>
        <v>48.9</v>
      </c>
      <c r="P24" s="997">
        <f>ROUND('２１表(第3表)'!AF17/'２０表（第2表）'!P6*100,1)</f>
        <v>36.8</v>
      </c>
      <c r="Q24" s="1087">
        <f>ROUND('２１表(第3表)'!AI17/'２０表（第2表）'!Q6*100,1)</f>
        <v>28.9</v>
      </c>
      <c r="S24" s="309"/>
      <c r="T24" s="300" t="s">
        <v>13</v>
      </c>
      <c r="U24" s="1002" t="s">
        <v>564</v>
      </c>
      <c r="V24" s="316" t="s">
        <v>669</v>
      </c>
      <c r="W24" s="719">
        <f>ROUND('２１表(第3表)'!BS17/'２０表（第2表）'!AC6*100,1)</f>
        <v>32.9</v>
      </c>
      <c r="X24" s="719">
        <f>ROUND('２１表(第3表)'!BV17/'２０表（第2表）'!AD6*100,1)</f>
        <v>28.3</v>
      </c>
      <c r="Y24" s="719">
        <f>ROUND('２１表(第3表)'!BY17/'２０表（第2表）'!AE6*100,1)</f>
        <v>21.4</v>
      </c>
      <c r="Z24" s="719">
        <f>ROUND('２１表(第3表)'!CB17/'２０表（第2表）'!AF6*100,1)</f>
        <v>33</v>
      </c>
      <c r="AA24" s="719">
        <f>ROUND('２１表(第3表)'!CE17/'２０表（第2表）'!AG6*100,1)</f>
        <v>91.6</v>
      </c>
      <c r="AB24" s="719">
        <f>ROUND('２１表(第3表)'!CH17/'２０表（第2表）'!AH6*100,1)</f>
        <v>15.6</v>
      </c>
      <c r="AC24" s="719">
        <f>ROUND('２１表(第3表)'!CK17/'２０表（第2表）'!AI6*100,1)</f>
        <v>32.5</v>
      </c>
      <c r="AD24" s="719">
        <f>ROUND('２１表(第3表)'!CN17/'２０表（第2表）'!AJ6*100,1)</f>
        <v>39.7</v>
      </c>
      <c r="AE24" s="719">
        <f>ROUND('２１表(第3表)'!CQ17/'２０表（第2表）'!AK6*100,1)</f>
        <v>25.2</v>
      </c>
      <c r="AF24" s="719">
        <f>ROUND('２１表(第3表)'!CT17/'２０表（第2表）'!AL6*100,1)</f>
        <v>58.1</v>
      </c>
      <c r="AG24" s="1087">
        <f>ROUND('２１表(第3表)'!CW17/'２０表（第2表）'!AM6*100,1)</f>
        <v>32.5</v>
      </c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</row>
    <row r="25" spans="1:33" s="1016" customFormat="1" ht="15" customHeight="1">
      <c r="A25" s="1005"/>
      <c r="B25" s="1006" t="s">
        <v>569</v>
      </c>
      <c r="C25" s="1007" t="s">
        <v>439</v>
      </c>
      <c r="D25" s="1003"/>
      <c r="E25" s="1003"/>
      <c r="F25" s="1008"/>
      <c r="G25" s="1009"/>
      <c r="H25" s="1010"/>
      <c r="I25" s="1010"/>
      <c r="J25" s="1010"/>
      <c r="K25" s="1010"/>
      <c r="L25" s="1010"/>
      <c r="M25" s="1010"/>
      <c r="N25" s="1010"/>
      <c r="O25" s="1011"/>
      <c r="P25" s="1012"/>
      <c r="Q25" s="1013"/>
      <c r="R25" s="519"/>
      <c r="S25" s="1005"/>
      <c r="T25" s="1006" t="s">
        <v>569</v>
      </c>
      <c r="U25" s="1003" t="s">
        <v>439</v>
      </c>
      <c r="V25" s="1008"/>
      <c r="W25" s="1010"/>
      <c r="X25" s="1012"/>
      <c r="Y25" s="1010"/>
      <c r="Z25" s="1010"/>
      <c r="AA25" s="1010"/>
      <c r="AB25" s="1010"/>
      <c r="AC25" s="1010"/>
      <c r="AD25" s="1010"/>
      <c r="AE25" s="1010"/>
      <c r="AF25" s="1010"/>
      <c r="AG25" s="1013"/>
    </row>
    <row r="26" spans="1:33" s="1016" customFormat="1" ht="15" customHeight="1">
      <c r="A26" s="1017"/>
      <c r="B26" s="1018" t="s">
        <v>570</v>
      </c>
      <c r="C26" s="1019" t="s">
        <v>564</v>
      </c>
      <c r="D26" s="1004"/>
      <c r="E26" s="1004"/>
      <c r="F26" s="1023" t="s">
        <v>669</v>
      </c>
      <c r="G26" s="1025">
        <f>ROUND('２１表(第3表)'!E12/'２０表（第2表）'!G6*100,1)</f>
        <v>16.3</v>
      </c>
      <c r="H26" s="1022">
        <f>ROUND('２１表(第3表)'!H12/'２０表（第2表）'!H6*100,1)</f>
        <v>19.3</v>
      </c>
      <c r="I26" s="1022">
        <f>ROUND('２１表(第3表)'!K12/'２０表（第2表）'!I6*100,1)</f>
        <v>4.7</v>
      </c>
      <c r="J26" s="1022">
        <f>ROUND('２１表(第3表)'!N12/'２０表（第2表）'!J6*100,1)</f>
        <v>7.6</v>
      </c>
      <c r="K26" s="1022">
        <f>ROUND('２１表(第3表)'!Q2/'２０表（第2表）'!K6*100,1)</f>
        <v>17.1</v>
      </c>
      <c r="L26" s="1022">
        <f>ROUND('２１表(第3表)'!T12/'２０表（第2表）'!L6*100,1)</f>
        <v>5</v>
      </c>
      <c r="M26" s="1022">
        <f>ROUND('２１表(第3表)'!W12/'２０表（第2表）'!M6*100,1)</f>
        <v>6.5</v>
      </c>
      <c r="N26" s="1022">
        <f>ROUND('２１表(第3表)'!Z12/'２０表（第2表）'!N6*100,1)</f>
        <v>6.2</v>
      </c>
      <c r="O26" s="1022">
        <f>ROUND('２１表(第3表)'!AC12/'２０表（第2表）'!O6*100,1)</f>
        <v>20</v>
      </c>
      <c r="P26" s="1022">
        <f>ROUND('２１表(第3表)'!AF12/'２０表（第2表）'!P6*100,1)</f>
        <v>14.4</v>
      </c>
      <c r="Q26" s="1088">
        <f>ROUND('２１表(第3表)'!AI12/'２０表（第2表）'!Q6*100,1)</f>
        <v>18.7</v>
      </c>
      <c r="R26" s="519"/>
      <c r="S26" s="1017"/>
      <c r="T26" s="1018" t="s">
        <v>13</v>
      </c>
      <c r="U26" s="1004" t="s">
        <v>564</v>
      </c>
      <c r="V26" s="1023" t="s">
        <v>669</v>
      </c>
      <c r="W26" s="1024">
        <f>ROUND('２１表(第3表)'!BS12/'２０表（第2表）'!AC6*100,1)</f>
        <v>8</v>
      </c>
      <c r="X26" s="1024">
        <f>ROUND('２１表(第3表)'!BV12/'２０表（第2表）'!AD6*100,1)</f>
        <v>11.8</v>
      </c>
      <c r="Y26" s="1024">
        <f>ROUND('２１表(第3表)'!BY12/'２０表（第2表）'!AE6*100,1)</f>
        <v>6.8</v>
      </c>
      <c r="Z26" s="1024">
        <f>ROUND('２１表(第3表)'!CB12/'２０表（第2表）'!AF6*100,1)</f>
        <v>10.7</v>
      </c>
      <c r="AA26" s="1024">
        <f>ROUND('２１表(第3表)'!CE12/'２０表（第2表）'!AG6*100,1)</f>
        <v>12.7</v>
      </c>
      <c r="AB26" s="1024">
        <f>ROUND('２１表(第3表)'!CH12/'２０表（第2表）'!AH6*100,1)</f>
        <v>9.1</v>
      </c>
      <c r="AC26" s="1024">
        <f>ROUND('２１表(第3表)'!CK12/'２０表（第2表）'!AI6*100,1)</f>
        <v>11.1</v>
      </c>
      <c r="AD26" s="1024">
        <f>ROUND('２１表(第3表)'!CN12/'２０表（第2表）'!AJ6*100,1)</f>
        <v>13.4</v>
      </c>
      <c r="AE26" s="1024">
        <f>ROUND('２１表(第3表)'!CQ12/'２０表（第2表）'!AK6*100,1)</f>
        <v>8.6</v>
      </c>
      <c r="AF26" s="1024">
        <f>ROUND('２１表(第3表)'!CT12/'２０表（第2表）'!AL6*100,1)</f>
        <v>14.9</v>
      </c>
      <c r="AG26" s="1088">
        <f>ROUND('２１表(第3表)'!CW12/'２０表（第2表）'!AM6*100,1)</f>
        <v>14.9</v>
      </c>
    </row>
    <row r="27" spans="1:33" s="1016" customFormat="1" ht="15" customHeight="1">
      <c r="A27" s="1005" t="s">
        <v>613</v>
      </c>
      <c r="B27" s="519"/>
      <c r="C27" s="1007" t="s">
        <v>742</v>
      </c>
      <c r="D27" s="1003"/>
      <c r="E27" s="1089"/>
      <c r="F27" s="1008"/>
      <c r="G27" s="1090"/>
      <c r="H27" s="1091"/>
      <c r="I27" s="1091"/>
      <c r="J27" s="1091"/>
      <c r="K27" s="1091"/>
      <c r="L27" s="1091"/>
      <c r="M27" s="1091"/>
      <c r="N27" s="1091"/>
      <c r="O27" s="1091"/>
      <c r="P27" s="1091"/>
      <c r="Q27" s="1092"/>
      <c r="R27" s="1093"/>
      <c r="S27" s="1094" t="s">
        <v>613</v>
      </c>
      <c r="T27" s="1093"/>
      <c r="U27" s="1095" t="s">
        <v>748</v>
      </c>
      <c r="V27" s="1096"/>
      <c r="W27" s="1097"/>
      <c r="X27" s="1091"/>
      <c r="Y27" s="1097"/>
      <c r="Z27" s="1097"/>
      <c r="AA27" s="1097"/>
      <c r="AB27" s="1097"/>
      <c r="AC27" s="1097"/>
      <c r="AD27" s="1097"/>
      <c r="AE27" s="1097"/>
      <c r="AF27" s="1097"/>
      <c r="AG27" s="1092"/>
    </row>
    <row r="28" spans="1:33" s="1016" customFormat="1" ht="15" customHeight="1">
      <c r="A28" s="1017"/>
      <c r="B28" s="1098" t="s">
        <v>614</v>
      </c>
      <c r="C28" s="1019" t="s">
        <v>610</v>
      </c>
      <c r="D28" s="1004"/>
      <c r="E28" s="1020"/>
      <c r="F28" s="1023" t="s">
        <v>612</v>
      </c>
      <c r="G28" s="1099">
        <f>ROUND('２０表（第2表）'!G46*(-1)/('２０表（第2表）'!G5-'２０表（第2表）'!G7)*100,1)</f>
        <v>-13</v>
      </c>
      <c r="H28" s="1100">
        <f>ROUND('２０表（第2表）'!H46*(-1)/('２０表（第2表）'!H5-'２０表（第2表）'!H7)*100,1)</f>
        <v>-32.9</v>
      </c>
      <c r="I28" s="1100">
        <f>ROUND('２０表（第2表）'!I46*(-1)/('２０表（第2表）'!I5-'２０表（第2表）'!I7)*100,1)</f>
        <v>-10.5</v>
      </c>
      <c r="J28" s="1100">
        <f>ROUND('２０表（第2表）'!J46*(-1)/('２０表（第2表）'!J5-'２０表（第2表）'!J7)*100,1)</f>
        <v>-17.5</v>
      </c>
      <c r="K28" s="1100">
        <f>ROUND('２０表（第2表）'!K46*(-1)/('２０表（第2表）'!K5-'２０表（第2表）'!K7)*100,1)</f>
        <v>-3.3</v>
      </c>
      <c r="L28" s="1100">
        <f>ROUND('２０表（第2表）'!L46*(-1)/('２０表（第2表）'!L5-'２０表（第2表）'!L7)*100,1)</f>
        <v>-6.3</v>
      </c>
      <c r="M28" s="1100">
        <f>ROUND('２０表（第2表）'!M46*(-1)/('２０表（第2表）'!M5-'２０表（第2表）'!M7)*100,1)</f>
        <v>2.3</v>
      </c>
      <c r="N28" s="1100">
        <f>ROUND('２０表（第2表）'!N46*(-1)/('２０表（第2表）'!N5-'２０表（第2表）'!N7)*100,1)</f>
        <v>15.8</v>
      </c>
      <c r="O28" s="1100">
        <f>ROUND('２０表（第2表）'!O46*(-1)/('２０表（第2表）'!O5-'２０表（第2表）'!O7)*100,1)</f>
        <v>-3.6</v>
      </c>
      <c r="P28" s="1100">
        <f>ROUND('２０表（第2表）'!P46*(-1)/('２０表（第2表）'!P5-'２０表（第2表）'!P7)*100,1)</f>
        <v>-11.1</v>
      </c>
      <c r="Q28" s="1100">
        <f>ROUND('２０表（第2表）'!Q46*(-1)/('２０表（第2表）'!Q5-'２０表（第2表）'!Q7)*100,1)</f>
        <v>-9.9</v>
      </c>
      <c r="R28" s="1093"/>
      <c r="S28" s="1102"/>
      <c r="T28" s="1103" t="s">
        <v>555</v>
      </c>
      <c r="U28" s="1104" t="s">
        <v>610</v>
      </c>
      <c r="V28" s="1105" t="s">
        <v>612</v>
      </c>
      <c r="W28" s="1106">
        <f>ROUND('２０表（第2表）'!AC46*(-1)/('２０表（第2表）'!AC5-'２０表（第2表）'!AC7)*100,1)</f>
        <v>-14.3</v>
      </c>
      <c r="X28" s="1106">
        <f>ROUND('２０表（第2表）'!AD46*(-1)/('２０表（第2表）'!AD5-'２０表（第2表）'!AD7)*100,1)</f>
        <v>66.3</v>
      </c>
      <c r="Y28" s="1106">
        <f>ROUND('２０表（第2表）'!AE46*(-1)/('２０表（第2表）'!AE5-'２０表（第2表）'!AE7)*100,1)</f>
        <v>-17</v>
      </c>
      <c r="Z28" s="1106">
        <f>ROUND('２０表（第2表）'!AF46*(-1)/('２０表（第2表）'!AF5-'２０表（第2表）'!AF7)*100,1)</f>
        <v>53</v>
      </c>
      <c r="AA28" s="1106">
        <f>ROUND('２０表（第2表）'!AG46*(-1)/('２０表（第2表）'!AG5-'２０表（第2表）'!AG7)*100,1)</f>
        <v>-44.4</v>
      </c>
      <c r="AB28" s="1106">
        <f>ROUND('２０表（第2表）'!AH46*(-1)/('２０表（第2表）'!AH5-'２０表（第2表）'!AH7)*100,1)</f>
        <v>-25.5</v>
      </c>
      <c r="AC28" s="1106">
        <f>ROUND('２０表（第2表）'!AI46*(-1)/('２０表（第2表）'!AI5-'２０表（第2表）'!AI7)*100,1)</f>
        <v>-15.8</v>
      </c>
      <c r="AD28" s="1106">
        <f>ROUND('２０表（第2表）'!AJ46*(-1)/('２０表（第2表）'!AJ5-'２０表（第2表）'!AJ7)*100,1)</f>
        <v>-10.4</v>
      </c>
      <c r="AE28" s="1106">
        <f>ROUND('２０表（第2表）'!AK46*(-1)/('２０表（第2表）'!AK5-'２０表（第2表）'!AK7)*100,1)</f>
        <v>-16.1</v>
      </c>
      <c r="AF28" s="1106">
        <f>ROUND('２０表（第2表）'!AL46*(-1)/('２０表（第2表）'!AL5-'２０表（第2表）'!AL7)*100,1)</f>
        <v>1.9</v>
      </c>
      <c r="AG28" s="1101">
        <f>ROUND('２０表（第2表）'!AM46*(-1)/('２０表（第2表）'!AM5-'２０表（第2表）'!AM7)*100,1)</f>
        <v>-101.3</v>
      </c>
    </row>
    <row r="29" spans="1:33" s="1016" customFormat="1" ht="15" customHeight="1">
      <c r="A29" s="1005" t="s">
        <v>615</v>
      </c>
      <c r="B29" s="519"/>
      <c r="C29" s="1007" t="s">
        <v>616</v>
      </c>
      <c r="D29" s="1003"/>
      <c r="E29" s="1089"/>
      <c r="F29" s="1008"/>
      <c r="G29" s="1009"/>
      <c r="H29" s="1012"/>
      <c r="I29" s="1012"/>
      <c r="J29" s="1012"/>
      <c r="K29" s="1012"/>
      <c r="L29" s="1012"/>
      <c r="M29" s="1012"/>
      <c r="N29" s="1012"/>
      <c r="O29" s="1012"/>
      <c r="P29" s="1012"/>
      <c r="Q29" s="1013"/>
      <c r="R29" s="519"/>
      <c r="S29" s="1005" t="s">
        <v>615</v>
      </c>
      <c r="T29" s="519"/>
      <c r="U29" s="1007" t="s">
        <v>749</v>
      </c>
      <c r="V29" s="1008"/>
      <c r="W29" s="1009"/>
      <c r="X29" s="1012"/>
      <c r="Y29" s="1012"/>
      <c r="Z29" s="1012"/>
      <c r="AA29" s="1012"/>
      <c r="AB29" s="1012"/>
      <c r="AC29" s="1012"/>
      <c r="AD29" s="1012"/>
      <c r="AE29" s="1012"/>
      <c r="AF29" s="1012"/>
      <c r="AG29" s="1013"/>
    </row>
    <row r="30" spans="1:33" s="1016" customFormat="1" ht="15" customHeight="1" thickBot="1">
      <c r="A30" s="1128"/>
      <c r="B30" s="1129" t="s">
        <v>663</v>
      </c>
      <c r="C30" s="1130" t="s">
        <v>610</v>
      </c>
      <c r="D30" s="1131"/>
      <c r="E30" s="1132"/>
      <c r="F30" s="1133" t="s">
        <v>612</v>
      </c>
      <c r="G30" s="1134"/>
      <c r="H30" s="1135"/>
      <c r="I30" s="1135"/>
      <c r="J30" s="1135"/>
      <c r="K30" s="1135"/>
      <c r="L30" s="1135"/>
      <c r="M30" s="1135"/>
      <c r="N30" s="1135"/>
      <c r="O30" s="1135"/>
      <c r="P30" s="1135"/>
      <c r="Q30" s="1136"/>
      <c r="R30" s="519"/>
      <c r="S30" s="1128"/>
      <c r="T30" s="1129" t="s">
        <v>555</v>
      </c>
      <c r="U30" s="1130" t="s">
        <v>610</v>
      </c>
      <c r="V30" s="1133" t="s">
        <v>612</v>
      </c>
      <c r="W30" s="1134"/>
      <c r="X30" s="1135"/>
      <c r="Y30" s="1135"/>
      <c r="Z30" s="1135"/>
      <c r="AA30" s="1135"/>
      <c r="AB30" s="1135"/>
      <c r="AC30" s="1135"/>
      <c r="AD30" s="1135"/>
      <c r="AE30" s="1135"/>
      <c r="AF30" s="1135"/>
      <c r="AG30" s="1136"/>
    </row>
    <row r="31" ht="15" customHeight="1"/>
    <row r="32" spans="17:33" ht="15" customHeight="1" thickBot="1">
      <c r="Q32" s="67" t="s">
        <v>555</v>
      </c>
      <c r="R32" s="334"/>
      <c r="AG32" s="67" t="s">
        <v>555</v>
      </c>
    </row>
    <row r="33" spans="1:33" ht="15" customHeight="1">
      <c r="A33" s="303"/>
      <c r="B33" s="304"/>
      <c r="C33" s="305" t="s">
        <v>571</v>
      </c>
      <c r="D33" s="305"/>
      <c r="E33" s="305"/>
      <c r="F33" s="306"/>
      <c r="G33" s="320" t="s">
        <v>259</v>
      </c>
      <c r="H33" s="321" t="s">
        <v>260</v>
      </c>
      <c r="I33" s="321" t="s">
        <v>289</v>
      </c>
      <c r="J33" s="321" t="s">
        <v>290</v>
      </c>
      <c r="K33" s="321" t="s">
        <v>291</v>
      </c>
      <c r="L33" s="325" t="s">
        <v>25</v>
      </c>
      <c r="M33" s="325" t="s">
        <v>26</v>
      </c>
      <c r="N33" s="325" t="s">
        <v>27</v>
      </c>
      <c r="O33" s="325" t="s">
        <v>28</v>
      </c>
      <c r="P33" s="325" t="s">
        <v>29</v>
      </c>
      <c r="Q33" s="326" t="s">
        <v>30</v>
      </c>
      <c r="R33" s="332"/>
      <c r="S33" s="303"/>
      <c r="T33" s="304"/>
      <c r="U33" s="305" t="s">
        <v>571</v>
      </c>
      <c r="V33" s="306"/>
      <c r="W33" s="490" t="s">
        <v>42</v>
      </c>
      <c r="X33" s="325" t="s">
        <v>43</v>
      </c>
      <c r="Y33" s="325" t="s">
        <v>44</v>
      </c>
      <c r="Z33" s="325" t="s">
        <v>45</v>
      </c>
      <c r="AA33" s="325" t="s">
        <v>46</v>
      </c>
      <c r="AB33" s="325" t="s">
        <v>47</v>
      </c>
      <c r="AC33" s="325" t="s">
        <v>48</v>
      </c>
      <c r="AD33" s="325" t="s">
        <v>49</v>
      </c>
      <c r="AE33" s="325" t="s">
        <v>50</v>
      </c>
      <c r="AF33" s="333" t="s">
        <v>51</v>
      </c>
      <c r="AG33" s="1625" t="s">
        <v>292</v>
      </c>
    </row>
    <row r="34" spans="1:33" ht="15" customHeight="1" thickBot="1">
      <c r="A34" s="317"/>
      <c r="B34" s="324" t="s">
        <v>572</v>
      </c>
      <c r="C34" s="318"/>
      <c r="D34" s="318"/>
      <c r="E34" s="318"/>
      <c r="F34" s="319"/>
      <c r="G34" s="341" t="s">
        <v>186</v>
      </c>
      <c r="H34" s="342" t="s">
        <v>21</v>
      </c>
      <c r="I34" s="342" t="s">
        <v>187</v>
      </c>
      <c r="J34" s="342" t="s">
        <v>188</v>
      </c>
      <c r="K34" s="342" t="s">
        <v>24</v>
      </c>
      <c r="L34" s="337" t="s">
        <v>52</v>
      </c>
      <c r="M34" s="337" t="s">
        <v>53</v>
      </c>
      <c r="N34" s="337" t="s">
        <v>54</v>
      </c>
      <c r="O34" s="337" t="s">
        <v>55</v>
      </c>
      <c r="P34" s="337" t="s">
        <v>56</v>
      </c>
      <c r="Q34" s="339" t="s">
        <v>57</v>
      </c>
      <c r="R34" s="332"/>
      <c r="S34" s="317"/>
      <c r="T34" s="324" t="s">
        <v>572</v>
      </c>
      <c r="U34" s="318"/>
      <c r="V34" s="319"/>
      <c r="W34" s="491" t="s">
        <v>69</v>
      </c>
      <c r="X34" s="337" t="s">
        <v>70</v>
      </c>
      <c r="Y34" s="337" t="s">
        <v>71</v>
      </c>
      <c r="Z34" s="337" t="s">
        <v>72</v>
      </c>
      <c r="AA34" s="337" t="s">
        <v>73</v>
      </c>
      <c r="AB34" s="337" t="s">
        <v>74</v>
      </c>
      <c r="AC34" s="337" t="s">
        <v>75</v>
      </c>
      <c r="AD34" s="337" t="s">
        <v>76</v>
      </c>
      <c r="AE34" s="337" t="s">
        <v>77</v>
      </c>
      <c r="AF34" s="338" t="s">
        <v>78</v>
      </c>
      <c r="AG34" s="1626"/>
    </row>
    <row r="35" spans="1:33" ht="15" customHeight="1">
      <c r="A35" s="309" t="s">
        <v>539</v>
      </c>
      <c r="B35" s="70"/>
      <c r="C35" s="299" t="s">
        <v>540</v>
      </c>
      <c r="D35" s="75"/>
      <c r="E35" s="75"/>
      <c r="F35" s="340"/>
      <c r="G35" s="705"/>
      <c r="H35" s="706"/>
      <c r="I35" s="706"/>
      <c r="J35" s="706"/>
      <c r="K35" s="706"/>
      <c r="L35" s="706"/>
      <c r="M35" s="707"/>
      <c r="N35" s="708"/>
      <c r="O35" s="706"/>
      <c r="P35" s="706"/>
      <c r="Q35" s="709"/>
      <c r="S35" s="309" t="s">
        <v>539</v>
      </c>
      <c r="T35" s="336"/>
      <c r="U35" s="75" t="s">
        <v>540</v>
      </c>
      <c r="V35" s="340"/>
      <c r="W35" s="706"/>
      <c r="X35" s="708"/>
      <c r="Y35" s="706"/>
      <c r="Z35" s="706"/>
      <c r="AA35" s="706"/>
      <c r="AB35" s="706"/>
      <c r="AC35" s="706"/>
      <c r="AD35" s="706"/>
      <c r="AE35" s="706"/>
      <c r="AF35" s="707"/>
      <c r="AG35" s="722"/>
    </row>
    <row r="36" spans="1:33" ht="15" customHeight="1">
      <c r="A36" s="307"/>
      <c r="B36" s="286" t="s">
        <v>541</v>
      </c>
      <c r="C36" s="289" t="s">
        <v>542</v>
      </c>
      <c r="D36" s="74"/>
      <c r="E36" s="74"/>
      <c r="F36" s="308" t="s">
        <v>662</v>
      </c>
      <c r="G36" s="712">
        <f>ROUND(('２２表(第4表)'!R32+'２２表(第4表)'!R40)/'２２表(第4表)'!R57*100,1)</f>
        <v>68.8</v>
      </c>
      <c r="H36" s="712">
        <f>ROUND(('２２表(第4表)'!S32+'２２表(第4表)'!S40)/'２２表(第4表)'!S57*100,1)</f>
        <v>53.3</v>
      </c>
      <c r="I36" s="712">
        <f>ROUND(('２２表(第4表)'!T32+'２２表(第4表)'!T40)/'２２表(第4表)'!T57*100,1)</f>
        <v>46.5</v>
      </c>
      <c r="J36" s="712">
        <f>ROUND(('２２表(第4表)'!U32+'２２表(第4表)'!U40)/'２２表(第4表)'!U57*100,1)</f>
        <v>46.6</v>
      </c>
      <c r="K36" s="712">
        <f>ROUND(('２２表(第4表)'!V32+'２２表(第4表)'!V40)/'２２表(第4表)'!V57*100,1)</f>
        <v>71.8</v>
      </c>
      <c r="L36" s="712">
        <f>ROUND(('２２表(第4表)'!W32+'２２表(第4表)'!W40)/'２２表(第4表)'!W57*100,1)</f>
        <v>94.3</v>
      </c>
      <c r="M36" s="712">
        <f>ROUND(('２２表(第4表)'!X32+'２２表(第4表)'!X40)/'２２表(第4表)'!X57*100,1)</f>
        <v>78.9</v>
      </c>
      <c r="N36" s="712">
        <f>ROUND(('２２表(第4表)'!Y32+'２２表(第4表)'!Y40)/'２２表(第4表)'!Y57*100,1)</f>
        <v>84.5</v>
      </c>
      <c r="O36" s="712">
        <f>ROUND(('２２表(第4表)'!Z32+'２２表(第4表)'!Z40)/'２２表(第4表)'!Z57*100,1)</f>
        <v>46.1</v>
      </c>
      <c r="P36" s="712">
        <f>ROUND(('２２表(第4表)'!AA32+'２２表(第4表)'!AA40)/'２２表(第4表)'!AA57*100,1)</f>
        <v>74.4</v>
      </c>
      <c r="Q36" s="713">
        <f>ROUND(('２２表(第4表)'!AB32+'２２表(第4表)'!AB40)/'２２表(第4表)'!AB57*100,1)</f>
        <v>83.7</v>
      </c>
      <c r="S36" s="307"/>
      <c r="T36" s="328" t="s">
        <v>663</v>
      </c>
      <c r="U36" s="74" t="s">
        <v>542</v>
      </c>
      <c r="V36" s="308" t="s">
        <v>662</v>
      </c>
      <c r="W36" s="710">
        <f>ROUND(('２２表(第4表)'!AN32+'２２表(第4表)'!AN40)/'２２表(第4表)'!AN57*100,1)</f>
        <v>73.1</v>
      </c>
      <c r="X36" s="710">
        <f>ROUND(('２２表(第4表)'!AO32+'２２表(第4表)'!AO40)/'２２表(第4表)'!AO57*100,1)</f>
        <v>70.7</v>
      </c>
      <c r="Y36" s="710">
        <f>ROUND(('２２表(第4表)'!AP32+'２２表(第4表)'!AP40)/'２２表(第4表)'!AP57*100,1)</f>
        <v>85.8</v>
      </c>
      <c r="Z36" s="710">
        <f>ROUND(('２２表(第4表)'!AQ32+'２２表(第4表)'!AQ40)/'２２表(第4表)'!AQ57*100,1)</f>
        <v>91</v>
      </c>
      <c r="AA36" s="710">
        <f>ROUND(('２２表(第4表)'!AR32+'２２表(第4表)'!AR40)/'２２表(第4表)'!AR57*100,1)</f>
        <v>78.3</v>
      </c>
      <c r="AB36" s="710">
        <f>ROUND(('２２表(第4表)'!AS32+'２２表(第4表)'!AS40)/'２２表(第4表)'!AS57*100,1)</f>
        <v>47.3</v>
      </c>
      <c r="AC36" s="710">
        <f>ROUND(('２２表(第4表)'!AT32+'２２表(第4表)'!AT40)/'２２表(第4表)'!AT57*100,1)</f>
        <v>85.5</v>
      </c>
      <c r="AD36" s="710">
        <f>ROUND(('２２表(第4表)'!AU32+'２２表(第4表)'!AU40)/'２２表(第4表)'!AU57*100,1)</f>
        <v>95.9</v>
      </c>
      <c r="AE36" s="710">
        <f>ROUND(('２２表(第4表)'!AV32+'２２表(第4表)'!AV40)/'２２表(第4表)'!AV57*100,1)</f>
        <v>83.6</v>
      </c>
      <c r="AF36" s="711">
        <f>ROUND(('２２表(第4表)'!AW32+'２２表(第4表)'!AW40)/'２２表(第4表)'!AW57*100,1)</f>
        <v>77.5</v>
      </c>
      <c r="AG36" s="723">
        <f>ROUND(('２２表(第4表)'!AX32+'２２表(第4表)'!AX40)/'２２表(第4表)'!AX57*100,1)</f>
        <v>62</v>
      </c>
    </row>
    <row r="37" spans="1:33" ht="15" customHeight="1">
      <c r="A37" s="310" t="s">
        <v>543</v>
      </c>
      <c r="B37" s="69"/>
      <c r="C37" s="288" t="s">
        <v>738</v>
      </c>
      <c r="D37" s="76"/>
      <c r="E37" s="76"/>
      <c r="F37" s="311"/>
      <c r="G37" s="705"/>
      <c r="H37" s="706"/>
      <c r="I37" s="706"/>
      <c r="J37" s="706"/>
      <c r="K37" s="706"/>
      <c r="L37" s="706"/>
      <c r="M37" s="707"/>
      <c r="N37" s="708"/>
      <c r="O37" s="706"/>
      <c r="P37" s="706"/>
      <c r="Q37" s="709"/>
      <c r="S37" s="310" t="s">
        <v>543</v>
      </c>
      <c r="T37" s="327"/>
      <c r="U37" s="76" t="s">
        <v>743</v>
      </c>
      <c r="V37" s="311"/>
      <c r="W37" s="706"/>
      <c r="X37" s="708"/>
      <c r="Y37" s="706"/>
      <c r="Z37" s="706"/>
      <c r="AA37" s="706"/>
      <c r="AB37" s="706"/>
      <c r="AC37" s="706"/>
      <c r="AD37" s="706"/>
      <c r="AE37" s="706"/>
      <c r="AF37" s="707"/>
      <c r="AG37" s="994"/>
    </row>
    <row r="38" spans="1:33" ht="15" customHeight="1">
      <c r="A38" s="307"/>
      <c r="B38" s="286" t="s">
        <v>544</v>
      </c>
      <c r="C38" s="289" t="s">
        <v>545</v>
      </c>
      <c r="D38" s="74"/>
      <c r="E38" s="74"/>
      <c r="F38" s="308" t="s">
        <v>664</v>
      </c>
      <c r="G38" s="991">
        <f>ROUND('２２表(第4表)'!R4/('２２表(第4表)'!R20+'２２表(第4表)'!R31+'２２表(第4表)'!R40)*100,1)</f>
        <v>86.8</v>
      </c>
      <c r="H38" s="712">
        <f>ROUND('２２表(第4表)'!S4/('２２表(第4表)'!S20+'２２表(第4表)'!S31+'２２表(第4表)'!S40)*100,1)</f>
        <v>92.3</v>
      </c>
      <c r="I38" s="711">
        <f>ROUND('２２表(第4表)'!T4/('２２表(第4表)'!T20+'２２表(第4表)'!T31+'２２表(第4表)'!T40)*100,1)</f>
        <v>94</v>
      </c>
      <c r="J38" s="712">
        <f>ROUND('２２表(第4表)'!U4/('２２表(第4表)'!U20+'２２表(第4表)'!U31+'２２表(第4表)'!U40)*100,1)</f>
        <v>87.9</v>
      </c>
      <c r="K38" s="711">
        <f>ROUND('２２表(第4表)'!V4/('２２表(第4表)'!V20+'２２表(第4表)'!V31+'２２表(第4表)'!V40)*100,1)</f>
        <v>97</v>
      </c>
      <c r="L38" s="712">
        <f>ROUND('２２表(第4表)'!W4/('２２表(第4表)'!W20+'２２表(第4表)'!W31+'２２表(第4表)'!W40)*100,1)</f>
        <v>82.4</v>
      </c>
      <c r="M38" s="711">
        <f>ROUND('２２表(第4表)'!X4/('２２表(第4表)'!X20+'２２表(第4表)'!X31+'２２表(第4表)'!X40)*100,1)</f>
        <v>92.7</v>
      </c>
      <c r="N38" s="712">
        <f>ROUND('２２表(第4表)'!Y4/('２２表(第4表)'!Y20+'２２表(第4表)'!Y31+'２２表(第4表)'!Y40)*100,1)</f>
        <v>91.6</v>
      </c>
      <c r="O38" s="711">
        <f>ROUND('２２表(第4表)'!Z4/('２２表(第4表)'!Z20+'２２表(第4表)'!Z31+'２２表(第4表)'!Z40)*100,1)</f>
        <v>93</v>
      </c>
      <c r="P38" s="712">
        <f>ROUND('２２表(第4表)'!AA4/('２２表(第4表)'!AA20+'２２表(第4表)'!AA31+'２２表(第4表)'!AA40)*100,1)</f>
        <v>80.7</v>
      </c>
      <c r="Q38" s="713">
        <f>ROUND('２２表(第4表)'!AB4/('２２表(第4表)'!AB20+'２２表(第4表)'!AB31+'２２表(第4表)'!AB40)*100,1)</f>
        <v>90.4</v>
      </c>
      <c r="S38" s="307"/>
      <c r="T38" s="328" t="s">
        <v>544</v>
      </c>
      <c r="U38" s="74" t="s">
        <v>545</v>
      </c>
      <c r="V38" s="308" t="s">
        <v>664</v>
      </c>
      <c r="W38" s="710">
        <f>ROUND('２２表(第4表)'!AN4/('２２表(第4表)'!AN20+'２２表(第4表)'!AN31+'２２表(第4表)'!AN40)*100,1)</f>
        <v>86.7</v>
      </c>
      <c r="X38" s="710">
        <f>ROUND('２２表(第4表)'!AO4/('２２表(第4表)'!AO20+'２２表(第4表)'!AO31+'２２表(第4表)'!AO40)*100,1)</f>
        <v>80.6</v>
      </c>
      <c r="Y38" s="710">
        <f>ROUND('２２表(第4表)'!AP4/('２２表(第4表)'!AP20+'２２表(第4表)'!AP31+'２２表(第4表)'!AP40)*100,1)</f>
        <v>83.5</v>
      </c>
      <c r="Z38" s="710">
        <f>ROUND('２２表(第4表)'!AQ4/('２２表(第4表)'!AQ20+'２２表(第4表)'!AQ31+'２２表(第4表)'!AQ40)*100,1)</f>
        <v>92.6</v>
      </c>
      <c r="AA38" s="710">
        <f>ROUND('２２表(第4表)'!AR4/('２２表(第4表)'!AR20+'２２表(第4表)'!AR31+'２２表(第4表)'!AR40)*100,1)</f>
        <v>82.1</v>
      </c>
      <c r="AB38" s="710">
        <f>ROUND('２２表(第4表)'!AS4/('２２表(第4表)'!AS20+'２２表(第4表)'!AS31+'２２表(第4表)'!AS40)*100,1)</f>
        <v>89</v>
      </c>
      <c r="AC38" s="710">
        <f>ROUND('２２表(第4表)'!AT4/('２２表(第4表)'!AT20+'２２表(第4表)'!AT31+'２２表(第4表)'!AT40)*100,1)</f>
        <v>66.5</v>
      </c>
      <c r="AD38" s="710">
        <f>ROUND('２２表(第4表)'!AU4/('２２表(第4表)'!AU20+'２２表(第4表)'!AU31+'２２表(第4表)'!AU40)*100,1)</f>
        <v>57.1</v>
      </c>
      <c r="AE38" s="710">
        <f>ROUND('２２表(第4表)'!AV4/('２２表(第4表)'!AV20+'２２表(第4表)'!AV31+'２２表(第4表)'!AV40)*100,1)</f>
        <v>94.6</v>
      </c>
      <c r="AF38" s="711">
        <f>ROUND('２２表(第4表)'!AW4/('２２表(第4表)'!AW20+'２２表(第4表)'!AW31+'２２表(第4表)'!AW40)*100,1)</f>
        <v>93</v>
      </c>
      <c r="AG38" s="723">
        <f>ROUND('２２表(第4表)'!AX4/('２２表(第4表)'!AX20+'２２表(第4表)'!AX31+'２２表(第4表)'!AX40)*100,1)</f>
        <v>91.3</v>
      </c>
    </row>
    <row r="39" spans="1:33" ht="15" customHeight="1">
      <c r="A39" s="310" t="s">
        <v>546</v>
      </c>
      <c r="B39" s="69"/>
      <c r="C39" s="288" t="s">
        <v>744</v>
      </c>
      <c r="D39" s="76"/>
      <c r="E39" s="76"/>
      <c r="F39" s="311"/>
      <c r="G39" s="705"/>
      <c r="H39" s="706"/>
      <c r="I39" s="706"/>
      <c r="J39" s="706"/>
      <c r="K39" s="706"/>
      <c r="L39" s="706"/>
      <c r="M39" s="707"/>
      <c r="N39" s="708"/>
      <c r="O39" s="706"/>
      <c r="P39" s="706"/>
      <c r="Q39" s="709"/>
      <c r="S39" s="310" t="s">
        <v>546</v>
      </c>
      <c r="T39" s="327"/>
      <c r="U39" s="76" t="s">
        <v>744</v>
      </c>
      <c r="V39" s="311"/>
      <c r="W39" s="706"/>
      <c r="X39" s="708"/>
      <c r="Y39" s="706"/>
      <c r="Z39" s="706"/>
      <c r="AA39" s="706"/>
      <c r="AB39" s="706"/>
      <c r="AC39" s="706"/>
      <c r="AD39" s="706"/>
      <c r="AE39" s="706"/>
      <c r="AF39" s="707"/>
      <c r="AG39" s="722"/>
    </row>
    <row r="40" spans="1:33" ht="15" customHeight="1">
      <c r="A40" s="307"/>
      <c r="B40" s="286" t="s">
        <v>548</v>
      </c>
      <c r="C40" s="289" t="s">
        <v>419</v>
      </c>
      <c r="D40" s="74"/>
      <c r="E40" s="74"/>
      <c r="F40" s="308" t="s">
        <v>665</v>
      </c>
      <c r="G40" s="991">
        <f>ROUND('２２表(第4表)'!R13/'２２表(第4表)'!R26*100,1)</f>
        <v>1913.3</v>
      </c>
      <c r="H40" s="712">
        <f>ROUND('２２表(第4表)'!S13/'２２表(第4表)'!S26*100,1)</f>
        <v>320.5</v>
      </c>
      <c r="I40" s="712">
        <f>ROUND('２２表(第4表)'!T13/'２２表(第4表)'!T26*100,1)</f>
        <v>893.5</v>
      </c>
      <c r="J40" s="712">
        <f>ROUND('２２表(第4表)'!U13/'２２表(第4表)'!U26*100,1)</f>
        <v>516.4</v>
      </c>
      <c r="K40" s="712">
        <f>ROUND('２２表(第4表)'!V13/'２２表(第4表)'!V26*100,1)</f>
        <v>211.6</v>
      </c>
      <c r="L40" s="712">
        <f>ROUND('２２表(第4表)'!W13/'２２表(第4表)'!W26*100,1)</f>
        <v>566.2</v>
      </c>
      <c r="M40" s="712">
        <f>ROUND('２２表(第4表)'!X13/'２２表(第4表)'!X26*100,1)</f>
        <v>545.1</v>
      </c>
      <c r="N40" s="712">
        <f>ROUND('２２表(第4表)'!Y13/'２２表(第4表)'!Y26*100,1)</f>
        <v>416.2</v>
      </c>
      <c r="O40" s="712">
        <f>ROUND('２２表(第4表)'!Z13/'２２表(第4表)'!Z26*100,1)</f>
        <v>466.3</v>
      </c>
      <c r="P40" s="712">
        <f>ROUND('２２表(第4表)'!AA13/'２２表(第4表)'!AA26*100,1)</f>
        <v>968.8</v>
      </c>
      <c r="Q40" s="713">
        <f>ROUND('２２表(第4表)'!AB13/'２２表(第4表)'!AB26*100,1)</f>
        <v>1025.8</v>
      </c>
      <c r="S40" s="307"/>
      <c r="T40" s="328" t="s">
        <v>548</v>
      </c>
      <c r="U40" s="74" t="s">
        <v>419</v>
      </c>
      <c r="V40" s="308" t="s">
        <v>665</v>
      </c>
      <c r="W40" s="710">
        <f>ROUND('２２表(第4表)'!AN13/'２２表(第4表)'!AN26*100,1)</f>
        <v>1482.2</v>
      </c>
      <c r="X40" s="710">
        <f>ROUND('２２表(第4表)'!AO13/'２２表(第4表)'!AO26*100,1)</f>
        <v>1240.6</v>
      </c>
      <c r="Y40" s="710">
        <f>ROUND('２２表(第4表)'!AP13/'２２表(第4表)'!AP26*100,1)</f>
        <v>606.7</v>
      </c>
      <c r="Z40" s="710">
        <f>ROUND('２２表(第4表)'!AQ13/'２２表(第4表)'!AQ26*100,1)</f>
        <v>6320.8</v>
      </c>
      <c r="AA40" s="710">
        <f>ROUND('２２表(第4表)'!AR13/'２２表(第4表)'!AR26*100,1)</f>
        <v>2516.6</v>
      </c>
      <c r="AB40" s="710">
        <f>ROUND('２２表(第4表)'!AS13/'２２表(第4表)'!AS26*100,1)</f>
        <v>64882.5</v>
      </c>
      <c r="AC40" s="710">
        <f>ROUND('２２表(第4表)'!AT13/'２２表(第4表)'!AT26*100,1)</f>
        <v>4389.9</v>
      </c>
      <c r="AD40" s="710">
        <f>ROUND('２２表(第4表)'!AU13/'２２表(第4表)'!AU26*100,1)</f>
        <v>3890.5</v>
      </c>
      <c r="AE40" s="710">
        <f>ROUND('２２表(第4表)'!AV13/'２２表(第4表)'!AV26*100,1)</f>
        <v>305.6</v>
      </c>
      <c r="AF40" s="711">
        <f>ROUND('２２表(第4表)'!AW13/'２２表(第4表)'!AW26*100,1)</f>
        <v>374.5</v>
      </c>
      <c r="AG40" s="723">
        <f>ROUND('２２表(第4表)'!AX13/'２２表(第4表)'!AX26*100,1)</f>
        <v>521.4</v>
      </c>
    </row>
    <row r="41" spans="1:33" ht="15" customHeight="1">
      <c r="A41" s="310" t="s">
        <v>549</v>
      </c>
      <c r="B41" s="69"/>
      <c r="C41" s="288" t="s">
        <v>745</v>
      </c>
      <c r="D41" s="76"/>
      <c r="E41" s="76"/>
      <c r="F41" s="311"/>
      <c r="G41" s="705"/>
      <c r="H41" s="706"/>
      <c r="I41" s="706"/>
      <c r="J41" s="706"/>
      <c r="K41" s="706"/>
      <c r="L41" s="706"/>
      <c r="M41" s="707"/>
      <c r="N41" s="708"/>
      <c r="O41" s="706"/>
      <c r="P41" s="706"/>
      <c r="Q41" s="709"/>
      <c r="S41" s="310" t="s">
        <v>549</v>
      </c>
      <c r="T41" s="327"/>
      <c r="U41" s="76" t="s">
        <v>745</v>
      </c>
      <c r="V41" s="311"/>
      <c r="W41" s="706"/>
      <c r="X41" s="708"/>
      <c r="Y41" s="706"/>
      <c r="Z41" s="706"/>
      <c r="AA41" s="706"/>
      <c r="AB41" s="706"/>
      <c r="AC41" s="706"/>
      <c r="AD41" s="706"/>
      <c r="AE41" s="706"/>
      <c r="AF41" s="707"/>
      <c r="AG41" s="722"/>
    </row>
    <row r="42" spans="1:33" ht="15" customHeight="1">
      <c r="A42" s="307"/>
      <c r="B42" s="286" t="s">
        <v>551</v>
      </c>
      <c r="C42" s="289" t="s">
        <v>552</v>
      </c>
      <c r="D42" s="74"/>
      <c r="E42" s="74"/>
      <c r="F42" s="308" t="s">
        <v>666</v>
      </c>
      <c r="G42" s="991">
        <f>ROUND('２０表（第2表）'!R4/'２０表（第2表）'!R18*100,1)</f>
        <v>93.9</v>
      </c>
      <c r="H42" s="712">
        <f>ROUND('２０表（第2表）'!S4/'２０表（第2表）'!S18*100,1)</f>
        <v>88.3</v>
      </c>
      <c r="I42" s="712">
        <f>ROUND('２０表（第2表）'!T4/'２０表（第2表）'!T18*100,1)</f>
        <v>109.8</v>
      </c>
      <c r="J42" s="712">
        <f>ROUND('２０表（第2表）'!U4/'２０表（第2表）'!U18*100,1)</f>
        <v>99.2</v>
      </c>
      <c r="K42" s="712">
        <f>ROUND('２０表（第2表）'!V4/'２０表（第2表）'!V18*100,1)</f>
        <v>110.7</v>
      </c>
      <c r="L42" s="712">
        <f>ROUND('２０表（第2表）'!W4/'２０表（第2表）'!W18*100,1)</f>
        <v>114</v>
      </c>
      <c r="M42" s="712">
        <f>ROUND('２０表（第2表）'!X4/'２０表（第2表）'!X18*100,1)</f>
        <v>107.7</v>
      </c>
      <c r="N42" s="712">
        <f>ROUND('２０表（第2表）'!Y4/'２０表（第2表）'!Y18*100,1)</f>
        <v>106</v>
      </c>
      <c r="O42" s="712">
        <f>ROUND('２０表（第2表）'!Z4/'２０表（第2表）'!Z18*100,1)</f>
        <v>110.3</v>
      </c>
      <c r="P42" s="712">
        <f>ROUND('２０表（第2表）'!AA4/'２０表（第2表）'!AA18*100,1)</f>
        <v>105.1</v>
      </c>
      <c r="Q42" s="713">
        <f>ROUND('２０表（第2表）'!AB4/'２０表（第2表）'!AB18*100,1)</f>
        <v>100.9</v>
      </c>
      <c r="S42" s="307"/>
      <c r="T42" s="328" t="s">
        <v>551</v>
      </c>
      <c r="U42" s="74" t="s">
        <v>552</v>
      </c>
      <c r="V42" s="308" t="s">
        <v>666</v>
      </c>
      <c r="W42" s="710">
        <f>ROUND('２０表（第2表）'!AN4/'２０表（第2表）'!AN18*100,1)</f>
        <v>115.3</v>
      </c>
      <c r="X42" s="710">
        <f>ROUND('２０表（第2表）'!AO4/'２０表（第2表）'!AO18*100,1)</f>
        <v>114</v>
      </c>
      <c r="Y42" s="710">
        <f>ROUND('２０表（第2表）'!AP4/'２０表（第2表）'!AP18*100,1)</f>
        <v>111.8</v>
      </c>
      <c r="Z42" s="710">
        <f>ROUND('２０表（第2表）'!AQ4/'２０表（第2表）'!AQ18*100,1)</f>
        <v>114.9</v>
      </c>
      <c r="AA42" s="710">
        <f>ROUND('２０表（第2表）'!AR4/'２０表（第2表）'!AR18*100,1)</f>
        <v>121.3</v>
      </c>
      <c r="AB42" s="710">
        <f>ROUND('２０表（第2表）'!AS4/'２０表（第2表）'!AS18*100,1)</f>
        <v>100.5</v>
      </c>
      <c r="AC42" s="710">
        <f>ROUND('２０表（第2表）'!AT4/'２０表（第2表）'!AT18*100,1)</f>
        <v>97.6</v>
      </c>
      <c r="AD42" s="710">
        <f>ROUND('２０表（第2表）'!AU4/'２０表（第2表）'!AU18*100,1)</f>
        <v>113.5</v>
      </c>
      <c r="AE42" s="710">
        <f>ROUND('２０表（第2表）'!AV4/'２０表（第2表）'!AV18*100,1)</f>
        <v>99.3</v>
      </c>
      <c r="AF42" s="711">
        <f>ROUND('２０表（第2表）'!AW4/'２０表（第2表）'!AW18*100,1)</f>
        <v>100.1</v>
      </c>
      <c r="AG42" s="723">
        <f>ROUND('２０表（第2表）'!AX4/'２０表（第2表）'!AX18*100,1)</f>
        <v>104.2</v>
      </c>
    </row>
    <row r="43" spans="1:33" ht="15" customHeight="1">
      <c r="A43" s="310" t="s">
        <v>553</v>
      </c>
      <c r="B43" s="69"/>
      <c r="C43" s="288" t="s">
        <v>554</v>
      </c>
      <c r="D43" s="76"/>
      <c r="E43" s="76"/>
      <c r="F43" s="311"/>
      <c r="G43" s="705"/>
      <c r="H43" s="706"/>
      <c r="I43" s="706"/>
      <c r="J43" s="706"/>
      <c r="K43" s="706"/>
      <c r="L43" s="706"/>
      <c r="M43" s="707"/>
      <c r="N43" s="708"/>
      <c r="O43" s="706"/>
      <c r="P43" s="706"/>
      <c r="Q43" s="709"/>
      <c r="S43" s="310" t="s">
        <v>553</v>
      </c>
      <c r="T43" s="327"/>
      <c r="U43" s="76" t="s">
        <v>554</v>
      </c>
      <c r="V43" s="311"/>
      <c r="W43" s="706"/>
      <c r="X43" s="708"/>
      <c r="Y43" s="706"/>
      <c r="Z43" s="706"/>
      <c r="AA43" s="706"/>
      <c r="AB43" s="706"/>
      <c r="AC43" s="706"/>
      <c r="AD43" s="706"/>
      <c r="AE43" s="706"/>
      <c r="AF43" s="1081"/>
      <c r="AG43" s="722"/>
    </row>
    <row r="44" spans="1:33" ht="15" customHeight="1">
      <c r="A44" s="307"/>
      <c r="B44" s="286" t="s">
        <v>555</v>
      </c>
      <c r="C44" s="289" t="s">
        <v>556</v>
      </c>
      <c r="D44" s="74"/>
      <c r="E44" s="74"/>
      <c r="F44" s="308" t="s">
        <v>612</v>
      </c>
      <c r="G44" s="991">
        <f>ROUND(('２０表（第2表）'!R5+'２０表（第2表）'!R11)/('２０表（第2表）'!R19+'２０表（第2表）'!R28)*100,1)</f>
        <v>94.9</v>
      </c>
      <c r="H44" s="712">
        <f>ROUND(('２０表（第2表）'!S5+'２０表（第2表）'!S11)/('２０表（第2表）'!S19+'２０表（第2表）'!S28)*100,1)</f>
        <v>88.4</v>
      </c>
      <c r="I44" s="712">
        <f>ROUND(('２０表（第2表）'!T5+'２０表（第2表）'!T11)/('２０表（第2表）'!T19+'２０表（第2表）'!T28)*100,1)</f>
        <v>111.6</v>
      </c>
      <c r="J44" s="712">
        <f>ROUND(('２０表（第2表）'!U5+'２０表（第2表）'!U11)/('２０表（第2表）'!U19+'２０表（第2表）'!U28)*100,1)</f>
        <v>99.7</v>
      </c>
      <c r="K44" s="712">
        <f>ROUND(('２０表（第2表）'!V5+'２０表（第2表）'!V11)/('２０表（第2表）'!V19+'２０表（第2表）'!V28)*100,1)</f>
        <v>111.6</v>
      </c>
      <c r="L44" s="712">
        <f>ROUND(('２０表（第2表）'!W5+'２０表（第2表）'!W11)/('２０表（第2表）'!W19+'２０表（第2表）'!W28)*100,1)</f>
        <v>114.3</v>
      </c>
      <c r="M44" s="712">
        <f>ROUND(('２０表（第2表）'!X5+'２０表（第2表）'!X11)/('２０表（第2表）'!X19+'２０表（第2表）'!X28)*100,1)</f>
        <v>107.9</v>
      </c>
      <c r="N44" s="712">
        <f>ROUND(('２０表（第2表）'!Y5+'２０表（第2表）'!Y11)/('２０表（第2表）'!Y19+'２０表（第2表）'!Y28)*100,1)</f>
        <v>110.4</v>
      </c>
      <c r="O44" s="712">
        <f>ROUND(('２０表（第2表）'!Z5+'２０表（第2表）'!Z11)/('２０表（第2表）'!Z19+'２０表（第2表）'!Z28)*100,1)</f>
        <v>110.3</v>
      </c>
      <c r="P44" s="712">
        <f>ROUND(('２０表（第2表）'!AA5+'２０表（第2表）'!AA11)/('２０表（第2表）'!AA19+'２０表（第2表）'!AA28)*100,1)</f>
        <v>105.1</v>
      </c>
      <c r="Q44" s="713">
        <f>ROUND(('２０表（第2表）'!AB5+'２０表（第2表）'!AB11)/('２０表（第2表）'!AB19+'２０表（第2表）'!AB28)*100,1)</f>
        <v>105.2</v>
      </c>
      <c r="S44" s="307"/>
      <c r="T44" s="328" t="s">
        <v>555</v>
      </c>
      <c r="U44" s="74" t="s">
        <v>556</v>
      </c>
      <c r="V44" s="308" t="s">
        <v>612</v>
      </c>
      <c r="W44" s="710">
        <f>ROUND(('２０表（第2表）'!AN5+'２０表（第2表）'!AN11)/('２０表（第2表）'!AN19+'２０表（第2表）'!AN28)*100,1)</f>
        <v>116</v>
      </c>
      <c r="X44" s="710">
        <f>ROUND(('２０表（第2表）'!AO5+'２０表（第2表）'!AO11)/('２０表（第2表）'!AO19+'２０表（第2表）'!AO28)*100,1)</f>
        <v>114.2</v>
      </c>
      <c r="Y44" s="710">
        <f>ROUND(('２０表（第2表）'!AP5+'２０表（第2表）'!AP11)/('２０表（第2表）'!AP19+'２０表（第2表）'!AP28)*100,1)</f>
        <v>118.8</v>
      </c>
      <c r="Z44" s="710">
        <f>ROUND(('２０表（第2表）'!AQ5+'２０表（第2表）'!AQ11)/('２０表（第2表）'!AQ19+'２０表（第2表）'!AQ28)*100,1)</f>
        <v>114.9</v>
      </c>
      <c r="AA44" s="710">
        <f>ROUND(('２０表（第2表）'!AR5+'２０表（第2表）'!AR11)/('２０表（第2表）'!AR19+'２０表（第2表）'!AR28)*100,1)</f>
        <v>121.3</v>
      </c>
      <c r="AB44" s="710">
        <f>ROUND(('２０表（第2表）'!AS5+'２０表（第2表）'!AS11)/('２０表（第2表）'!AS19+'２０表（第2表）'!AS28)*100,1)</f>
        <v>100.5</v>
      </c>
      <c r="AC44" s="710">
        <f>ROUND(('２０表（第2表）'!AT5+'２０表（第2表）'!AT11)/('２０表（第2表）'!AT19+'２０表（第2表）'!AT28)*100,1)</f>
        <v>97.6</v>
      </c>
      <c r="AD44" s="710">
        <f>ROUND(('２０表（第2表）'!AU5+'２０表（第2表）'!AU11)/('２０表（第2表）'!AU19+'２０表（第2表）'!AU28)*100,1)</f>
        <v>113.5</v>
      </c>
      <c r="AE44" s="710">
        <f>ROUND(('２０表（第2表）'!AV5+'２０表（第2表）'!AV11)/('２０表（第2表）'!AV19+'２０表（第2表）'!AV28)*100,1)</f>
        <v>99.4</v>
      </c>
      <c r="AF44" s="1082">
        <f>ROUND(('２０表（第2表）'!AW5+'２０表（第2表）'!AW11)/('２０表（第2表）'!AW19+'２０表（第2表）'!AW28)*100,1)</f>
        <v>100.3</v>
      </c>
      <c r="AG44" s="723">
        <f>ROUND(('２０表（第2表）'!AX5+'２０表（第2表）'!AX11)/('２０表（第2表）'!AX19+'２０表（第2表）'!AX28)*100,1)</f>
        <v>105.1</v>
      </c>
    </row>
    <row r="45" spans="1:33" ht="15" customHeight="1">
      <c r="A45" s="310" t="s">
        <v>609</v>
      </c>
      <c r="B45" s="69"/>
      <c r="C45" s="700" t="s">
        <v>610</v>
      </c>
      <c r="D45" s="76"/>
      <c r="E45" s="76"/>
      <c r="F45" s="311"/>
      <c r="G45" s="705"/>
      <c r="H45" s="706"/>
      <c r="I45" s="706"/>
      <c r="J45" s="706"/>
      <c r="K45" s="706"/>
      <c r="L45" s="706"/>
      <c r="M45" s="707"/>
      <c r="N45" s="708"/>
      <c r="O45" s="706"/>
      <c r="P45" s="706"/>
      <c r="Q45" s="709"/>
      <c r="S45" s="310" t="s">
        <v>609</v>
      </c>
      <c r="T45" s="327"/>
      <c r="U45" s="700" t="s">
        <v>610</v>
      </c>
      <c r="V45" s="311"/>
      <c r="W45" s="706"/>
      <c r="X45" s="708"/>
      <c r="Y45" s="706"/>
      <c r="Z45" s="706"/>
      <c r="AA45" s="706"/>
      <c r="AB45" s="706"/>
      <c r="AC45" s="706"/>
      <c r="AD45" s="706"/>
      <c r="AE45" s="706"/>
      <c r="AF45" s="726"/>
      <c r="AG45" s="722"/>
    </row>
    <row r="46" spans="1:33" ht="15" customHeight="1">
      <c r="A46" s="307"/>
      <c r="B46" s="286" t="s">
        <v>555</v>
      </c>
      <c r="C46" s="702" t="s">
        <v>611</v>
      </c>
      <c r="D46" s="74"/>
      <c r="E46" s="74"/>
      <c r="F46" s="308" t="s">
        <v>612</v>
      </c>
      <c r="G46" s="991">
        <f>ROUND(('２０表（第2表）'!R5-'２０表（第2表）'!R13)/('２０表（第2表）'!R19-'２０表（第2表）'!R22)*100,1)</f>
        <v>90.5</v>
      </c>
      <c r="H46" s="712">
        <f>ROUND(('２０表（第2表）'!S5-'２０表（第2表）'!S13)/('２０表（第2表）'!S19-'２０表（第2表）'!S22)*100,1)</f>
        <v>92</v>
      </c>
      <c r="I46" s="712">
        <f>ROUND(('２０表（第2表）'!T5-'２０表（第2表）'!T13)/('２０表（第2表）'!T19-'２０表（第2表）'!T22)*100,1)</f>
        <v>129.1</v>
      </c>
      <c r="J46" s="712">
        <f>ROUND(('２０表（第2表）'!U5-'２０表（第2表）'!U13)/('２０表（第2表）'!U19-'２０表（第2表）'!U22)*100,1)</f>
        <v>102.9</v>
      </c>
      <c r="K46" s="712">
        <f>ROUND(('２０表（第2表）'!V5-'２０表（第2表）'!V13)/('２０表（第2表）'!V19-'２０表（第2表）'!V22)*100,1)</f>
        <v>118.5</v>
      </c>
      <c r="L46" s="712">
        <f>ROUND(('２０表（第2表）'!W5-'２０表（第2表）'!W13)/('２０表（第2表）'!W19-'２０表（第2表）'!W22)*100,1)</f>
        <v>104.6</v>
      </c>
      <c r="M46" s="712">
        <f>ROUND(('２０表（第2表）'!X5-'２０表（第2表）'!X13)/('２０表（第2表）'!X19-'２０表（第2表）'!X22)*100,1)</f>
        <v>114</v>
      </c>
      <c r="N46" s="712">
        <f>ROUND(('２０表（第2表）'!Y5-'２０表（第2表）'!Y13)/('２０表（第2表）'!Y19-'２０表（第2表）'!Y22)*100,1)</f>
        <v>116.4</v>
      </c>
      <c r="O46" s="712">
        <f>ROUND(('２０表（第2表）'!Z5-'２０表（第2表）'!Z13)/('２０表（第2表）'!Z19-'２０表（第2表）'!Z22)*100,1)</f>
        <v>121.9</v>
      </c>
      <c r="P46" s="712">
        <f>ROUND(('２０表（第2表）'!AA5-'２０表（第2表）'!AA13)/('２０表（第2表）'!AA19-'２０表（第2表）'!AA22)*100,1)</f>
        <v>112.7</v>
      </c>
      <c r="Q46" s="713">
        <f>ROUND(('２０表（第2表）'!AB5-'２０表（第2表）'!AB13)/('２０表（第2表）'!AB19-'２０表（第2表）'!AB22)*100,1)</f>
        <v>95.9</v>
      </c>
      <c r="S46" s="307"/>
      <c r="T46" s="328" t="s">
        <v>555</v>
      </c>
      <c r="U46" s="702" t="s">
        <v>611</v>
      </c>
      <c r="V46" s="308" t="s">
        <v>612</v>
      </c>
      <c r="W46" s="710">
        <f>ROUND(('２０表（第2表）'!AN5-'２０表（第2表）'!AN13)/('２０表（第2表）'!AN19-'２０表（第2表）'!AN22)*100,1)</f>
        <v>132.8</v>
      </c>
      <c r="X46" s="710">
        <f>ROUND(('２０表（第2表）'!AO5-'２０表（第2表）'!AO13)/('２０表（第2表）'!AO19-'２０表（第2表）'!AO22)*100,1)</f>
        <v>121.8</v>
      </c>
      <c r="Y46" s="710">
        <f>ROUND(('２０表（第2表）'!AP5-'２０表（第2表）'!AP13)/('２０表（第2表）'!AP19-'２０表（第2表）'!AP22)*100,1)</f>
        <v>116.9</v>
      </c>
      <c r="Z46" s="710">
        <f>ROUND(('２０表（第2表）'!AQ5-'２０表（第2表）'!AQ13)/('２０表（第2表）'!AQ19-'２０表（第2表）'!AQ22)*100,1)</f>
        <v>107.8</v>
      </c>
      <c r="AA46" s="710">
        <f>ROUND(('２０表（第2表）'!AR5-'２０表（第2表）'!AR13)/('２０表（第2表）'!AR19-'２０表（第2表）'!AR22)*100,1)</f>
        <v>123.7</v>
      </c>
      <c r="AB46" s="710">
        <f>ROUND(('２０表（第2表）'!AS5-'２０表（第2表）'!AS13)/('２０表（第2表）'!AS19-'２０表（第2表）'!AS22)*100,1)</f>
        <v>99.4</v>
      </c>
      <c r="AC46" s="710">
        <f>ROUND(('２０表（第2表）'!AT5-'２０表（第2表）'!AT13)/('２０表（第2表）'!AT19-'２０表（第2表）'!AT22)*100,1)</f>
        <v>99.6</v>
      </c>
      <c r="AD46" s="710">
        <f>ROUND(('２０表（第2表）'!AU5-'２０表（第2表）'!AU13)/('２０表（第2表）'!AU19-'２０表（第2表）'!AU22)*100,1)</f>
        <v>112.2</v>
      </c>
      <c r="AE46" s="710">
        <f>ROUND(('２０表（第2表）'!AV5-'２０表（第2表）'!AV13)/('２０表（第2表）'!AV19-'２０表（第2表）'!AV22)*100,1)</f>
        <v>101.3</v>
      </c>
      <c r="AF46" s="710">
        <f>ROUND(('２０表（第2表）'!AW5-'２０表（第2表）'!AW13)/('２０表（第2表）'!AW19-'２０表（第2表）'!AW22)*100,1)</f>
        <v>106.1</v>
      </c>
      <c r="AG46" s="723">
        <f>ROUND(('２０表（第2表）'!AX5-'２０表（第2表）'!AX13)/('２０表（第2表）'!AX19-'２０表（第2表）'!AX22)*100,1)</f>
        <v>109.7</v>
      </c>
    </row>
    <row r="47" spans="1:33" ht="15" customHeight="1">
      <c r="A47" s="1627" t="s">
        <v>557</v>
      </c>
      <c r="B47" s="1628"/>
      <c r="C47" s="290" t="s">
        <v>558</v>
      </c>
      <c r="D47" s="77"/>
      <c r="E47" s="77"/>
      <c r="F47" s="311"/>
      <c r="G47" s="705"/>
      <c r="H47" s="706"/>
      <c r="I47" s="706"/>
      <c r="J47" s="706"/>
      <c r="K47" s="706"/>
      <c r="L47" s="706"/>
      <c r="M47" s="707"/>
      <c r="N47" s="708"/>
      <c r="O47" s="706"/>
      <c r="P47" s="706"/>
      <c r="Q47" s="709"/>
      <c r="S47" s="1627" t="s">
        <v>557</v>
      </c>
      <c r="T47" s="1629"/>
      <c r="U47" s="77" t="s">
        <v>558</v>
      </c>
      <c r="V47" s="311"/>
      <c r="W47" s="706"/>
      <c r="X47" s="708"/>
      <c r="Y47" s="706"/>
      <c r="Z47" s="706"/>
      <c r="AA47" s="706"/>
      <c r="AB47" s="706"/>
      <c r="AC47" s="706"/>
      <c r="AD47" s="706"/>
      <c r="AE47" s="706"/>
      <c r="AF47" s="726"/>
      <c r="AG47" s="722"/>
    </row>
    <row r="48" spans="1:33" ht="15" customHeight="1">
      <c r="A48" s="307"/>
      <c r="B48" s="286" t="s">
        <v>559</v>
      </c>
      <c r="C48" s="289" t="s">
        <v>560</v>
      </c>
      <c r="D48" s="74"/>
      <c r="E48" s="74"/>
      <c r="F48" s="308" t="s">
        <v>667</v>
      </c>
      <c r="G48" s="991">
        <f>ROUND('２３表(第7表)'!R41/'２１表(第3表)'!AL17*100,1)</f>
        <v>72.1</v>
      </c>
      <c r="H48" s="712">
        <f>ROUND('２３表(第7表)'!S41/'２１表(第3表)'!AO17*100,1)</f>
        <v>74.5</v>
      </c>
      <c r="I48" s="712">
        <f>ROUND('２３表(第7表)'!T41/'２１表(第3表)'!AR17*100,1)</f>
        <v>115</v>
      </c>
      <c r="J48" s="712">
        <f>ROUND('２３表(第7表)'!U41/'２１表(第3表)'!AU17*100,1)</f>
        <v>86.6</v>
      </c>
      <c r="K48" s="712">
        <f>ROUND('２３表(第7表)'!V41/'２１表(第3表)'!AX17*100,1)</f>
        <v>87.9</v>
      </c>
      <c r="L48" s="712">
        <f>ROUND('２３表(第7表)'!W41/'２１表(第3表)'!BA17*100,1)</f>
        <v>8</v>
      </c>
      <c r="M48" s="712">
        <f>ROUND('２３表(第7表)'!X41/'２１表(第3表)'!BD17*100,1)</f>
        <v>38.3</v>
      </c>
      <c r="N48" s="712">
        <f>ROUND('２３表(第7表)'!Y41/'２１表(第3表)'!BG17*100,1)</f>
        <v>66.2</v>
      </c>
      <c r="O48" s="712">
        <f>ROUND('２３表(第7表)'!Z41/'２１表(第3表)'!BJ17*100,1)</f>
        <v>119.7</v>
      </c>
      <c r="P48" s="712">
        <f>ROUND('２３表(第7表)'!AA41/'２１表(第3表)'!BM17*100,1)</f>
        <v>67.3</v>
      </c>
      <c r="Q48" s="713">
        <f>ROUND('２３表(第7表)'!AB41/'２１表(第3表)'!BP17*100,1)</f>
        <v>115.3</v>
      </c>
      <c r="S48" s="307"/>
      <c r="T48" s="328" t="s">
        <v>668</v>
      </c>
      <c r="U48" s="74" t="s">
        <v>560</v>
      </c>
      <c r="V48" s="308" t="s">
        <v>667</v>
      </c>
      <c r="W48" s="710">
        <f>ROUND('２３表(第7表)'!AN41/'２１表(第3表)'!CZ17*100,1)</f>
        <v>119.5</v>
      </c>
      <c r="X48" s="710">
        <f>ROUND('２３表(第7表)'!AO41/'２１表(第3表)'!DC17*100,1)</f>
        <v>51.1</v>
      </c>
      <c r="Y48" s="710">
        <f>ROUND('２３表(第7表)'!AP41/'２１表(第3表)'!DF17*100,1)</f>
        <v>41.3</v>
      </c>
      <c r="Z48" s="710">
        <f>ROUND('２３表(第7表)'!AQ41/'２１表(第3表)'!DI17*100,1)</f>
        <v>139.1</v>
      </c>
      <c r="AA48" s="710">
        <f>ROUND('２３表(第7表)'!AR41/'２１表(第3表)'!DL17*100,1)</f>
        <v>141.9</v>
      </c>
      <c r="AB48" s="710">
        <f>ROUND('２３表(第7表)'!AS41/'２１表(第3表)'!DO17*100,1)</f>
        <v>112.2</v>
      </c>
      <c r="AC48" s="710">
        <f>ROUND('２３表(第7表)'!AT41/'２１表(第3表)'!DR17*100,1)</f>
        <v>14.3</v>
      </c>
      <c r="AD48" s="710">
        <f>ROUND('２３表(第7表)'!AU41/'２１表(第3表)'!DU17*100,1)</f>
        <v>10.3</v>
      </c>
      <c r="AE48" s="710">
        <f>ROUND('２３表(第7表)'!AV41/'２１表(第3表)'!DX17*100,1)</f>
        <v>29.6</v>
      </c>
      <c r="AF48" s="1082">
        <f>ROUND('２３表(第7表)'!AW41/'２１表(第3表)'!EA17*100,1)</f>
        <v>30.8</v>
      </c>
      <c r="AG48" s="723">
        <f>ROUND('２３表(第7表)'!AX41/'２１表(第3表)'!ED17*100,1)</f>
        <v>84.2</v>
      </c>
    </row>
    <row r="49" spans="1:33" ht="15" customHeight="1">
      <c r="A49" s="312" t="s">
        <v>561</v>
      </c>
      <c r="B49" s="287"/>
      <c r="C49" s="291"/>
      <c r="D49" s="78"/>
      <c r="E49" s="78"/>
      <c r="F49" s="313"/>
      <c r="G49" s="807"/>
      <c r="H49" s="808"/>
      <c r="I49" s="808"/>
      <c r="J49" s="808"/>
      <c r="K49" s="808"/>
      <c r="L49" s="808"/>
      <c r="M49" s="809"/>
      <c r="N49" s="810"/>
      <c r="O49" s="808"/>
      <c r="P49" s="808"/>
      <c r="Q49" s="811"/>
      <c r="R49" s="519"/>
      <c r="S49" s="312" t="s">
        <v>561</v>
      </c>
      <c r="T49" s="329"/>
      <c r="U49" s="78"/>
      <c r="V49" s="313"/>
      <c r="W49" s="808"/>
      <c r="X49" s="810"/>
      <c r="Y49" s="808"/>
      <c r="Z49" s="808"/>
      <c r="AA49" s="808"/>
      <c r="AB49" s="808"/>
      <c r="AC49" s="808"/>
      <c r="AD49" s="808"/>
      <c r="AE49" s="808"/>
      <c r="AF49" s="1083"/>
      <c r="AG49" s="1086"/>
    </row>
    <row r="50" spans="1:33" ht="15" customHeight="1">
      <c r="A50" s="309"/>
      <c r="B50" s="294" t="s">
        <v>562</v>
      </c>
      <c r="C50" s="292" t="s">
        <v>563</v>
      </c>
      <c r="D50" s="293"/>
      <c r="E50" s="293"/>
      <c r="F50" s="314"/>
      <c r="G50" s="714"/>
      <c r="H50" s="715"/>
      <c r="I50" s="715"/>
      <c r="J50" s="715"/>
      <c r="K50" s="715"/>
      <c r="L50" s="715"/>
      <c r="M50" s="716"/>
      <c r="N50" s="717"/>
      <c r="O50" s="715"/>
      <c r="P50" s="715"/>
      <c r="Q50" s="718"/>
      <c r="S50" s="309"/>
      <c r="T50" s="294" t="s">
        <v>562</v>
      </c>
      <c r="U50" s="292" t="s">
        <v>563</v>
      </c>
      <c r="V50" s="314"/>
      <c r="W50" s="715"/>
      <c r="X50" s="717"/>
      <c r="Y50" s="715"/>
      <c r="Z50" s="715"/>
      <c r="AA50" s="715"/>
      <c r="AB50" s="715"/>
      <c r="AC50" s="715"/>
      <c r="AD50" s="715"/>
      <c r="AE50" s="715"/>
      <c r="AF50" s="1084"/>
      <c r="AG50" s="724"/>
    </row>
    <row r="51" spans="1:33" ht="15" customHeight="1">
      <c r="A51" s="309"/>
      <c r="B51" s="295" t="s">
        <v>13</v>
      </c>
      <c r="C51" s="301" t="s">
        <v>564</v>
      </c>
      <c r="D51" s="302"/>
      <c r="E51" s="302"/>
      <c r="F51" s="316" t="s">
        <v>669</v>
      </c>
      <c r="G51" s="996">
        <f>ROUND('２３表(第7表)'!R37/'２０表（第2表）'!R6*100,1)</f>
        <v>23.6</v>
      </c>
      <c r="H51" s="997">
        <f>ROUND('２３表(第7表)'!S37/'２０表（第2表）'!S6*100,1)</f>
        <v>42.1</v>
      </c>
      <c r="I51" s="997">
        <f>ROUND('２３表(第7表)'!T37/'２０表（第2表）'!T6*100,1)</f>
        <v>33.7</v>
      </c>
      <c r="J51" s="997">
        <f>ROUND('２３表(第7表)'!U37/'２０表（第2表）'!U6*100,1)</f>
        <v>16.2</v>
      </c>
      <c r="K51" s="997">
        <f>ROUND('２３表(第7表)'!V37/'２０表（第2表）'!V6*100,1)</f>
        <v>23.2</v>
      </c>
      <c r="L51" s="997">
        <f>ROUND('２３表(第7表)'!W37/'２０表（第2表）'!W6*100,1)</f>
        <v>1.5</v>
      </c>
      <c r="M51" s="997">
        <f>ROUND('２３表(第7表)'!X37/'２０表（第2表）'!X6*100,1)</f>
        <v>15</v>
      </c>
      <c r="N51" s="997">
        <f>ROUND('２３表(第7表)'!Y37/'２０表（第2表）'!Y6*100,1)</f>
        <v>18.5</v>
      </c>
      <c r="O51" s="997">
        <f>ROUND('２３表(第7表)'!Z37/'２０表（第2表）'!Z6*100,1)</f>
        <v>41.6</v>
      </c>
      <c r="P51" s="997">
        <f>ROUND('２３表(第7表)'!AA37/'２０表（第2表）'!AA6*100,1)</f>
        <v>17.1</v>
      </c>
      <c r="Q51" s="1087">
        <f>ROUND('２３表(第7表)'!AB37/'２０表（第2表）'!AB6*100,1)</f>
        <v>35.7</v>
      </c>
      <c r="S51" s="309"/>
      <c r="T51" s="300" t="s">
        <v>13</v>
      </c>
      <c r="U51" s="301" t="s">
        <v>564</v>
      </c>
      <c r="V51" s="316" t="s">
        <v>669</v>
      </c>
      <c r="W51" s="719">
        <f>ROUND('２３表(第7表)'!AN37/'２０表（第2表）'!AN6*100,1)</f>
        <v>27.1</v>
      </c>
      <c r="X51" s="719">
        <f>ROUND('２３表(第7表)'!AO37/'２０表（第2表）'!AO6*100,1)</f>
        <v>8.4</v>
      </c>
      <c r="Y51" s="719">
        <f>ROUND('２３表(第7表)'!AP37/'２０表（第2表）'!AP6*100,1)</f>
        <v>9.3</v>
      </c>
      <c r="Z51" s="719">
        <f>ROUND('２３表(第7表)'!AQ37/'２０表（第2表）'!AQ6*100,1)</f>
        <v>34.2</v>
      </c>
      <c r="AA51" s="719">
        <f>ROUND('２３表(第7表)'!AR37/'２０表（第2表）'!AR6*100,1)</f>
        <v>44.1</v>
      </c>
      <c r="AB51" s="719">
        <f>ROUND('２３表(第7表)'!AS37/'２０表（第2表）'!AS6*100,1)</f>
        <v>62.2</v>
      </c>
      <c r="AC51" s="719">
        <f>ROUND('２３表(第7表)'!AT37/'２０表（第2表）'!AT6*100,1)</f>
        <v>3.3</v>
      </c>
      <c r="AD51" s="719">
        <f>ROUND('２３表(第7表)'!AU37/'２０表（第2表）'!AU6*100,1)</f>
        <v>2.3</v>
      </c>
      <c r="AE51" s="719">
        <f>ROUND('２３表(第7表)'!AV37/'２０表（第2表）'!AV6*100,1)</f>
        <v>7</v>
      </c>
      <c r="AF51" s="720">
        <f>ROUND('２３表(第7表)'!AW37/'２０表（第2表）'!AW6*100,1)</f>
        <v>7.8</v>
      </c>
      <c r="AG51" s="725">
        <f>ROUND('２３表(第7表)'!AX37/'２０表（第2表）'!AX6*100,1)</f>
        <v>27.1</v>
      </c>
    </row>
    <row r="52" spans="1:33" ht="15" customHeight="1">
      <c r="A52" s="309"/>
      <c r="B52" s="294" t="s">
        <v>351</v>
      </c>
      <c r="C52" s="299" t="s">
        <v>565</v>
      </c>
      <c r="D52" s="75"/>
      <c r="E52" s="75"/>
      <c r="F52" s="315"/>
      <c r="G52" s="705"/>
      <c r="H52" s="706"/>
      <c r="I52" s="706"/>
      <c r="J52" s="706"/>
      <c r="K52" s="706"/>
      <c r="L52" s="706"/>
      <c r="M52" s="707"/>
      <c r="N52" s="708"/>
      <c r="O52" s="706"/>
      <c r="P52" s="706"/>
      <c r="Q52" s="709"/>
      <c r="S52" s="309"/>
      <c r="T52" s="298" t="s">
        <v>351</v>
      </c>
      <c r="U52" s="75" t="s">
        <v>565</v>
      </c>
      <c r="V52" s="315"/>
      <c r="W52" s="706"/>
      <c r="X52" s="708"/>
      <c r="Y52" s="706"/>
      <c r="Z52" s="706"/>
      <c r="AA52" s="706"/>
      <c r="AB52" s="706"/>
      <c r="AC52" s="706"/>
      <c r="AD52" s="706"/>
      <c r="AE52" s="706"/>
      <c r="AF52" s="726"/>
      <c r="AG52" s="722"/>
    </row>
    <row r="53" spans="1:33" ht="15" customHeight="1">
      <c r="A53" s="309"/>
      <c r="B53" s="300" t="s">
        <v>13</v>
      </c>
      <c r="C53" s="296" t="s">
        <v>564</v>
      </c>
      <c r="D53" s="297"/>
      <c r="E53" s="297"/>
      <c r="F53" s="315" t="s">
        <v>669</v>
      </c>
      <c r="G53" s="998">
        <f>ROUND('２１表(第3表)'!AL14/'２０表（第2表）'!G6*100,1)</f>
        <v>2.4</v>
      </c>
      <c r="H53" s="721">
        <f>ROUND('２１表(第3表)'!AO14/'２０表（第2表）'!H6*100,1)</f>
        <v>17.8</v>
      </c>
      <c r="I53" s="721">
        <f>ROUND('２１表(第3表)'!AR14/'２０表（第2表）'!I6*100,1)</f>
        <v>9.9</v>
      </c>
      <c r="J53" s="721">
        <f>ROUND('２１表(第3表)'!AU14/'２０表（第2表）'!J6*100,1)</f>
        <v>5.8</v>
      </c>
      <c r="K53" s="721">
        <f>ROUND('２１表(第3表)'!AX14/'２０表（第2表）'!K6*100,1)</f>
        <v>7.3</v>
      </c>
      <c r="L53" s="721">
        <f>ROUND('２１表(第3表)'!BA14/'２０表（第2表）'!L6*100,1)</f>
        <v>0.6</v>
      </c>
      <c r="M53" s="721">
        <f>ROUND('２１表(第3表)'!BD14/'２０表（第2表）'!M6*100,1)</f>
        <v>3.4</v>
      </c>
      <c r="N53" s="721">
        <f>ROUND('２１表(第3表)'!BG14/'２０表（第2表）'!N6*100,1)</f>
        <v>4.1</v>
      </c>
      <c r="O53" s="721">
        <f>ROUND('２１表(第3表)'!BJ14/'２０表（第2表）'!O6*100,1)</f>
        <v>28.8</v>
      </c>
      <c r="P53" s="721">
        <f>ROUND('２１表(第3表)'!BM14/'２０表（第2表）'!P6*100,1)</f>
        <v>14.2</v>
      </c>
      <c r="Q53" s="1087">
        <f>ROUND('２１表(第3表)'!BP14/'２０表（第2表）'!Q6*100,1)</f>
        <v>2.9</v>
      </c>
      <c r="S53" s="309"/>
      <c r="T53" s="295" t="s">
        <v>13</v>
      </c>
      <c r="U53" s="297" t="s">
        <v>564</v>
      </c>
      <c r="V53" s="315" t="s">
        <v>669</v>
      </c>
      <c r="W53" s="706">
        <f>ROUND('２１表(第3表)'!CZ14/'２０表（第2表）'!AN6*100,1)</f>
        <v>12</v>
      </c>
      <c r="X53" s="706">
        <f>ROUND('２１表(第3表)'!DC14/'２０表（第2表）'!AO6*100,1)</f>
        <v>5.4</v>
      </c>
      <c r="Y53" s="706">
        <f>ROUND('２１表(第3表)'!DF14/'２０表（第2表）'!AP6*100,1)</f>
        <v>1.7</v>
      </c>
      <c r="Z53" s="706">
        <f>ROUND('２１表(第3表)'!DI14/'２０表（第2表）'!AQ6*100,1)</f>
        <v>1.1</v>
      </c>
      <c r="AA53" s="706">
        <f>ROUND('２１表(第3表)'!DL14/'２０表（第2表）'!AR6*100,1)</f>
        <v>3.8</v>
      </c>
      <c r="AB53" s="706">
        <f>ROUND('２１表(第3表)'!DO14/'２０表（第2表）'!AS6*100,1)</f>
        <v>35.4</v>
      </c>
      <c r="AC53" s="706">
        <f>ROUND('２１表(第3表)'!DR14/'２０表（第2表）'!AT6*100,1)</f>
        <v>1.8</v>
      </c>
      <c r="AD53" s="706">
        <f>ROUND('２１表(第3表)'!DU14/'２０表（第2表）'!AU6*100,1)</f>
        <v>0.8</v>
      </c>
      <c r="AE53" s="706">
        <f>ROUND('２１表(第3表)'!DX14/'２０表（第2表）'!AV6*100,1)</f>
        <v>1.9</v>
      </c>
      <c r="AF53" s="707">
        <f>ROUND('２１表(第3表)'!EA14/'２０表（第2表）'!AW6*100,1)</f>
        <v>5.2</v>
      </c>
      <c r="AG53" s="722">
        <f>ROUND('２１表(第3表)'!ED14/'２０表（第2表）'!AX6*100,1)</f>
        <v>9.6</v>
      </c>
    </row>
    <row r="54" spans="1:33" ht="15" customHeight="1">
      <c r="A54" s="309"/>
      <c r="B54" s="294" t="s">
        <v>566</v>
      </c>
      <c r="C54" s="999" t="s">
        <v>567</v>
      </c>
      <c r="D54" s="293"/>
      <c r="E54" s="293"/>
      <c r="F54" s="314"/>
      <c r="G54" s="714"/>
      <c r="H54" s="715"/>
      <c r="I54" s="715"/>
      <c r="J54" s="715"/>
      <c r="K54" s="715"/>
      <c r="L54" s="715"/>
      <c r="M54" s="716"/>
      <c r="N54" s="717"/>
      <c r="O54" s="715"/>
      <c r="P54" s="715"/>
      <c r="Q54" s="718"/>
      <c r="S54" s="309"/>
      <c r="T54" s="294" t="s">
        <v>566</v>
      </c>
      <c r="U54" s="1001" t="s">
        <v>567</v>
      </c>
      <c r="V54" s="314"/>
      <c r="W54" s="715"/>
      <c r="X54" s="717"/>
      <c r="Y54" s="715"/>
      <c r="Z54" s="715"/>
      <c r="AA54" s="715"/>
      <c r="AB54" s="715"/>
      <c r="AC54" s="715"/>
      <c r="AD54" s="715"/>
      <c r="AE54" s="715"/>
      <c r="AF54" s="716"/>
      <c r="AG54" s="724"/>
    </row>
    <row r="55" spans="1:33" ht="15" customHeight="1">
      <c r="A55" s="309"/>
      <c r="B55" s="300" t="s">
        <v>568</v>
      </c>
      <c r="C55" s="1000" t="s">
        <v>564</v>
      </c>
      <c r="D55" s="302"/>
      <c r="E55" s="302"/>
      <c r="F55" s="316" t="s">
        <v>669</v>
      </c>
      <c r="G55" s="996">
        <f>ROUND('２１表(第3表)'!AL17/'２０表（第2表）'!R6*100,1)</f>
        <v>32.7</v>
      </c>
      <c r="H55" s="721">
        <f>ROUND('２１表(第3表)'!AO17/'２０表（第2表）'!S6*100,1)</f>
        <v>33.7</v>
      </c>
      <c r="I55" s="721">
        <f>ROUND('２１表(第3表)'!AR17/'２０表（第2表）'!T6*100,1)</f>
        <v>29.3</v>
      </c>
      <c r="J55" s="721">
        <f>ROUND('２１表(第3表)'!AU17/'２０表（第2表）'!U6*100,1)</f>
        <v>18.7</v>
      </c>
      <c r="K55" s="721">
        <f>ROUND('２１表(第3表)'!AX17/'２０表（第2表）'!V6*100,1)</f>
        <v>26.3</v>
      </c>
      <c r="L55" s="721">
        <f>ROUND('２１表(第3表)'!BA17/'２０表（第2表）'!W6*100,1)</f>
        <v>18.2</v>
      </c>
      <c r="M55" s="721">
        <f>ROUND('２１表(第3表)'!BD17/'２０表（第2表）'!X6*100,1)</f>
        <v>39.1</v>
      </c>
      <c r="N55" s="721">
        <f>ROUND('２１表(第3表)'!BG17/'２０表（第2表）'!Y6*100,1)</f>
        <v>27.9</v>
      </c>
      <c r="O55" s="721">
        <f>ROUND('２１表(第3表)'!BJ17/'２０表（第2表）'!Z6*100,1)</f>
        <v>34.8</v>
      </c>
      <c r="P55" s="721">
        <f>ROUND('２１表(第3表)'!BM17/'２０表（第2表）'!AA6*100,1)</f>
        <v>25.4</v>
      </c>
      <c r="Q55" s="1087">
        <f>ROUND('２１表(第3表)'!BP17/'２０表（第2表）'!AB6*100,1)</f>
        <v>31</v>
      </c>
      <c r="S55" s="309"/>
      <c r="T55" s="300" t="s">
        <v>13</v>
      </c>
      <c r="U55" s="1002" t="s">
        <v>564</v>
      </c>
      <c r="V55" s="316" t="s">
        <v>669</v>
      </c>
      <c r="W55" s="719">
        <f>ROUND('２１表(第3表)'!CZ17/'２０表（第2表）'!AN6*100,1)</f>
        <v>22.7</v>
      </c>
      <c r="X55" s="719">
        <f>ROUND('２１表(第3表)'!DC17/'２０表（第2表）'!AO6*100,1)</f>
        <v>16.4</v>
      </c>
      <c r="Y55" s="719">
        <f>ROUND('２１表(第3表)'!DF17/'２０表（第2表）'!AP6*100,1)</f>
        <v>22.5</v>
      </c>
      <c r="Z55" s="719">
        <f>ROUND('２１表(第3表)'!DI17/'２０表（第2表）'!AQ6*100,1)</f>
        <v>24.6</v>
      </c>
      <c r="AA55" s="719">
        <f>ROUND('２１表(第3表)'!DL17/'２０表（第2表）'!AR6*100,1)</f>
        <v>31.1</v>
      </c>
      <c r="AB55" s="719">
        <f>ROUND('２１表(第3表)'!DO17/'２０表（第2表）'!AS6*100,1)</f>
        <v>55.4</v>
      </c>
      <c r="AC55" s="719">
        <f>ROUND('２１表(第3表)'!DR17/'２０表（第2表）'!AT6*100,1)</f>
        <v>23.2</v>
      </c>
      <c r="AD55" s="719">
        <f>ROUND('２１表(第3表)'!DU17/'２０表（第2表）'!AU6*100,1)</f>
        <v>22.6</v>
      </c>
      <c r="AE55" s="719">
        <f>ROUND('２１表(第3表)'!DX17/'２０表（第2表）'!AV6*100,1)</f>
        <v>23.8</v>
      </c>
      <c r="AF55" s="720">
        <f>ROUND('２１表(第3表)'!EA17/'２０表（第2表）'!AW6*100,1)</f>
        <v>25.2</v>
      </c>
      <c r="AG55" s="725">
        <f>ROUND('２１表(第3表)'!ED17/'２０表（第2表）'!AX6*100,1)</f>
        <v>30.3</v>
      </c>
    </row>
    <row r="56" spans="1:44" s="1016" customFormat="1" ht="15" customHeight="1">
      <c r="A56" s="1005"/>
      <c r="B56" s="1006" t="s">
        <v>569</v>
      </c>
      <c r="C56" s="1007" t="s">
        <v>439</v>
      </c>
      <c r="D56" s="1003"/>
      <c r="E56" s="1003"/>
      <c r="F56" s="1008"/>
      <c r="G56" s="1009"/>
      <c r="H56" s="1010"/>
      <c r="I56" s="1010"/>
      <c r="J56" s="1010"/>
      <c r="K56" s="1010"/>
      <c r="L56" s="1010"/>
      <c r="M56" s="1011"/>
      <c r="N56" s="1012"/>
      <c r="O56" s="1010"/>
      <c r="P56" s="1010"/>
      <c r="Q56" s="1013"/>
      <c r="R56" s="519"/>
      <c r="S56" s="1005"/>
      <c r="T56" s="1006" t="s">
        <v>569</v>
      </c>
      <c r="U56" s="1003" t="s">
        <v>439</v>
      </c>
      <c r="V56" s="1008"/>
      <c r="W56" s="1010"/>
      <c r="X56" s="1012"/>
      <c r="Y56" s="1010"/>
      <c r="Z56" s="1010"/>
      <c r="AA56" s="1010"/>
      <c r="AB56" s="1010"/>
      <c r="AC56" s="1010"/>
      <c r="AD56" s="1010"/>
      <c r="AE56" s="1010"/>
      <c r="AF56" s="1011"/>
      <c r="AG56" s="1014"/>
      <c r="AH56" s="1015"/>
      <c r="AI56" s="1015"/>
      <c r="AJ56" s="1015"/>
      <c r="AK56" s="1015"/>
      <c r="AL56" s="1015"/>
      <c r="AM56" s="1015"/>
      <c r="AN56" s="1015"/>
      <c r="AO56" s="1015"/>
      <c r="AP56" s="1015"/>
      <c r="AQ56" s="1015"/>
      <c r="AR56" s="1015"/>
    </row>
    <row r="57" spans="1:44" s="1016" customFormat="1" ht="15" customHeight="1">
      <c r="A57" s="1017"/>
      <c r="B57" s="1018" t="s">
        <v>570</v>
      </c>
      <c r="C57" s="1019" t="s">
        <v>564</v>
      </c>
      <c r="D57" s="1004"/>
      <c r="E57" s="1004"/>
      <c r="F57" s="1020" t="s">
        <v>669</v>
      </c>
      <c r="G57" s="1021">
        <f>ROUND('２１表(第3表)'!AL12/'２０表（第2表）'!R6*100,1)</f>
        <v>9.5</v>
      </c>
      <c r="H57" s="1022">
        <f>ROUND('２１表(第3表)'!AO12/'２０表（第2表）'!S6*100,1)</f>
        <v>8.4</v>
      </c>
      <c r="I57" s="1022">
        <f>ROUND('２１表(第3表)'!AR12/'２０表（第2表）'!T6*100,1)</f>
        <v>9.2</v>
      </c>
      <c r="J57" s="1022">
        <f>ROUND('２１表(第3表)'!AU12/'２０表（第2表）'!U6*100,1)</f>
        <v>6</v>
      </c>
      <c r="K57" s="1022">
        <f>ROUND('２１表(第3表)'!AX12/'２０表（第2表）'!V6*100,1)</f>
        <v>9.2</v>
      </c>
      <c r="L57" s="1022">
        <f>ROUND('２１表(第3表)'!BA12/'２０表（第2表）'!W6*100,1)</f>
        <v>4.9</v>
      </c>
      <c r="M57" s="1022">
        <f>ROUND('２１表(第3表)'!BD12/'２０表（第2表）'!X6*100,1)</f>
        <v>12</v>
      </c>
      <c r="N57" s="1022">
        <f>ROUND('２１表(第3表)'!BG12/'２０表（第2表）'!Y6*100,1)</f>
        <v>12</v>
      </c>
      <c r="O57" s="1022">
        <f>ROUND('２１表(第3表)'!BJ12/'２０表（第2表）'!Z6*100,1)</f>
        <v>6.2</v>
      </c>
      <c r="P57" s="1022">
        <f>ROUND('２１表(第3表)'!BM12/'２０表（第2表）'!AA6*100,1)</f>
        <v>5.7</v>
      </c>
      <c r="Q57" s="1088">
        <f>ROUND('２１表(第3表)'!BP12/'２０表（第2表）'!AB6*100,1)</f>
        <v>13.8</v>
      </c>
      <c r="R57" s="519"/>
      <c r="S57" s="1017"/>
      <c r="T57" s="1018" t="s">
        <v>13</v>
      </c>
      <c r="U57" s="1004" t="s">
        <v>564</v>
      </c>
      <c r="V57" s="1023" t="s">
        <v>669</v>
      </c>
      <c r="W57" s="1024">
        <f>ROUND('２１表(第3表)'!CZ12/'２０表（第2表）'!AN6*100,1)</f>
        <v>22.6</v>
      </c>
      <c r="X57" s="1024">
        <f>ROUND('２１表(第3表)'!DC12/'２０表（第2表）'!AO6*100,1)</f>
        <v>6.8</v>
      </c>
      <c r="Y57" s="1024">
        <f>ROUND('２１表(第3表)'!DF12/'２０表（第2表）'!AP6*100,1)</f>
        <v>3.9</v>
      </c>
      <c r="Z57" s="1024">
        <f>ROUND('２１表(第3表)'!DI12/'２０表（第2表）'!AQ6*100,1)</f>
        <v>8.7</v>
      </c>
      <c r="AA57" s="1024">
        <f>ROUND('２１表(第3表)'!DL12/'２０表（第2表）'!AR6*100,1)</f>
        <v>8.3</v>
      </c>
      <c r="AB57" s="1024">
        <f>ROUND('２１表(第3表)'!DO12/'２０表（第2表）'!AS6*100,1)</f>
        <v>5</v>
      </c>
      <c r="AC57" s="1024">
        <f>ROUND('２１表(第3表)'!DR12/'２０表（第2表）'!AT6*100,1)</f>
        <v>14.3</v>
      </c>
      <c r="AD57" s="1024">
        <f>ROUND('２１表(第3表)'!DU12/'２０表（第2表）'!AU6*100,1)</f>
        <v>17</v>
      </c>
      <c r="AE57" s="1024">
        <f>ROUND('２１表(第3表)'!DX12/'２０表（第2表）'!AV6*100,1)</f>
        <v>10.2</v>
      </c>
      <c r="AF57" s="1085">
        <f>ROUND('２１表(第3表)'!EA12/'２０表（第2表）'!AW6*100,1)</f>
        <v>16.6</v>
      </c>
      <c r="AG57" s="992">
        <f>ROUND('２１表(第3表)'!ED12/'２０表（第2表）'!AX6*100,1)</f>
        <v>10.6</v>
      </c>
      <c r="AH57" s="1015"/>
      <c r="AI57" s="1015"/>
      <c r="AJ57" s="1015"/>
      <c r="AK57" s="1015"/>
      <c r="AL57" s="1015"/>
      <c r="AM57" s="1015"/>
      <c r="AN57" s="1015"/>
      <c r="AO57" s="1015"/>
      <c r="AP57" s="1015"/>
      <c r="AQ57" s="1015"/>
      <c r="AR57" s="1015"/>
    </row>
    <row r="58" spans="1:44" s="1016" customFormat="1" ht="15" customHeight="1">
      <c r="A58" s="1005" t="s">
        <v>613</v>
      </c>
      <c r="B58" s="519"/>
      <c r="C58" s="1007" t="s">
        <v>742</v>
      </c>
      <c r="D58" s="1003"/>
      <c r="E58" s="1089"/>
      <c r="F58" s="1008"/>
      <c r="G58" s="1107"/>
      <c r="H58" s="1108"/>
      <c r="I58" s="1108"/>
      <c r="J58" s="1108"/>
      <c r="K58" s="1108"/>
      <c r="L58" s="1108"/>
      <c r="M58" s="1108"/>
      <c r="N58" s="1108"/>
      <c r="O58" s="1108"/>
      <c r="P58" s="1108"/>
      <c r="Q58" s="1109"/>
      <c r="R58" s="1110"/>
      <c r="S58" s="1111" t="s">
        <v>613</v>
      </c>
      <c r="T58" s="1110"/>
      <c r="U58" s="1112" t="s">
        <v>742</v>
      </c>
      <c r="V58" s="1113"/>
      <c r="W58" s="1114"/>
      <c r="X58" s="1115"/>
      <c r="Y58" s="1115"/>
      <c r="Z58" s="1115"/>
      <c r="AA58" s="1115"/>
      <c r="AB58" s="1115"/>
      <c r="AC58" s="1115"/>
      <c r="AD58" s="1115"/>
      <c r="AE58" s="1115"/>
      <c r="AF58" s="1116"/>
      <c r="AG58" s="1117"/>
      <c r="AH58" s="1015"/>
      <c r="AI58" s="1015"/>
      <c r="AJ58" s="1015"/>
      <c r="AK58" s="1015"/>
      <c r="AL58" s="1015"/>
      <c r="AM58" s="1015"/>
      <c r="AN58" s="1015"/>
      <c r="AO58" s="1015"/>
      <c r="AP58" s="1015"/>
      <c r="AQ58" s="1015"/>
      <c r="AR58" s="1015"/>
    </row>
    <row r="59" spans="1:43" s="1016" customFormat="1" ht="15" customHeight="1">
      <c r="A59" s="1017"/>
      <c r="B59" s="1098" t="s">
        <v>614</v>
      </c>
      <c r="C59" s="1019" t="s">
        <v>610</v>
      </c>
      <c r="D59" s="1004"/>
      <c r="E59" s="1020"/>
      <c r="F59" s="1023" t="s">
        <v>612</v>
      </c>
      <c r="G59" s="1118">
        <f>ROUND('２０表（第2表）'!R46*(-1)/('２０表（第2表）'!R5-'２０表（第2表）'!R7)*100,1)</f>
        <v>-36.3</v>
      </c>
      <c r="H59" s="1119">
        <f>ROUND('２０表（第2表）'!S46*(-1)/('２０表（第2表）'!S5-'２０表（第2表）'!S7)*100,1)</f>
        <v>122</v>
      </c>
      <c r="I59" s="1119">
        <f>ROUND('２０表（第2表）'!T46*(-1)/('２０表（第2表）'!T5-'２０表（第2表）'!T7)*100,1)</f>
        <v>-18.4</v>
      </c>
      <c r="J59" s="1119">
        <f>ROUND('２０表（第2表）'!U46*(-1)/('２０表（第2表）'!U5-'２０表（第2表）'!U7)*100,1)</f>
        <v>-24.8</v>
      </c>
      <c r="K59" s="1119">
        <f>ROUND('２０表（第2表）'!V46*(-1)/('２０表（第2表）'!V5-'２０表（第2表）'!V7)*100,1)</f>
        <v>-11.5</v>
      </c>
      <c r="L59" s="1119">
        <f>ROUND('２０表（第2表）'!W46*(-1)/('２０表（第2表）'!W5-'２０表（第2表）'!W7)*100,1)</f>
        <v>-17.9</v>
      </c>
      <c r="M59" s="1119">
        <f>ROUND('２０表（第2表）'!X46*(-1)/('２０表（第2表）'!X5-'２０表（第2表）'!X7)*100,1)</f>
        <v>-7.6</v>
      </c>
      <c r="N59" s="1119">
        <f>ROUND('２０表（第2表）'!Y46*(-1)/('２０表（第2表）'!Y5-'２０表（第2表）'!Y7)*100,1)</f>
        <v>-8.7</v>
      </c>
      <c r="O59" s="1119">
        <f>ROUND('２０表（第2表）'!Z46*(-1)/('２０表（第2表）'!Z5-'２０表（第2表）'!Z7)*100,1)</f>
        <v>102.2</v>
      </c>
      <c r="P59" s="1119">
        <f>ROUND('２０表（第2表）'!AA46*(-1)/('２０表（第2表）'!AA5-'２０表（第2表）'!AA7)*100,1)</f>
        <v>-65</v>
      </c>
      <c r="Q59" s="1120">
        <f>ROUND('２０表（第2表）'!AB46*(-1)/('２０表（第2表）'!AB5-'２０表（第2表）'!AB7)*100,1)</f>
        <v>-49.2</v>
      </c>
      <c r="R59" s="1110"/>
      <c r="S59" s="1121"/>
      <c r="T59" s="1122" t="s">
        <v>555</v>
      </c>
      <c r="U59" s="1123" t="s">
        <v>610</v>
      </c>
      <c r="V59" s="1124" t="s">
        <v>612</v>
      </c>
      <c r="W59" s="1125">
        <f>ROUND('２０表（第2表）'!AN46*(-1)/('２０表（第2表）'!AN5-'２０表（第2表）'!AN7)*100,1)</f>
        <v>-30.7</v>
      </c>
      <c r="X59" s="1125">
        <f>ROUND('２０表（第2表）'!AO46*(-1)/('２０表（第2表）'!AO5-'２０表（第2表）'!AO7)*100,1)</f>
        <v>13.3</v>
      </c>
      <c r="Y59" s="1125">
        <f>ROUND('２０表（第2表）'!AP46*(-1)/('２０表（第2表）'!AP5-'２０表（第2表）'!AP7)*100,1)</f>
        <v>-11</v>
      </c>
      <c r="Z59" s="1125">
        <f>ROUND('２０表（第2表）'!AQ46*(-1)/('２０表（第2表）'!AQ5-'２０表（第2表）'!AQ7)*100,1)</f>
        <v>-14.3</v>
      </c>
      <c r="AA59" s="1125">
        <f>ROUND('２０表（第2表）'!AR46*(-1)/('２０表（第2表）'!AR5-'２０表（第2表）'!AR7)*100,1)</f>
        <v>-18</v>
      </c>
      <c r="AB59" s="1125">
        <f>ROUND('２０表（第2表）'!AS46*(-1)/('２０表（第2表）'!AS5-'２０表（第2表）'!AS7)*100,1)</f>
        <v>-4.3</v>
      </c>
      <c r="AC59" s="1125">
        <f>ROUND('２０表（第2表）'!AT46*(-1)/('２０表（第2表）'!AT5-'２０表（第2表）'!AT7)*100,1)</f>
        <v>-71.8</v>
      </c>
      <c r="AD59" s="1125">
        <f>ROUND('２０表（第2表）'!AU46*(-1)/('２０表（第2表）'!AU5-'２０表（第2表）'!AU7)*100,1)</f>
        <v>-12.1</v>
      </c>
      <c r="AE59" s="1125">
        <f>ROUND('２０表（第2表）'!AV46*(-1)/('２０表（第2表）'!AV5-'２０表（第2表）'!AV7)*100,1)</f>
        <v>0.7</v>
      </c>
      <c r="AF59" s="1126">
        <f>ROUND('２０表（第2表）'!AW46*(-1)/('２０表（第2表）'!AW5-'２０表（第2表）'!AW7)*100,1)</f>
        <v>-2.2</v>
      </c>
      <c r="AG59" s="1127">
        <f>ROUND('２０表（第2表）'!AX46*(-1)/('２０表（第2表）'!AX5-'２０表（第2表）'!AX7)*100,1)</f>
        <v>-0.8</v>
      </c>
      <c r="AH59" s="1015"/>
      <c r="AI59" s="1015"/>
      <c r="AJ59" s="1015"/>
      <c r="AK59" s="1015"/>
      <c r="AL59" s="1015"/>
      <c r="AM59" s="1015"/>
      <c r="AN59" s="1015"/>
      <c r="AO59" s="1015"/>
      <c r="AP59" s="1015"/>
      <c r="AQ59" s="1015"/>
    </row>
    <row r="60" spans="1:44" s="1016" customFormat="1" ht="15" customHeight="1">
      <c r="A60" s="1005" t="s">
        <v>615</v>
      </c>
      <c r="B60" s="519"/>
      <c r="C60" s="1007" t="s">
        <v>746</v>
      </c>
      <c r="D60" s="1003"/>
      <c r="E60" s="1089"/>
      <c r="F60" s="1008"/>
      <c r="G60" s="1009"/>
      <c r="H60" s="1012"/>
      <c r="I60" s="1012"/>
      <c r="J60" s="1012"/>
      <c r="K60" s="1012"/>
      <c r="L60" s="1012"/>
      <c r="M60" s="1012"/>
      <c r="N60" s="1012"/>
      <c r="O60" s="1012"/>
      <c r="P60" s="1012"/>
      <c r="Q60" s="1013"/>
      <c r="R60" s="519"/>
      <c r="S60" s="1005" t="s">
        <v>615</v>
      </c>
      <c r="T60" s="519"/>
      <c r="U60" s="1007" t="s">
        <v>746</v>
      </c>
      <c r="V60" s="1008"/>
      <c r="W60" s="1010"/>
      <c r="X60" s="1012"/>
      <c r="Y60" s="1012"/>
      <c r="Z60" s="1012"/>
      <c r="AA60" s="1012"/>
      <c r="AB60" s="1012"/>
      <c r="AC60" s="1012"/>
      <c r="AD60" s="1012"/>
      <c r="AE60" s="1012"/>
      <c r="AF60" s="1137"/>
      <c r="AG60" s="1014"/>
      <c r="AH60" s="1015"/>
      <c r="AI60" s="1015"/>
      <c r="AJ60" s="1015"/>
      <c r="AK60" s="1015"/>
      <c r="AL60" s="1015"/>
      <c r="AM60" s="1015"/>
      <c r="AN60" s="1015"/>
      <c r="AO60" s="1015"/>
      <c r="AP60" s="1015"/>
      <c r="AQ60" s="1015"/>
      <c r="AR60" s="1015"/>
    </row>
    <row r="61" spans="1:43" s="1016" customFormat="1" ht="15" customHeight="1" thickBot="1">
      <c r="A61" s="1128"/>
      <c r="B61" s="1129" t="s">
        <v>663</v>
      </c>
      <c r="C61" s="1130" t="s">
        <v>610</v>
      </c>
      <c r="D61" s="1131"/>
      <c r="E61" s="1132"/>
      <c r="F61" s="1133" t="s">
        <v>612</v>
      </c>
      <c r="G61" s="1134"/>
      <c r="H61" s="1135"/>
      <c r="I61" s="1135"/>
      <c r="J61" s="1135"/>
      <c r="K61" s="1135"/>
      <c r="L61" s="1135"/>
      <c r="M61" s="1135"/>
      <c r="N61" s="1135"/>
      <c r="O61" s="1135"/>
      <c r="P61" s="1135"/>
      <c r="Q61" s="1136"/>
      <c r="R61" s="519"/>
      <c r="S61" s="1128"/>
      <c r="T61" s="1129" t="s">
        <v>555</v>
      </c>
      <c r="U61" s="1130" t="s">
        <v>610</v>
      </c>
      <c r="V61" s="1133" t="s">
        <v>612</v>
      </c>
      <c r="W61" s="1138"/>
      <c r="X61" s="1135"/>
      <c r="Y61" s="1135"/>
      <c r="Z61" s="1135"/>
      <c r="AA61" s="1135"/>
      <c r="AB61" s="1135"/>
      <c r="AC61" s="1135"/>
      <c r="AD61" s="1135"/>
      <c r="AE61" s="1135"/>
      <c r="AF61" s="1139"/>
      <c r="AG61" s="1140"/>
      <c r="AH61" s="1015"/>
      <c r="AI61" s="1015"/>
      <c r="AJ61" s="1015"/>
      <c r="AK61" s="1015"/>
      <c r="AL61" s="1015"/>
      <c r="AM61" s="1015"/>
      <c r="AN61" s="1015"/>
      <c r="AO61" s="1015"/>
      <c r="AP61" s="1015"/>
      <c r="AQ61" s="1015"/>
    </row>
    <row r="66" ht="15.75" customHeight="1">
      <c r="H66" s="704"/>
    </row>
  </sheetData>
  <sheetProtection/>
  <mergeCells count="5">
    <mergeCell ref="AG33:AG34"/>
    <mergeCell ref="A16:B16"/>
    <mergeCell ref="A47:B47"/>
    <mergeCell ref="S16:T16"/>
    <mergeCell ref="S47:T47"/>
  </mergeCells>
  <conditionalFormatting sqref="A1:F65536 G1:G7 G9:G13 G60:Q65536 H1:Q27 G15:G27 R1:V65536 AH1:IV65536 W1:AG27 G29:Q58 W60:AG65536 W29:AG58">
    <cfRule type="cellIs" priority="1" dxfId="0" operator="equal" stopIfTrue="1">
      <formula>0</formula>
    </cfRule>
  </conditionalFormatting>
  <conditionalFormatting sqref="W28:AG28 G59:Q59 W59:AG59 G28:Q28">
    <cfRule type="cellIs" priority="2" dxfId="0" operator="lessThanOr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0" r:id="rId2"/>
  <headerFooter alignWithMargins="0">
    <oddFooter>&amp;C&amp;"ＭＳ Ｐゴシック,太字"&amp;20１　水道事業</oddFooter>
  </headerFooter>
  <colBreaks count="1" manualBreakCount="1">
    <brk id="18" max="5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B1:AX31"/>
  <sheetViews>
    <sheetView view="pageBreakPreview" zoomScale="85" zoomScaleSheetLayoutView="85" zoomScalePageLayoutView="0" workbookViewId="0" topLeftCell="A1">
      <pane xSplit="6" ySplit="13" topLeftCell="G14" activePane="bottomRight" state="frozen"/>
      <selection pane="topLeft" activeCell="J53" sqref="J53"/>
      <selection pane="topRight" activeCell="J53" sqref="J53"/>
      <selection pane="bottomLeft" activeCell="J53" sqref="J53"/>
      <selection pane="bottomRight" activeCell="J53" sqref="J53"/>
    </sheetView>
  </sheetViews>
  <sheetFormatPr defaultColWidth="9.00390625" defaultRowHeight="13.5"/>
  <cols>
    <col min="1" max="1" width="1.12109375" style="52" customWidth="1"/>
    <col min="2" max="2" width="18.875" style="52" customWidth="1"/>
    <col min="3" max="3" width="8.00390625" style="52" customWidth="1"/>
    <col min="4" max="4" width="9.00390625" style="52" customWidth="1"/>
    <col min="5" max="5" width="1.25" style="52" customWidth="1"/>
    <col min="6" max="6" width="9.00390625" style="52" customWidth="1"/>
    <col min="7" max="50" width="12.875" style="52" customWidth="1"/>
    <col min="51" max="16384" width="9.00390625" style="52" customWidth="1"/>
  </cols>
  <sheetData>
    <row r="1" ht="22.5" customHeight="1" thickBot="1">
      <c r="B1" s="96" t="s">
        <v>573</v>
      </c>
    </row>
    <row r="2" spans="2:50" ht="16.5" customHeight="1">
      <c r="B2" s="344"/>
      <c r="C2" s="345" t="s">
        <v>574</v>
      </c>
      <c r="D2" s="345"/>
      <c r="E2" s="345"/>
      <c r="F2" s="346"/>
      <c r="G2" s="321" t="s">
        <v>248</v>
      </c>
      <c r="H2" s="321" t="s">
        <v>249</v>
      </c>
      <c r="I2" s="321" t="s">
        <v>250</v>
      </c>
      <c r="J2" s="321" t="s">
        <v>251</v>
      </c>
      <c r="K2" s="321" t="s">
        <v>252</v>
      </c>
      <c r="L2" s="321" t="s">
        <v>253</v>
      </c>
      <c r="M2" s="321" t="s">
        <v>254</v>
      </c>
      <c r="N2" s="321" t="s">
        <v>255</v>
      </c>
      <c r="O2" s="321" t="s">
        <v>256</v>
      </c>
      <c r="P2" s="321" t="s">
        <v>257</v>
      </c>
      <c r="Q2" s="321" t="s">
        <v>258</v>
      </c>
      <c r="R2" s="321" t="s">
        <v>259</v>
      </c>
      <c r="S2" s="321" t="s">
        <v>260</v>
      </c>
      <c r="T2" s="321" t="s">
        <v>289</v>
      </c>
      <c r="U2" s="321" t="s">
        <v>290</v>
      </c>
      <c r="V2" s="321" t="s">
        <v>291</v>
      </c>
      <c r="W2" s="325" t="s">
        <v>25</v>
      </c>
      <c r="X2" s="325" t="s">
        <v>26</v>
      </c>
      <c r="Y2" s="325" t="s">
        <v>27</v>
      </c>
      <c r="Z2" s="325" t="s">
        <v>28</v>
      </c>
      <c r="AA2" s="325" t="s">
        <v>29</v>
      </c>
      <c r="AB2" s="325" t="s">
        <v>30</v>
      </c>
      <c r="AC2" s="325" t="s">
        <v>31</v>
      </c>
      <c r="AD2" s="325" t="s">
        <v>32</v>
      </c>
      <c r="AE2" s="325" t="s">
        <v>33</v>
      </c>
      <c r="AF2" s="325" t="s">
        <v>34</v>
      </c>
      <c r="AG2" s="325" t="s">
        <v>35</v>
      </c>
      <c r="AH2" s="325" t="s">
        <v>36</v>
      </c>
      <c r="AI2" s="325" t="s">
        <v>37</v>
      </c>
      <c r="AJ2" s="325" t="s">
        <v>38</v>
      </c>
      <c r="AK2" s="325" t="s">
        <v>39</v>
      </c>
      <c r="AL2" s="325" t="s">
        <v>40</v>
      </c>
      <c r="AM2" s="325" t="s">
        <v>41</v>
      </c>
      <c r="AN2" s="325" t="s">
        <v>42</v>
      </c>
      <c r="AO2" s="325" t="s">
        <v>43</v>
      </c>
      <c r="AP2" s="325" t="s">
        <v>44</v>
      </c>
      <c r="AQ2" s="325" t="s">
        <v>45</v>
      </c>
      <c r="AR2" s="325" t="s">
        <v>46</v>
      </c>
      <c r="AS2" s="325" t="s">
        <v>47</v>
      </c>
      <c r="AT2" s="325" t="s">
        <v>48</v>
      </c>
      <c r="AU2" s="325" t="s">
        <v>49</v>
      </c>
      <c r="AV2" s="325" t="s">
        <v>50</v>
      </c>
      <c r="AW2" s="333" t="s">
        <v>51</v>
      </c>
      <c r="AX2" s="1625" t="s">
        <v>292</v>
      </c>
    </row>
    <row r="3" spans="2:50" ht="16.5" customHeight="1" thickBot="1">
      <c r="B3" s="362" t="s">
        <v>575</v>
      </c>
      <c r="C3" s="363"/>
      <c r="D3" s="364"/>
      <c r="E3" s="364"/>
      <c r="F3" s="365"/>
      <c r="G3" s="342" t="s">
        <v>177</v>
      </c>
      <c r="H3" s="342" t="s">
        <v>178</v>
      </c>
      <c r="I3" s="342" t="s">
        <v>179</v>
      </c>
      <c r="J3" s="342" t="s">
        <v>180</v>
      </c>
      <c r="K3" s="342" t="s">
        <v>19</v>
      </c>
      <c r="L3" s="342" t="s">
        <v>181</v>
      </c>
      <c r="M3" s="342" t="s">
        <v>182</v>
      </c>
      <c r="N3" s="342" t="s">
        <v>20</v>
      </c>
      <c r="O3" s="342" t="s">
        <v>183</v>
      </c>
      <c r="P3" s="342" t="s">
        <v>184</v>
      </c>
      <c r="Q3" s="342" t="s">
        <v>185</v>
      </c>
      <c r="R3" s="342" t="s">
        <v>186</v>
      </c>
      <c r="S3" s="342" t="s">
        <v>21</v>
      </c>
      <c r="T3" s="342" t="s">
        <v>187</v>
      </c>
      <c r="U3" s="342" t="s">
        <v>188</v>
      </c>
      <c r="V3" s="342" t="s">
        <v>24</v>
      </c>
      <c r="W3" s="337" t="s">
        <v>52</v>
      </c>
      <c r="X3" s="337" t="s">
        <v>53</v>
      </c>
      <c r="Y3" s="337" t="s">
        <v>54</v>
      </c>
      <c r="Z3" s="337" t="s">
        <v>55</v>
      </c>
      <c r="AA3" s="337" t="s">
        <v>56</v>
      </c>
      <c r="AB3" s="337" t="s">
        <v>57</v>
      </c>
      <c r="AC3" s="337" t="s">
        <v>58</v>
      </c>
      <c r="AD3" s="337" t="s">
        <v>59</v>
      </c>
      <c r="AE3" s="337" t="s">
        <v>60</v>
      </c>
      <c r="AF3" s="337" t="s">
        <v>61</v>
      </c>
      <c r="AG3" s="337" t="s">
        <v>62</v>
      </c>
      <c r="AH3" s="337" t="s">
        <v>63</v>
      </c>
      <c r="AI3" s="337" t="s">
        <v>64</v>
      </c>
      <c r="AJ3" s="337" t="s">
        <v>65</v>
      </c>
      <c r="AK3" s="337" t="s">
        <v>66</v>
      </c>
      <c r="AL3" s="337" t="s">
        <v>67</v>
      </c>
      <c r="AM3" s="337" t="s">
        <v>68</v>
      </c>
      <c r="AN3" s="337" t="s">
        <v>69</v>
      </c>
      <c r="AO3" s="337" t="s">
        <v>70</v>
      </c>
      <c r="AP3" s="337" t="s">
        <v>71</v>
      </c>
      <c r="AQ3" s="337" t="s">
        <v>72</v>
      </c>
      <c r="AR3" s="337" t="s">
        <v>73</v>
      </c>
      <c r="AS3" s="337" t="s">
        <v>74</v>
      </c>
      <c r="AT3" s="337" t="s">
        <v>75</v>
      </c>
      <c r="AU3" s="337" t="s">
        <v>76</v>
      </c>
      <c r="AV3" s="337" t="s">
        <v>77</v>
      </c>
      <c r="AW3" s="338" t="s">
        <v>78</v>
      </c>
      <c r="AX3" s="1626"/>
    </row>
    <row r="4" spans="2:50" ht="16.5" customHeight="1">
      <c r="B4" s="348" t="s">
        <v>576</v>
      </c>
      <c r="C4" s="366" t="s">
        <v>577</v>
      </c>
      <c r="D4" s="367"/>
      <c r="E4" s="367"/>
      <c r="F4" s="368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27"/>
      <c r="U4" s="727"/>
      <c r="V4" s="727"/>
      <c r="W4" s="727"/>
      <c r="X4" s="727"/>
      <c r="Y4" s="727"/>
      <c r="Z4" s="727"/>
      <c r="AA4" s="727"/>
      <c r="AB4" s="727"/>
      <c r="AC4" s="727"/>
      <c r="AD4" s="727"/>
      <c r="AE4" s="727"/>
      <c r="AF4" s="727"/>
      <c r="AG4" s="727"/>
      <c r="AH4" s="727"/>
      <c r="AI4" s="727"/>
      <c r="AJ4" s="727"/>
      <c r="AK4" s="727"/>
      <c r="AL4" s="727"/>
      <c r="AM4" s="727"/>
      <c r="AN4" s="727"/>
      <c r="AO4" s="727"/>
      <c r="AP4" s="727"/>
      <c r="AQ4" s="727"/>
      <c r="AR4" s="727"/>
      <c r="AS4" s="727"/>
      <c r="AT4" s="727"/>
      <c r="AU4" s="727"/>
      <c r="AV4" s="727"/>
      <c r="AW4" s="728"/>
      <c r="AX4" s="729"/>
    </row>
    <row r="5" spans="2:50" s="66" customFormat="1" ht="16.5" customHeight="1">
      <c r="B5" s="350" t="s">
        <v>578</v>
      </c>
      <c r="C5" s="369" t="s">
        <v>579</v>
      </c>
      <c r="D5" s="70"/>
      <c r="E5" s="70"/>
      <c r="F5" s="323" t="s">
        <v>580</v>
      </c>
      <c r="G5" s="710">
        <f>ROUND('０１表（第１表）'!G30/'０１表（第１表）'!G27*100,1)</f>
        <v>59.4</v>
      </c>
      <c r="H5" s="710">
        <f>ROUND('０１表（第１表）'!H30/'０１表（第１表）'!H27*100,1)</f>
        <v>51.6</v>
      </c>
      <c r="I5" s="710">
        <f>ROUND('０１表（第１表）'!I30/'０１表（第１表）'!I27*100,1)</f>
        <v>63.6</v>
      </c>
      <c r="J5" s="710">
        <f>ROUND('０１表（第１表）'!J30/'０１表（第１表）'!J27*100,1)</f>
        <v>77.3</v>
      </c>
      <c r="K5" s="710">
        <f>ROUND('０１表（第１表）'!K30/'０１表（第１表）'!K27*100,1)</f>
        <v>75.3</v>
      </c>
      <c r="L5" s="710">
        <f>ROUND('０１表（第１表）'!L30/'０１表（第１表）'!L27*100,1)</f>
        <v>62.6</v>
      </c>
      <c r="M5" s="710">
        <f>ROUND('０１表（第１表）'!M30/'０１表（第１表）'!M27*100,1)</f>
        <v>54.8</v>
      </c>
      <c r="N5" s="710">
        <f>ROUND('０１表（第１表）'!N30/'０１表（第１表）'!N27*100,1)</f>
        <v>70.4</v>
      </c>
      <c r="O5" s="710">
        <f>ROUND('０１表（第１表）'!O30/'０１表（第１表）'!O27*100,1)</f>
        <v>69</v>
      </c>
      <c r="P5" s="710">
        <f>ROUND('０１表（第１表）'!P30/'０１表（第１表）'!P27*100,1)</f>
        <v>68.4</v>
      </c>
      <c r="Q5" s="710">
        <f>ROUND('０１表（第１表）'!Q30/'０１表（第１表）'!Q27*100,1)</f>
        <v>61.3</v>
      </c>
      <c r="R5" s="710">
        <f>ROUND('０１表（第１表）'!R30/'０１表（第１表）'!R27*100,1)</f>
        <v>72.3</v>
      </c>
      <c r="S5" s="710">
        <f>ROUND('０１表（第１表）'!S30/'０１表（第１表）'!S27*100,1)</f>
        <v>60.5</v>
      </c>
      <c r="T5" s="710">
        <f>ROUND('０１表（第１表）'!T30/'０１表（第１表）'!T27*100,1)</f>
        <v>78.2</v>
      </c>
      <c r="U5" s="710">
        <f>ROUND('０１表（第１表）'!U30/'０１表（第１表）'!U27*100,1)</f>
        <v>49.2</v>
      </c>
      <c r="V5" s="710">
        <f>ROUND('０１表（第１表）'!V30/'０１表（第１表）'!V27*100,1)</f>
        <v>53</v>
      </c>
      <c r="W5" s="710">
        <f>ROUND('０１表（第１表）'!W30/'０１表（第１表）'!W27*100,1)</f>
        <v>79.8</v>
      </c>
      <c r="X5" s="710">
        <f>ROUND('０１表（第１表）'!X30/'０１表（第１表）'!X27*100,1)</f>
        <v>68.1</v>
      </c>
      <c r="Y5" s="710">
        <f>ROUND('０１表（第１表）'!Y30/'０１表（第１表）'!Y27*100,1)</f>
        <v>70.3</v>
      </c>
      <c r="Z5" s="710">
        <f>ROUND('０１表（第１表）'!Z30/'０１表（第１表）'!Z27*100,1)</f>
        <v>83.4</v>
      </c>
      <c r="AA5" s="710">
        <f>ROUND('０１表（第１表）'!AA30/'０１表（第１表）'!AA27*100,1)</f>
        <v>73.6</v>
      </c>
      <c r="AB5" s="710">
        <f>ROUND('０１表（第１表）'!AB30/'０１表（第１表）'!AB27*100,1)</f>
        <v>79.4</v>
      </c>
      <c r="AC5" s="710">
        <f>ROUND('０１表（第１表）'!AC30/'０１表（第１表）'!AC27*100,1)</f>
        <v>51.2</v>
      </c>
      <c r="AD5" s="710">
        <f>ROUND('０１表（第１表）'!AD30/'０１表（第１表）'!AD27*100,1)</f>
        <v>66.2</v>
      </c>
      <c r="AE5" s="710">
        <f>ROUND('０１表（第１表）'!AE30/'０１表（第１表）'!AE27*100,1)</f>
        <v>55.4</v>
      </c>
      <c r="AF5" s="710">
        <f>ROUND('０１表（第１表）'!AF30/'０１表（第１表）'!AF27*100,1)</f>
        <v>57.6</v>
      </c>
      <c r="AG5" s="710">
        <f>ROUND('０１表（第１表）'!AG30/'０１表（第１表）'!AG27*100,1)</f>
        <v>43.3</v>
      </c>
      <c r="AH5" s="710">
        <f>ROUND('０１表（第１表）'!AH30/'０１表（第１表）'!AH27*100,1)</f>
        <v>76.8</v>
      </c>
      <c r="AI5" s="710">
        <f>ROUND('０１表（第１表）'!AI30/'０１表（第１表）'!AI27*100,1)</f>
        <v>74.9</v>
      </c>
      <c r="AJ5" s="710">
        <f>ROUND('０１表（第１表）'!AJ30/'０１表（第１表）'!AJ27*100,1)</f>
        <v>57.4</v>
      </c>
      <c r="AK5" s="710">
        <f>ROUND('０１表（第１表）'!AK30/'０１表（第１表）'!AK27*100,1)</f>
        <v>55.9</v>
      </c>
      <c r="AL5" s="710">
        <f>ROUND('０１表（第１表）'!AL30/'０１表（第１表）'!AL27*100,1)</f>
        <v>56.2</v>
      </c>
      <c r="AM5" s="710">
        <f>ROUND('０１表（第１表）'!AM30/'０１表（第１表）'!AM27*100,1)</f>
        <v>61.3</v>
      </c>
      <c r="AN5" s="710">
        <f>ROUND('０１表（第１表）'!AN30/'０１表（第１表）'!AN27*100,1)</f>
        <v>68.9</v>
      </c>
      <c r="AO5" s="710">
        <f>ROUND('０１表（第１表）'!AO30/'０１表（第１表）'!AO27*100,1)</f>
        <v>62.8</v>
      </c>
      <c r="AP5" s="710">
        <f>ROUND('０１表（第１表）'!AP30/'０１表（第１表）'!AP27*100,1)</f>
        <v>77.7</v>
      </c>
      <c r="AQ5" s="710">
        <f>ROUND('０１表（第１表）'!AQ30/'０１表（第１表）'!AQ27*100,1)</f>
        <v>69.9</v>
      </c>
      <c r="AR5" s="710">
        <f>ROUND('０１表（第１表）'!AR30/'０１表（第１表）'!AR27*100,1)</f>
        <v>57.5</v>
      </c>
      <c r="AS5" s="710">
        <f>ROUND('０１表（第１表）'!AS30/'０１表（第１表）'!AS27*100,1)</f>
        <v>68.5</v>
      </c>
      <c r="AT5" s="710">
        <f>ROUND('０１表（第１表）'!AT30/'０１表（第１表）'!AT27*100,1)</f>
        <v>74.2</v>
      </c>
      <c r="AU5" s="710">
        <f>ROUND('０１表（第１表）'!AU30/'０１表（第１表）'!AU27*100,1)</f>
        <v>57.9</v>
      </c>
      <c r="AV5" s="710">
        <f>ROUND('０１表（第１表）'!AV30/'０１表（第１表）'!AV27*100,1)</f>
        <v>69.2</v>
      </c>
      <c r="AW5" s="711">
        <f>ROUND('０１表（第１表）'!AW30/'０１表（第１表）'!AW27*100,1)</f>
        <v>53.6</v>
      </c>
      <c r="AX5" s="723">
        <f>ROUND('０１表（第１表）'!AX30/'０１表（第１表）'!AX27*100,1)</f>
        <v>63.8</v>
      </c>
    </row>
    <row r="6" spans="2:50" ht="16.5" customHeight="1">
      <c r="B6" s="351" t="s">
        <v>581</v>
      </c>
      <c r="C6" s="370" t="s">
        <v>577</v>
      </c>
      <c r="D6" s="55"/>
      <c r="E6" s="55"/>
      <c r="F6" s="349"/>
      <c r="G6" s="727"/>
      <c r="H6" s="727"/>
      <c r="I6" s="727"/>
      <c r="J6" s="727"/>
      <c r="K6" s="727"/>
      <c r="L6" s="727"/>
      <c r="M6" s="727"/>
      <c r="N6" s="727"/>
      <c r="O6" s="727"/>
      <c r="P6" s="727"/>
      <c r="Q6" s="727"/>
      <c r="R6" s="727"/>
      <c r="S6" s="727"/>
      <c r="T6" s="727"/>
      <c r="U6" s="727"/>
      <c r="V6" s="727"/>
      <c r="W6" s="727"/>
      <c r="X6" s="727"/>
      <c r="Y6" s="727"/>
      <c r="Z6" s="727"/>
      <c r="AA6" s="727"/>
      <c r="AB6" s="727"/>
      <c r="AC6" s="727"/>
      <c r="AD6" s="727"/>
      <c r="AE6" s="727"/>
      <c r="AF6" s="727"/>
      <c r="AG6" s="727"/>
      <c r="AH6" s="727"/>
      <c r="AI6" s="727"/>
      <c r="AJ6" s="727"/>
      <c r="AK6" s="727"/>
      <c r="AL6" s="727"/>
      <c r="AM6" s="727"/>
      <c r="AN6" s="727"/>
      <c r="AO6" s="727"/>
      <c r="AP6" s="727"/>
      <c r="AQ6" s="727"/>
      <c r="AR6" s="727"/>
      <c r="AS6" s="727"/>
      <c r="AT6" s="727"/>
      <c r="AU6" s="727"/>
      <c r="AV6" s="727"/>
      <c r="AW6" s="728"/>
      <c r="AX6" s="729"/>
    </row>
    <row r="7" spans="2:50" s="66" customFormat="1" ht="16.5" customHeight="1">
      <c r="B7" s="350" t="s">
        <v>578</v>
      </c>
      <c r="C7" s="369" t="s">
        <v>582</v>
      </c>
      <c r="D7" s="70"/>
      <c r="E7" s="70"/>
      <c r="F7" s="323" t="s">
        <v>580</v>
      </c>
      <c r="G7" s="710">
        <f>ROUND('０１表（第１表）'!G30/'０１表（第１表）'!G28*100,1)</f>
        <v>77</v>
      </c>
      <c r="H7" s="710">
        <f>ROUND('０１表（第１表）'!H30/'０１表（第１表）'!H28*100,1)</f>
        <v>72</v>
      </c>
      <c r="I7" s="710">
        <f>ROUND('０１表（第１表）'!I30/'０１表（第１表）'!I28*100,1)</f>
        <v>87.3</v>
      </c>
      <c r="J7" s="710">
        <f>ROUND('０１表（第１表）'!J30/'０１表（第１表）'!J28*100,1)</f>
        <v>91.8</v>
      </c>
      <c r="K7" s="710">
        <f>ROUND('０１表（第１表）'!K30/'０１表（第１表）'!K28*100,1)</f>
        <v>86.7</v>
      </c>
      <c r="L7" s="710">
        <f>ROUND('０１表（第１表）'!L30/'０１表（第１表）'!L28*100,1)</f>
        <v>90.3</v>
      </c>
      <c r="M7" s="710">
        <f>ROUND('０１表（第１表）'!M30/'０１表（第１表）'!M28*100,1)</f>
        <v>80.6</v>
      </c>
      <c r="N7" s="710">
        <f>ROUND('０１表（第１表）'!N30/'０１表（第１表）'!N28*100,1)</f>
        <v>88.4</v>
      </c>
      <c r="O7" s="710">
        <f>ROUND('０１表（第１表）'!O30/'０１表（第１表）'!O28*100,1)</f>
        <v>77.9</v>
      </c>
      <c r="P7" s="710">
        <f>ROUND('０１表（第１表）'!P30/'０１表（第１表）'!P28*100,1)</f>
        <v>87.7</v>
      </c>
      <c r="Q7" s="710">
        <f>ROUND('０１表（第１表）'!Q30/'０１表（第１表）'!Q28*100,1)</f>
        <v>85</v>
      </c>
      <c r="R7" s="710">
        <f>ROUND('０１表（第１表）'!R30/'０１表（第１表）'!R28*100,1)</f>
        <v>79.5</v>
      </c>
      <c r="S7" s="710">
        <f>ROUND('０１表（第１表）'!S30/'０１表（第１表）'!S28*100,1)</f>
        <v>88.6</v>
      </c>
      <c r="T7" s="710">
        <f>ROUND('０１表（第１表）'!T30/'０１表（第１表）'!T28*100,1)</f>
        <v>88.6</v>
      </c>
      <c r="U7" s="710">
        <f>ROUND('０１表（第１表）'!U30/'０１表（第１表）'!U28*100,1)</f>
        <v>73.6</v>
      </c>
      <c r="V7" s="710">
        <f>ROUND('０１表（第１表）'!V30/'０１表（第１表）'!V28*100,1)</f>
        <v>76.2</v>
      </c>
      <c r="W7" s="710">
        <f>ROUND('０１表（第１表）'!W30/'０１表（第１表）'!W28*100,1)</f>
        <v>88.5</v>
      </c>
      <c r="X7" s="710">
        <f>ROUND('０１表（第１表）'!X30/'０１表（第１表）'!X28*100,1)</f>
        <v>89.5</v>
      </c>
      <c r="Y7" s="710">
        <f>ROUND('０１表（第１表）'!Y30/'０１表（第１表）'!Y28*100,1)</f>
        <v>84.2</v>
      </c>
      <c r="Z7" s="710">
        <f>ROUND('０１表（第１表）'!Z30/'０１表（第１表）'!Z28*100,1)</f>
        <v>87.9</v>
      </c>
      <c r="AA7" s="710">
        <f>ROUND('０１表（第１表）'!AA30/'０１表（第１表）'!AA28*100,1)</f>
        <v>88.2</v>
      </c>
      <c r="AB7" s="710">
        <f>ROUND('０１表（第１表）'!AB30/'０１表（第１表）'!AB28*100,1)</f>
        <v>86.2</v>
      </c>
      <c r="AC7" s="710">
        <f>ROUND('０１表（第１表）'!AC30/'０１表（第１表）'!AC28*100,1)</f>
        <v>80.9</v>
      </c>
      <c r="AD7" s="710">
        <f>ROUND('０１表（第１表）'!AD30/'０１表（第１表）'!AD28*100,1)</f>
        <v>74</v>
      </c>
      <c r="AE7" s="710">
        <f>ROUND('０１表（第１表）'!AE30/'０１表（第１表）'!AE28*100,1)</f>
        <v>82.8</v>
      </c>
      <c r="AF7" s="710">
        <f>ROUND('０１表（第１表）'!AF30/'０１表（第１表）'!AF28*100,1)</f>
        <v>87.4</v>
      </c>
      <c r="AG7" s="710">
        <f>ROUND('０１表（第１表）'!AG30/'０１表（第１表）'!AG28*100,1)</f>
        <v>74.4</v>
      </c>
      <c r="AH7" s="710">
        <f>ROUND('０１表（第１表）'!AH30/'０１表（第１表）'!AH28*100,1)</f>
        <v>88.8</v>
      </c>
      <c r="AI7" s="710">
        <f>ROUND('０１表（第１表）'!AI30/'０１表（第１表）'!AI28*100,1)</f>
        <v>87.5</v>
      </c>
      <c r="AJ7" s="710">
        <f>ROUND('０１表（第１表）'!AJ30/'０１表（第１表）'!AJ28*100,1)</f>
        <v>83.2</v>
      </c>
      <c r="AK7" s="710">
        <f>ROUND('０１表（第１表）'!AK30/'０１表（第１表）'!AK28*100,1)</f>
        <v>66.9</v>
      </c>
      <c r="AL7" s="710">
        <f>ROUND('０１表（第１表）'!AL30/'０１表（第１表）'!AL28*100,1)</f>
        <v>75.3</v>
      </c>
      <c r="AM7" s="710">
        <f>ROUND('０１表（第１表）'!AM30/'０１表（第１表）'!AM28*100,1)</f>
        <v>84.4</v>
      </c>
      <c r="AN7" s="710">
        <f>ROUND('０１表（第１表）'!AN30/'０１表（第１表）'!AN28*100,1)</f>
        <v>72.9</v>
      </c>
      <c r="AO7" s="710">
        <f>ROUND('０１表（第１表）'!AO30/'０１表（第１表）'!AO28*100,1)</f>
        <v>65.1</v>
      </c>
      <c r="AP7" s="710">
        <f>ROUND('０１表（第１表）'!AP30/'０１表（第１表）'!AP28*100,1)</f>
        <v>84.3</v>
      </c>
      <c r="AQ7" s="710">
        <f>ROUND('０１表（第１表）'!AQ30/'０１表（第１表）'!AQ28*100,1)</f>
        <v>83.1</v>
      </c>
      <c r="AR7" s="710">
        <f>ROUND('０１表（第１表）'!AR30/'０１表（第１表）'!AR28*100,1)</f>
        <v>83.5</v>
      </c>
      <c r="AS7" s="710">
        <f>ROUND('０１表（第１表）'!AS30/'０１表（第１表）'!AS28*100,1)</f>
        <v>79</v>
      </c>
      <c r="AT7" s="710">
        <f>ROUND('０１表（第１表）'!AT30/'０１表（第１表）'!AT28*100,1)</f>
        <v>83.3</v>
      </c>
      <c r="AU7" s="710">
        <f>ROUND('０１表（第１表）'!AU30/'０１表（第１表）'!AU28*100,1)</f>
        <v>73.2</v>
      </c>
      <c r="AV7" s="710">
        <f>ROUND('０１表（第１表）'!AV30/'０１表（第１表）'!AV28*100,1)</f>
        <v>86.3</v>
      </c>
      <c r="AW7" s="711">
        <f>ROUND('０１表（第１表）'!AW30/'０１表（第１表）'!AW28*100,1)</f>
        <v>85.4</v>
      </c>
      <c r="AX7" s="723">
        <f>ROUND('０１表（第１表）'!AX30/'０１表（第１表）'!AX28*100,1)</f>
        <v>82.6</v>
      </c>
    </row>
    <row r="8" spans="2:50" ht="16.5" customHeight="1">
      <c r="B8" s="351" t="s">
        <v>583</v>
      </c>
      <c r="C8" s="371" t="s">
        <v>582</v>
      </c>
      <c r="D8" s="55"/>
      <c r="E8" s="55"/>
      <c r="F8" s="349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7"/>
      <c r="AJ8" s="727"/>
      <c r="AK8" s="727"/>
      <c r="AL8" s="727"/>
      <c r="AM8" s="727"/>
      <c r="AN8" s="727"/>
      <c r="AO8" s="727"/>
      <c r="AP8" s="727"/>
      <c r="AQ8" s="727"/>
      <c r="AR8" s="727"/>
      <c r="AS8" s="727"/>
      <c r="AT8" s="727"/>
      <c r="AU8" s="727"/>
      <c r="AV8" s="727"/>
      <c r="AW8" s="728"/>
      <c r="AX8" s="729"/>
    </row>
    <row r="9" spans="2:50" s="66" customFormat="1" ht="16.5" customHeight="1">
      <c r="B9" s="350" t="s">
        <v>578</v>
      </c>
      <c r="C9" s="369" t="s">
        <v>579</v>
      </c>
      <c r="D9" s="70"/>
      <c r="E9" s="70"/>
      <c r="F9" s="323" t="s">
        <v>580</v>
      </c>
      <c r="G9" s="710">
        <f>ROUND('０１表（第１表）'!G28/'０１表（第１表）'!G27*100,1)</f>
        <v>77.2</v>
      </c>
      <c r="H9" s="710">
        <f>ROUND('０１表（第１表）'!H28/'０１表（第１表）'!H27*100,1)</f>
        <v>71.7</v>
      </c>
      <c r="I9" s="710">
        <f>ROUND('０１表（第１表）'!I28/'０１表（第１表）'!I27*100,1)</f>
        <v>72.8</v>
      </c>
      <c r="J9" s="710">
        <f>ROUND('０１表（第１表）'!J28/'０１表（第１表）'!J27*100,1)</f>
        <v>84.2</v>
      </c>
      <c r="K9" s="710">
        <f>ROUND('０１表（第１表）'!K28/'０１表（第１表）'!K27*100,1)</f>
        <v>86.9</v>
      </c>
      <c r="L9" s="710">
        <f>ROUND('０１表（第１表）'!L28/'０１表（第１表）'!L27*100,1)</f>
        <v>69.3</v>
      </c>
      <c r="M9" s="710">
        <f>ROUND('０１表（第１表）'!M28/'０１表（第１表）'!M27*100,1)</f>
        <v>68.1</v>
      </c>
      <c r="N9" s="710">
        <f>ROUND('０１表（第１表）'!N28/'０１表（第１表）'!N27*100,1)</f>
        <v>79.7</v>
      </c>
      <c r="O9" s="710">
        <f>ROUND('０１表（第１表）'!O28/'０１表（第１表）'!O27*100,1)</f>
        <v>88.5</v>
      </c>
      <c r="P9" s="710">
        <f>ROUND('０１表（第１表）'!P28/'０１表（第１表）'!P27*100,1)</f>
        <v>78</v>
      </c>
      <c r="Q9" s="710">
        <f>ROUND('０１表（第１表）'!Q28/'０１表（第１表）'!Q27*100,1)</f>
        <v>72.1</v>
      </c>
      <c r="R9" s="710">
        <f>ROUND('０１表（第１表）'!R28/'０１表（第１表）'!R27*100,1)</f>
        <v>90.9</v>
      </c>
      <c r="S9" s="710">
        <f>ROUND('０１表（第１表）'!S28/'０１表（第１表）'!S27*100,1)</f>
        <v>68.3</v>
      </c>
      <c r="T9" s="710">
        <f>ROUND('０１表（第１表）'!T28/'０１表（第１表）'!T27*100,1)</f>
        <v>88.3</v>
      </c>
      <c r="U9" s="710">
        <f>ROUND('０１表（第１表）'!U28/'０１表（第１表）'!U27*100,1)</f>
        <v>66.9</v>
      </c>
      <c r="V9" s="710">
        <f>ROUND('０１表（第１表）'!V28/'０１表（第１表）'!V27*100,1)</f>
        <v>69.6</v>
      </c>
      <c r="W9" s="710">
        <f>ROUND('０１表（第１表）'!W28/'０１表（第１表）'!W27*100,1)</f>
        <v>90.2</v>
      </c>
      <c r="X9" s="710">
        <f>ROUND('０１表（第１表）'!X28/'０１表（第１表）'!X27*100,1)</f>
        <v>76</v>
      </c>
      <c r="Y9" s="710">
        <f>ROUND('０１表（第１表）'!Y28/'０１表（第１表）'!Y27*100,1)</f>
        <v>83.4</v>
      </c>
      <c r="Z9" s="710">
        <f>ROUND('０１表（第１表）'!Z28/'０１表（第１表）'!Z27*100,1)</f>
        <v>94.9</v>
      </c>
      <c r="AA9" s="710">
        <f>ROUND('０１表（第１表）'!AA28/'０１表（第１表）'!AA27*100,1)</f>
        <v>83.4</v>
      </c>
      <c r="AB9" s="710">
        <f>ROUND('０１表（第１表）'!AB28/'０１表（第１表）'!AB27*100,1)</f>
        <v>92.1</v>
      </c>
      <c r="AC9" s="710">
        <f>ROUND('０１表（第１表）'!AC28/'０１表（第１表）'!AC27*100,1)</f>
        <v>63.3</v>
      </c>
      <c r="AD9" s="710">
        <f>ROUND('０１表（第１表）'!AD28/'０１表（第１表）'!AD27*100,1)</f>
        <v>89.5</v>
      </c>
      <c r="AE9" s="710">
        <f>ROUND('０１表（第１表）'!AE28/'０１表（第１表）'!AE27*100,1)</f>
        <v>66.9</v>
      </c>
      <c r="AF9" s="710">
        <f>ROUND('０１表（第１表）'!AF28/'０１表（第１表）'!AF27*100,1)</f>
        <v>65.9</v>
      </c>
      <c r="AG9" s="710">
        <f>ROUND('０１表（第１表）'!AG28/'０１表（第１表）'!AG27*100,1)</f>
        <v>58.1</v>
      </c>
      <c r="AH9" s="710">
        <f>ROUND('０１表（第１表）'!AH28/'０１表（第１表）'!AH27*100,1)</f>
        <v>86.4</v>
      </c>
      <c r="AI9" s="710">
        <f>ROUND('０１表（第１表）'!AI28/'０１表（第１表）'!AI27*100,1)</f>
        <v>85.6</v>
      </c>
      <c r="AJ9" s="710">
        <f>ROUND('０１表（第１表）'!AJ28/'０１表（第１表）'!AJ27*100,1)</f>
        <v>68.9</v>
      </c>
      <c r="AK9" s="710">
        <f>ROUND('０１表（第１表）'!AK28/'０１表（第１表）'!AK27*100,1)</f>
        <v>83.6</v>
      </c>
      <c r="AL9" s="710">
        <f>ROUND('０１表（第１表）'!AL28/'０１表（第１表）'!AL27*100,1)</f>
        <v>74.6</v>
      </c>
      <c r="AM9" s="710">
        <f>ROUND('０１表（第１表）'!AM28/'０１表（第１表）'!AM27*100,1)</f>
        <v>72.6</v>
      </c>
      <c r="AN9" s="710">
        <f>ROUND('０１表（第１表）'!AN28/'０１表（第１表）'!AN27*100,1)</f>
        <v>94.5</v>
      </c>
      <c r="AO9" s="710">
        <f>ROUND('０１表（第１表）'!AO28/'０１表（第１表）'!AO27*100,1)</f>
        <v>96.5</v>
      </c>
      <c r="AP9" s="710">
        <f>ROUND('０１表（第１表）'!AP28/'０１表（第１表）'!AP27*100,1)</f>
        <v>92.2</v>
      </c>
      <c r="AQ9" s="710">
        <f>ROUND('０１表（第１表）'!AQ28/'０１表（第１表）'!AQ27*100,1)</f>
        <v>84.2</v>
      </c>
      <c r="AR9" s="710">
        <f>ROUND('０１表（第１表）'!AR28/'０１表（第１表）'!AR27*100,1)</f>
        <v>68.8</v>
      </c>
      <c r="AS9" s="710">
        <f>ROUND('０１表（第１表）'!AS28/'０１表（第１表）'!AS27*100,1)</f>
        <v>86.7</v>
      </c>
      <c r="AT9" s="710">
        <f>ROUND('０１表（第１表）'!AT28/'０１表（第１表）'!AT27*100,1)</f>
        <v>89.1</v>
      </c>
      <c r="AU9" s="710">
        <f>ROUND('０１表（第１表）'!AU28/'０１表（第１表）'!AU27*100,1)</f>
        <v>79.1</v>
      </c>
      <c r="AV9" s="710">
        <f>ROUND('０１表（第１表）'!AV28/'０１表（第１表）'!AV27*100,1)</f>
        <v>80.2</v>
      </c>
      <c r="AW9" s="711">
        <f>ROUND('０１表（第１表）'!AW28/'０１表（第１表）'!AW27*100,1)</f>
        <v>62.8</v>
      </c>
      <c r="AX9" s="723">
        <f>ROUND('０１表（第１表）'!AX28/'０１表（第１表）'!AX27*100,1)</f>
        <v>77.2</v>
      </c>
    </row>
    <row r="10" spans="2:50" ht="16.5" customHeight="1">
      <c r="B10" s="351" t="s">
        <v>584</v>
      </c>
      <c r="C10" s="370" t="s">
        <v>585</v>
      </c>
      <c r="D10" s="55"/>
      <c r="E10" s="55"/>
      <c r="F10" s="349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7"/>
      <c r="R10" s="727"/>
      <c r="S10" s="727"/>
      <c r="T10" s="727"/>
      <c r="U10" s="727"/>
      <c r="V10" s="727"/>
      <c r="W10" s="727"/>
      <c r="X10" s="727"/>
      <c r="Y10" s="727"/>
      <c r="Z10" s="727"/>
      <c r="AA10" s="727"/>
      <c r="AB10" s="727"/>
      <c r="AC10" s="727"/>
      <c r="AD10" s="727"/>
      <c r="AE10" s="727"/>
      <c r="AF10" s="727"/>
      <c r="AG10" s="727"/>
      <c r="AH10" s="727"/>
      <c r="AI10" s="727"/>
      <c r="AJ10" s="727"/>
      <c r="AK10" s="727"/>
      <c r="AL10" s="727"/>
      <c r="AM10" s="727"/>
      <c r="AN10" s="727"/>
      <c r="AO10" s="727"/>
      <c r="AP10" s="727"/>
      <c r="AQ10" s="727"/>
      <c r="AR10" s="727"/>
      <c r="AS10" s="727"/>
      <c r="AT10" s="727"/>
      <c r="AU10" s="727"/>
      <c r="AV10" s="727"/>
      <c r="AW10" s="728"/>
      <c r="AX10" s="729"/>
    </row>
    <row r="11" spans="2:50" ht="16.5" customHeight="1">
      <c r="B11" s="350" t="s">
        <v>586</v>
      </c>
      <c r="C11" s="372" t="s">
        <v>587</v>
      </c>
      <c r="D11" s="56"/>
      <c r="E11" s="56"/>
      <c r="F11" s="352"/>
      <c r="G11" s="730">
        <f>ROUND('０１表（第１表）'!G29/('０１表（第１表）'!G21+'０１表（第１表）'!G22+'０１表（第１表）'!G23),1)</f>
        <v>20.7</v>
      </c>
      <c r="H11" s="731">
        <f>ROUND('０１表（第１表）'!H29/('０１表（第１表）'!H21+'０１表（第１表）'!H22+'０１表（第１表）'!H23),1)</f>
        <v>24.9</v>
      </c>
      <c r="I11" s="731">
        <f>ROUND('０１表（第１表）'!I29/('０１表（第１表）'!I21+'０１表（第１表）'!I22+'０１表（第１表）'!I23),1)</f>
        <v>18.7</v>
      </c>
      <c r="J11" s="731">
        <f>ROUND('０１表（第１表）'!J29/('０１表（第１表）'!J21+'０１表（第１表）'!J22+'０１表（第１表）'!J23),1)</f>
        <v>16.5</v>
      </c>
      <c r="K11" s="731">
        <f>ROUND('０１表（第１表）'!K29/('０１表（第１表）'!K21+'０１表（第１表）'!K22+'０１表（第１表）'!K23),1)</f>
        <v>6.4</v>
      </c>
      <c r="L11" s="731">
        <f>ROUND('０１表（第１表）'!L29/('０１表（第１表）'!L21+'０１表（第１表）'!L22+'０１表（第１表）'!L23),1)</f>
        <v>15.1</v>
      </c>
      <c r="M11" s="731">
        <f>ROUND('０１表（第１表）'!M29/('０１表（第１表）'!M21+'０１表（第１表）'!M22+'０１表（第１表）'!M23),1)</f>
        <v>8.4</v>
      </c>
      <c r="N11" s="731">
        <f>ROUND('０１表（第１表）'!N29/('０１表（第１表）'!N21+'０１表（第１表）'!N22+'０１表（第１表）'!N23),1)</f>
        <v>9</v>
      </c>
      <c r="O11" s="731">
        <f>ROUND('０１表（第１表）'!O29/('０１表（第１表）'!O21+'０１表（第１表）'!O22+'０１表（第１表）'!O23),1)</f>
        <v>12.8</v>
      </c>
      <c r="P11" s="731">
        <f>ROUND('０１表（第１表）'!P29/('０１表（第１表）'!P21+'０１表（第１表）'!P22+'０１表（第１表）'!P23),1)</f>
        <v>18.8</v>
      </c>
      <c r="Q11" s="731">
        <f>ROUND('０１表（第１表）'!Q29/('０１表（第１表）'!Q21+'０１表（第１表）'!Q22+'０１表（第１表）'!Q23),1)</f>
        <v>22.7</v>
      </c>
      <c r="R11" s="731">
        <f>ROUND('０１表（第１表）'!R29/('０１表（第１表）'!R21+'０１表（第１表）'!R22+'０１表（第１表）'!R23),1)</f>
        <v>9.9</v>
      </c>
      <c r="S11" s="731">
        <f>ROUND('０１表（第１表）'!S29/('０１表（第１表）'!S21+'０１表（第１表）'!S22+'０１表（第１表）'!S23),1)</f>
        <v>18.7</v>
      </c>
      <c r="T11" s="731">
        <f>ROUND('０１表（第１表）'!T29/('０１表（第１表）'!T21+'０１表（第１表）'!T22+'０１表（第１表）'!T23),1)</f>
        <v>22.6</v>
      </c>
      <c r="U11" s="731">
        <f>ROUND('０１表（第１表）'!U29/('０１表（第１表）'!U21+'０１表（第１表）'!U22+'０１表（第１表）'!U23),1)</f>
        <v>10.4</v>
      </c>
      <c r="V11" s="731">
        <f>ROUND('０１表（第１表）'!V29/('０１表（第１表）'!V21+'０１表（第１表）'!V22+'０１表（第１表）'!V23),1)</f>
        <v>10.4</v>
      </c>
      <c r="W11" s="731">
        <f>ROUND('０１表（第１表）'!W29/('０１表（第１表）'!W21+'０１表（第１表）'!W22+'０１表（第１表）'!W23),1)</f>
        <v>17.4</v>
      </c>
      <c r="X11" s="731">
        <f>ROUND('０１表（第１表）'!X29/('０１表（第１表）'!X21+'０１表（第１表）'!X22+'０１表（第１表）'!X23),1)</f>
        <v>12.9</v>
      </c>
      <c r="Y11" s="731">
        <f>ROUND('０１表（第１表）'!Y29/('０１表（第１表）'!Y21+'０１表（第１表）'!Y22+'０１表（第１表）'!Y23),1)</f>
        <v>12.1</v>
      </c>
      <c r="Z11" s="731">
        <f>ROUND('０１表（第１表）'!Z29/('０１表（第１表）'!Z21+'０１表（第１表）'!Z22+'０１表（第１表）'!Z23),1)</f>
        <v>9.7</v>
      </c>
      <c r="AA11" s="731">
        <f>ROUND('０１表（第１表）'!AA29/('０１表（第１表）'!AA21+'０１表（第１表）'!AA22+'０１表（第１表）'!AA23),1)</f>
        <v>8.7</v>
      </c>
      <c r="AB11" s="731">
        <f>ROUND('０１表（第１表）'!AB29/('０１表（第１表）'!AB21+'０１表（第１表）'!AB22+'０１表（第１表）'!AB23),1)</f>
        <v>7.4</v>
      </c>
      <c r="AC11" s="731">
        <f>ROUND('０１表（第１表）'!AC29/('０１表（第１表）'!AC21+'０１表（第１表）'!AC22+'０１表（第１表）'!AC23),1)</f>
        <v>10.7</v>
      </c>
      <c r="AD11" s="731">
        <f>ROUND('０１表（第１表）'!AD29/('０１表（第１表）'!AD21+'０１表（第１表）'!AD22+'０１表（第１表）'!AD23),1)</f>
        <v>6.8</v>
      </c>
      <c r="AE11" s="731">
        <f>ROUND('０１表（第１表）'!AE29/('０１表（第１表）'!AE21+'０１表（第１表）'!AE22+'０１表（第１表）'!AE23),1)</f>
        <v>15.4</v>
      </c>
      <c r="AF11" s="731">
        <f>ROUND('０１表（第１表）'!AF29/('０１表（第１表）'!AF21+'０１表（第１表）'!AF22+'０１表（第１表）'!AF23),1)</f>
        <v>5.3</v>
      </c>
      <c r="AG11" s="731">
        <f>ROUND('０１表（第１表）'!AG29/('０１表（第１表）'!AG21+'０１表（第１表）'!AG22+'０１表（第１表）'!AG23),1)</f>
        <v>2.4</v>
      </c>
      <c r="AH11" s="731">
        <f>ROUND('０１表（第１表）'!AH29/('０１表（第１表）'!AH21+'０１表（第１表）'!AH22+'０１表（第１表）'!AH23),1)</f>
        <v>11.1</v>
      </c>
      <c r="AI11" s="731">
        <f>ROUND('０１表（第１表）'!AI29/('０１表（第１表）'!AI21+'０１表（第１表）'!AI22+'０１表（第１表）'!AI23),1)</f>
        <v>9.5</v>
      </c>
      <c r="AJ11" s="731">
        <f>ROUND('０１表（第１表）'!AJ29/('０１表（第１表）'!AJ21+'０１表（第１表）'!AJ22+'０１表（第１表）'!AJ23),1)</f>
        <v>7.7</v>
      </c>
      <c r="AK11" s="731">
        <f>ROUND('０１表（第１表）'!AK29/('０１表（第１表）'!AK21+'０１表（第１表）'!AK22+'０１表（第１表）'!AK23),1)</f>
        <v>23.9</v>
      </c>
      <c r="AL11" s="731">
        <f>ROUND('０１表（第１表）'!AL29/('０１表（第１表）'!AL21+'０１表（第１表）'!AL22+'０１表（第１表）'!AL23),1)</f>
        <v>7.2</v>
      </c>
      <c r="AM11" s="731">
        <f>ROUND('０１表（第１表）'!AM29/('０１表（第１表）'!AM21+'０１表（第１表）'!AM22+'０１表（第１表）'!AM23),1)</f>
        <v>16.3</v>
      </c>
      <c r="AN11" s="731">
        <f>ROUND('０１表（第１表）'!AN29/('０１表（第１表）'!AN21+'０１表（第１表）'!AN22+'０１表（第１表）'!AN23),1)</f>
        <v>8.4</v>
      </c>
      <c r="AO11" s="731">
        <f>ROUND('０１表（第１表）'!AO29/('０１表（第１表）'!AO21+'０１表（第１表）'!AO22+'０１表（第１表）'!AO23),1)</f>
        <v>19.6</v>
      </c>
      <c r="AP11" s="731">
        <f>ROUND('０１表（第１表）'!AP29/('０１表（第１表）'!AP21+'０１表（第１表）'!AP22+'０１表（第１表）'!AP23),1)</f>
        <v>26.3</v>
      </c>
      <c r="AQ11" s="731">
        <f>ROUND('０１表（第１表）'!AQ29/('０１表（第１表）'!AQ21+'０１表（第１表）'!AQ22+'０１表（第１表）'!AQ23),1)</f>
        <v>7.3</v>
      </c>
      <c r="AR11" s="731">
        <f>ROUND('０１表（第１表）'!AR29/('０１表（第１表）'!AR21+'０１表（第１表）'!AR22+'０１表（第１表）'!AR23),1)</f>
        <v>5.8</v>
      </c>
      <c r="AS11" s="731">
        <f>ROUND('０１表（第１表）'!AS29/('０１表（第１表）'!AS21+'０１表（第１表）'!AS22+'０１表（第１表）'!AS23),1)</f>
        <v>13</v>
      </c>
      <c r="AT11" s="731">
        <f>ROUND('０１表（第１表）'!AT29/('０１表（第１表）'!AT21+'０１表（第１表）'!AT22+'０１表（第１表）'!AT23),1)</f>
        <v>11.8</v>
      </c>
      <c r="AU11" s="731">
        <f>ROUND('０１表（第１表）'!AU29/('０１表（第１表）'!AU21+'０１表（第１表）'!AU22+'０１表（第１表）'!AU23),1)</f>
        <v>12.5</v>
      </c>
      <c r="AV11" s="731">
        <f>ROUND('０１表（第１表）'!AV29/('０１表（第１表）'!AV21+'０１表（第１表）'!AV22+'０１表（第１表）'!AV23),1)</f>
        <v>19.5</v>
      </c>
      <c r="AW11" s="732">
        <f>ROUND('０１表（第１表）'!AW29/('０１表（第１表）'!AW21+'０１表（第１表）'!AW22+'０１表（第１表）'!AW23),1)</f>
        <v>24</v>
      </c>
      <c r="AX11" s="733">
        <f>ROUND('０１表（第１表）'!AX29/('０１表（第１表）'!AX21+'０１表（第１表）'!AX22+'０１表（第１表）'!AX23),1)</f>
        <v>14</v>
      </c>
    </row>
    <row r="12" spans="2:50" ht="16.5" customHeight="1">
      <c r="B12" s="351" t="s">
        <v>588</v>
      </c>
      <c r="C12" s="370" t="s">
        <v>585</v>
      </c>
      <c r="D12" s="55"/>
      <c r="E12" s="55"/>
      <c r="F12" s="349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7"/>
      <c r="AJ12" s="727"/>
      <c r="AK12" s="727"/>
      <c r="AL12" s="727"/>
      <c r="AM12" s="727"/>
      <c r="AN12" s="727"/>
      <c r="AO12" s="727"/>
      <c r="AP12" s="727"/>
      <c r="AQ12" s="727"/>
      <c r="AR12" s="727"/>
      <c r="AS12" s="727"/>
      <c r="AT12" s="727"/>
      <c r="AU12" s="727"/>
      <c r="AV12" s="727"/>
      <c r="AW12" s="728"/>
      <c r="AX12" s="729"/>
    </row>
    <row r="13" spans="2:50" ht="16.5" customHeight="1">
      <c r="B13" s="350" t="s">
        <v>589</v>
      </c>
      <c r="C13" s="372" t="s">
        <v>418</v>
      </c>
      <c r="D13" s="56"/>
      <c r="E13" s="56"/>
      <c r="F13" s="352"/>
      <c r="G13" s="710">
        <f>ROUND('０１表（第１表）'!G29/'２２表(第4表)'!G5*10000,1)</f>
        <v>6.7</v>
      </c>
      <c r="H13" s="710">
        <f>ROUND('０１表（第１表）'!H29/'２２表(第4表)'!H5*10000,1)</f>
        <v>8.2</v>
      </c>
      <c r="I13" s="710">
        <f>ROUND('０１表（第１表）'!I29/'２２表(第4表)'!I5*10000,1)</f>
        <v>8.4</v>
      </c>
      <c r="J13" s="710">
        <f>ROUND('０１表（第１表）'!J29/'２２表(第4表)'!J5*10000,1)</f>
        <v>8.2</v>
      </c>
      <c r="K13" s="710">
        <f>ROUND('０１表（第１表）'!K29/'２２表(第4表)'!K5*10000,1)</f>
        <v>6</v>
      </c>
      <c r="L13" s="710">
        <f>ROUND('０１表（第１表）'!L29/'２２表(第4表)'!L5*10000,1)</f>
        <v>5.9</v>
      </c>
      <c r="M13" s="710">
        <f>ROUND('０１表（第１表）'!M29/'２２表(第4表)'!M5*10000,1)</f>
        <v>3.1</v>
      </c>
      <c r="N13" s="710">
        <f>ROUND('０１表（第１表）'!N29/'２２表(第4表)'!N5*10000,1)</f>
        <v>3.2</v>
      </c>
      <c r="O13" s="710">
        <f>ROUND('０１表（第１表）'!O29/'２２表(第4表)'!O5*10000,1)</f>
        <v>4.9</v>
      </c>
      <c r="P13" s="710">
        <f>ROUND('０１表（第１表）'!P29/'２２表(第4表)'!P5*10000,1)</f>
        <v>8</v>
      </c>
      <c r="Q13" s="710">
        <f>ROUND('０１表（第１表）'!Q29/'２２表(第4表)'!Q5*10000,1)</f>
        <v>9.1</v>
      </c>
      <c r="R13" s="710">
        <f>ROUND('０１表（第１表）'!R29/'２２表(第4表)'!R5*10000,1)</f>
        <v>5.8</v>
      </c>
      <c r="S13" s="710">
        <f>ROUND('０１表（第１表）'!S29/'２２表(第4表)'!S5*10000,1)</f>
        <v>6</v>
      </c>
      <c r="T13" s="710">
        <f>ROUND('０１表（第１表）'!T29/'２２表(第4表)'!T5*10000,1)</f>
        <v>7.8</v>
      </c>
      <c r="U13" s="710">
        <f>ROUND('０１表（第１表）'!U29/'２２表(第4表)'!U5*10000,1)</f>
        <v>7</v>
      </c>
      <c r="V13" s="710">
        <f>ROUND('０１表（第１表）'!V29/'２２表(第4表)'!V5*10000,1)</f>
        <v>6.8</v>
      </c>
      <c r="W13" s="710">
        <f>ROUND('０１表（第１表）'!W29/'２２表(第4表)'!W5*10000,1)</f>
        <v>7.7</v>
      </c>
      <c r="X13" s="710">
        <f>ROUND('０１表（第１表）'!X29/'２２表(第4表)'!X5*10000,1)</f>
        <v>6.1</v>
      </c>
      <c r="Y13" s="710">
        <f>ROUND('０１表（第１表）'!Y29/'２２表(第4表)'!Y5*10000,1)</f>
        <v>8.1</v>
      </c>
      <c r="Z13" s="710">
        <f>ROUND('０１表（第１表）'!Z29/'２２表(第4表)'!Z5*10000,1)</f>
        <v>5.1</v>
      </c>
      <c r="AA13" s="710">
        <f>ROUND('０１表（第１表）'!AA29/'２２表(第4表)'!AA5*10000,1)</f>
        <v>5</v>
      </c>
      <c r="AB13" s="710">
        <f>ROUND('０１表（第１表）'!AB29/'２２表(第4表)'!AB5*10000,1)</f>
        <v>4.3</v>
      </c>
      <c r="AC13" s="710">
        <f>ROUND('０１表（第１表）'!AC29/'２２表(第4表)'!AC5*10000,1)</f>
        <v>5</v>
      </c>
      <c r="AD13" s="710">
        <f>ROUND('０１表（第１表）'!AD29/'２２表(第4表)'!AD5*10000,1)</f>
        <v>5.3</v>
      </c>
      <c r="AE13" s="710">
        <f>ROUND('０１表（第１表）'!AE29/'２２表(第4表)'!AE5*10000,1)</f>
        <v>7.9</v>
      </c>
      <c r="AF13" s="710">
        <f>ROUND('０１表（第１表）'!AF29/'２２表(第4表)'!AF5*10000,1)</f>
        <v>3.5</v>
      </c>
      <c r="AG13" s="710">
        <f>ROUND('０１表（第１表）'!AG29/'２２表(第4表)'!AG5*10000,1)</f>
        <v>1</v>
      </c>
      <c r="AH13" s="710">
        <f>ROUND('０１表（第１表）'!AH29/'２２表(第4表)'!AH5*10000,1)</f>
        <v>4.7</v>
      </c>
      <c r="AI13" s="710">
        <f>ROUND('０１表（第１表）'!AI29/'２２表(第4表)'!AI5*10000,1)</f>
        <v>4.8</v>
      </c>
      <c r="AJ13" s="710">
        <f>ROUND('０１表（第１表）'!AJ29/'２２表(第4表)'!AJ5*10000,1)</f>
        <v>4.4</v>
      </c>
      <c r="AK13" s="710">
        <f>ROUND('０１表（第１表）'!AK29/'２２表(第4表)'!AK5*10000,1)</f>
        <v>8.9</v>
      </c>
      <c r="AL13" s="710">
        <f>ROUND('０１表（第１表）'!AL29/'２２表(第4表)'!AL5*10000,1)</f>
        <v>3.4</v>
      </c>
      <c r="AM13" s="710">
        <f>ROUND('０１表（第１表）'!AM29/'２２表(第4表)'!AM5*10000,1)</f>
        <v>8.7</v>
      </c>
      <c r="AN13" s="710">
        <f>ROUND('０１表（第１表）'!AN29/'２２表(第4表)'!AN5*10000,1)</f>
        <v>6.5</v>
      </c>
      <c r="AO13" s="710">
        <f>ROUND('０１表（第１表）'!AO29/'２２表(第4表)'!AO5*10000,1)</f>
        <v>9.5</v>
      </c>
      <c r="AP13" s="710">
        <f>ROUND('０１表（第１表）'!AP29/'２２表(第4表)'!AP5*10000,1)</f>
        <v>8.8</v>
      </c>
      <c r="AQ13" s="710">
        <f>ROUND('０１表（第１表）'!AQ29/'２２表(第4表)'!AQ5*10000,1)</f>
        <v>7.4</v>
      </c>
      <c r="AR13" s="710">
        <f>ROUND('０１表（第１表）'!AR29/'２２表(第4表)'!AR5*10000,1)</f>
        <v>4</v>
      </c>
      <c r="AS13" s="710">
        <f>ROUND('０１表（第１表）'!AS29/'２２表(第4表)'!AS5*10000,1)</f>
        <v>3.2</v>
      </c>
      <c r="AT13" s="710">
        <f>ROUND('０１表（第１表）'!AT29/'２２表(第4表)'!AT5*10000,1)</f>
        <v>13.6</v>
      </c>
      <c r="AU13" s="710">
        <f>ROUND('０１表（第１表）'!AU29/'２２表(第4表)'!AU5*10000,1)</f>
        <v>6.9</v>
      </c>
      <c r="AV13" s="710">
        <f>ROUND('０１表（第１表）'!AV29/'２２表(第4表)'!AV5*10000,1)</f>
        <v>8.3</v>
      </c>
      <c r="AW13" s="711">
        <f>ROUND('０１表（第１表）'!AW29/'２２表(第4表)'!AW5*10000,1)</f>
        <v>8.2</v>
      </c>
      <c r="AX13" s="723">
        <f>ROUND('０１表（第１表）'!AX29/'２２表(第4表)'!AX5*10000,1)</f>
        <v>6.3</v>
      </c>
    </row>
    <row r="14" spans="2:50" ht="16.5" customHeight="1">
      <c r="B14" s="351" t="s">
        <v>590</v>
      </c>
      <c r="C14" s="370" t="s">
        <v>591</v>
      </c>
      <c r="D14" s="55"/>
      <c r="E14" s="55"/>
      <c r="F14" s="349"/>
      <c r="G14" s="727"/>
      <c r="H14" s="727"/>
      <c r="I14" s="727"/>
      <c r="J14" s="727"/>
      <c r="K14" s="727"/>
      <c r="L14" s="727"/>
      <c r="M14" s="727"/>
      <c r="N14" s="727"/>
      <c r="O14" s="727"/>
      <c r="P14" s="727"/>
      <c r="Q14" s="727"/>
      <c r="R14" s="727"/>
      <c r="S14" s="727"/>
      <c r="T14" s="727"/>
      <c r="U14" s="727"/>
      <c r="V14" s="727"/>
      <c r="W14" s="727"/>
      <c r="X14" s="727"/>
      <c r="Y14" s="727"/>
      <c r="Z14" s="727"/>
      <c r="AA14" s="727"/>
      <c r="AB14" s="727"/>
      <c r="AC14" s="727"/>
      <c r="AD14" s="727"/>
      <c r="AE14" s="727"/>
      <c r="AF14" s="727"/>
      <c r="AG14" s="727"/>
      <c r="AH14" s="727"/>
      <c r="AI14" s="727"/>
      <c r="AJ14" s="727"/>
      <c r="AK14" s="727"/>
      <c r="AL14" s="727"/>
      <c r="AM14" s="727"/>
      <c r="AN14" s="727"/>
      <c r="AO14" s="727"/>
      <c r="AP14" s="727"/>
      <c r="AQ14" s="727"/>
      <c r="AR14" s="727"/>
      <c r="AS14" s="727"/>
      <c r="AT14" s="727"/>
      <c r="AU14" s="727"/>
      <c r="AV14" s="727"/>
      <c r="AW14" s="728"/>
      <c r="AX14" s="729"/>
    </row>
    <row r="15" spans="2:50" ht="16.5" customHeight="1">
      <c r="B15" s="353" t="s">
        <v>592</v>
      </c>
      <c r="C15" s="372" t="s">
        <v>593</v>
      </c>
      <c r="D15" s="56"/>
      <c r="E15" s="56"/>
      <c r="F15" s="352"/>
      <c r="G15" s="734">
        <f>ROUND('２０表（第2表）'!G6/'０１表（第１表）'!G32,2)</f>
        <v>139.94</v>
      </c>
      <c r="H15" s="734">
        <f>ROUND('２０表（第2表）'!H6/'０１表（第１表）'!H32,2)</f>
        <v>147.32</v>
      </c>
      <c r="I15" s="734">
        <f>ROUND('２０表（第2表）'!I6/'０１表（第１表）'!I32,2)</f>
        <v>236</v>
      </c>
      <c r="J15" s="734">
        <f>ROUND('２０表（第2表）'!J6/'０１表（第１表）'!J32,2)</f>
        <v>146.61</v>
      </c>
      <c r="K15" s="734">
        <f>ROUND('２０表（第2表）'!K6/'０１表（第１表）'!K32,2)</f>
        <v>239.54</v>
      </c>
      <c r="L15" s="734">
        <f>ROUND('２０表（第2表）'!L6/'０１表（第１表）'!L32,2)</f>
        <v>187.83</v>
      </c>
      <c r="M15" s="734">
        <f>ROUND('２０表（第2表）'!M6/'０１表（第１表）'!M32,2)</f>
        <v>223.5</v>
      </c>
      <c r="N15" s="734">
        <f>ROUND('２０表（第2表）'!N6/'０１表（第１表）'!N32,2)</f>
        <v>228.78</v>
      </c>
      <c r="O15" s="734">
        <f>ROUND('２０表（第2表）'!O6/'０１表（第１表）'!O32,2)</f>
        <v>157.56</v>
      </c>
      <c r="P15" s="734">
        <f>ROUND('２０表（第2表）'!P6/'０１表（第１表）'!P32,2)</f>
        <v>159.93</v>
      </c>
      <c r="Q15" s="734">
        <f>ROUND('２０表（第2表）'!Q6/'０１表（第１表）'!Q32,2)</f>
        <v>159.42</v>
      </c>
      <c r="R15" s="734">
        <f>ROUND('２０表（第2表）'!R6/'０１表（第１表）'!R32,2)</f>
        <v>221.97</v>
      </c>
      <c r="S15" s="734">
        <f>ROUND('２０表（第2表）'!S6/'０１表（第１表）'!S32,2)</f>
        <v>165.45</v>
      </c>
      <c r="T15" s="734">
        <f>ROUND('２０表（第2表）'!T6/'０１表（第１表）'!T32,2)</f>
        <v>158.03</v>
      </c>
      <c r="U15" s="734">
        <f>ROUND('２０表（第2表）'!U6/'０１表（第１表）'!U32,2)</f>
        <v>249.45</v>
      </c>
      <c r="V15" s="734">
        <f>ROUND('２０表（第2表）'!V6/'０１表（第１表）'!V32,2)</f>
        <v>226.3</v>
      </c>
      <c r="W15" s="734">
        <f>ROUND('２０表（第2表）'!W6/'０１表（第１表）'!W32,2)</f>
        <v>188.8</v>
      </c>
      <c r="X15" s="734">
        <f>ROUND('２０表（第2表）'!X6/'０１表（第１表）'!X32,2)</f>
        <v>217.78</v>
      </c>
      <c r="Y15" s="734">
        <f>ROUND('２０表（第2表）'!Y6/'０１表（第１表）'!Y32,2)</f>
        <v>205.55</v>
      </c>
      <c r="Z15" s="734">
        <f>ROUND('２０表（第2表）'!Z6/'０１表（第１表）'!Z32,2)</f>
        <v>227.34</v>
      </c>
      <c r="AA15" s="734">
        <f>ROUND('２０表（第2表）'!AA6/'０１表（第１表）'!AA32,2)</f>
        <v>232</v>
      </c>
      <c r="AB15" s="734">
        <f>ROUND('２０表（第2表）'!AB6/'０１表（第１表）'!AB32,2)</f>
        <v>262.73</v>
      </c>
      <c r="AC15" s="734">
        <f>ROUND('２０表（第2表）'!AC6/'０１表（第１表）'!AC32,2)</f>
        <v>225.27</v>
      </c>
      <c r="AD15" s="734">
        <f>ROUND('２０表（第2表）'!AD6/'０１表（第１表）'!AD32,2)</f>
        <v>280.71</v>
      </c>
      <c r="AE15" s="734">
        <f>ROUND('２０表（第2表）'!AE6/'０１表（第１表）'!AE32,2)</f>
        <v>210.05</v>
      </c>
      <c r="AF15" s="734">
        <f>ROUND('２０表（第2表）'!AF6/'０１表（第１表）'!AF32,2)</f>
        <v>214.29</v>
      </c>
      <c r="AG15" s="734">
        <f>ROUND('２０表（第2表）'!AG6/'０１表（第１表）'!AG32,2)</f>
        <v>272.66</v>
      </c>
      <c r="AH15" s="734">
        <f>ROUND('２０表（第2表）'!AH6/'０１表（第１表）'!AH32,2)</f>
        <v>234.56</v>
      </c>
      <c r="AI15" s="734">
        <f>ROUND('２０表（第2表）'!AI6/'０１表（第１表）'!AI32,2)</f>
        <v>188.24</v>
      </c>
      <c r="AJ15" s="734">
        <f>ROUND('２０表（第2表）'!AJ6/'０１表（第１表）'!AJ32,2)</f>
        <v>225.05</v>
      </c>
      <c r="AK15" s="734">
        <f>ROUND('２０表（第2表）'!AK6/'０１表（第１表）'!AK32,2)</f>
        <v>167.05</v>
      </c>
      <c r="AL15" s="734">
        <f>ROUND('２０表（第2表）'!AL6/'０１表（第１表）'!AL32,2)</f>
        <v>208.25</v>
      </c>
      <c r="AM15" s="734">
        <f>ROUND('２０表（第2表）'!AM6/'０１表（第１表）'!AM32,2)</f>
        <v>147.49</v>
      </c>
      <c r="AN15" s="734">
        <f>ROUND('２０表（第2表）'!AN6/'０１表（第１表）'!AN32,2)</f>
        <v>213.17</v>
      </c>
      <c r="AO15" s="734">
        <f>ROUND('２０表（第2表）'!AO6/'０１表（第１表）'!AO32,2)</f>
        <v>236.16</v>
      </c>
      <c r="AP15" s="734">
        <f>ROUND('２０表（第2表）'!AP6/'０１表（第１表）'!AP32,2)</f>
        <v>227.89</v>
      </c>
      <c r="AQ15" s="734">
        <f>ROUND('２０表（第2表）'!AQ6/'０１表（第１表）'!AQ32,2)</f>
        <v>240.68</v>
      </c>
      <c r="AR15" s="734">
        <f>ROUND('２０表（第2表）'!AR6/'０１表（第１表）'!AR32,2)</f>
        <v>256.18</v>
      </c>
      <c r="AS15" s="734">
        <f>ROUND('２０表（第2表）'!AS6/'０１表（第１表）'!AS32,2)</f>
        <v>214.2</v>
      </c>
      <c r="AT15" s="734">
        <f>ROUND('２０表（第2表）'!AT6/'０１表（第１表）'!AT32,2)</f>
        <v>200.23</v>
      </c>
      <c r="AU15" s="734">
        <f>ROUND('２０表（第2表）'!AU6/'０１表（第１表）'!AU32,2)</f>
        <v>241.3</v>
      </c>
      <c r="AV15" s="734">
        <f>ROUND('２０表（第2表）'!AV6/'０１表（第１表）'!AV32,2)</f>
        <v>207.51</v>
      </c>
      <c r="AW15" s="735">
        <f>ROUND('２０表（第2表）'!AW6/'０１表（第１表）'!AW32,2)</f>
        <v>217.67</v>
      </c>
      <c r="AX15" s="736">
        <f>ROUND('２０表（第2表）'!AX6/'０１表（第１表）'!AX32,2)</f>
        <v>189.58</v>
      </c>
    </row>
    <row r="16" spans="2:50" ht="16.5" customHeight="1">
      <c r="B16" s="351" t="s">
        <v>594</v>
      </c>
      <c r="C16" s="1635" t="s">
        <v>661</v>
      </c>
      <c r="D16" s="1636"/>
      <c r="E16" s="1636"/>
      <c r="F16" s="163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7"/>
      <c r="AJ16" s="727"/>
      <c r="AK16" s="727"/>
      <c r="AL16" s="727"/>
      <c r="AM16" s="727"/>
      <c r="AN16" s="727"/>
      <c r="AO16" s="727"/>
      <c r="AP16" s="727"/>
      <c r="AQ16" s="727"/>
      <c r="AR16" s="727"/>
      <c r="AS16" s="727"/>
      <c r="AT16" s="727"/>
      <c r="AU16" s="727"/>
      <c r="AV16" s="727"/>
      <c r="AW16" s="728"/>
      <c r="AX16" s="729"/>
    </row>
    <row r="17" spans="2:50" s="30" customFormat="1" ht="16.5" customHeight="1">
      <c r="B17" s="354" t="s">
        <v>592</v>
      </c>
      <c r="C17" s="1630" t="s">
        <v>617</v>
      </c>
      <c r="D17" s="1631"/>
      <c r="E17" s="80"/>
      <c r="F17" s="355"/>
      <c r="G17" s="737">
        <f>ROUND(('２１表(第3表)'!E35-('２１表(第3表)'!E32+'２１表(第3表)'!E33+'２１表(第3表)'!E34))/'０１表（第１表）'!G32,2)</f>
        <v>132.43</v>
      </c>
      <c r="H17" s="737">
        <f>ROUND(('２１表(第3表)'!H35-('２１表(第3表)'!H32+'２１表(第3表)'!H33+'２１表(第3表)'!H34))/'０１表（第１表）'!H32,2)</f>
        <v>160.43</v>
      </c>
      <c r="I17" s="737">
        <f>ROUND(('２１表(第3表)'!K35-('２１表(第3表)'!K32+'２１表(第3表)'!K33+'２１表(第3表)'!K34))/'０１表（第１表）'!I32,2)</f>
        <v>211.59</v>
      </c>
      <c r="J17" s="737">
        <f>ROUND(('２１表(第3表)'!N35-('２１表(第3表)'!N32+'２１表(第3表)'!N33+'２１表(第3表)'!N34))/'０１表（第１表）'!J32,2)</f>
        <v>132.88</v>
      </c>
      <c r="K17" s="737">
        <f>ROUND(('２１表(第3表)'!Q35-('２１表(第3表)'!Q32+'２１表(第3表)'!Q33+'２１表(第3表)'!Q34))/'０１表（第１表）'!K32,2)</f>
        <v>245.56</v>
      </c>
      <c r="L17" s="737">
        <f>ROUND(('２１表(第3表)'!T35-('２１表(第3表)'!T32+'２１表(第3表)'!T33+'２１表(第3表)'!T34))/'０１表（第１表）'!L32,2)</f>
        <v>185.08</v>
      </c>
      <c r="M17" s="737">
        <f>ROUND(('２１表(第3表)'!W35-('２１表(第3表)'!W32+'２１表(第3表)'!W33+'２１表(第3表)'!W34))/'０１表（第１表）'!M32,2)</f>
        <v>307.56</v>
      </c>
      <c r="N17" s="737">
        <f>ROUND(('２１表(第3表)'!Z35-('２１表(第3表)'!Z32+'２１表(第3表)'!Z33+'２１表(第3表)'!Z34))/'０１表（第１表）'!N32,2)</f>
        <v>250.87</v>
      </c>
      <c r="O17" s="737">
        <f>ROUND(('２１表(第3表)'!AC35-('２１表(第3表)'!AC32+'２１表(第3表)'!AC33+'２１表(第3表)'!AC34))/'０１表（第１表）'!O32,2)</f>
        <v>201.84</v>
      </c>
      <c r="P17" s="737">
        <f>ROUND(('２１表(第3表)'!AF35-('２１表(第3表)'!AF32+'２１表(第3表)'!AF33+'２１表(第3表)'!AF34))/'０１表（第１表）'!P32,2)</f>
        <v>163.25</v>
      </c>
      <c r="Q17" s="737">
        <f>ROUND(('２１表(第3表)'!AI35-('２１表(第3表)'!AI32+'２１表(第3表)'!AI33+'２１表(第3表)'!AI34))/'０１表（第１表）'!Q32,2)</f>
        <v>151.59</v>
      </c>
      <c r="R17" s="737">
        <f>ROUND(('２１表(第3表)'!AL35-('２１表(第3表)'!AL32+'２１表(第3表)'!AL33+'２１表(第3表)'!AL34))/'０１表（第１表）'!R32,2)</f>
        <v>271.31</v>
      </c>
      <c r="S17" s="737">
        <f>ROUND(('２１表(第3表)'!AO35-('２１表(第3表)'!AO32+'２１表(第3表)'!AO33+'２１表(第3表)'!AO34))/'０１表（第１表）'!S32,2)</f>
        <v>224.42</v>
      </c>
      <c r="T17" s="737">
        <f>ROUND(('２１表(第3表)'!AR35-('２１表(第3表)'!AR32+'２１表(第3表)'!AR33+'２１表(第3表)'!AR34))/'０１表（第１表）'!T32,2)</f>
        <v>150.7</v>
      </c>
      <c r="U17" s="737">
        <f>ROUND(('２１表(第3表)'!AU35-('２１表(第3表)'!AU32+'２１表(第3表)'!AU33+'２１表(第3表)'!AU34))/'０１表（第１表）'!U32,2)</f>
        <v>274.58</v>
      </c>
      <c r="V17" s="737">
        <f>ROUND(('２１表(第3表)'!AX35-('２１表(第3表)'!AX32+'２１表(第3表)'!AX33+'２１表(第3表)'!AX34))/'０１表（第１表）'!V32,2)</f>
        <v>220.72</v>
      </c>
      <c r="W17" s="737">
        <f>ROUND(('２１表(第3表)'!BA35-('２１表(第3表)'!BA32+'２１表(第3表)'!BA33+'２１表(第3表)'!BA34))/'０１表（第１表）'!W32,2)</f>
        <v>185.85</v>
      </c>
      <c r="X17" s="737">
        <f>ROUND(('２１表(第3表)'!BD35-('２１表(第3表)'!BD32+'２１表(第3表)'!BD33+'２１表(第3表)'!BD34))/'０１表（第１表）'!X32,2)</f>
        <v>202.77</v>
      </c>
      <c r="Y17" s="737">
        <f>ROUND(('２１表(第3表)'!BG35-('２１表(第3表)'!BG32+'２１表(第3表)'!BG33+'２１表(第3表)'!BG34))/'０１表（第１表）'!Y32,2)</f>
        <v>201.7</v>
      </c>
      <c r="Z17" s="737">
        <f>ROUND(('２１表(第3表)'!BJ35-('２１表(第3表)'!BJ32+'２１表(第3表)'!BJ33+'２１表(第3表)'!BJ34))/'０１表（第１表）'!Z32,2)</f>
        <v>226.67</v>
      </c>
      <c r="AA17" s="737">
        <f>ROUND(('２１表(第3表)'!BM35-('２１表(第3表)'!BM32+'２１表(第3表)'!BM33+'２１表(第3表)'!BM34))/'０１表（第１表）'!AA32,2)</f>
        <v>235.22</v>
      </c>
      <c r="AB17" s="737">
        <f>ROUND(('２１表(第3表)'!BP35-('２１表(第3表)'!BP32+'２１表(第3表)'!BP33+'２１表(第3表)'!BP34))/'０１表（第１表）'!AB32,2)</f>
        <v>289.69</v>
      </c>
      <c r="AC17" s="737">
        <f>ROUND(('２１表(第3表)'!BS35-('２１表(第3表)'!BS32+'２１表(第3表)'!BS33+'２１表(第3表)'!BS34))/'０１表（第１表）'!AC32,2)</f>
        <v>249.31</v>
      </c>
      <c r="AD17" s="737">
        <f>ROUND(('２１表(第3表)'!BV35-('２１表(第3表)'!BV32+'２１表(第3表)'!BV33+'２１表(第3表)'!BV34))/'０１表（第１表）'!AD32,2)</f>
        <v>341.94</v>
      </c>
      <c r="AE17" s="737">
        <f>ROUND(('２１表(第3表)'!BY35-('２１表(第3表)'!BY32+'２１表(第3表)'!BY33+'２１表(第3表)'!BY34))/'０１表（第１表）'!AE32,2)</f>
        <v>241.99</v>
      </c>
      <c r="AF17" s="737">
        <f>ROUND(('２１表(第3表)'!CB35-('２１表(第3表)'!CB32+'２１表(第3表)'!CB33+'２１表(第3表)'!CB34))/'０１表（第１表）'!AF32,2)</f>
        <v>217.35</v>
      </c>
      <c r="AG17" s="737">
        <f>ROUND(('２１表(第3表)'!CE35-('２１表(第3表)'!CE32+'２１表(第3表)'!CE33+'２１表(第3表)'!CE34))/'０１表（第１表）'!AG32,2)</f>
        <v>596.15</v>
      </c>
      <c r="AH17" s="737">
        <f>ROUND(('２１表(第3表)'!CH35-('２１表(第3表)'!CH32+'２１表(第3表)'!CH33+'２１表(第3表)'!CH34))/'０１表（第１表）'!AH32,2)</f>
        <v>209.16</v>
      </c>
      <c r="AI17" s="737">
        <f>ROUND(('２１表(第3表)'!CK35-('２１表(第3表)'!CK32+'２１表(第3表)'!CK33+'２１表(第3表)'!CK34))/'０１表（第１表）'!AI32,2)</f>
        <v>161.68</v>
      </c>
      <c r="AJ17" s="737">
        <f>ROUND(('２１表(第3表)'!CN35-('２１表(第3表)'!CN32+'２１表(第3表)'!CN33+'２１表(第3表)'!CN34))/'０１表（第１表）'!AJ32,2)</f>
        <v>212.38</v>
      </c>
      <c r="AK17" s="737">
        <f>ROUND(('２１表(第3表)'!CQ35-('２１表(第3表)'!CQ32+'２１表(第3表)'!CQ33+'２１表(第3表)'!CQ34))/'０１表（第１表）'!AK32,2)</f>
        <v>178.16</v>
      </c>
      <c r="AL17" s="737">
        <f>ROUND(('２１表(第3表)'!CT35-('２１表(第3表)'!CT32+'２１表(第3表)'!CT33+'２１表(第3表)'!CT34))/'０１表（第１表）'!AL32,2)</f>
        <v>260.16</v>
      </c>
      <c r="AM17" s="737">
        <f>ROUND(('２１表(第3表)'!CW35-('２１表(第3表)'!CW32+'２１表(第3表)'!CW33+'２１表(第3表)'!CW34))/'０１表（第１表）'!AM32,2)</f>
        <v>173.37</v>
      </c>
      <c r="AN17" s="737">
        <f>ROUND(('２１表(第3表)'!CZ35-('２１表(第3表)'!CZ32+'２１表(第3表)'!CZ33+'２１表(第3表)'!CZ34))/'０１表（第１表）'!AN32,2)</f>
        <v>187.4</v>
      </c>
      <c r="AO17" s="737">
        <f>ROUND(('２１表(第3表)'!DC35-('２１表(第3表)'!DC32+'２１表(第3表)'!DC33+'２１表(第3表)'!DC34))/'０１表（第１表）'!AO32,2)</f>
        <v>207.08</v>
      </c>
      <c r="AP17" s="737">
        <f>ROUND(('２１表(第3表)'!DF35-('２１表(第3表)'!DF32+'２１表(第3表)'!DF33+'２１表(第3表)'!DF34))/'０１表（第１表）'!AP32,2)</f>
        <v>199.29</v>
      </c>
      <c r="AQ17" s="737">
        <f>ROUND(('２１表(第3表)'!DI35-('２１表(第3表)'!DI32+'２１表(第3表)'!DI33+'２１表(第3表)'!DI34))/'０１表（第１表）'!AQ32,2)</f>
        <v>228.99</v>
      </c>
      <c r="AR17" s="737">
        <f>ROUND(('２１表(第3表)'!DL35-('２１表(第3表)'!DL32+'２１表(第3表)'!DL33+'２１表(第3表)'!DL34))/'０１表（第１表）'!AR32,2)</f>
        <v>228.53</v>
      </c>
      <c r="AS17" s="737">
        <f>ROUND(('２１表(第3表)'!DO35-('２１表(第3表)'!DO32+'２１表(第3表)'!DO33+'２１表(第3表)'!DO34))/'０１表（第１表）'!AS32,2)</f>
        <v>292.14</v>
      </c>
      <c r="AT17" s="737">
        <f>ROUND(('２１表(第3表)'!DR35-('２１表(第3表)'!DR32+'２１表(第3表)'!DR33+'２１表(第3表)'!DR34))/'０１表（第１表）'!AT32,2)</f>
        <v>223.13</v>
      </c>
      <c r="AU17" s="737">
        <f>ROUND(('２１表(第3表)'!DU35-('２１表(第3表)'!DU32+'２１表(第3表)'!DU33+'２１表(第3表)'!DU34))/'０１表（第１表）'!AU32,2)</f>
        <v>220.22</v>
      </c>
      <c r="AV17" s="737">
        <f>ROUND(('２１表(第3表)'!DX35-('２１表(第3表)'!DX32+'２１表(第3表)'!DX33+'２１表(第3表)'!DX34))/'０１表（第１表）'!AV32,2)</f>
        <v>229.02</v>
      </c>
      <c r="AW17" s="738">
        <f>ROUND(('２１表(第3表)'!EA35-('２１表(第3表)'!EA32+'２１表(第3表)'!EA33+'２１表(第3表)'!EA34))/'０１表（第１表）'!AW32,2)</f>
        <v>229.33</v>
      </c>
      <c r="AX17" s="739">
        <f>ROUND(('２１表(第3表)'!ED35-('２１表(第3表)'!ED32+'２１表(第3表)'!ED33+'２１表(第3表)'!ED34))/'０１表（第１表）'!AX32,2)</f>
        <v>200.68</v>
      </c>
    </row>
    <row r="18" spans="2:50" s="30" customFormat="1" ht="16.5" customHeight="1">
      <c r="B18" s="356" t="s">
        <v>595</v>
      </c>
      <c r="C18" s="1632" t="s">
        <v>596</v>
      </c>
      <c r="D18" s="1633"/>
      <c r="E18" s="1633"/>
      <c r="F18" s="1634"/>
      <c r="G18" s="740"/>
      <c r="H18" s="740"/>
      <c r="I18" s="740"/>
      <c r="J18" s="740"/>
      <c r="K18" s="740"/>
      <c r="L18" s="740"/>
      <c r="M18" s="740"/>
      <c r="N18" s="740"/>
      <c r="O18" s="740"/>
      <c r="P18" s="740"/>
      <c r="Q18" s="740"/>
      <c r="R18" s="740"/>
      <c r="S18" s="740"/>
      <c r="T18" s="740"/>
      <c r="U18" s="740"/>
      <c r="V18" s="740"/>
      <c r="W18" s="740"/>
      <c r="X18" s="740"/>
      <c r="Y18" s="740"/>
      <c r="Z18" s="740"/>
      <c r="AA18" s="740"/>
      <c r="AB18" s="740"/>
      <c r="AC18" s="740"/>
      <c r="AD18" s="740"/>
      <c r="AE18" s="740"/>
      <c r="AF18" s="740"/>
      <c r="AG18" s="740"/>
      <c r="AH18" s="740"/>
      <c r="AI18" s="740"/>
      <c r="AJ18" s="740"/>
      <c r="AK18" s="740"/>
      <c r="AL18" s="740"/>
      <c r="AM18" s="740"/>
      <c r="AN18" s="740"/>
      <c r="AO18" s="740"/>
      <c r="AP18" s="740"/>
      <c r="AQ18" s="740"/>
      <c r="AR18" s="740"/>
      <c r="AS18" s="740"/>
      <c r="AT18" s="740"/>
      <c r="AU18" s="740"/>
      <c r="AV18" s="740"/>
      <c r="AW18" s="741"/>
      <c r="AX18" s="742"/>
    </row>
    <row r="19" spans="2:50" s="30" customFormat="1" ht="16.5" customHeight="1">
      <c r="B19" s="354" t="s">
        <v>592</v>
      </c>
      <c r="C19" s="1630" t="s">
        <v>618</v>
      </c>
      <c r="D19" s="1631"/>
      <c r="E19" s="81"/>
      <c r="F19" s="357"/>
      <c r="G19" s="743">
        <f>ROUND(('２１表(第3表)'!E17+'２１表(第3表)'!E14+'２１表(第3表)'!E28)/'０１表（第１表）'!G32,2)</f>
        <v>63.35</v>
      </c>
      <c r="H19" s="743">
        <f>ROUND(('２１表(第3表)'!H17+'２１表(第3表)'!H14+'２１表(第3表)'!H28)/'０１表（第１表）'!H32,2)</f>
        <v>77.61</v>
      </c>
      <c r="I19" s="743">
        <f>ROUND(('２１表(第3表)'!K17+'２１表(第3表)'!K14+'２１表(第3表)'!K28)/'０１表（第１表）'!I32,2)</f>
        <v>122.87</v>
      </c>
      <c r="J19" s="743">
        <f>ROUND(('２１表(第3表)'!N17+'２１表(第3表)'!N14+'２１表(第3表)'!N28)/'０１表（第１表）'!J32,2)</f>
        <v>73.81</v>
      </c>
      <c r="K19" s="743">
        <f>ROUND(('２１表(第3表)'!Q17+'２１表(第3表)'!Q14+'２１表(第3表)'!Q28)/'０１表（第１表）'!K32,2)</f>
        <v>134.8</v>
      </c>
      <c r="L19" s="743">
        <f>ROUND(('２１表(第3表)'!T17+'２１表(第3表)'!T14+'２１表(第3表)'!T28)/'０１表（第１表）'!L32,2)</f>
        <v>110.08</v>
      </c>
      <c r="M19" s="743">
        <f>ROUND(('２１表(第3表)'!W17+'２１表(第3表)'!W14+'２１表(第3表)'!W28)/'０１表（第１表）'!M32,2)</f>
        <v>204.91</v>
      </c>
      <c r="N19" s="743">
        <f>ROUND(('２１表(第3表)'!Z17+'２１表(第3表)'!Z14+'２１表(第3表)'!Z28)/'０１表（第１表）'!N32,2)</f>
        <v>156.97</v>
      </c>
      <c r="O19" s="743">
        <f>ROUND(('２１表(第3表)'!AC17+'２１表(第3表)'!AC14+'２１表(第3表)'!AC28)/'０１表（第１表）'!O32,2)</f>
        <v>105.07</v>
      </c>
      <c r="P19" s="743">
        <f>ROUND(('２１表(第3表)'!AF17+'２１表(第3表)'!AF14+'２１表(第3表)'!AF28)/'０１表（第１表）'!P32,2)</f>
        <v>85.81</v>
      </c>
      <c r="Q19" s="743">
        <f>ROUND(('２１表(第3表)'!AI17+'２１表(第3表)'!AI14+'２１表(第3表)'!AI28)/'０１表（第１表）'!Q32,2)</f>
        <v>60.18</v>
      </c>
      <c r="R19" s="743">
        <f>ROUND(('２１表(第3表)'!AL17+'２１表(第3表)'!AL14+'２１表(第3表)'!AL28)/'０１表（第１表）'!R32,2)</f>
        <v>165.67</v>
      </c>
      <c r="S19" s="743">
        <f>ROUND(('２１表(第3表)'!AO17+'２１表(第3表)'!AO14+'２１表(第3表)'!AO28)/'０１表（第１表）'!S32,2)</f>
        <v>141.84</v>
      </c>
      <c r="T19" s="743">
        <f>ROUND(('２１表(第3表)'!AR17+'２１表(第3表)'!AR14+'２１表(第3表)'!AR28)/'０１表（第１表）'!T32,2)</f>
        <v>82.98</v>
      </c>
      <c r="U19" s="743">
        <f>ROUND(('２１表(第3表)'!AU17+'２１表(第3表)'!AU14+'２１表(第3表)'!AU28)/'０１表（第１表）'!U32,2)</f>
        <v>154.6</v>
      </c>
      <c r="V19" s="743">
        <f>ROUND(('２１表(第3表)'!AX17+'２１表(第3表)'!AX14+'２１表(第3表)'!AX28)/'０１表（第１表）'!V32,2)</f>
        <v>90.36</v>
      </c>
      <c r="W19" s="743">
        <f>ROUND(('２１表(第3表)'!BA17+'２１表(第3表)'!BA14+'２１表(第3表)'!BA28)/'０１表（第１表）'!W32,2)</f>
        <v>82.71</v>
      </c>
      <c r="X19" s="743">
        <f>ROUND(('２１表(第3表)'!BD17+'２１表(第3表)'!BD14+'２１表(第3表)'!BD28)/'０１表（第１表）'!X32,2)</f>
        <v>111.52</v>
      </c>
      <c r="Y19" s="743">
        <f>ROUND(('２１表(第3表)'!BG17+'２１表(第3表)'!BG14+'２１表(第3表)'!BG28)/'０１表（第１表）'!Y32,2)</f>
        <v>100.99</v>
      </c>
      <c r="Z19" s="743">
        <f>ROUND(('２１表(第3表)'!BJ17+'２１表(第3表)'!BJ14+'２１表(第3表)'!BJ28)/'０１表（第１表）'!Z32,2)</f>
        <v>141.52</v>
      </c>
      <c r="AA19" s="743">
        <f>ROUND(('２１表(第3表)'!BM17+'２１表(第3表)'!BM14+'２１表(第3表)'!BM28)/'０１表（第１表）'!AA32,2)</f>
        <v>125.07</v>
      </c>
      <c r="AB19" s="743">
        <f>ROUND(('２１表(第3表)'!BP17+'２１表(第3表)'!BP14+'２１表(第3表)'!BP28)/'０１表（第１表）'!AB32,2)</f>
        <v>150</v>
      </c>
      <c r="AC19" s="743">
        <f>ROUND(('２１表(第3表)'!BS17+'２１表(第3表)'!BS14+'２１表(第3表)'!BS28)/'０１表（第１表）'!AC32,2)</f>
        <v>143.96</v>
      </c>
      <c r="AD19" s="743">
        <f>ROUND(('２１表(第3表)'!BV17+'２１表(第3表)'!BV14+'２１表(第3表)'!BV28)/'０１表（第１表）'!AD32,2)</f>
        <v>191.65</v>
      </c>
      <c r="AE19" s="743">
        <f>ROUND(('２１表(第3表)'!BY17+'２１表(第3表)'!BY14+'２１表(第3表)'!BY28)/'０１表（第１表）'!AE32,2)</f>
        <v>140.82</v>
      </c>
      <c r="AF19" s="743">
        <f>ROUND(('２１表(第3表)'!CB17+'２１表(第3表)'!CB14+'２１表(第3表)'!CB28)/'０１表（第１表）'!AF32,2)</f>
        <v>126.04</v>
      </c>
      <c r="AG19" s="743">
        <f>ROUND(('２１表(第3表)'!CE17+'２１表(第3表)'!CE14+'２１表(第3表)'!CE28)/'０１表（第１表）'!AG32,2)</f>
        <v>422.65</v>
      </c>
      <c r="AH19" s="743">
        <f>ROUND(('２１表(第3表)'!CH17+'２１表(第3表)'!CH14+'２１表(第3表)'!CH28)/'０１表（第１表）'!AH32,2)</f>
        <v>99.4</v>
      </c>
      <c r="AI19" s="743">
        <f>ROUND(('２１表(第3表)'!CK17+'２１表(第3表)'!CK14+'２１表(第3表)'!CK28)/'０１表（第１表）'!AI32,2)</f>
        <v>86.41</v>
      </c>
      <c r="AJ19" s="743">
        <f>ROUND(('２１表(第3表)'!CN17+'２１表(第3表)'!CN14+'２１表(第3表)'!CN28)/'０１表（第１表）'!AJ32,2)</f>
        <v>123.77</v>
      </c>
      <c r="AK19" s="743">
        <f>ROUND(('２１表(第3表)'!CQ17+'２１表(第3表)'!CQ14+'２１表(第3表)'!CQ28)/'０１表（第１表）'!AK32,2)</f>
        <v>74.74</v>
      </c>
      <c r="AL19" s="743">
        <f>ROUND(('２１表(第3表)'!CT17+'２１表(第3表)'!CT14+'２１表(第3表)'!CT28)/'０１表（第１表）'!AL32,2)</f>
        <v>166.83</v>
      </c>
      <c r="AM19" s="743">
        <f>ROUND(('２１表(第3表)'!CW17+'２１表(第3表)'!CW14+'２１表(第3表)'!CW28)/'０１表（第１表）'!AM32,2)</f>
        <v>86.64</v>
      </c>
      <c r="AN19" s="743">
        <f>ROUND(('２１表(第3表)'!CZ17+'２１表(第3表)'!CZ14+'２１表(第3表)'!CZ28)/'０１表（第１表）'!AN32,2)</f>
        <v>73.88</v>
      </c>
      <c r="AO19" s="743">
        <f>ROUND(('２１表(第3表)'!DC17+'２１表(第3表)'!DC14+'２１表(第3表)'!DC28)/'０１表（第１表）'!AO32,2)</f>
        <v>120.41</v>
      </c>
      <c r="AP19" s="743">
        <f>ROUND(('２１表(第3表)'!DF17+'２１表(第3表)'!DF14+'２１表(第3表)'!DF28)/'０１表（第１表）'!AP32,2)</f>
        <v>107.28</v>
      </c>
      <c r="AQ19" s="743">
        <f>ROUND(('２１表(第3表)'!DI17+'２１表(第3表)'!DI14+'２１表(第3表)'!DI28)/'０１表（第１表）'!AQ32,2)</f>
        <v>133.15</v>
      </c>
      <c r="AR19" s="743">
        <f>ROUND(('２１表(第3表)'!DL17+'２１表(第3表)'!DL14+'２１表(第3表)'!DL28)/'０１表（第１表）'!AR32,2)</f>
        <v>118.18</v>
      </c>
      <c r="AS19" s="743">
        <f>ROUND(('２１表(第3表)'!DO17+'２１表(第3表)'!DO14+'２１表(第3表)'!DO28)/'０１表（第１表）'!AS32,2)</f>
        <v>210.7</v>
      </c>
      <c r="AT19" s="743">
        <f>ROUND(('２１表(第3表)'!DR17+'２１表(第3表)'!DR14+'２１表(第3表)'!DR28)/'０１表（第１表）'!AT32,2)</f>
        <v>102.67</v>
      </c>
      <c r="AU19" s="743">
        <f>ROUND(('２１表(第3表)'!DU17+'２１表(第3表)'!DU14+'２１表(第3表)'!DU28)/'０１表（第１表）'!AU32,2)</f>
        <v>94.67</v>
      </c>
      <c r="AV19" s="743">
        <f>ROUND(('２１表(第3表)'!DX17+'２１表(第3表)'!DX14+'２１表(第3表)'!DX28)/'０１表（第１表）'!AV32,2)</f>
        <v>120.86</v>
      </c>
      <c r="AW19" s="744">
        <f>ROUND(('２１表(第3表)'!EA17+'２１表(第3表)'!EA14+'２１表(第3表)'!EA28)/'０１表（第１表）'!AW32,2)</f>
        <v>102.83</v>
      </c>
      <c r="AX19" s="745">
        <f>ROUND(('２１表(第3表)'!ED17+'２１表(第3表)'!ED14+'２１表(第3表)'!ED28)/'０１表（第１表）'!AX32,2)</f>
        <v>109.79</v>
      </c>
    </row>
    <row r="20" spans="2:50" ht="16.5" customHeight="1">
      <c r="B20" s="351" t="s">
        <v>597</v>
      </c>
      <c r="C20" s="370" t="s">
        <v>598</v>
      </c>
      <c r="D20" s="55"/>
      <c r="E20" s="55"/>
      <c r="F20" s="349"/>
      <c r="G20" s="727"/>
      <c r="H20" s="727"/>
      <c r="I20" s="727"/>
      <c r="J20" s="727"/>
      <c r="K20" s="727"/>
      <c r="L20" s="727"/>
      <c r="M20" s="727"/>
      <c r="N20" s="727"/>
      <c r="O20" s="727"/>
      <c r="P20" s="727"/>
      <c r="Q20" s="727"/>
      <c r="R20" s="727"/>
      <c r="S20" s="727"/>
      <c r="T20" s="727"/>
      <c r="U20" s="727"/>
      <c r="V20" s="727"/>
      <c r="W20" s="727"/>
      <c r="X20" s="727"/>
      <c r="Y20" s="727"/>
      <c r="Z20" s="727"/>
      <c r="AA20" s="727"/>
      <c r="AB20" s="727"/>
      <c r="AC20" s="727"/>
      <c r="AD20" s="727"/>
      <c r="AE20" s="727"/>
      <c r="AF20" s="727"/>
      <c r="AG20" s="727"/>
      <c r="AH20" s="727"/>
      <c r="AI20" s="727"/>
      <c r="AJ20" s="727"/>
      <c r="AK20" s="727"/>
      <c r="AL20" s="727"/>
      <c r="AM20" s="727"/>
      <c r="AN20" s="727"/>
      <c r="AO20" s="727"/>
      <c r="AP20" s="727"/>
      <c r="AQ20" s="727"/>
      <c r="AR20" s="727"/>
      <c r="AS20" s="727"/>
      <c r="AT20" s="727"/>
      <c r="AU20" s="727"/>
      <c r="AV20" s="727"/>
      <c r="AW20" s="728"/>
      <c r="AX20" s="729"/>
    </row>
    <row r="21" spans="2:50" ht="16.5" customHeight="1">
      <c r="B21" s="353" t="s">
        <v>14</v>
      </c>
      <c r="C21" s="372" t="s">
        <v>599</v>
      </c>
      <c r="D21" s="56"/>
      <c r="E21" s="56"/>
      <c r="F21" s="352"/>
      <c r="G21" s="710">
        <f>ROUND('０１表（第１表）'!G14/'０１表（第１表）'!G51,1)</f>
        <v>2759.5</v>
      </c>
      <c r="H21" s="710">
        <f>ROUND('０１表（第１表）'!H14/'０１表（第１表）'!H51,1)</f>
        <v>2580.6</v>
      </c>
      <c r="I21" s="710">
        <f>ROUND('０１表（第１表）'!I14/'０１表（第１表）'!I51,1)</f>
        <v>7102.5</v>
      </c>
      <c r="J21" s="710">
        <f>ROUND('０１表（第１表）'!J14/'０１表（第１表）'!J51,1)</f>
        <v>7681.1</v>
      </c>
      <c r="K21" s="710">
        <f>ROUND('０１表（第１表）'!K14/'０１表（第１表）'!K51,1)</f>
        <v>2825</v>
      </c>
      <c r="L21" s="710">
        <f>ROUND('０１表（第１表）'!L14/'０１表（第１表）'!L51,1)</f>
        <v>7494.3</v>
      </c>
      <c r="M21" s="710">
        <f>ROUND('０１表（第１表）'!M14/'０１表（第１表）'!M51,1)</f>
        <v>6655</v>
      </c>
      <c r="N21" s="710">
        <f>ROUND('０１表（第１表）'!N14/'０１表（第１表）'!N51,1)</f>
        <v>5134.7</v>
      </c>
      <c r="O21" s="710">
        <f>ROUND('０１表（第１表）'!O14/'０１表（第１表）'!O51,1)</f>
        <v>2112.8</v>
      </c>
      <c r="P21" s="710">
        <f>ROUND('０１表（第１表）'!P14/'０１表（第１表）'!P51,1)</f>
        <v>2989.3</v>
      </c>
      <c r="Q21" s="710">
        <f>ROUND('０１表（第１表）'!Q14/'０１表（第１表）'!Q51,1)</f>
        <v>2048.3</v>
      </c>
      <c r="R21" s="710">
        <f>ROUND('０１表（第１表）'!R14/'０１表（第１表）'!R51,1)</f>
        <v>4177.3</v>
      </c>
      <c r="S21" s="710">
        <f>ROUND('０１表（第１表）'!S14/'０１表（第１表）'!S51,1)</f>
        <v>4808.7</v>
      </c>
      <c r="T21" s="710">
        <f>ROUND('０１表（第１表）'!T14/'０１表（第１表）'!T51,1)</f>
        <v>4920.2</v>
      </c>
      <c r="U21" s="710">
        <f>ROUND('０１表（第１表）'!U14/'０１表（第１表）'!U51,1)</f>
        <v>6116.3</v>
      </c>
      <c r="V21" s="710">
        <f>ROUND('０１表（第１表）'!V14/'０１表（第１表）'!V51,1)</f>
        <v>4139.3</v>
      </c>
      <c r="W21" s="710">
        <f>ROUND('０１表（第１表）'!W14/'０１表（第１表）'!W51,1)</f>
        <v>7881.8</v>
      </c>
      <c r="X21" s="710">
        <f>ROUND('０１表（第１表）'!X14/'０１表（第１表）'!X51,1)</f>
        <v>2867.9</v>
      </c>
      <c r="Y21" s="710">
        <f>ROUND('０１表（第１表）'!Y14/'０１表（第１表）'!Y51,1)</f>
        <v>3926.4</v>
      </c>
      <c r="Z21" s="710">
        <f>ROUND('０１表（第１表）'!Z14/'０１表（第１表）'!Z51,1)</f>
        <v>6260.5</v>
      </c>
      <c r="AA21" s="710">
        <f>ROUND('０１表（第１表）'!AA14/'０１表（第１表）'!AA51,1)</f>
        <v>5459.4</v>
      </c>
      <c r="AB21" s="710">
        <f>ROUND('０１表（第１表）'!AB14/'０１表（第１表）'!AB51,1)</f>
        <v>2083.2</v>
      </c>
      <c r="AC21" s="710">
        <f>ROUND('０１表（第１表）'!AC14/'０１表（第１表）'!AC51,1)</f>
        <v>4193.6</v>
      </c>
      <c r="AD21" s="710">
        <f>ROUND('０１表（第１表）'!AD14/'０１表（第１表）'!AD51,1)</f>
        <v>3415.3</v>
      </c>
      <c r="AE21" s="710">
        <f>ROUND('０１表（第１表）'!AE14/'０１表（第１表）'!AE51,1)</f>
        <v>4927.2</v>
      </c>
      <c r="AF21" s="710">
        <f>ROUND('０１表（第１表）'!AF14/'０１表（第１表）'!AF51,1)</f>
        <v>3951.1</v>
      </c>
      <c r="AG21" s="710">
        <f>ROUND('０１表（第１表）'!AG14/'０１表（第１表）'!AG51,1)</f>
        <v>5384.1</v>
      </c>
      <c r="AH21" s="710">
        <f>ROUND('０１表（第１表）'!AH14/'０１表（第１表）'!AH51,1)</f>
        <v>3605.1</v>
      </c>
      <c r="AI21" s="710">
        <f>ROUND('０１表（第１表）'!AI14/'０１表（第１表）'!AI51,1)</f>
        <v>4202.7</v>
      </c>
      <c r="AJ21" s="710">
        <f>ROUND('０１表（第１表）'!AJ14/'０１表（第１表）'!AJ51,1)</f>
        <v>2300</v>
      </c>
      <c r="AK21" s="710">
        <f>ROUND('０１表（第１表）'!AK14/'０１表（第１表）'!AK51,1)</f>
        <v>3124.2</v>
      </c>
      <c r="AL21" s="710">
        <f>ROUND('０１表（第１表）'!AL14/'０１表（第１表）'!AL51,1)</f>
        <v>2409.4</v>
      </c>
      <c r="AM21" s="710">
        <f>ROUND('０１表（第１表）'!AM14/'０１表（第１表）'!AM51,1)</f>
        <v>2883.4</v>
      </c>
      <c r="AN21" s="710">
        <f>ROUND('０１表（第１表）'!AN14/'０１表（第１表）'!AN51,1)</f>
        <v>1456.5</v>
      </c>
      <c r="AO21" s="710">
        <f>ROUND('０１表（第１表）'!AO14/'０１表（第１表）'!AO51,1)</f>
        <v>3251.8</v>
      </c>
      <c r="AP21" s="710">
        <f>ROUND('０１表（第１表）'!AP14/'０１表（第１表）'!AP51,1)</f>
        <v>7705.8</v>
      </c>
      <c r="AQ21" s="710">
        <f>ROUND('０１表（第１表）'!AQ14/'０１表（第１表）'!AQ51,1)</f>
        <v>3180</v>
      </c>
      <c r="AR21" s="710">
        <f>ROUND('０１表（第１表）'!AR14/'０１表（第１表）'!AR51,1)</f>
        <v>5253.5</v>
      </c>
      <c r="AS21" s="710">
        <f>ROUND('０１表（第１表）'!AS14/'０１表（第１表）'!AS51,1)</f>
        <v>4634</v>
      </c>
      <c r="AT21" s="710">
        <f>ROUND('０１表（第１表）'!AT14/'０１表（第１表）'!AT51,1)</f>
        <v>2595.4</v>
      </c>
      <c r="AU21" s="710">
        <f>ROUND('０１表（第１表）'!AU14/'０１表（第１表）'!AU51,1)</f>
        <v>2067.4</v>
      </c>
      <c r="AV21" s="710">
        <f>ROUND('０１表（第１表）'!AV14/'０１表（第１表）'!AV51,1)</f>
        <v>3599.4</v>
      </c>
      <c r="AW21" s="711">
        <f>ROUND('０１表（第１表）'!AW14/'０１表（第１表）'!AW51,1)</f>
        <v>1835.6</v>
      </c>
      <c r="AX21" s="723">
        <f>ROUND('０１表（第１表）'!AX14/'０１表（第１表）'!AX51,1)</f>
        <v>3711.3</v>
      </c>
    </row>
    <row r="22" spans="2:50" ht="16.5" customHeight="1">
      <c r="B22" s="351" t="s">
        <v>600</v>
      </c>
      <c r="C22" s="373" t="s">
        <v>601</v>
      </c>
      <c r="D22" s="60"/>
      <c r="E22" s="60"/>
      <c r="F22" s="359"/>
      <c r="G22" s="727"/>
      <c r="H22" s="727"/>
      <c r="I22" s="727"/>
      <c r="J22" s="727"/>
      <c r="K22" s="727"/>
      <c r="L22" s="727"/>
      <c r="M22" s="727"/>
      <c r="N22" s="727"/>
      <c r="O22" s="727"/>
      <c r="P22" s="727"/>
      <c r="Q22" s="727"/>
      <c r="R22" s="727"/>
      <c r="S22" s="727"/>
      <c r="T22" s="727"/>
      <c r="U22" s="727"/>
      <c r="V22" s="727"/>
      <c r="W22" s="727"/>
      <c r="X22" s="727"/>
      <c r="Y22" s="727"/>
      <c r="Z22" s="727"/>
      <c r="AA22" s="727"/>
      <c r="AB22" s="727"/>
      <c r="AC22" s="727"/>
      <c r="AD22" s="727"/>
      <c r="AE22" s="727"/>
      <c r="AF22" s="727"/>
      <c r="AG22" s="727"/>
      <c r="AH22" s="727"/>
      <c r="AI22" s="727"/>
      <c r="AJ22" s="727"/>
      <c r="AK22" s="727"/>
      <c r="AL22" s="727"/>
      <c r="AM22" s="727"/>
      <c r="AN22" s="727"/>
      <c r="AO22" s="727"/>
      <c r="AP22" s="727"/>
      <c r="AQ22" s="727"/>
      <c r="AR22" s="727"/>
      <c r="AS22" s="727"/>
      <c r="AT22" s="727"/>
      <c r="AU22" s="727"/>
      <c r="AV22" s="727"/>
      <c r="AW22" s="728"/>
      <c r="AX22" s="729"/>
    </row>
    <row r="23" spans="2:50" ht="16.5" customHeight="1">
      <c r="B23" s="353" t="s">
        <v>15</v>
      </c>
      <c r="C23" s="372" t="s">
        <v>599</v>
      </c>
      <c r="D23" s="56"/>
      <c r="E23" s="56"/>
      <c r="F23" s="352"/>
      <c r="G23" s="710">
        <f>ROUND('０１表（第１表）'!G32/'０１表（第１表）'!G51,1)</f>
        <v>347.9</v>
      </c>
      <c r="H23" s="710">
        <f>ROUND('０１表（第１表）'!H32/'０１表（第１表）'!H51,1)</f>
        <v>284</v>
      </c>
      <c r="I23" s="710">
        <f>ROUND('０１表（第１表）'!I32/'０１表（第１表）'!I51,1)</f>
        <v>755</v>
      </c>
      <c r="J23" s="710">
        <f>ROUND('０１表（第１表）'!J32/'０１表（第１表）'!J51,1)</f>
        <v>800.7</v>
      </c>
      <c r="K23" s="710">
        <f>ROUND('０１表（第１表）'!K32/'０１表（第１表）'!K51,1)</f>
        <v>200.8</v>
      </c>
      <c r="L23" s="710">
        <f>ROUND('０１表（第１表）'!L32/'０１表（第１表）'!L51,1)</f>
        <v>752.2</v>
      </c>
      <c r="M23" s="710">
        <f>ROUND('０１表（第１表）'!M32/'０１表（第１表）'!M51,1)</f>
        <v>561.1</v>
      </c>
      <c r="N23" s="710">
        <f>ROUND('０１表（第１表）'!N32/'０１表（第１表）'!N51,1)</f>
        <v>495</v>
      </c>
      <c r="O23" s="710">
        <f>ROUND('０１表（第１表）'!O32/'０１表（第１表）'!O51,1)</f>
        <v>234</v>
      </c>
      <c r="P23" s="710">
        <f>ROUND('０１表（第１表）'!P32/'０１表（第１表）'!P51,1)</f>
        <v>330.7</v>
      </c>
      <c r="Q23" s="710">
        <f>ROUND('０１表（第１表）'!Q32/'０１表（第１表）'!Q51,1)</f>
        <v>272.3</v>
      </c>
      <c r="R23" s="710">
        <f>ROUND('０１表（第１表）'!R32/'０１表（第１表）'!R51,1)</f>
        <v>368.6</v>
      </c>
      <c r="S23" s="710">
        <f>ROUND('０１表（第１表）'!S32/'０１表（第１表）'!S51,1)</f>
        <v>593.2</v>
      </c>
      <c r="T23" s="710">
        <f>ROUND('０１表（第１表）'!T32/'０１表（第１表）'!T51,1)</f>
        <v>562.9</v>
      </c>
      <c r="U23" s="710">
        <f>ROUND('０１表（第１表）'!U32/'０１表（第１表）'!U51,1)</f>
        <v>674</v>
      </c>
      <c r="V23" s="710">
        <f>ROUND('０１表（第１表）'!V32/'０１表（第１表）'!V51,1)</f>
        <v>389.4</v>
      </c>
      <c r="W23" s="710">
        <f>ROUND('０１表（第１表）'!W32/'０１表（第１表）'!W51,1)</f>
        <v>769.1</v>
      </c>
      <c r="X23" s="710">
        <f>ROUND('０１表（第１表）'!X32/'０１表（第１表）'!X51,1)</f>
        <v>322.4</v>
      </c>
      <c r="Y23" s="710">
        <f>ROUND('０１表（第１表）'!Y32/'０１表（第１表）'!Y51,1)</f>
        <v>349.5</v>
      </c>
      <c r="Z23" s="710">
        <f>ROUND('０１表（第１表）'!Z32/'０１表（第１表）'!Z51,1)</f>
        <v>534.5</v>
      </c>
      <c r="AA23" s="710">
        <f>ROUND('０１表（第１表）'!AA32/'０１表（第１表）'!AA51,1)</f>
        <v>542.8</v>
      </c>
      <c r="AB23" s="710">
        <f>ROUND('０１表（第１表）'!AB32/'０１表（第１表）'!AB51,1)</f>
        <v>202.2</v>
      </c>
      <c r="AC23" s="710">
        <f>ROUND('０１表（第１表）'!AC32/'０１表（第１表）'!AC51,1)</f>
        <v>382</v>
      </c>
      <c r="AD23" s="710">
        <f>ROUND('０１表（第１表）'!AD32/'０１表（第１表）'!AD51,1)</f>
        <v>234.9</v>
      </c>
      <c r="AE23" s="710">
        <f>ROUND('０１表（第１表）'!AE32/'０１表（第１表）'!AE51,1)</f>
        <v>557.2</v>
      </c>
      <c r="AF23" s="710">
        <f>ROUND('０１表（第１表）'!AF32/'０１表（第１表）'!AF51,1)</f>
        <v>364.8</v>
      </c>
      <c r="AG23" s="710">
        <f>ROUND('０１表（第１表）'!AG32/'０１表（第１表）'!AG51,1)</f>
        <v>242.5</v>
      </c>
      <c r="AH23" s="710">
        <f>ROUND('０１表（第１表）'!AH32/'０１表（第１表）'!AH51,1)</f>
        <v>347.2</v>
      </c>
      <c r="AI23" s="710">
        <f>ROUND('０１表（第１表）'!AI32/'０１表（第１表）'!AI51,1)</f>
        <v>379.3</v>
      </c>
      <c r="AJ23" s="710">
        <f>ROUND('０１表（第１表）'!AJ32/'０１表（第１表）'!AJ51,1)</f>
        <v>233.2</v>
      </c>
      <c r="AK23" s="710">
        <f>ROUND('０１表（第１表）'!AK32/'０１表（第１表）'!AK51,1)</f>
        <v>476.7</v>
      </c>
      <c r="AL23" s="710">
        <f>ROUND('０１表（第１表）'!AL32/'０１表（第１表）'!AL51,1)</f>
        <v>218.4</v>
      </c>
      <c r="AM23" s="710">
        <f>ROUND('０１表（第１表）'!AM32/'０１表（第１表）'!AM51,1)</f>
        <v>308.2</v>
      </c>
      <c r="AN23" s="710">
        <f>ROUND('０１表（第１表）'!AN32/'０１表（第１表）'!AN51,1)</f>
        <v>150</v>
      </c>
      <c r="AO23" s="710">
        <f>ROUND('０１表（第１表）'!AO32/'０１表（第１表）'!AO51,1)</f>
        <v>489.2</v>
      </c>
      <c r="AP23" s="710">
        <f>ROUND('０１表（第１表）'!AP32/'０１表（第１表）'!AP51,1)</f>
        <v>786.1</v>
      </c>
      <c r="AQ23" s="710">
        <f>ROUND('０１表（第１表）'!AQ32/'０１表（第１表）'!AQ51,1)</f>
        <v>303.2</v>
      </c>
      <c r="AR23" s="710">
        <f>ROUND('０１表（第１表）'!AR32/'０１表（第１表）'!AR51,1)</f>
        <v>351</v>
      </c>
      <c r="AS23" s="710">
        <f>ROUND('０１表（第１表）'!AS32/'０１表（第１表）'!AS51,1)</f>
        <v>789.8</v>
      </c>
      <c r="AT23" s="710">
        <f>ROUND('０１表（第１表）'!AT32/'０１表（第１表）'!AT51,1)</f>
        <v>242.6</v>
      </c>
      <c r="AU23" s="710">
        <f>ROUND('０１表（第１表）'!AU32/'０１表（第１表）'!AU51,1)</f>
        <v>202.1</v>
      </c>
      <c r="AV23" s="710">
        <f>ROUND('０１表（第１表）'!AV32/'０１表（第１表）'!AV51,1)</f>
        <v>351.8</v>
      </c>
      <c r="AW23" s="711">
        <f>ROUND('０１表（第１表）'!AW32/'０１表（第１表）'!AW51,1)</f>
        <v>238.3</v>
      </c>
      <c r="AX23" s="723">
        <f>ROUND('０１表（第１表）'!AX32/'０１表（第１表）'!AX51,1)</f>
        <v>390.5</v>
      </c>
    </row>
    <row r="24" spans="2:50" ht="16.5" customHeight="1">
      <c r="B24" s="351" t="s">
        <v>602</v>
      </c>
      <c r="C24" s="373" t="s">
        <v>603</v>
      </c>
      <c r="D24" s="60"/>
      <c r="E24" s="60"/>
      <c r="F24" s="359"/>
      <c r="G24" s="727"/>
      <c r="H24" s="727"/>
      <c r="I24" s="727"/>
      <c r="J24" s="727"/>
      <c r="K24" s="727"/>
      <c r="L24" s="727"/>
      <c r="M24" s="727"/>
      <c r="N24" s="727"/>
      <c r="O24" s="727"/>
      <c r="P24" s="727"/>
      <c r="Q24" s="727"/>
      <c r="R24" s="727"/>
      <c r="S24" s="727"/>
      <c r="T24" s="727"/>
      <c r="U24" s="727"/>
      <c r="V24" s="727"/>
      <c r="W24" s="727"/>
      <c r="X24" s="727"/>
      <c r="Y24" s="727"/>
      <c r="Z24" s="727"/>
      <c r="AA24" s="727"/>
      <c r="AB24" s="727"/>
      <c r="AC24" s="727"/>
      <c r="AD24" s="727"/>
      <c r="AE24" s="727"/>
      <c r="AF24" s="727"/>
      <c r="AG24" s="727"/>
      <c r="AH24" s="727"/>
      <c r="AI24" s="727"/>
      <c r="AJ24" s="727"/>
      <c r="AK24" s="727"/>
      <c r="AL24" s="727"/>
      <c r="AM24" s="727"/>
      <c r="AN24" s="727"/>
      <c r="AO24" s="727"/>
      <c r="AP24" s="727"/>
      <c r="AQ24" s="727"/>
      <c r="AR24" s="727"/>
      <c r="AS24" s="727"/>
      <c r="AT24" s="727"/>
      <c r="AU24" s="727"/>
      <c r="AV24" s="727"/>
      <c r="AW24" s="728"/>
      <c r="AX24" s="729"/>
    </row>
    <row r="25" spans="2:50" ht="16.5" customHeight="1">
      <c r="B25" s="358" t="s">
        <v>750</v>
      </c>
      <c r="C25" s="372" t="s">
        <v>599</v>
      </c>
      <c r="D25" s="56"/>
      <c r="E25" s="56"/>
      <c r="F25" s="352"/>
      <c r="G25" s="710">
        <f>ROUND('２０表（第2表）'!G5/'０１表（第１表）'!G51,1)</f>
        <v>53408.2</v>
      </c>
      <c r="H25" s="710">
        <f>ROUND('２０表（第2表）'!H5/'０１表（第１表）'!H51,1)</f>
        <v>43314.2</v>
      </c>
      <c r="I25" s="710">
        <f>ROUND('２０表（第2表）'!I5/'０１表（第１表）'!I51,1)</f>
        <v>178789.8</v>
      </c>
      <c r="J25" s="710">
        <f>ROUND('２０表（第2表）'!J5/'０１表（第１表）'!J51,1)</f>
        <v>123975.9</v>
      </c>
      <c r="K25" s="710">
        <f>ROUND('２０表（第2表）'!K5/'０１表（第１表）'!K51,1)</f>
        <v>48809.6</v>
      </c>
      <c r="L25" s="710">
        <f>ROUND('２０表（第2表）'!L5/'０１表（第１表）'!L51,1)</f>
        <v>148167.4</v>
      </c>
      <c r="M25" s="710">
        <f>ROUND('２０表（第2表）'!M5/'０１表（第１表）'!M51,1)</f>
        <v>133056</v>
      </c>
      <c r="N25" s="710">
        <f>ROUND('２０表（第2表）'!N5/'０１表（第１表）'!N51,1)</f>
        <v>119300.9</v>
      </c>
      <c r="O25" s="710">
        <f>ROUND('２０表（第2表）'!O5/'０１表（第１表）'!O51,1)</f>
        <v>37083.9</v>
      </c>
      <c r="P25" s="710">
        <f>ROUND('２０表（第2表）'!P5/'０１表（第１表）'!P51,1)</f>
        <v>54234.5</v>
      </c>
      <c r="Q25" s="710">
        <f>ROUND('２０表（第2表）'!Q5/'０１表（第１表）'!Q51,1)</f>
        <v>45169.2</v>
      </c>
      <c r="R25" s="710">
        <f>ROUND('２０表（第2表）'!R5/'０１表（第１表）'!R51,1)</f>
        <v>84229.3</v>
      </c>
      <c r="S25" s="710">
        <f>ROUND('２０表（第2表）'!S5/'０１表（第１表）'!S51,1)</f>
        <v>108129.3</v>
      </c>
      <c r="T25" s="710">
        <f>ROUND('２０表（第2表）'!T5/'０１表（第１表）'!T51,1)</f>
        <v>95331.3</v>
      </c>
      <c r="U25" s="710">
        <f>ROUND('２０表（第2表）'!U5/'０１表（第１表）'!U51,1)</f>
        <v>174290</v>
      </c>
      <c r="V25" s="710">
        <f>ROUND('２０表（第2表）'!V5/'０１表（第１表）'!V51,1)</f>
        <v>95445.3</v>
      </c>
      <c r="W25" s="710">
        <f>ROUND('２０表（第2表）'!W5/'０１表（第１表）'!W51,1)</f>
        <v>152237.4</v>
      </c>
      <c r="X25" s="710">
        <f>ROUND('２０表（第2表）'!X5/'０１表（第１表）'!X51,1)</f>
        <v>71254.1</v>
      </c>
      <c r="Y25" s="710">
        <f>ROUND('２０表（第2表）'!Y5/'０１表（第１表）'!Y51,1)</f>
        <v>77556.5</v>
      </c>
      <c r="Z25" s="710">
        <f>ROUND('２０表（第2表）'!Z5/'０１表（第１表）'!Z51,1)</f>
        <v>126978.3</v>
      </c>
      <c r="AA25" s="710">
        <f>ROUND('２０表（第2表）'!AA5/'０１表（第１表）'!AA51,1)</f>
        <v>133040.3</v>
      </c>
      <c r="AB25" s="710">
        <f>ROUND('２０表（第2表）'!AB5/'０１表（第１表）'!AB51,1)</f>
        <v>54452.9</v>
      </c>
      <c r="AC25" s="710">
        <f>ROUND('２０表（第2表）'!AC5/'０１表（第１表）'!AC51,1)</f>
        <v>92267.8</v>
      </c>
      <c r="AD25" s="710">
        <f>ROUND('２０表（第2表）'!AD5/'０１表（第１表）'!AD51,1)</f>
        <v>68154.5</v>
      </c>
      <c r="AE25" s="710">
        <f>ROUND('２０表（第2表）'!AE5/'０１表（第１表）'!AE51,1)</f>
        <v>122858.6</v>
      </c>
      <c r="AF25" s="710">
        <f>ROUND('２０表（第2表）'!AF5/'０１表（第１表）'!AF51,1)</f>
        <v>80207.9</v>
      </c>
      <c r="AG25" s="710">
        <f>ROUND('２０表（第2表）'!AG5/'０１表（第１表）'!AG51,1)</f>
        <v>75957.1</v>
      </c>
      <c r="AH25" s="710">
        <f>ROUND('２０表（第2表）'!AH5/'０１表（第１表）'!AH51,1)</f>
        <v>84170.8</v>
      </c>
      <c r="AI25" s="710">
        <f>ROUND('２０表（第2表）'!AI5/'０１表（第１表）'!AI51,1)</f>
        <v>73073.4</v>
      </c>
      <c r="AJ25" s="710">
        <f>ROUND('２０表（第2表）'!AJ5/'０１表（第１表）'!AJ51,1)</f>
        <v>52512.9</v>
      </c>
      <c r="AK25" s="710">
        <f>ROUND('２０表（第2表）'!AK5/'０１表（第１表）'!AK51,1)</f>
        <v>80160.8</v>
      </c>
      <c r="AL25" s="710">
        <f>ROUND('２０表（第2表）'!AL5/'０１表（第１表）'!AL51,1)</f>
        <v>61846.9</v>
      </c>
      <c r="AM25" s="710">
        <f>ROUND('２０表（第2表）'!AM5/'０１表（第１表）'!AM51,1)</f>
        <v>49836.1</v>
      </c>
      <c r="AN25" s="710">
        <f>ROUND('２０表（第2表）'!AN5/'０１表（第１表）'!AN51,1)</f>
        <v>32220.4</v>
      </c>
      <c r="AO25" s="710">
        <f>ROUND('２０表（第2表）'!AO5/'０１表（第１表）'!AO51,1)</f>
        <v>115765.8</v>
      </c>
      <c r="AP25" s="710">
        <f>ROUND('２０表（第2表）'!AP5/'０１表（第１表）'!AP51,1)</f>
        <v>179573</v>
      </c>
      <c r="AQ25" s="710">
        <f>ROUND('２０表（第2表）'!AQ5/'０１表（第１表）'!AQ51,1)</f>
        <v>73257.7</v>
      </c>
      <c r="AR25" s="710">
        <f>ROUND('２０表（第2表）'!AR5/'０１表（第１表）'!AR51,1)</f>
        <v>94802.3</v>
      </c>
      <c r="AS25" s="710">
        <f>ROUND('２０表（第2表）'!AS5/'０１表（第１表）'!AS51,1)</f>
        <v>169777</v>
      </c>
      <c r="AT25" s="710">
        <f>ROUND('２０表（第2表）'!AT5/'０１表（第１表）'!AT51,1)</f>
        <v>52652.7</v>
      </c>
      <c r="AU25" s="710">
        <f>ROUND('２０表（第2表）'!AU5/'０１表（第１表）'!AU51,1)</f>
        <v>49515.3</v>
      </c>
      <c r="AV25" s="710">
        <f>ROUND('２０表（第2表）'!AV5/'０１表（第１表）'!AV51,1)</f>
        <v>80146.5</v>
      </c>
      <c r="AW25" s="711">
        <f>ROUND('２０表（第2表）'!AW5/'０１表（第１表）'!AW51,1)</f>
        <v>54925</v>
      </c>
      <c r="AX25" s="723">
        <f>ROUND('２０表（第2表）'!AX5/'０１表（第１表）'!AX51,1)</f>
        <v>78255.4</v>
      </c>
    </row>
    <row r="26" spans="2:50" ht="16.5" customHeight="1">
      <c r="B26" s="351" t="s">
        <v>261</v>
      </c>
      <c r="C26" s="54"/>
      <c r="D26" s="55"/>
      <c r="E26" s="55"/>
      <c r="F26" s="349"/>
      <c r="G26" s="812"/>
      <c r="H26" s="812"/>
      <c r="I26" s="812"/>
      <c r="J26" s="812"/>
      <c r="K26" s="812"/>
      <c r="L26" s="812"/>
      <c r="M26" s="812"/>
      <c r="N26" s="812"/>
      <c r="O26" s="812"/>
      <c r="P26" s="812"/>
      <c r="Q26" s="812"/>
      <c r="R26" s="812"/>
      <c r="S26" s="812"/>
      <c r="T26" s="812"/>
      <c r="U26" s="812"/>
      <c r="V26" s="812"/>
      <c r="W26" s="812"/>
      <c r="X26" s="812"/>
      <c r="Y26" s="812"/>
      <c r="Z26" s="812"/>
      <c r="AA26" s="812"/>
      <c r="AB26" s="812"/>
      <c r="AC26" s="812"/>
      <c r="AD26" s="812"/>
      <c r="AE26" s="812"/>
      <c r="AF26" s="812"/>
      <c r="AG26" s="812"/>
      <c r="AH26" s="812"/>
      <c r="AI26" s="812"/>
      <c r="AJ26" s="812"/>
      <c r="AK26" s="812"/>
      <c r="AL26" s="812"/>
      <c r="AM26" s="812"/>
      <c r="AN26" s="812"/>
      <c r="AO26" s="812"/>
      <c r="AP26" s="812"/>
      <c r="AQ26" s="812"/>
      <c r="AR26" s="812"/>
      <c r="AS26" s="812"/>
      <c r="AT26" s="812"/>
      <c r="AU26" s="812"/>
      <c r="AV26" s="812"/>
      <c r="AW26" s="813"/>
      <c r="AX26" s="814"/>
    </row>
    <row r="27" spans="2:50" ht="16.5" customHeight="1">
      <c r="B27" s="348"/>
      <c r="C27" s="376" t="s">
        <v>599</v>
      </c>
      <c r="D27" s="377"/>
      <c r="E27" s="377"/>
      <c r="F27" s="378"/>
      <c r="G27" s="746">
        <f>+'０１表（第１表）'!G51/('０１表（第１表）'!G$32/366/10)</f>
        <v>10.521710460711132</v>
      </c>
      <c r="H27" s="747">
        <f>+'０１表（第１表）'!H51/('０１表（第１表）'!H$32/366/10)</f>
        <v>12.885857099037539</v>
      </c>
      <c r="I27" s="747">
        <f>+'０１表（第１表）'!I51/('０１表（第１表）'!I$32/366/10)</f>
        <v>4.847989659852943</v>
      </c>
      <c r="J27" s="747">
        <f>+'０１表（第１表）'!J51/('０１表（第１表）'!J$32/366/10)</f>
        <v>4.570841803636969</v>
      </c>
      <c r="K27" s="747">
        <f>+'０１表（第１表）'!K51/('０１表（第１表）'!K$32/366/10)</f>
        <v>18.22981521143597</v>
      </c>
      <c r="L27" s="747">
        <f>+'０１表（第１表）'!L51/('０１表（第１表）'!L$32/366/10)</f>
        <v>4.865588589985851</v>
      </c>
      <c r="M27" s="747">
        <f>+'０１表（第１表）'!M51/('０１表（第１表）'!M$32/366/10)</f>
        <v>6.523095202732809</v>
      </c>
      <c r="N27" s="747">
        <f>+'０１表（第１表）'!N51/('０１表（第１表）'!N$32/366/10)</f>
        <v>7.393314798015227</v>
      </c>
      <c r="O27" s="747">
        <f>+'０１表（第１表）'!O51/('０１表（第１表）'!O$32/366/10)</f>
        <v>15.640589727153648</v>
      </c>
      <c r="P27" s="747">
        <f>+'０１表（第１表）'!P51/('０１表（第１表）'!P$32/366/10)</f>
        <v>11.067934741521388</v>
      </c>
      <c r="Q27" s="747">
        <f>+'０１表（第１表）'!Q51/('０１表（第１表）'!Q$32/366/10)</f>
        <v>13.4421389895485</v>
      </c>
      <c r="R27" s="747">
        <f>+'０１表（第１表）'!R51/('０１表（第１表）'!R$32/366/10)</f>
        <v>9.929041939011672</v>
      </c>
      <c r="S27" s="747">
        <f>+'０１表（第１表）'!S51/('０１表（第１表）'!S$32/366/10)</f>
        <v>6.170341897633017</v>
      </c>
      <c r="T27" s="747">
        <f>+'０１表（第１表）'!T51/('０１表（第１表）'!T$32/366/10)</f>
        <v>6.5019833742692</v>
      </c>
      <c r="U27" s="747">
        <f>+'０１表（第１表）'!U51/('０１表（第１表）'!U$32/366/10)</f>
        <v>5.430609496889641</v>
      </c>
      <c r="V27" s="747">
        <f>+'０１表（第１表）'!V51/('０１表（第１表）'!V$32/366/10)</f>
        <v>9.398799653689817</v>
      </c>
      <c r="W27" s="747">
        <f>+'０１表（第１表）'!W51/('０１表（第１表）'!W$32/366/10)</f>
        <v>4.7585305761592425</v>
      </c>
      <c r="X27" s="747">
        <f>+'０１表（第１表）'!X51/('０１表（第１表）'!X$32/366/10)</f>
        <v>11.352318195760285</v>
      </c>
      <c r="Y27" s="747">
        <f>+'０１表（第１表）'!Y51/('０１表（第１表）'!Y$32/366/10)</f>
        <v>10.470990207458025</v>
      </c>
      <c r="Z27" s="747">
        <f>+'０１表（第１表）'!Z51/('０１表（第１表）'!Z$32/366/10)</f>
        <v>6.847495425648547</v>
      </c>
      <c r="AA27" s="747">
        <f>+'０１表（第１表）'!AA51/('０１表（第１表）'!AA$32/366/10)</f>
        <v>6.742411333146045</v>
      </c>
      <c r="AB27" s="747">
        <f>+'０１表（第１表）'!AB51/('０１表（第１表）'!AB$32/366/10)</f>
        <v>18.09915965832479</v>
      </c>
      <c r="AC27" s="747">
        <f>+'０１表（第１表）'!AC51/('０１表（第１表）'!AC$32/366/10)</f>
        <v>9.580700385845693</v>
      </c>
      <c r="AD27" s="747">
        <f>+'０１表（第１表）'!AD51/('０１表（第１表）'!AD$32/366/10)</f>
        <v>15.578887627695801</v>
      </c>
      <c r="AE27" s="747">
        <f>+'０１表（第１表）'!AE51/('０１表（第１表）'!AE$32/366/10)</f>
        <v>6.5690147744764955</v>
      </c>
      <c r="AF27" s="747">
        <f>+'０１表（第１表）'!AF51/('０１表（第１表）'!AF$32/366/10)</f>
        <v>10.033964390697108</v>
      </c>
      <c r="AG27" s="747">
        <f>+'０１表（第１表）'!AG51/('０１表（第１表）'!AG$32/366/10)</f>
        <v>15.095273447166543</v>
      </c>
      <c r="AH27" s="747">
        <f>+'０１表（第１表）'!AH51/('０１表（第１表）'!AH$32/366/10)</f>
        <v>10.540513298038295</v>
      </c>
      <c r="AI27" s="747">
        <f>+'０１表（第１表）'!AI51/('０１表（第１表）'!AI$32/366/10)</f>
        <v>9.649913783557182</v>
      </c>
      <c r="AJ27" s="747">
        <f>+'０１表（第１表）'!AJ51/('０１表（第１表）'!AJ$32/366/10)</f>
        <v>15.694993303733414</v>
      </c>
      <c r="AK27" s="747">
        <f>+'０１表（第１表）'!AK51/('０１表（第１表）'!AK$32/366/10)</f>
        <v>7.67762371252963</v>
      </c>
      <c r="AL27" s="747">
        <f>+'０１表（第１表）'!AL51/('０１表（第１表）'!AL$32/366/10)</f>
        <v>16.75730397668018</v>
      </c>
      <c r="AM27" s="747">
        <f>+'０１表（第１表）'!AM51/('０１表（第１表）'!AM$32/366/10)</f>
        <v>11.875909475518103</v>
      </c>
      <c r="AN27" s="747">
        <f>+'０１表（第１表）'!AN51/('０１表（第１表）'!AN$32/366/10)</f>
        <v>24.398721971706244</v>
      </c>
      <c r="AO27" s="747">
        <f>+'０１表（第１表）'!AO51/('０１表（第１表）'!AO$32/366/10)</f>
        <v>7.481694378917158</v>
      </c>
      <c r="AP27" s="747">
        <f>+'０１表（第１表）'!AP51/('０１表（第１表）'!AP$32/366/10)</f>
        <v>4.656168660168386</v>
      </c>
      <c r="AQ27" s="747">
        <f>+'０１表（第１表）'!AQ51/('０１表（第１表）'!AQ$32/366/10)</f>
        <v>12.073231073725879</v>
      </c>
      <c r="AR27" s="747">
        <f>+'０１表（第１表）'!AR51/('０１表（第１表）'!AR$32/366/10)</f>
        <v>10.427201891710945</v>
      </c>
      <c r="AS27" s="747">
        <f>+'０１表（第１表）'!AS51/('０１表（第１表）'!AS$32/366/10)</f>
        <v>4.633879227940012</v>
      </c>
      <c r="AT27" s="747">
        <f>+'０１表（第１表）'!AT51/('０１表（第１表）'!AT$32/366/10)</f>
        <v>15.085878216568911</v>
      </c>
      <c r="AU27" s="747">
        <f>+'０１表（第１表）'!AU51/('０１表（第１表）'!AU$32/366/10)</f>
        <v>18.106822833890927</v>
      </c>
      <c r="AV27" s="747">
        <f>+'０１表（第１表）'!AV51/('０１表（第１表）'!AV$32/366/10)</f>
        <v>10.40450660208402</v>
      </c>
      <c r="AW27" s="748">
        <f>+'０１表（第１表）'!AW51/('０１表（第１表）'!AW$32/366/10)</f>
        <v>15.356420910985806</v>
      </c>
      <c r="AX27" s="749">
        <f>+'０１表（第１表）'!AX51/('０１表（第１表）'!AX$32/366/10)</f>
        <v>9.373056585117743</v>
      </c>
    </row>
    <row r="28" spans="2:50" ht="16.5" customHeight="1">
      <c r="B28" s="360"/>
      <c r="C28" s="374" t="s">
        <v>604</v>
      </c>
      <c r="D28" s="376" t="s">
        <v>605</v>
      </c>
      <c r="E28" s="377"/>
      <c r="F28" s="378"/>
      <c r="G28" s="750">
        <f>+'０１表（第１表）'!G52/('０１表（第１表）'!G$32/366/10)</f>
        <v>0</v>
      </c>
      <c r="H28" s="751">
        <f>+'０１表（第１表）'!H52/('０１表（第１表）'!H$32/366/10)</f>
        <v>0.8825929519888726</v>
      </c>
      <c r="I28" s="751">
        <f>+'０１表（第１表）'!I52/('０１表（第１表）'!I$32/366/10)</f>
        <v>0.25515735051857596</v>
      </c>
      <c r="J28" s="751">
        <f>+'０１表（第１表）'!J52/('０１表（第１表）'!J$32/366/10)</f>
        <v>0.2539356557576094</v>
      </c>
      <c r="K28" s="751">
        <f>+'０１表（第１表）'!K52/('０１表（第１表）'!K$32/366/10)</f>
        <v>0</v>
      </c>
      <c r="L28" s="751">
        <f>+'０１表（第１表）'!L52/('０１表（第１表）'!L$32/366/10)</f>
        <v>0.6950840842836931</v>
      </c>
      <c r="M28" s="751">
        <f>+'０１表（第１表）'!M52/('０１表（第１表）'!M$32/366/10)</f>
        <v>0</v>
      </c>
      <c r="N28" s="751">
        <f>+'０１表（第１表）'!N52/('０１表（第１表）'!N$32/366/10)</f>
        <v>1.3442390541845868</v>
      </c>
      <c r="O28" s="751">
        <f>+'０１表（第１表）'!O52/('０１表（第１表）'!O$32/366/10)</f>
        <v>0</v>
      </c>
      <c r="P28" s="751">
        <f>+'０１表（第１表）'!P52/('０１表（第１表）'!P$32/366/10)</f>
        <v>0</v>
      </c>
      <c r="Q28" s="751">
        <f>+'０１表（第１表）'!Q52/('０１表（第１表）'!Q$32/366/10)</f>
        <v>1.2802037132903334</v>
      </c>
      <c r="R28" s="751">
        <f>+'０１表（第１表）'!R52/('０１表（第１表）'!R$32/366/10)</f>
        <v>0</v>
      </c>
      <c r="S28" s="751">
        <f>+'０１表（第１表）'!S52/('０１表（第１表）'!S$32/366/10)</f>
        <v>0</v>
      </c>
      <c r="T28" s="751">
        <f>+'０１表（第１表）'!T52/('０１表（第１表）'!T$32/366/10)</f>
        <v>0.8389655966798967</v>
      </c>
      <c r="U28" s="751">
        <f>+'０１表（第１表）'!U52/('０１表（第１表）'!U$32/366/10)</f>
        <v>1.3576523742224103</v>
      </c>
      <c r="V28" s="751">
        <f>+'０１表（第１表）'!V52/('０１表（第１表）'!V$32/366/10)</f>
        <v>0</v>
      </c>
      <c r="W28" s="751">
        <f>+'０１表（第１表）'!W52/('０１表（第１表）'!W$32/366/10)</f>
        <v>0</v>
      </c>
      <c r="X28" s="751">
        <f>+'０１表（第１表）'!X52/('０１表（第１表）'!X$32/366/10)</f>
        <v>1.2613686884178095</v>
      </c>
      <c r="Y28" s="751">
        <f>+'０１表（第１表）'!Y52/('０１表（第１表）'!Y$32/366/10)</f>
        <v>0</v>
      </c>
      <c r="Z28" s="751">
        <f>+'０１表（第１表）'!Z52/('０１表（第１表）'!Z$32/366/10)</f>
        <v>0</v>
      </c>
      <c r="AA28" s="751">
        <f>+'０１表（第１表）'!AA52/('０１表（第１表）'!AA$32/366/10)</f>
        <v>0.8428014166432556</v>
      </c>
      <c r="AB28" s="751">
        <f>+'０１表（第１表）'!AB52/('０１表（第１表）'!AB$32/366/10)</f>
        <v>0</v>
      </c>
      <c r="AC28" s="751">
        <f>+'０１表（第１表）'!AC52/('０１表（第１表）'!AC$32/366/10)</f>
        <v>1.9161400771691386</v>
      </c>
      <c r="AD28" s="751">
        <f>+'０１表（第１表）'!AD52/('０１表（第１表）'!AD$32/366/10)</f>
        <v>1.2982406356413168</v>
      </c>
      <c r="AE28" s="751">
        <f>+'０１表（第１表）'!AE52/('０１表（第１表）'!AE$32/366/10)</f>
        <v>0</v>
      </c>
      <c r="AF28" s="751">
        <f>+'０１表（第１表）'!AF52/('０１表（第１表）'!AF$32/366/10)</f>
        <v>4.459539729198714</v>
      </c>
      <c r="AG28" s="751">
        <f>+'０１表（第１表）'!AG52/('０１表（第１表）'!AG$32/366/10)</f>
        <v>0</v>
      </c>
      <c r="AH28" s="751">
        <f>+'０１表（第１表）'!AH52/('０１表（第１表）'!AH$32/366/10)</f>
        <v>0</v>
      </c>
      <c r="AI28" s="751">
        <f>+'０１表（第１表）'!AI52/('０１表（第１表）'!AI$32/366/10)</f>
        <v>0.9649913783557181</v>
      </c>
      <c r="AJ28" s="751">
        <f>+'０１表（第１表）'!AJ52/('０１表（第１表）'!AJ$32/366/10)</f>
        <v>2.414614354420525</v>
      </c>
      <c r="AK28" s="751">
        <f>+'０１表（第１表）'!AK52/('０１表（第１表）'!AK$32/366/10)</f>
        <v>1.2796039520882716</v>
      </c>
      <c r="AL28" s="751">
        <f>+'０１表（第１表）'!AL52/('０１表（第１表）'!AL$32/366/10)</f>
        <v>3.7238453281511514</v>
      </c>
      <c r="AM28" s="751">
        <f>+'０１表（第１表）'!AM52/('０１表（第１表）'!AM$32/366/10)</f>
        <v>1.8270629962335545</v>
      </c>
      <c r="AN28" s="751">
        <f>+'０１表（第１表）'!AN52/('０１表（第１表）'!AN$32/366/10)</f>
        <v>3.485531710243749</v>
      </c>
      <c r="AO28" s="751">
        <f>+'０１表（第１表）'!AO52/('０１表（第１表）'!AO$32/366/10)</f>
        <v>0</v>
      </c>
      <c r="AP28" s="751">
        <f>+'０１表（第１表）'!AP52/('０１表（第１表）'!AP$32/366/10)</f>
        <v>0</v>
      </c>
      <c r="AQ28" s="751">
        <f>+'０１表（第１表）'!AQ52/('０１表（第１表）'!AQ$32/366/10)</f>
        <v>0</v>
      </c>
      <c r="AR28" s="751">
        <f>+'０１表（第１表）'!AR52/('０１表（第１表）'!AR$32/366/10)</f>
        <v>0</v>
      </c>
      <c r="AS28" s="751">
        <f>+'０１表（第１表）'!AS52/('０１表（第１表）'!AS$32/366/10)</f>
        <v>0</v>
      </c>
      <c r="AT28" s="751">
        <f>+'０１表（第１表）'!AT52/('０１表（第１表）'!AT$32/366/10)</f>
        <v>3.017175643313782</v>
      </c>
      <c r="AU28" s="751">
        <f>+'０１表（第１表）'!AU52/('０１表（第１表）'!AU$32/366/10)</f>
        <v>2.263352854236366</v>
      </c>
      <c r="AV28" s="751">
        <f>+'０１表（第１表）'!AV52/('０１表（第１表）'!AV$32/366/10)</f>
        <v>0</v>
      </c>
      <c r="AW28" s="752">
        <f>+'０１表（第１表）'!AW52/('０１表（第１表）'!AW$32/366/10)</f>
        <v>0</v>
      </c>
      <c r="AX28" s="753">
        <f>+'０１表（第１表）'!AX52/('０１表（第１表）'!AX$32/366/10)</f>
        <v>0.521449601397371</v>
      </c>
    </row>
    <row r="29" spans="2:50" ht="16.5" customHeight="1">
      <c r="B29" s="348"/>
      <c r="C29" s="374"/>
      <c r="D29" s="376" t="s">
        <v>606</v>
      </c>
      <c r="E29" s="377"/>
      <c r="F29" s="378"/>
      <c r="G29" s="746">
        <f>+'０１表（第１表）'!G53/('０１表（第１表）'!G$32/366/10)</f>
        <v>2.7400287658101905</v>
      </c>
      <c r="H29" s="747">
        <f>+'０１表（第１表）'!H53/('０１表（第１表）'!H$32/366/10)</f>
        <v>3.177334627159941</v>
      </c>
      <c r="I29" s="747">
        <f>+'０１表（第１表）'!I53/('０１表（第１表）'!I$32/366/10)</f>
        <v>0</v>
      </c>
      <c r="J29" s="747">
        <f>+'０１表（第１表）'!J53/('０１表（第１表）'!J$32/366/10)</f>
        <v>1.0157426230304376</v>
      </c>
      <c r="K29" s="747">
        <f>+'０１表（第１表）'!K53/('０１表（第１表）'!K$32/366/10)</f>
        <v>0</v>
      </c>
      <c r="L29" s="747">
        <f>+'０１表（第１表）'!L53/('０１表（第１表）'!L$32/366/10)</f>
        <v>0</v>
      </c>
      <c r="M29" s="747">
        <f>+'０１表（第１表）'!M53/('０１表（第１表）'!M$32/366/10)</f>
        <v>0</v>
      </c>
      <c r="N29" s="747">
        <f>+'０１表（第１表）'!N53/('０１表（第１表）'!N$32/366/10)</f>
        <v>1.3442390541845868</v>
      </c>
      <c r="O29" s="747">
        <f>+'０１表（第１表）'!O53/('０１表（第１表）'!O$32/366/10)</f>
        <v>2.7201025612441128</v>
      </c>
      <c r="P29" s="747">
        <f>+'０１表（第１表）'!P53/('０１表（第１表）'!P$32/366/10)</f>
        <v>2.2135869483042776</v>
      </c>
      <c r="Q29" s="747">
        <f>+'０１表（第１表）'!Q53/('０１表（第１表）'!Q$32/366/10)</f>
        <v>1.2802037132903334</v>
      </c>
      <c r="R29" s="747">
        <f>+'０１表（第１表）'!R53/('０１表（第１表）'!R$32/366/10)</f>
        <v>0</v>
      </c>
      <c r="S29" s="747">
        <f>+'０１表（第１表）'!S53/('０１表（第１表）'!S$32/366/10)</f>
        <v>0</v>
      </c>
      <c r="T29" s="747">
        <f>+'０１表（第１表）'!T53/('０１表（第１表）'!T$32/366/10)</f>
        <v>0.6292241975099225</v>
      </c>
      <c r="U29" s="747">
        <f>+'０１表（第１表）'!U53/('０１表（第１表）'!U$32/366/10)</f>
        <v>0.6788261871112051</v>
      </c>
      <c r="V29" s="747">
        <f>+'０１表（第１表）'!V53/('０１表（第１表）'!V$32/366/10)</f>
        <v>1.342685664812831</v>
      </c>
      <c r="W29" s="747">
        <f>+'０１表（第１表）'!W53/('０１表（第１表）'!W$32/366/10)</f>
        <v>0</v>
      </c>
      <c r="X29" s="747">
        <f>+'０１表（第１表）'!X53/('０１表（第１表）'!X$32/366/10)</f>
        <v>1.2613686884178095</v>
      </c>
      <c r="Y29" s="747">
        <f>+'０１表（第１表）'!Y53/('０１表（第１表）'!Y$32/366/10)</f>
        <v>2.9917114878451496</v>
      </c>
      <c r="Z29" s="747">
        <f>+'０１表（第１表）'!Z53/('０１表（第１表）'!Z$32/366/10)</f>
        <v>1.3694990851297095</v>
      </c>
      <c r="AA29" s="747">
        <f>+'０１表（第１表）'!AA53/('０１表（第１表）'!AA$32/366/10)</f>
        <v>0.8428014166432556</v>
      </c>
      <c r="AB29" s="747">
        <f>+'０１表（第１表）'!AB53/('０１表（第１表）'!AB$32/366/10)</f>
        <v>0</v>
      </c>
      <c r="AC29" s="747">
        <f>+'０１表（第１表）'!AC53/('０１表（第１表）'!AC$32/366/10)</f>
        <v>5.748420231507415</v>
      </c>
      <c r="AD29" s="747">
        <f>+'０１表（第１表）'!AD53/('０１表（第１表）'!AD$32/366/10)</f>
        <v>14.280646992054484</v>
      </c>
      <c r="AE29" s="747">
        <f>+'０１表（第１表）'!AE53/('０１表（第１表）'!AE$32/366/10)</f>
        <v>0</v>
      </c>
      <c r="AF29" s="747">
        <f>+'０１表（第１表）'!AF53/('０１表（第１表）'!AF$32/366/10)</f>
        <v>0</v>
      </c>
      <c r="AG29" s="747">
        <f>+'０１表（第１表）'!AG53/('０１表（第１表）'!AG$32/366/10)</f>
        <v>0</v>
      </c>
      <c r="AH29" s="747">
        <f>+'０１表（第１表）'!AH53/('０１表（第１表）'!AH$32/366/10)</f>
        <v>0</v>
      </c>
      <c r="AI29" s="747">
        <f>+'０１表（第１表）'!AI53/('０１表（第１表）'!AI$32/366/10)</f>
        <v>0.9649913783557181</v>
      </c>
      <c r="AJ29" s="747">
        <f>+'０１表（第１表）'!AJ53/('０１表（第１表）'!AJ$32/366/10)</f>
        <v>2.414614354420525</v>
      </c>
      <c r="AK29" s="747">
        <f>+'０１表（第１表）'!AK53/('０１表（第１表）'!AK$32/366/10)</f>
        <v>0</v>
      </c>
      <c r="AL29" s="747">
        <f>+'０１表（第１表）'!AL53/('０１表（第１表）'!AL$32/366/10)</f>
        <v>5.585767992226727</v>
      </c>
      <c r="AM29" s="747">
        <f>+'０１表（第１表）'!AM53/('０１表（第１表）'!AM$32/366/10)</f>
        <v>0</v>
      </c>
      <c r="AN29" s="747">
        <f>+'０１表（第１表）'!AN53/('０１表（第１表）'!AN$32/366/10)</f>
        <v>5.228297565365624</v>
      </c>
      <c r="AO29" s="747">
        <f>+'０１表（第１表）'!AO53/('０１表（第１表）'!AO$32/366/10)</f>
        <v>0</v>
      </c>
      <c r="AP29" s="747">
        <f>+'０１表（第１表）'!AP53/('０１表（第１表）'!AP$32/366/10)</f>
        <v>0</v>
      </c>
      <c r="AQ29" s="747">
        <f>+'０１表（第１表）'!AQ53/('０１表（第１表）'!AQ$32/366/10)</f>
        <v>8.048820715817252</v>
      </c>
      <c r="AR29" s="747">
        <f>+'０１表（第１表）'!AR53/('０１表（第１表）'!AR$32/366/10)</f>
        <v>0</v>
      </c>
      <c r="AS29" s="747">
        <f>+'０１表（第１表）'!AS53/('０１表（第１表）'!AS$32/366/10)</f>
        <v>4.633879227940012</v>
      </c>
      <c r="AT29" s="747">
        <f>+'０１表（第１表）'!AT53/('０１表（第１表）'!AT$32/366/10)</f>
        <v>0</v>
      </c>
      <c r="AU29" s="747">
        <f>+'０１表（第１表）'!AU53/('０１表（第１表）'!AU$32/366/10)</f>
        <v>0</v>
      </c>
      <c r="AV29" s="747">
        <f>+'０１表（第１表）'!AV53/('０１表（第１表）'!AV$32/366/10)</f>
        <v>0</v>
      </c>
      <c r="AW29" s="748">
        <f>+'０１表（第１表）'!AW53/('０１表（第１表）'!AW$32/366/10)</f>
        <v>0</v>
      </c>
      <c r="AX29" s="749">
        <f>+'０１表（第１表）'!AX53/('０１表（第１表）'!AX$32/366/10)</f>
        <v>1.3166602435283616</v>
      </c>
    </row>
    <row r="30" spans="2:50" ht="16.5" customHeight="1">
      <c r="B30" s="348"/>
      <c r="C30" s="374"/>
      <c r="D30" s="376" t="s">
        <v>607</v>
      </c>
      <c r="E30" s="377"/>
      <c r="F30" s="378"/>
      <c r="G30" s="746">
        <f>+'０１表（第１表）'!G54/('０１表（第１表）'!G$32/366/10)</f>
        <v>2.4112253139129676</v>
      </c>
      <c r="H30" s="747">
        <f>+'０１表（第１表）'!H54/('０１表（第１表）'!H$32/366/10)</f>
        <v>1.412148723182196</v>
      </c>
      <c r="I30" s="747">
        <f>+'０１表（第１表）'!I54/('０１表（第１表）'!I$32/366/10)</f>
        <v>2.8067308557043353</v>
      </c>
      <c r="J30" s="747">
        <f>+'０１表（第１表）'!J54/('０１表（第１表）'!J$32/366/10)</f>
        <v>3.301163524848922</v>
      </c>
      <c r="K30" s="747">
        <f>+'０１表（第１表）'!K54/('０１表（第１表）'!K$32/366/10)</f>
        <v>0</v>
      </c>
      <c r="L30" s="747">
        <f>+'０１表（第１表）'!L54/('０１表（第１表）'!L$32/366/10)</f>
        <v>1.3901681685673861</v>
      </c>
      <c r="M30" s="747">
        <f>+'０１表（第１表）'!M54/('０１表（第１表）'!M$32/366/10)</f>
        <v>6.523095202732809</v>
      </c>
      <c r="N30" s="747">
        <f>+'０１表（第１表）'!N54/('０１表（第１表）'!N$32/366/10)</f>
        <v>1.3442390541845868</v>
      </c>
      <c r="O30" s="747">
        <f>+'０１表（第１表）'!O54/('０１表（第１表）'!O$32/366/10)</f>
        <v>6.800256403110281</v>
      </c>
      <c r="P30" s="747">
        <f>+'０１表（第１表）'!P54/('０１表（第１表）'!P$32/366/10)</f>
        <v>4.427173896608555</v>
      </c>
      <c r="Q30" s="747">
        <f>+'０１表（第１表）'!Q54/('０１表（第１表）'!Q$32/366/10)</f>
        <v>5.120814853161334</v>
      </c>
      <c r="R30" s="747">
        <f>+'０１表（第１表）'!R54/('０１表（第１表）'!R$32/366/10)</f>
        <v>0</v>
      </c>
      <c r="S30" s="747">
        <f>+'０１表（第１表）'!S54/('０１表（第１表）'!S$32/366/10)</f>
        <v>2.820727724632236</v>
      </c>
      <c r="T30" s="747">
        <f>+'０１表（第１表）'!T54/('０１表（第１表）'!T$32/366/10)</f>
        <v>0.6292241975099225</v>
      </c>
      <c r="U30" s="747">
        <f>+'０１表（第１表）'!U54/('０１表（第１表）'!U$32/366/10)</f>
        <v>3.394130935556025</v>
      </c>
      <c r="V30" s="747">
        <f>+'０１表（第１表）'!V54/('０１表（第１表）'!V$32/366/10)</f>
        <v>4.028056994438493</v>
      </c>
      <c r="W30" s="747">
        <f>+'０１表（第１表）'!W54/('０１表（第１表）'!W$32/366/10)</f>
        <v>4.7585305761592425</v>
      </c>
      <c r="X30" s="747">
        <f>+'０１表（第１表）'!X54/('０１表（第１表）'!X$32/366/10)</f>
        <v>3.7841060652534284</v>
      </c>
      <c r="Y30" s="747">
        <f>+'０１表（第１表）'!Y54/('０１表（第１表）'!Y$32/366/10)</f>
        <v>0</v>
      </c>
      <c r="Z30" s="747">
        <f>+'０１表（第１表）'!Z54/('０１表（第１表）'!Z$32/366/10)</f>
        <v>0</v>
      </c>
      <c r="AA30" s="747">
        <f>+'０１表（第１表）'!AA54/('０１表（第１表）'!AA$32/366/10)</f>
        <v>2.5284042499297668</v>
      </c>
      <c r="AB30" s="747">
        <f>+'０１表（第１表）'!AB54/('０１表（第１表）'!AB$32/366/10)</f>
        <v>18.09915965832479</v>
      </c>
      <c r="AC30" s="747">
        <f>+'０１表（第１表）'!AC54/('０１表（第１表）'!AC$32/366/10)</f>
        <v>1.9161400771691386</v>
      </c>
      <c r="AD30" s="747">
        <f>+'０１表（第１表）'!AD54/('０１表（第１表）'!AD$32/366/10)</f>
        <v>0</v>
      </c>
      <c r="AE30" s="747">
        <f>+'０１表（第１表）'!AE54/('０１表（第１表）'!AE$32/366/10)</f>
        <v>4.63695160551282</v>
      </c>
      <c r="AF30" s="747">
        <f>+'０１表（第１表）'!AF54/('０１表（第１表）'!AF$32/366/10)</f>
        <v>5.574424661498393</v>
      </c>
      <c r="AG30" s="747">
        <f>+'０１表（第１表）'!AG54/('０１表（第１表）'!AG$32/366/10)</f>
        <v>15.095273447166543</v>
      </c>
      <c r="AH30" s="747">
        <f>+'０１表（第１表）'!AH54/('０１表（第１表）'!AH$32/366/10)</f>
        <v>4.391880540849289</v>
      </c>
      <c r="AI30" s="747">
        <f>+'０１表（第１表）'!AI54/('０１表（第１表）'!AI$32/366/10)</f>
        <v>2.8949741350671543</v>
      </c>
      <c r="AJ30" s="747">
        <f>+'０１表（第１表）'!AJ54/('０１表（第１表）'!AJ$32/366/10)</f>
        <v>10.865764594892363</v>
      </c>
      <c r="AK30" s="747">
        <f>+'０１表（第１表）'!AK54/('０１表（第１表）'!AK$32/366/10)</f>
        <v>2.559207904176543</v>
      </c>
      <c r="AL30" s="747">
        <f>+'０１表（第１表）'!AL54/('０１表（第１表）'!AL$32/366/10)</f>
        <v>7.447690656302303</v>
      </c>
      <c r="AM30" s="747">
        <f>+'０１表（第１表）'!AM54/('０１表（第１表）'!AM$32/366/10)</f>
        <v>2.7405944943503315</v>
      </c>
      <c r="AN30" s="747">
        <f>+'０１表（第１表）'!AN54/('０１表（第１表）'!AN$32/366/10)</f>
        <v>5.228297565365624</v>
      </c>
      <c r="AO30" s="747">
        <f>+'０１表（第１表）'!AO54/('０１表（第１表）'!AO$32/366/10)</f>
        <v>7.481694378917158</v>
      </c>
      <c r="AP30" s="747">
        <f>+'０１表（第１表）'!AP54/('０１表（第１表）'!AP$32/366/10)</f>
        <v>4.656168660168386</v>
      </c>
      <c r="AQ30" s="747">
        <f>+'０１表（第１表）'!AQ54/('０１表（第１表）'!AQ$32/366/10)</f>
        <v>4.024410357908626</v>
      </c>
      <c r="AR30" s="747">
        <f>+'０１表（第１表）'!AR54/('０１表（第１表）'!AR$32/366/10)</f>
        <v>10.427201891710945</v>
      </c>
      <c r="AS30" s="747">
        <f>+'０１表（第１表）'!AS54/('０１表（第１表）'!AS$32/366/10)</f>
        <v>0</v>
      </c>
      <c r="AT30" s="747">
        <f>+'０１表（第１表）'!AT54/('０１表（第１表）'!AT$32/366/10)</f>
        <v>12.068702573255129</v>
      </c>
      <c r="AU30" s="747">
        <f>+'０１表（第１表）'!AU54/('０１表（第１表）'!AU$32/366/10)</f>
        <v>6.790058562709098</v>
      </c>
      <c r="AV30" s="747">
        <f>+'０１表（第１表）'!AV54/('０１表（第１表）'!AV$32/366/10)</f>
        <v>0.8390731130712918</v>
      </c>
      <c r="AW30" s="748">
        <f>+'０１表（第１表）'!AW54/('０１表（第１表）'!AW$32/366/10)</f>
        <v>1.6453308118913363</v>
      </c>
      <c r="AX30" s="749">
        <f>+'０１表（第１表）'!AX54/('０１表（第１表）'!AX$32/366/10)</f>
        <v>3.0113714480698173</v>
      </c>
    </row>
    <row r="31" spans="2:50" ht="16.5" customHeight="1" thickBot="1">
      <c r="B31" s="361"/>
      <c r="C31" s="375"/>
      <c r="D31" s="375" t="s">
        <v>608</v>
      </c>
      <c r="E31" s="379"/>
      <c r="F31" s="380"/>
      <c r="G31" s="754">
        <f>(+'０１表（第１表）'!G55+'０１表（第１表）'!G56)/('０１表（第１表）'!G$32/366/10)</f>
        <v>0</v>
      </c>
      <c r="H31" s="755">
        <f>(+'０１表（第１表）'!H55+'０１表（第１表）'!H56)/('０１表（第１表）'!H$32/366/10)</f>
        <v>0</v>
      </c>
      <c r="I31" s="755">
        <f>(+'０１表（第１表）'!I55+'０１表（第１表）'!I56)/('０１表（第１表）'!I$32/366/10)</f>
        <v>0</v>
      </c>
      <c r="J31" s="755">
        <f>(+'０１表（第１表）'!J55+'０１表（第１表）'!J56)/('０１表（第１表）'!J$32/366/10)</f>
        <v>0</v>
      </c>
      <c r="K31" s="755">
        <f>(+'０１表（第１表）'!K55+'０１表（第１表）'!K56)/('０１表（第１表）'!K$32/366/10)</f>
        <v>0</v>
      </c>
      <c r="L31" s="755">
        <f>(+'０１表（第１表）'!L55+'０１表（第１表）'!L56)/('０１表（第１表）'!L$32/366/10)</f>
        <v>0</v>
      </c>
      <c r="M31" s="755">
        <f>(+'０１表（第１表）'!M55+'０１表（第１表）'!M56)/('０１表（第１表）'!M$32/366/10)</f>
        <v>0</v>
      </c>
      <c r="N31" s="755">
        <f>(+'０１表（第１表）'!N55+'０１表（第１表）'!N56)/('０１表（第１表）'!N$32/366/10)</f>
        <v>0</v>
      </c>
      <c r="O31" s="755">
        <f>(+'０１表（第１表）'!O55+'０１表（第１表）'!O56)/('０１表（第１表）'!O$32/366/10)</f>
        <v>0</v>
      </c>
      <c r="P31" s="755">
        <f>(+'０１表（第１表）'!P55+'０１表（第１表）'!P56)/('０１表（第１表）'!P$32/366/10)</f>
        <v>0</v>
      </c>
      <c r="Q31" s="755">
        <f>(+'０１表（第１表）'!Q55+'０１表（第１表）'!Q56)/('０１表（第１表）'!Q$32/366/10)</f>
        <v>0</v>
      </c>
      <c r="R31" s="755">
        <f>(+'０１表（第１表）'!R55+'０１表（第１表）'!R56)/('０１表（第１表）'!R$32/366/10)</f>
        <v>0</v>
      </c>
      <c r="S31" s="755">
        <f>(+'０１表（第１表）'!S55+'０１表（第１表）'!S56)/('０１表（第１表）'!S$32/366/10)</f>
        <v>0</v>
      </c>
      <c r="T31" s="755">
        <f>(+'０１表（第１表）'!T55+'０１表（第１表）'!T56)/('０１表（第１表）'!T$32/366/10)</f>
        <v>0</v>
      </c>
      <c r="U31" s="755">
        <f>(+'０１表（第１表）'!U55+'０１表（第１表）'!U56)/('０１表（第１表）'!U$32/366/10)</f>
        <v>0</v>
      </c>
      <c r="V31" s="755">
        <f>(+'０１表（第１表）'!V55+'０１表（第１表）'!V56)/('０１表（第１表）'!V$32/366/10)</f>
        <v>0</v>
      </c>
      <c r="W31" s="755">
        <f>(+'０１表（第１表）'!W55+'０１表（第１表）'!W56)/('０１表（第１表）'!W$32/366/10)</f>
        <v>0</v>
      </c>
      <c r="X31" s="755">
        <f>(+'０１表（第１表）'!X55+'０１表（第１表）'!X56)/('０１表（第１表）'!X$32/366/10)</f>
        <v>0</v>
      </c>
      <c r="Y31" s="755">
        <f>(+'０１表（第１表）'!Y55+'０１表（第１表）'!Y56)/('０１表（第１表）'!Y$32/366/10)</f>
        <v>0</v>
      </c>
      <c r="Z31" s="755">
        <f>(+'０１表（第１表）'!Z55+'０１表（第１表）'!Z56)/('０１表（第１表）'!Z$32/366/10)</f>
        <v>0</v>
      </c>
      <c r="AA31" s="755">
        <f>(+'０１表（第１表）'!AA55+'０１表（第１表）'!AA56)/('０１表（第１表）'!AA$32/366/10)</f>
        <v>0</v>
      </c>
      <c r="AB31" s="755">
        <f>(+'０１表（第１表）'!AB55+'０１表（第１表）'!AB56)/('０１表（第１表）'!AB$32/366/10)</f>
        <v>0</v>
      </c>
      <c r="AC31" s="755">
        <f>(+'０１表（第１表）'!AC55+'０１表（第１表）'!AC56)/('０１表（第１表）'!AC$32/366/10)</f>
        <v>0</v>
      </c>
      <c r="AD31" s="755">
        <f>(+'０１表（第１表）'!AD55+'０１表（第１表）'!AD56)/('０１表（第１表）'!AD$32/366/10)</f>
        <v>0</v>
      </c>
      <c r="AE31" s="755">
        <f>(+'０１表（第１表）'!AE55+'０１表（第１表）'!AE56)/('０１表（第１表）'!AE$32/366/10)</f>
        <v>0</v>
      </c>
      <c r="AF31" s="755">
        <f>(+'０１表（第１表）'!AF55+'０１表（第１表）'!AF56)/('０１表（第１表）'!AF$32/366/10)</f>
        <v>0</v>
      </c>
      <c r="AG31" s="755">
        <f>(+'０１表（第１表）'!AG55+'０１表（第１表）'!AG56)/('０１表（第１表）'!AG$32/366/10)</f>
        <v>0</v>
      </c>
      <c r="AH31" s="755">
        <f>(+'０１表（第１表）'!AH55+'０１表（第１表）'!AH56)/('０１表（第１表）'!AH$32/366/10)</f>
        <v>0</v>
      </c>
      <c r="AI31" s="755">
        <f>(+'０１表（第１表）'!AI55+'０１表（第１表）'!AI56)/('０１表（第１表）'!AI$32/366/10)</f>
        <v>4.824956891778591</v>
      </c>
      <c r="AJ31" s="755">
        <f>(+'０１表（第１表）'!AJ55+'０１表（第１表）'!AJ56)/('０１表（第１表）'!AJ$32/366/10)</f>
        <v>0</v>
      </c>
      <c r="AK31" s="755">
        <f>(+'０１表（第１表）'!AK55+'０１表（第１表）'!AK56)/('０１表（第１表）'!AK$32/366/10)</f>
        <v>0</v>
      </c>
      <c r="AL31" s="755">
        <f>(+'０１表（第１表）'!AL55+'０１表（第１表）'!AL56)/('０１表（第１表）'!AL$32/366/10)</f>
        <v>0</v>
      </c>
      <c r="AM31" s="755">
        <f>(+'０１表（第１表）'!AM55+'０１表（第１表）'!AM56)/('０１表（第１表）'!AM$32/366/10)</f>
        <v>0</v>
      </c>
      <c r="AN31" s="755">
        <f>(+'０１表（第１表）'!AN55+'０１表（第１表）'!AN56)/('０１表（第１表）'!AN$32/366/10)</f>
        <v>0</v>
      </c>
      <c r="AO31" s="755">
        <f>(+'０１表（第１表）'!AO55+'０１表（第１表）'!AO56)/('０１表（第１表）'!AO$32/366/10)</f>
        <v>0</v>
      </c>
      <c r="AP31" s="755">
        <f>(+'０１表（第１表）'!AP55+'０１表（第１表）'!AP56)/('０１表（第１表）'!AP$32/366/10)</f>
        <v>0</v>
      </c>
      <c r="AQ31" s="755">
        <f>(+'０１表（第１表）'!AQ55+'０１表（第１表）'!AQ56)/('０１表（第１表）'!AQ$32/366/10)</f>
        <v>0</v>
      </c>
      <c r="AR31" s="755">
        <f>(+'０１表（第１表）'!AR55+'０１表（第１表）'!AR56)/('０１表（第１表）'!AR$32/366/10)</f>
        <v>0</v>
      </c>
      <c r="AS31" s="755">
        <f>(+'０１表（第１表）'!AS55+'０１表（第１表）'!AS56)/('０１表（第１表）'!AS$32/366/10)</f>
        <v>0</v>
      </c>
      <c r="AT31" s="755">
        <f>(+'０１表（第１表）'!AT55+'０１表（第１表）'!AT56)/('０１表（第１表）'!AT$32/366/10)</f>
        <v>0</v>
      </c>
      <c r="AU31" s="755">
        <f>(+'０１表（第１表）'!AU55+'０１表（第１表）'!AU56)/('０１表（第１表）'!AU$32/366/10)</f>
        <v>0</v>
      </c>
      <c r="AV31" s="755">
        <f>(+'０１表（第１表）'!AV55+'０１表（第１表）'!AV56)/('０１表（第１表）'!AV$32/366/10)</f>
        <v>2.5172193392138755</v>
      </c>
      <c r="AW31" s="756">
        <f>(+'０１表（第１表）'!AW55+'０１表（第１表）'!AW56)/('０１表（第１表）'!AW$32/366/10)</f>
        <v>0</v>
      </c>
      <c r="AX31" s="757">
        <f>(+'０１表（第１表）'!AX55+'０１表（第１表）'!AX56)/('０１表（第１表）'!AX$32/366/10)</f>
        <v>0.2607248006986855</v>
      </c>
    </row>
  </sheetData>
  <sheetProtection/>
  <mergeCells count="5">
    <mergeCell ref="C19:D19"/>
    <mergeCell ref="AX2:AX3"/>
    <mergeCell ref="C18:F18"/>
    <mergeCell ref="C16:F16"/>
    <mergeCell ref="C17:D17"/>
  </mergeCells>
  <conditionalFormatting sqref="A1:IV65536">
    <cfRule type="cellIs" priority="1" dxfId="0" operator="equal" stopIfTrue="1">
      <formula>0</formula>
    </cfRule>
  </conditionalFormatting>
  <printOptions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3"/>
  <headerFooter alignWithMargins="0">
    <oddFooter>&amp;C&amp;"ＭＳ Ｐゴシック,太字"&amp;18１　水道事業</oddFooter>
  </headerFooter>
  <rowBreaks count="1" manualBreakCount="1">
    <brk id="3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AX73"/>
  <sheetViews>
    <sheetView showZeros="0" view="pageBreakPreview" zoomScaleSheetLayoutView="100" zoomScalePageLayoutView="0" workbookViewId="0" topLeftCell="A1">
      <pane xSplit="6" ySplit="3" topLeftCell="G4" activePane="bottomRight" state="frozen"/>
      <selection pane="topLeft" activeCell="J53" sqref="J53"/>
      <selection pane="topRight" activeCell="J53" sqref="J53"/>
      <selection pane="bottomLeft" activeCell="J53" sqref="J53"/>
      <selection pane="bottomRight" activeCell="A1" sqref="A1:A16384"/>
    </sheetView>
  </sheetViews>
  <sheetFormatPr defaultColWidth="9.00390625" defaultRowHeight="13.5"/>
  <cols>
    <col min="1" max="1" width="3.875" style="24" customWidth="1"/>
    <col min="2" max="4" width="4.75390625" style="24" customWidth="1"/>
    <col min="5" max="5" width="2.125" style="24" customWidth="1"/>
    <col min="6" max="6" width="21.875" style="24" customWidth="1"/>
    <col min="7" max="50" width="9.75390625" style="24" customWidth="1"/>
    <col min="51" max="51" width="14.875" style="24" customWidth="1"/>
    <col min="52" max="16384" width="9.00390625" style="24" customWidth="1"/>
  </cols>
  <sheetData>
    <row r="1" spans="2:50" s="18" customFormat="1" ht="15" thickBot="1">
      <c r="B1" s="265" t="s">
        <v>420</v>
      </c>
      <c r="U1" s="23" t="s">
        <v>143</v>
      </c>
      <c r="AI1" s="23" t="s">
        <v>143</v>
      </c>
      <c r="AX1" s="23" t="s">
        <v>143</v>
      </c>
    </row>
    <row r="2" spans="2:50" s="18" customFormat="1" ht="13.5" customHeight="1">
      <c r="B2" s="97"/>
      <c r="C2" s="98"/>
      <c r="D2" s="98"/>
      <c r="E2" s="98"/>
      <c r="F2" s="170" t="s">
        <v>176</v>
      </c>
      <c r="G2" s="520" t="s">
        <v>479</v>
      </c>
      <c r="H2" s="171" t="s">
        <v>480</v>
      </c>
      <c r="I2" s="171" t="s">
        <v>481</v>
      </c>
      <c r="J2" s="171" t="s">
        <v>482</v>
      </c>
      <c r="K2" s="171" t="s">
        <v>483</v>
      </c>
      <c r="L2" s="171" t="s">
        <v>484</v>
      </c>
      <c r="M2" s="171" t="s">
        <v>485</v>
      </c>
      <c r="N2" s="171" t="s">
        <v>486</v>
      </c>
      <c r="O2" s="171" t="s">
        <v>487</v>
      </c>
      <c r="P2" s="171" t="s">
        <v>488</v>
      </c>
      <c r="Q2" s="171" t="s">
        <v>489</v>
      </c>
      <c r="R2" s="171" t="s">
        <v>490</v>
      </c>
      <c r="S2" s="171" t="s">
        <v>491</v>
      </c>
      <c r="T2" s="171" t="s">
        <v>492</v>
      </c>
      <c r="U2" s="171" t="s">
        <v>493</v>
      </c>
      <c r="V2" s="171" t="s">
        <v>494</v>
      </c>
      <c r="W2" s="172" t="s">
        <v>25</v>
      </c>
      <c r="X2" s="172" t="s">
        <v>26</v>
      </c>
      <c r="Y2" s="172" t="s">
        <v>27</v>
      </c>
      <c r="Z2" s="172" t="s">
        <v>28</v>
      </c>
      <c r="AA2" s="172" t="s">
        <v>29</v>
      </c>
      <c r="AB2" s="172" t="s">
        <v>30</v>
      </c>
      <c r="AC2" s="172" t="s">
        <v>31</v>
      </c>
      <c r="AD2" s="172" t="s">
        <v>32</v>
      </c>
      <c r="AE2" s="172" t="s">
        <v>33</v>
      </c>
      <c r="AF2" s="172" t="s">
        <v>34</v>
      </c>
      <c r="AG2" s="172" t="s">
        <v>35</v>
      </c>
      <c r="AH2" s="172" t="s">
        <v>36</v>
      </c>
      <c r="AI2" s="172" t="s">
        <v>37</v>
      </c>
      <c r="AJ2" s="172" t="s">
        <v>38</v>
      </c>
      <c r="AK2" s="172" t="s">
        <v>39</v>
      </c>
      <c r="AL2" s="172" t="s">
        <v>40</v>
      </c>
      <c r="AM2" s="172" t="s">
        <v>41</v>
      </c>
      <c r="AN2" s="172" t="s">
        <v>42</v>
      </c>
      <c r="AO2" s="172" t="s">
        <v>43</v>
      </c>
      <c r="AP2" s="172" t="s">
        <v>44</v>
      </c>
      <c r="AQ2" s="172" t="s">
        <v>45</v>
      </c>
      <c r="AR2" s="172" t="s">
        <v>46</v>
      </c>
      <c r="AS2" s="172" t="s">
        <v>47</v>
      </c>
      <c r="AT2" s="172" t="s">
        <v>48</v>
      </c>
      <c r="AU2" s="172" t="s">
        <v>49</v>
      </c>
      <c r="AV2" s="172" t="s">
        <v>50</v>
      </c>
      <c r="AW2" s="175" t="s">
        <v>51</v>
      </c>
      <c r="AX2" s="1656" t="s">
        <v>292</v>
      </c>
    </row>
    <row r="3" spans="2:50" s="18" customFormat="1" ht="12" thickBot="1">
      <c r="B3" s="166"/>
      <c r="C3" s="167" t="s">
        <v>293</v>
      </c>
      <c r="D3" s="167"/>
      <c r="E3" s="167"/>
      <c r="F3" s="168"/>
      <c r="G3" s="521" t="s">
        <v>177</v>
      </c>
      <c r="H3" s="173" t="s">
        <v>178</v>
      </c>
      <c r="I3" s="173" t="s">
        <v>179</v>
      </c>
      <c r="J3" s="173" t="s">
        <v>180</v>
      </c>
      <c r="K3" s="173" t="s">
        <v>19</v>
      </c>
      <c r="L3" s="173" t="s">
        <v>181</v>
      </c>
      <c r="M3" s="173" t="s">
        <v>182</v>
      </c>
      <c r="N3" s="173" t="s">
        <v>20</v>
      </c>
      <c r="O3" s="173" t="s">
        <v>183</v>
      </c>
      <c r="P3" s="173" t="s">
        <v>184</v>
      </c>
      <c r="Q3" s="173" t="s">
        <v>185</v>
      </c>
      <c r="R3" s="173" t="s">
        <v>186</v>
      </c>
      <c r="S3" s="173" t="s">
        <v>21</v>
      </c>
      <c r="T3" s="173" t="s">
        <v>187</v>
      </c>
      <c r="U3" s="173" t="s">
        <v>188</v>
      </c>
      <c r="V3" s="173" t="s">
        <v>24</v>
      </c>
      <c r="W3" s="174" t="s">
        <v>52</v>
      </c>
      <c r="X3" s="174" t="s">
        <v>53</v>
      </c>
      <c r="Y3" s="174" t="s">
        <v>54</v>
      </c>
      <c r="Z3" s="174" t="s">
        <v>55</v>
      </c>
      <c r="AA3" s="174" t="s">
        <v>56</v>
      </c>
      <c r="AB3" s="174" t="s">
        <v>57</v>
      </c>
      <c r="AC3" s="174" t="s">
        <v>58</v>
      </c>
      <c r="AD3" s="174" t="s">
        <v>59</v>
      </c>
      <c r="AE3" s="174" t="s">
        <v>60</v>
      </c>
      <c r="AF3" s="174" t="s">
        <v>61</v>
      </c>
      <c r="AG3" s="174" t="s">
        <v>62</v>
      </c>
      <c r="AH3" s="174" t="s">
        <v>63</v>
      </c>
      <c r="AI3" s="174" t="s">
        <v>64</v>
      </c>
      <c r="AJ3" s="174" t="s">
        <v>65</v>
      </c>
      <c r="AK3" s="174" t="s">
        <v>66</v>
      </c>
      <c r="AL3" s="174" t="s">
        <v>67</v>
      </c>
      <c r="AM3" s="174" t="s">
        <v>68</v>
      </c>
      <c r="AN3" s="174" t="s">
        <v>69</v>
      </c>
      <c r="AO3" s="174" t="s">
        <v>70</v>
      </c>
      <c r="AP3" s="174" t="s">
        <v>71</v>
      </c>
      <c r="AQ3" s="174" t="s">
        <v>72</v>
      </c>
      <c r="AR3" s="174" t="s">
        <v>73</v>
      </c>
      <c r="AS3" s="174" t="s">
        <v>74</v>
      </c>
      <c r="AT3" s="174" t="s">
        <v>75</v>
      </c>
      <c r="AU3" s="174" t="s">
        <v>76</v>
      </c>
      <c r="AV3" s="174" t="s">
        <v>77</v>
      </c>
      <c r="AW3" s="176" t="s">
        <v>78</v>
      </c>
      <c r="AX3" s="1657"/>
    </row>
    <row r="4" spans="2:50" s="18" customFormat="1" ht="11.25">
      <c r="B4" s="100" t="s">
        <v>228</v>
      </c>
      <c r="C4" s="25"/>
      <c r="D4" s="25"/>
      <c r="E4" s="25"/>
      <c r="F4" s="164"/>
      <c r="G4" s="820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1"/>
      <c r="AA4" s="821"/>
      <c r="AB4" s="821"/>
      <c r="AC4" s="821"/>
      <c r="AD4" s="821"/>
      <c r="AE4" s="821"/>
      <c r="AF4" s="821"/>
      <c r="AG4" s="821"/>
      <c r="AH4" s="821"/>
      <c r="AI4" s="821"/>
      <c r="AJ4" s="821"/>
      <c r="AK4" s="821"/>
      <c r="AL4" s="821"/>
      <c r="AM4" s="821"/>
      <c r="AN4" s="821"/>
      <c r="AO4" s="821"/>
      <c r="AP4" s="821"/>
      <c r="AQ4" s="821"/>
      <c r="AR4" s="821"/>
      <c r="AS4" s="821"/>
      <c r="AT4" s="821"/>
      <c r="AU4" s="821"/>
      <c r="AV4" s="821"/>
      <c r="AW4" s="822"/>
      <c r="AX4" s="824"/>
    </row>
    <row r="5" spans="2:50" s="18" customFormat="1" ht="11.25">
      <c r="B5" s="100"/>
      <c r="C5" s="19" t="s">
        <v>421</v>
      </c>
      <c r="D5" s="20"/>
      <c r="E5" s="20"/>
      <c r="F5" s="162"/>
      <c r="G5" s="522">
        <v>676300</v>
      </c>
      <c r="H5" s="82">
        <v>402600</v>
      </c>
      <c r="I5" s="82">
        <v>258000</v>
      </c>
      <c r="J5" s="82">
        <v>500000</v>
      </c>
      <c r="K5" s="82">
        <v>0</v>
      </c>
      <c r="L5" s="82">
        <v>173700</v>
      </c>
      <c r="M5" s="82">
        <v>51000</v>
      </c>
      <c r="N5" s="82">
        <v>290200</v>
      </c>
      <c r="O5" s="82">
        <v>89000</v>
      </c>
      <c r="P5" s="82">
        <v>231100</v>
      </c>
      <c r="Q5" s="82">
        <v>249400</v>
      </c>
      <c r="R5" s="82">
        <v>53200</v>
      </c>
      <c r="S5" s="82">
        <v>645200</v>
      </c>
      <c r="T5" s="82">
        <v>370000</v>
      </c>
      <c r="U5" s="82">
        <v>170000</v>
      </c>
      <c r="V5" s="82">
        <v>125300</v>
      </c>
      <c r="W5" s="82">
        <v>0</v>
      </c>
      <c r="X5" s="82">
        <v>0</v>
      </c>
      <c r="Y5" s="82">
        <v>0</v>
      </c>
      <c r="Z5" s="82">
        <v>287000</v>
      </c>
      <c r="AA5" s="82">
        <v>289300</v>
      </c>
      <c r="AB5" s="82">
        <v>0</v>
      </c>
      <c r="AC5" s="82">
        <v>85800</v>
      </c>
      <c r="AD5" s="82">
        <v>77000</v>
      </c>
      <c r="AE5" s="82">
        <v>314800</v>
      </c>
      <c r="AF5" s="82">
        <v>0</v>
      </c>
      <c r="AG5" s="82">
        <v>91100</v>
      </c>
      <c r="AH5" s="82">
        <v>20500</v>
      </c>
      <c r="AI5" s="82">
        <v>964000</v>
      </c>
      <c r="AJ5" s="82">
        <v>47400</v>
      </c>
      <c r="AK5" s="82">
        <v>0</v>
      </c>
      <c r="AL5" s="82">
        <v>15900</v>
      </c>
      <c r="AM5" s="82">
        <v>55000</v>
      </c>
      <c r="AN5" s="82">
        <v>0</v>
      </c>
      <c r="AO5" s="82">
        <v>50000</v>
      </c>
      <c r="AP5" s="82">
        <v>0</v>
      </c>
      <c r="AQ5" s="82">
        <v>0</v>
      </c>
      <c r="AR5" s="82">
        <v>0</v>
      </c>
      <c r="AS5" s="82">
        <v>63300</v>
      </c>
      <c r="AT5" s="82">
        <v>0</v>
      </c>
      <c r="AU5" s="82">
        <v>0</v>
      </c>
      <c r="AV5" s="82">
        <v>0</v>
      </c>
      <c r="AW5" s="19">
        <v>0</v>
      </c>
      <c r="AX5" s="179">
        <f aca="true" t="shared" si="0" ref="AX5:AX20">SUM(G5:AW5)</f>
        <v>6646100</v>
      </c>
    </row>
    <row r="6" spans="2:50" s="18" customFormat="1" ht="11.25">
      <c r="B6" s="100"/>
      <c r="C6" s="3"/>
      <c r="D6" s="273" t="s">
        <v>422</v>
      </c>
      <c r="E6" s="277"/>
      <c r="F6" s="274"/>
      <c r="G6" s="282">
        <v>676300</v>
      </c>
      <c r="H6" s="240">
        <v>402600</v>
      </c>
      <c r="I6" s="240">
        <v>258000</v>
      </c>
      <c r="J6" s="240">
        <v>500000</v>
      </c>
      <c r="K6" s="240">
        <v>0</v>
      </c>
      <c r="L6" s="240">
        <v>173700</v>
      </c>
      <c r="M6" s="240">
        <v>0</v>
      </c>
      <c r="N6" s="240">
        <v>290200</v>
      </c>
      <c r="O6" s="240">
        <v>89000</v>
      </c>
      <c r="P6" s="240">
        <v>98500</v>
      </c>
      <c r="Q6" s="240">
        <v>138500</v>
      </c>
      <c r="R6" s="240">
        <v>53200</v>
      </c>
      <c r="S6" s="240">
        <v>72000</v>
      </c>
      <c r="T6" s="240">
        <v>370000</v>
      </c>
      <c r="U6" s="240">
        <v>170000</v>
      </c>
      <c r="V6" s="240">
        <v>97500</v>
      </c>
      <c r="W6" s="240">
        <v>0</v>
      </c>
      <c r="X6" s="240">
        <v>0</v>
      </c>
      <c r="Y6" s="240">
        <v>0</v>
      </c>
      <c r="Z6" s="240">
        <v>287000</v>
      </c>
      <c r="AA6" s="240">
        <v>289300</v>
      </c>
      <c r="AB6" s="240">
        <v>0</v>
      </c>
      <c r="AC6" s="240">
        <v>85800</v>
      </c>
      <c r="AD6" s="240">
        <v>77000</v>
      </c>
      <c r="AE6" s="240">
        <v>314800</v>
      </c>
      <c r="AF6" s="240">
        <v>0</v>
      </c>
      <c r="AG6" s="240">
        <v>91100</v>
      </c>
      <c r="AH6" s="240">
        <v>20500</v>
      </c>
      <c r="AI6" s="240">
        <v>964000</v>
      </c>
      <c r="AJ6" s="240">
        <v>47400</v>
      </c>
      <c r="AK6" s="240">
        <v>0</v>
      </c>
      <c r="AL6" s="240">
        <v>15900</v>
      </c>
      <c r="AM6" s="240">
        <v>55000</v>
      </c>
      <c r="AN6" s="240">
        <v>0</v>
      </c>
      <c r="AO6" s="240">
        <v>50000</v>
      </c>
      <c r="AP6" s="240">
        <v>0</v>
      </c>
      <c r="AQ6" s="240">
        <v>0</v>
      </c>
      <c r="AR6" s="240">
        <v>0</v>
      </c>
      <c r="AS6" s="240">
        <v>63300</v>
      </c>
      <c r="AT6" s="240">
        <v>0</v>
      </c>
      <c r="AU6" s="240">
        <v>0</v>
      </c>
      <c r="AV6" s="240">
        <v>0</v>
      </c>
      <c r="AW6" s="269">
        <v>0</v>
      </c>
      <c r="AX6" s="391">
        <f t="shared" si="0"/>
        <v>5750600</v>
      </c>
    </row>
    <row r="7" spans="2:50" s="18" customFormat="1" ht="11.25">
      <c r="B7" s="100"/>
      <c r="C7" s="4"/>
      <c r="D7" s="275" t="s">
        <v>423</v>
      </c>
      <c r="E7" s="278"/>
      <c r="F7" s="276"/>
      <c r="G7" s="283">
        <v>0</v>
      </c>
      <c r="H7" s="241">
        <v>0</v>
      </c>
      <c r="I7" s="241">
        <v>0</v>
      </c>
      <c r="J7" s="241">
        <v>0</v>
      </c>
      <c r="K7" s="241">
        <v>0</v>
      </c>
      <c r="L7" s="241">
        <v>0</v>
      </c>
      <c r="M7" s="241">
        <v>51000</v>
      </c>
      <c r="N7" s="241">
        <v>0</v>
      </c>
      <c r="O7" s="241">
        <v>0</v>
      </c>
      <c r="P7" s="241">
        <v>132600</v>
      </c>
      <c r="Q7" s="241">
        <v>110900</v>
      </c>
      <c r="R7" s="241">
        <v>0</v>
      </c>
      <c r="S7" s="241">
        <v>573200</v>
      </c>
      <c r="T7" s="241">
        <v>0</v>
      </c>
      <c r="U7" s="241">
        <v>0</v>
      </c>
      <c r="V7" s="241">
        <v>27800</v>
      </c>
      <c r="W7" s="241">
        <v>0</v>
      </c>
      <c r="X7" s="241">
        <v>0</v>
      </c>
      <c r="Y7" s="241">
        <v>0</v>
      </c>
      <c r="Z7" s="241">
        <v>0</v>
      </c>
      <c r="AA7" s="241">
        <v>0</v>
      </c>
      <c r="AB7" s="241">
        <v>0</v>
      </c>
      <c r="AC7" s="241">
        <v>0</v>
      </c>
      <c r="AD7" s="241">
        <v>0</v>
      </c>
      <c r="AE7" s="241">
        <v>0</v>
      </c>
      <c r="AF7" s="241">
        <v>0</v>
      </c>
      <c r="AG7" s="241">
        <v>0</v>
      </c>
      <c r="AH7" s="241">
        <v>0</v>
      </c>
      <c r="AI7" s="241">
        <v>0</v>
      </c>
      <c r="AJ7" s="241">
        <v>0</v>
      </c>
      <c r="AK7" s="241">
        <v>0</v>
      </c>
      <c r="AL7" s="241">
        <v>0</v>
      </c>
      <c r="AM7" s="241">
        <v>0</v>
      </c>
      <c r="AN7" s="241">
        <v>0</v>
      </c>
      <c r="AO7" s="241">
        <v>0</v>
      </c>
      <c r="AP7" s="241">
        <v>0</v>
      </c>
      <c r="AQ7" s="241">
        <v>0</v>
      </c>
      <c r="AR7" s="241">
        <v>0</v>
      </c>
      <c r="AS7" s="241">
        <v>0</v>
      </c>
      <c r="AT7" s="241">
        <v>0</v>
      </c>
      <c r="AU7" s="241">
        <v>0</v>
      </c>
      <c r="AV7" s="241">
        <v>0</v>
      </c>
      <c r="AW7" s="271">
        <v>0</v>
      </c>
      <c r="AX7" s="384">
        <f t="shared" si="0"/>
        <v>895500</v>
      </c>
    </row>
    <row r="8" spans="2:50" s="18" customFormat="1" ht="11.25">
      <c r="B8" s="100"/>
      <c r="C8" s="5" t="s">
        <v>424</v>
      </c>
      <c r="D8" s="22"/>
      <c r="E8" s="22"/>
      <c r="F8" s="163"/>
      <c r="G8" s="523">
        <v>9371</v>
      </c>
      <c r="H8" s="2">
        <v>47694</v>
      </c>
      <c r="I8" s="2">
        <v>0</v>
      </c>
      <c r="J8" s="2">
        <v>4671</v>
      </c>
      <c r="K8" s="2">
        <v>97862</v>
      </c>
      <c r="L8" s="2">
        <v>0</v>
      </c>
      <c r="M8" s="2">
        <v>11276</v>
      </c>
      <c r="N8" s="2">
        <v>36666</v>
      </c>
      <c r="O8" s="2">
        <v>40100</v>
      </c>
      <c r="P8" s="2">
        <v>1278</v>
      </c>
      <c r="Q8" s="2">
        <v>1635</v>
      </c>
      <c r="R8" s="2">
        <v>18508</v>
      </c>
      <c r="S8" s="2">
        <v>0</v>
      </c>
      <c r="T8" s="2">
        <v>0</v>
      </c>
      <c r="U8" s="2">
        <v>86000</v>
      </c>
      <c r="V8" s="2">
        <v>31798</v>
      </c>
      <c r="W8" s="2">
        <v>25523</v>
      </c>
      <c r="X8" s="2">
        <v>0</v>
      </c>
      <c r="Y8" s="2">
        <v>4489</v>
      </c>
      <c r="Z8" s="2">
        <v>19095</v>
      </c>
      <c r="AA8" s="2">
        <v>134400</v>
      </c>
      <c r="AB8" s="2">
        <v>16107</v>
      </c>
      <c r="AC8" s="2">
        <v>9000</v>
      </c>
      <c r="AD8" s="2">
        <v>18479</v>
      </c>
      <c r="AE8" s="2">
        <v>395105</v>
      </c>
      <c r="AF8" s="2">
        <v>0</v>
      </c>
      <c r="AG8" s="2">
        <v>91100</v>
      </c>
      <c r="AH8" s="2">
        <v>18189</v>
      </c>
      <c r="AI8" s="2">
        <v>0</v>
      </c>
      <c r="AJ8" s="2">
        <v>102000</v>
      </c>
      <c r="AK8" s="2">
        <v>0</v>
      </c>
      <c r="AL8" s="2">
        <v>2100</v>
      </c>
      <c r="AM8" s="2">
        <v>50000</v>
      </c>
      <c r="AN8" s="2">
        <v>0</v>
      </c>
      <c r="AO8" s="2">
        <v>0</v>
      </c>
      <c r="AP8" s="2">
        <v>0</v>
      </c>
      <c r="AQ8" s="2">
        <v>4892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5">
        <v>28600</v>
      </c>
      <c r="AX8" s="178">
        <f t="shared" si="0"/>
        <v>1305938</v>
      </c>
    </row>
    <row r="9" spans="2:50" s="18" customFormat="1" ht="11.25">
      <c r="B9" s="100"/>
      <c r="C9" s="5" t="s">
        <v>425</v>
      </c>
      <c r="D9" s="22"/>
      <c r="E9" s="22"/>
      <c r="F9" s="163"/>
      <c r="G9" s="523">
        <v>16423</v>
      </c>
      <c r="H9" s="2">
        <v>4915</v>
      </c>
      <c r="I9" s="2">
        <v>8694</v>
      </c>
      <c r="J9" s="2">
        <v>9303</v>
      </c>
      <c r="K9" s="2">
        <v>777</v>
      </c>
      <c r="L9" s="2">
        <v>2915</v>
      </c>
      <c r="M9" s="2">
        <v>0</v>
      </c>
      <c r="N9" s="2">
        <v>998</v>
      </c>
      <c r="O9" s="2">
        <v>10280</v>
      </c>
      <c r="P9" s="2">
        <v>788</v>
      </c>
      <c r="Q9" s="2">
        <v>0</v>
      </c>
      <c r="R9" s="2">
        <v>3738</v>
      </c>
      <c r="S9" s="2">
        <v>2079</v>
      </c>
      <c r="T9" s="2">
        <v>8639</v>
      </c>
      <c r="U9" s="2">
        <v>11058</v>
      </c>
      <c r="V9" s="2">
        <v>0</v>
      </c>
      <c r="W9" s="2">
        <v>755</v>
      </c>
      <c r="X9" s="2">
        <v>0</v>
      </c>
      <c r="Y9" s="2">
        <v>6840</v>
      </c>
      <c r="Z9" s="2">
        <v>8787</v>
      </c>
      <c r="AA9" s="2">
        <v>41202</v>
      </c>
      <c r="AB9" s="2">
        <v>0</v>
      </c>
      <c r="AC9" s="2">
        <v>0</v>
      </c>
      <c r="AD9" s="2">
        <v>0</v>
      </c>
      <c r="AE9" s="2">
        <v>23940</v>
      </c>
      <c r="AF9" s="2">
        <v>3901</v>
      </c>
      <c r="AG9" s="2">
        <v>14184</v>
      </c>
      <c r="AH9" s="2">
        <v>5627</v>
      </c>
      <c r="AI9" s="2">
        <v>52816</v>
      </c>
      <c r="AJ9" s="2">
        <v>3007</v>
      </c>
      <c r="AK9" s="2">
        <v>0</v>
      </c>
      <c r="AL9" s="2">
        <v>8794</v>
      </c>
      <c r="AM9" s="2">
        <v>5659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11180</v>
      </c>
      <c r="AT9" s="2">
        <v>693</v>
      </c>
      <c r="AU9" s="2">
        <v>735</v>
      </c>
      <c r="AV9" s="2">
        <v>45242</v>
      </c>
      <c r="AW9" s="5">
        <v>3366</v>
      </c>
      <c r="AX9" s="178">
        <f t="shared" si="0"/>
        <v>317335</v>
      </c>
    </row>
    <row r="10" spans="2:50" s="18" customFormat="1" ht="11.25">
      <c r="B10" s="100"/>
      <c r="C10" s="5" t="s">
        <v>426</v>
      </c>
      <c r="D10" s="22"/>
      <c r="E10" s="22"/>
      <c r="F10" s="163"/>
      <c r="G10" s="523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5">
        <v>0</v>
      </c>
      <c r="AX10" s="178">
        <f t="shared" si="0"/>
        <v>0</v>
      </c>
    </row>
    <row r="11" spans="2:50" s="18" customFormat="1" ht="11.25">
      <c r="B11" s="100"/>
      <c r="C11" s="5" t="s">
        <v>427</v>
      </c>
      <c r="D11" s="22"/>
      <c r="E11" s="22"/>
      <c r="F11" s="163"/>
      <c r="G11" s="523">
        <v>92014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2887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270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73735</v>
      </c>
      <c r="AM11" s="2">
        <v>0</v>
      </c>
      <c r="AN11" s="2">
        <v>11792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921</v>
      </c>
      <c r="AU11" s="2">
        <v>0</v>
      </c>
      <c r="AV11" s="2">
        <v>0</v>
      </c>
      <c r="AW11" s="5">
        <v>0</v>
      </c>
      <c r="AX11" s="178">
        <f t="shared" si="0"/>
        <v>181619</v>
      </c>
    </row>
    <row r="12" spans="2:50" s="18" customFormat="1" ht="11.25">
      <c r="B12" s="100"/>
      <c r="C12" s="5" t="s">
        <v>428</v>
      </c>
      <c r="D12" s="22"/>
      <c r="E12" s="22"/>
      <c r="F12" s="163"/>
      <c r="G12" s="523">
        <v>0</v>
      </c>
      <c r="H12" s="2">
        <v>13560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604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5">
        <v>0</v>
      </c>
      <c r="AX12" s="178">
        <f t="shared" si="0"/>
        <v>14164</v>
      </c>
    </row>
    <row r="13" spans="2:50" s="18" customFormat="1" ht="11.25">
      <c r="B13" s="100"/>
      <c r="C13" s="5" t="s">
        <v>429</v>
      </c>
      <c r="D13" s="22"/>
      <c r="E13" s="22"/>
      <c r="F13" s="163"/>
      <c r="G13" s="523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36666</v>
      </c>
      <c r="O13" s="2">
        <v>0</v>
      </c>
      <c r="P13" s="2">
        <v>0</v>
      </c>
      <c r="Q13" s="2">
        <v>0</v>
      </c>
      <c r="R13" s="2">
        <v>0</v>
      </c>
      <c r="S13" s="2">
        <v>192755</v>
      </c>
      <c r="T13" s="2">
        <v>0</v>
      </c>
      <c r="U13" s="2">
        <v>87219</v>
      </c>
      <c r="V13" s="2">
        <v>32800</v>
      </c>
      <c r="W13" s="2">
        <v>0</v>
      </c>
      <c r="X13" s="2">
        <v>0</v>
      </c>
      <c r="Y13" s="2">
        <v>0</v>
      </c>
      <c r="Z13" s="2">
        <v>35825</v>
      </c>
      <c r="AA13" s="2">
        <v>35500</v>
      </c>
      <c r="AB13" s="2">
        <v>0</v>
      </c>
      <c r="AC13" s="2">
        <v>0</v>
      </c>
      <c r="AD13" s="2">
        <v>34000</v>
      </c>
      <c r="AE13" s="2">
        <v>161680</v>
      </c>
      <c r="AF13" s="2">
        <v>0</v>
      </c>
      <c r="AG13" s="2">
        <v>91182</v>
      </c>
      <c r="AH13" s="2">
        <v>30531</v>
      </c>
      <c r="AI13" s="2">
        <v>45000</v>
      </c>
      <c r="AJ13" s="2">
        <v>14336</v>
      </c>
      <c r="AK13" s="2">
        <v>0</v>
      </c>
      <c r="AL13" s="2">
        <v>20045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28050</v>
      </c>
      <c r="AW13" s="5">
        <v>64175</v>
      </c>
      <c r="AX13" s="178">
        <f t="shared" si="0"/>
        <v>909764</v>
      </c>
    </row>
    <row r="14" spans="2:50" s="18" customFormat="1" ht="11.25">
      <c r="B14" s="100"/>
      <c r="C14" s="5" t="s">
        <v>430</v>
      </c>
      <c r="D14" s="22"/>
      <c r="E14" s="22"/>
      <c r="F14" s="163"/>
      <c r="G14" s="523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509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5">
        <v>0</v>
      </c>
      <c r="AX14" s="178">
        <f t="shared" si="0"/>
        <v>509</v>
      </c>
    </row>
    <row r="15" spans="2:50" s="18" customFormat="1" ht="11.25">
      <c r="B15" s="100"/>
      <c r="C15" s="5" t="s">
        <v>431</v>
      </c>
      <c r="D15" s="22"/>
      <c r="E15" s="22"/>
      <c r="F15" s="163"/>
      <c r="G15" s="523">
        <v>321719</v>
      </c>
      <c r="H15" s="2">
        <v>142551</v>
      </c>
      <c r="I15" s="2">
        <v>0</v>
      </c>
      <c r="J15" s="2">
        <v>0</v>
      </c>
      <c r="K15" s="2">
        <v>0</v>
      </c>
      <c r="L15" s="2">
        <v>14007</v>
      </c>
      <c r="M15" s="2">
        <v>0</v>
      </c>
      <c r="N15" s="2">
        <v>0</v>
      </c>
      <c r="O15" s="2">
        <v>28812</v>
      </c>
      <c r="P15" s="2">
        <v>5060</v>
      </c>
      <c r="Q15" s="2">
        <v>3000</v>
      </c>
      <c r="R15" s="2">
        <v>33235</v>
      </c>
      <c r="S15" s="2">
        <v>366968</v>
      </c>
      <c r="T15" s="2">
        <v>62581</v>
      </c>
      <c r="U15" s="2">
        <v>1000</v>
      </c>
      <c r="V15" s="2">
        <v>0</v>
      </c>
      <c r="W15" s="2">
        <v>106930</v>
      </c>
      <c r="X15" s="2">
        <v>67258</v>
      </c>
      <c r="Y15" s="2">
        <v>50594</v>
      </c>
      <c r="Z15" s="2">
        <v>20048</v>
      </c>
      <c r="AA15" s="2">
        <v>0</v>
      </c>
      <c r="AB15" s="2">
        <v>0</v>
      </c>
      <c r="AC15" s="2">
        <v>0</v>
      </c>
      <c r="AD15" s="2">
        <v>14529</v>
      </c>
      <c r="AE15" s="2">
        <v>0</v>
      </c>
      <c r="AF15" s="2">
        <v>0</v>
      </c>
      <c r="AG15" s="2">
        <v>0</v>
      </c>
      <c r="AH15" s="2">
        <v>90746</v>
      </c>
      <c r="AI15" s="2">
        <v>0</v>
      </c>
      <c r="AJ15" s="2">
        <v>30656</v>
      </c>
      <c r="AK15" s="2">
        <v>11519</v>
      </c>
      <c r="AL15" s="2">
        <v>0</v>
      </c>
      <c r="AM15" s="2">
        <v>0</v>
      </c>
      <c r="AN15" s="2">
        <v>2517</v>
      </c>
      <c r="AO15" s="2">
        <v>0</v>
      </c>
      <c r="AP15" s="2">
        <v>40296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5">
        <v>2797</v>
      </c>
      <c r="AX15" s="178">
        <f t="shared" si="0"/>
        <v>1416823</v>
      </c>
    </row>
    <row r="16" spans="2:50" s="18" customFormat="1" ht="11.25">
      <c r="B16" s="100"/>
      <c r="C16" s="5" t="s">
        <v>432</v>
      </c>
      <c r="D16" s="22"/>
      <c r="E16" s="22"/>
      <c r="F16" s="163"/>
      <c r="G16" s="523">
        <v>0</v>
      </c>
      <c r="H16" s="2">
        <v>0</v>
      </c>
      <c r="I16" s="2">
        <v>68807</v>
      </c>
      <c r="J16" s="2">
        <v>25647</v>
      </c>
      <c r="K16" s="2">
        <v>0</v>
      </c>
      <c r="L16" s="2">
        <v>27778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150000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8983</v>
      </c>
      <c r="AG16" s="2">
        <v>0</v>
      </c>
      <c r="AH16" s="2">
        <v>32550</v>
      </c>
      <c r="AI16" s="2">
        <v>22071</v>
      </c>
      <c r="AJ16" s="2">
        <v>18449</v>
      </c>
      <c r="AK16" s="2">
        <v>6905</v>
      </c>
      <c r="AL16" s="2">
        <v>0</v>
      </c>
      <c r="AM16" s="2">
        <v>0</v>
      </c>
      <c r="AN16" s="2">
        <v>0</v>
      </c>
      <c r="AO16" s="2">
        <v>2315</v>
      </c>
      <c r="AP16" s="2">
        <v>19625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5">
        <v>0</v>
      </c>
      <c r="AX16" s="178">
        <f t="shared" si="0"/>
        <v>383130</v>
      </c>
    </row>
    <row r="17" spans="2:50" s="18" customFormat="1" ht="11.25">
      <c r="B17" s="100"/>
      <c r="C17" s="5" t="s">
        <v>433</v>
      </c>
      <c r="D17" s="22"/>
      <c r="E17" s="22"/>
      <c r="F17" s="163"/>
      <c r="G17" s="523">
        <v>1115827</v>
      </c>
      <c r="H17" s="2">
        <v>611320</v>
      </c>
      <c r="I17" s="2">
        <v>335501</v>
      </c>
      <c r="J17" s="2">
        <v>539621</v>
      </c>
      <c r="K17" s="2">
        <v>98639</v>
      </c>
      <c r="L17" s="2">
        <v>218400</v>
      </c>
      <c r="M17" s="2">
        <v>62276</v>
      </c>
      <c r="N17" s="2">
        <v>364530</v>
      </c>
      <c r="O17" s="2">
        <v>168796</v>
      </c>
      <c r="P17" s="2">
        <v>238226</v>
      </c>
      <c r="Q17" s="2">
        <v>256922</v>
      </c>
      <c r="R17" s="2">
        <v>108681</v>
      </c>
      <c r="S17" s="2">
        <v>1207002</v>
      </c>
      <c r="T17" s="2">
        <v>441220</v>
      </c>
      <c r="U17" s="2">
        <v>355277</v>
      </c>
      <c r="V17" s="2">
        <v>189898</v>
      </c>
      <c r="W17" s="2">
        <v>283478</v>
      </c>
      <c r="X17" s="2">
        <v>67258</v>
      </c>
      <c r="Y17" s="2">
        <v>61923</v>
      </c>
      <c r="Z17" s="2">
        <v>370755</v>
      </c>
      <c r="AA17" s="2">
        <v>500402</v>
      </c>
      <c r="AB17" s="2">
        <v>16107</v>
      </c>
      <c r="AC17" s="2">
        <v>94800</v>
      </c>
      <c r="AD17" s="2">
        <v>144008</v>
      </c>
      <c r="AE17" s="2">
        <v>895525</v>
      </c>
      <c r="AF17" s="2">
        <v>12884</v>
      </c>
      <c r="AG17" s="2">
        <v>287566</v>
      </c>
      <c r="AH17" s="2">
        <v>198143</v>
      </c>
      <c r="AI17" s="2">
        <v>1083887</v>
      </c>
      <c r="AJ17" s="2">
        <v>215848</v>
      </c>
      <c r="AK17" s="2">
        <v>18424</v>
      </c>
      <c r="AL17" s="2">
        <v>121083</v>
      </c>
      <c r="AM17" s="2">
        <v>110659</v>
      </c>
      <c r="AN17" s="2">
        <v>14309</v>
      </c>
      <c r="AO17" s="2">
        <v>52315</v>
      </c>
      <c r="AP17" s="2">
        <v>59921</v>
      </c>
      <c r="AQ17" s="2">
        <v>4892</v>
      </c>
      <c r="AR17" s="2">
        <v>0</v>
      </c>
      <c r="AS17" s="2">
        <v>74480</v>
      </c>
      <c r="AT17" s="2">
        <v>1614</v>
      </c>
      <c r="AU17" s="2">
        <v>735</v>
      </c>
      <c r="AV17" s="2">
        <v>73292</v>
      </c>
      <c r="AW17" s="5">
        <v>98938</v>
      </c>
      <c r="AX17" s="178">
        <f t="shared" si="0"/>
        <v>11175382</v>
      </c>
    </row>
    <row r="18" spans="2:50" s="18" customFormat="1" ht="11.25">
      <c r="B18" s="100"/>
      <c r="C18" s="1642" t="s">
        <v>434</v>
      </c>
      <c r="D18" s="1643"/>
      <c r="E18" s="1643"/>
      <c r="F18" s="1644"/>
      <c r="G18" s="523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5">
        <v>0</v>
      </c>
      <c r="AX18" s="178">
        <f t="shared" si="0"/>
        <v>0</v>
      </c>
    </row>
    <row r="19" spans="2:50" s="18" customFormat="1" ht="11.25">
      <c r="B19" s="100"/>
      <c r="C19" s="5" t="s">
        <v>619</v>
      </c>
      <c r="D19" s="22"/>
      <c r="E19" s="22"/>
      <c r="F19" s="163"/>
      <c r="G19" s="523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5">
        <v>0</v>
      </c>
      <c r="AX19" s="178">
        <f t="shared" si="0"/>
        <v>0</v>
      </c>
    </row>
    <row r="20" spans="2:50" s="18" customFormat="1" ht="12.75" customHeight="1" thickBot="1">
      <c r="B20" s="166"/>
      <c r="C20" s="158" t="s">
        <v>435</v>
      </c>
      <c r="D20" s="159"/>
      <c r="E20" s="159"/>
      <c r="F20" s="165"/>
      <c r="G20" s="524">
        <v>1115827</v>
      </c>
      <c r="H20" s="102">
        <v>611320</v>
      </c>
      <c r="I20" s="102">
        <v>335501</v>
      </c>
      <c r="J20" s="102">
        <v>539621</v>
      </c>
      <c r="K20" s="102">
        <v>98639</v>
      </c>
      <c r="L20" s="102">
        <v>218400</v>
      </c>
      <c r="M20" s="102">
        <v>62276</v>
      </c>
      <c r="N20" s="102">
        <v>364530</v>
      </c>
      <c r="O20" s="102">
        <v>168796</v>
      </c>
      <c r="P20" s="102">
        <v>238226</v>
      </c>
      <c r="Q20" s="102">
        <v>256922</v>
      </c>
      <c r="R20" s="102">
        <v>108681</v>
      </c>
      <c r="S20" s="102">
        <v>1207002</v>
      </c>
      <c r="T20" s="102">
        <v>441220</v>
      </c>
      <c r="U20" s="102">
        <v>355277</v>
      </c>
      <c r="V20" s="102">
        <v>189898</v>
      </c>
      <c r="W20" s="102">
        <v>283478</v>
      </c>
      <c r="X20" s="102">
        <v>67258</v>
      </c>
      <c r="Y20" s="102">
        <v>61923</v>
      </c>
      <c r="Z20" s="102">
        <v>370755</v>
      </c>
      <c r="AA20" s="102">
        <v>500402</v>
      </c>
      <c r="AB20" s="102">
        <v>16107</v>
      </c>
      <c r="AC20" s="102">
        <v>94800</v>
      </c>
      <c r="AD20" s="102">
        <v>144008</v>
      </c>
      <c r="AE20" s="102">
        <v>895525</v>
      </c>
      <c r="AF20" s="102">
        <v>12884</v>
      </c>
      <c r="AG20" s="102">
        <v>287566</v>
      </c>
      <c r="AH20" s="102">
        <v>198143</v>
      </c>
      <c r="AI20" s="102">
        <v>1083887</v>
      </c>
      <c r="AJ20" s="102">
        <v>215848</v>
      </c>
      <c r="AK20" s="102">
        <v>18424</v>
      </c>
      <c r="AL20" s="102">
        <v>121083</v>
      </c>
      <c r="AM20" s="102">
        <v>110659</v>
      </c>
      <c r="AN20" s="102">
        <v>14309</v>
      </c>
      <c r="AO20" s="102">
        <v>52315</v>
      </c>
      <c r="AP20" s="102">
        <v>59921</v>
      </c>
      <c r="AQ20" s="102">
        <v>4892</v>
      </c>
      <c r="AR20" s="102">
        <v>0</v>
      </c>
      <c r="AS20" s="102">
        <v>74480</v>
      </c>
      <c r="AT20" s="102">
        <v>1614</v>
      </c>
      <c r="AU20" s="102">
        <v>735</v>
      </c>
      <c r="AV20" s="102">
        <v>73292</v>
      </c>
      <c r="AW20" s="158">
        <v>98938</v>
      </c>
      <c r="AX20" s="181">
        <f t="shared" si="0"/>
        <v>11175382</v>
      </c>
    </row>
    <row r="21" spans="2:50" s="18" customFormat="1" ht="11.25">
      <c r="B21" s="100" t="s">
        <v>436</v>
      </c>
      <c r="C21" s="25"/>
      <c r="D21" s="25"/>
      <c r="E21" s="25"/>
      <c r="F21" s="164"/>
      <c r="G21" s="820"/>
      <c r="H21" s="821"/>
      <c r="I21" s="821"/>
      <c r="J21" s="821"/>
      <c r="K21" s="821"/>
      <c r="L21" s="821"/>
      <c r="M21" s="821"/>
      <c r="N21" s="821"/>
      <c r="O21" s="821"/>
      <c r="P21" s="821"/>
      <c r="Q21" s="821"/>
      <c r="R21" s="821"/>
      <c r="S21" s="821"/>
      <c r="T21" s="821"/>
      <c r="U21" s="821"/>
      <c r="V21" s="821"/>
      <c r="W21" s="821"/>
      <c r="X21" s="821"/>
      <c r="Y21" s="821"/>
      <c r="Z21" s="821"/>
      <c r="AA21" s="821"/>
      <c r="AB21" s="821"/>
      <c r="AC21" s="821"/>
      <c r="AD21" s="821"/>
      <c r="AE21" s="821"/>
      <c r="AF21" s="821"/>
      <c r="AG21" s="821"/>
      <c r="AH21" s="821"/>
      <c r="AI21" s="821"/>
      <c r="AJ21" s="821"/>
      <c r="AK21" s="821"/>
      <c r="AL21" s="821"/>
      <c r="AM21" s="821"/>
      <c r="AN21" s="821"/>
      <c r="AO21" s="821"/>
      <c r="AP21" s="821"/>
      <c r="AQ21" s="821"/>
      <c r="AR21" s="821"/>
      <c r="AS21" s="821"/>
      <c r="AT21" s="821"/>
      <c r="AU21" s="821"/>
      <c r="AV21" s="821"/>
      <c r="AW21" s="822"/>
      <c r="AX21" s="823"/>
    </row>
    <row r="22" spans="2:50" s="18" customFormat="1" ht="11.25">
      <c r="B22" s="100"/>
      <c r="C22" s="19" t="s">
        <v>437</v>
      </c>
      <c r="D22" s="20"/>
      <c r="E22" s="20"/>
      <c r="F22" s="162"/>
      <c r="G22" s="284">
        <v>1233884</v>
      </c>
      <c r="H22" s="285">
        <v>822753</v>
      </c>
      <c r="I22" s="285">
        <v>798394</v>
      </c>
      <c r="J22" s="285">
        <v>684012</v>
      </c>
      <c r="K22" s="285">
        <v>58362</v>
      </c>
      <c r="L22" s="285">
        <v>268488</v>
      </c>
      <c r="M22" s="285">
        <v>41053</v>
      </c>
      <c r="N22" s="285">
        <v>412968</v>
      </c>
      <c r="O22" s="285">
        <v>262960</v>
      </c>
      <c r="P22" s="285">
        <v>118402</v>
      </c>
      <c r="Q22" s="285">
        <v>196739</v>
      </c>
      <c r="R22" s="285">
        <v>302919</v>
      </c>
      <c r="S22" s="285">
        <v>1240282</v>
      </c>
      <c r="T22" s="285">
        <v>580175</v>
      </c>
      <c r="U22" s="285">
        <v>414172</v>
      </c>
      <c r="V22" s="285">
        <v>190555</v>
      </c>
      <c r="W22" s="285">
        <v>341633</v>
      </c>
      <c r="X22" s="285">
        <v>154716</v>
      </c>
      <c r="Y22" s="285">
        <v>235598</v>
      </c>
      <c r="Z22" s="285">
        <v>457795</v>
      </c>
      <c r="AA22" s="285">
        <v>665932</v>
      </c>
      <c r="AB22" s="285">
        <v>36935</v>
      </c>
      <c r="AC22" s="285">
        <v>137993</v>
      </c>
      <c r="AD22" s="285">
        <v>145913</v>
      </c>
      <c r="AE22" s="285">
        <v>1119333</v>
      </c>
      <c r="AF22" s="285">
        <v>33494</v>
      </c>
      <c r="AG22" s="285">
        <v>365943</v>
      </c>
      <c r="AH22" s="285">
        <v>181808</v>
      </c>
      <c r="AI22" s="285">
        <v>1124649</v>
      </c>
      <c r="AJ22" s="285">
        <v>175982</v>
      </c>
      <c r="AK22" s="285">
        <v>106211</v>
      </c>
      <c r="AL22" s="285">
        <v>120391</v>
      </c>
      <c r="AM22" s="285">
        <v>206281</v>
      </c>
      <c r="AN22" s="285">
        <v>34986</v>
      </c>
      <c r="AO22" s="285">
        <v>61004</v>
      </c>
      <c r="AP22" s="285">
        <v>296207</v>
      </c>
      <c r="AQ22" s="285">
        <v>25157</v>
      </c>
      <c r="AR22" s="285">
        <v>7420</v>
      </c>
      <c r="AS22" s="285">
        <v>90931</v>
      </c>
      <c r="AT22" s="285">
        <v>24510</v>
      </c>
      <c r="AU22" s="285">
        <v>71863</v>
      </c>
      <c r="AV22" s="285">
        <v>726285</v>
      </c>
      <c r="AW22" s="279">
        <v>548301</v>
      </c>
      <c r="AX22" s="386">
        <f aca="true" t="shared" si="1" ref="AX22:AX46">SUM(G22:AW22)</f>
        <v>15123389</v>
      </c>
    </row>
    <row r="23" spans="2:50" s="18" customFormat="1" ht="11.25">
      <c r="B23" s="100"/>
      <c r="C23" s="399" t="s">
        <v>438</v>
      </c>
      <c r="D23" s="273" t="s">
        <v>439</v>
      </c>
      <c r="E23" s="277"/>
      <c r="F23" s="274"/>
      <c r="G23" s="404">
        <v>273268</v>
      </c>
      <c r="H23" s="405">
        <v>0</v>
      </c>
      <c r="I23" s="405">
        <v>14413</v>
      </c>
      <c r="J23" s="405">
        <v>46379</v>
      </c>
      <c r="K23" s="405">
        <v>0</v>
      </c>
      <c r="L23" s="405">
        <v>37688</v>
      </c>
      <c r="M23" s="405">
        <v>19454</v>
      </c>
      <c r="N23" s="405">
        <v>0</v>
      </c>
      <c r="O23" s="405">
        <v>0</v>
      </c>
      <c r="P23" s="405">
        <v>0</v>
      </c>
      <c r="Q23" s="405">
        <v>6663</v>
      </c>
      <c r="R23" s="405">
        <v>6727</v>
      </c>
      <c r="S23" s="405">
        <v>45993</v>
      </c>
      <c r="T23" s="405">
        <v>40888</v>
      </c>
      <c r="U23" s="405">
        <v>0</v>
      </c>
      <c r="V23" s="405">
        <v>0</v>
      </c>
      <c r="W23" s="405">
        <v>8599</v>
      </c>
      <c r="X23" s="405">
        <v>0</v>
      </c>
      <c r="Y23" s="405">
        <v>17689</v>
      </c>
      <c r="Z23" s="405">
        <v>38194</v>
      </c>
      <c r="AA23" s="405">
        <v>47780</v>
      </c>
      <c r="AB23" s="405">
        <v>0</v>
      </c>
      <c r="AC23" s="405">
        <v>0</v>
      </c>
      <c r="AD23" s="405">
        <v>0</v>
      </c>
      <c r="AE23" s="405">
        <v>0</v>
      </c>
      <c r="AF23" s="405">
        <v>0</v>
      </c>
      <c r="AG23" s="405">
        <v>50757</v>
      </c>
      <c r="AH23" s="405">
        <v>0</v>
      </c>
      <c r="AI23" s="405">
        <v>0</v>
      </c>
      <c r="AJ23" s="405">
        <v>0</v>
      </c>
      <c r="AK23" s="405">
        <v>16119</v>
      </c>
      <c r="AL23" s="405">
        <v>0</v>
      </c>
      <c r="AM23" s="405">
        <v>0</v>
      </c>
      <c r="AN23" s="405">
        <v>0</v>
      </c>
      <c r="AO23" s="405">
        <v>0</v>
      </c>
      <c r="AP23" s="405">
        <v>0</v>
      </c>
      <c r="AQ23" s="405">
        <v>0</v>
      </c>
      <c r="AR23" s="405">
        <v>0</v>
      </c>
      <c r="AS23" s="405">
        <v>6420</v>
      </c>
      <c r="AT23" s="405">
        <v>0</v>
      </c>
      <c r="AU23" s="405">
        <v>0</v>
      </c>
      <c r="AV23" s="405">
        <v>38148</v>
      </c>
      <c r="AW23" s="401">
        <v>24349</v>
      </c>
      <c r="AX23" s="406">
        <f t="shared" si="1"/>
        <v>739528</v>
      </c>
    </row>
    <row r="24" spans="2:50" s="18" customFormat="1" ht="11.25">
      <c r="B24" s="100"/>
      <c r="C24" s="400"/>
      <c r="D24" s="392" t="s">
        <v>440</v>
      </c>
      <c r="E24" s="393"/>
      <c r="F24" s="274"/>
      <c r="G24" s="282">
        <v>0</v>
      </c>
      <c r="H24" s="240">
        <v>0</v>
      </c>
      <c r="I24" s="240">
        <v>0</v>
      </c>
      <c r="J24" s="240">
        <v>0</v>
      </c>
      <c r="K24" s="240">
        <v>0</v>
      </c>
      <c r="L24" s="240">
        <v>0</v>
      </c>
      <c r="M24" s="240">
        <v>0</v>
      </c>
      <c r="N24" s="240">
        <v>0</v>
      </c>
      <c r="O24" s="240">
        <v>0</v>
      </c>
      <c r="P24" s="240">
        <v>0</v>
      </c>
      <c r="Q24" s="240">
        <v>0</v>
      </c>
      <c r="R24" s="240">
        <v>0</v>
      </c>
      <c r="S24" s="240">
        <v>0</v>
      </c>
      <c r="T24" s="240">
        <v>0</v>
      </c>
      <c r="U24" s="240">
        <v>0</v>
      </c>
      <c r="V24" s="240">
        <v>0</v>
      </c>
      <c r="W24" s="240">
        <v>0</v>
      </c>
      <c r="X24" s="240">
        <v>0</v>
      </c>
      <c r="Y24" s="240">
        <v>0</v>
      </c>
      <c r="Z24" s="240">
        <v>0</v>
      </c>
      <c r="AA24" s="240">
        <v>0</v>
      </c>
      <c r="AB24" s="240">
        <v>0</v>
      </c>
      <c r="AC24" s="240">
        <v>0</v>
      </c>
      <c r="AD24" s="240">
        <v>0</v>
      </c>
      <c r="AE24" s="240">
        <v>0</v>
      </c>
      <c r="AF24" s="240">
        <v>0</v>
      </c>
      <c r="AG24" s="240">
        <v>0</v>
      </c>
      <c r="AH24" s="240">
        <v>0</v>
      </c>
      <c r="AI24" s="240">
        <v>0</v>
      </c>
      <c r="AJ24" s="240">
        <v>0</v>
      </c>
      <c r="AK24" s="240">
        <v>0</v>
      </c>
      <c r="AL24" s="240">
        <v>0</v>
      </c>
      <c r="AM24" s="240">
        <v>0</v>
      </c>
      <c r="AN24" s="240">
        <v>0</v>
      </c>
      <c r="AO24" s="240">
        <v>0</v>
      </c>
      <c r="AP24" s="240">
        <v>0</v>
      </c>
      <c r="AQ24" s="240">
        <v>0</v>
      </c>
      <c r="AR24" s="240">
        <v>0</v>
      </c>
      <c r="AS24" s="240">
        <v>0</v>
      </c>
      <c r="AT24" s="240">
        <v>0</v>
      </c>
      <c r="AU24" s="240">
        <v>0</v>
      </c>
      <c r="AV24" s="240">
        <v>0</v>
      </c>
      <c r="AW24" s="269">
        <v>0</v>
      </c>
      <c r="AX24" s="391">
        <f t="shared" si="1"/>
        <v>0</v>
      </c>
    </row>
    <row r="25" spans="2:50" s="18" customFormat="1" ht="11.25">
      <c r="B25" s="100"/>
      <c r="C25" s="396" t="s">
        <v>438</v>
      </c>
      <c r="D25" s="392" t="s">
        <v>441</v>
      </c>
      <c r="E25" s="393"/>
      <c r="F25" s="164"/>
      <c r="G25" s="282">
        <v>0</v>
      </c>
      <c r="H25" s="240">
        <v>0</v>
      </c>
      <c r="I25" s="240">
        <v>0</v>
      </c>
      <c r="J25" s="240">
        <v>0</v>
      </c>
      <c r="K25" s="240">
        <v>0</v>
      </c>
      <c r="L25" s="240">
        <v>0</v>
      </c>
      <c r="M25" s="240">
        <v>0</v>
      </c>
      <c r="N25" s="240">
        <v>109998</v>
      </c>
      <c r="O25" s="240">
        <v>0</v>
      </c>
      <c r="P25" s="240">
        <v>0</v>
      </c>
      <c r="Q25" s="240">
        <v>0</v>
      </c>
      <c r="R25" s="240">
        <v>0</v>
      </c>
      <c r="S25" s="240">
        <v>578267</v>
      </c>
      <c r="T25" s="240">
        <v>0</v>
      </c>
      <c r="U25" s="240">
        <v>210000</v>
      </c>
      <c r="V25" s="240">
        <v>151469</v>
      </c>
      <c r="W25" s="240">
        <v>0</v>
      </c>
      <c r="X25" s="240">
        <v>0</v>
      </c>
      <c r="Y25" s="240">
        <v>0</v>
      </c>
      <c r="Z25" s="240">
        <v>157000</v>
      </c>
      <c r="AA25" s="240">
        <v>106500</v>
      </c>
      <c r="AB25" s="240">
        <v>0</v>
      </c>
      <c r="AC25" s="240">
        <v>0</v>
      </c>
      <c r="AD25" s="240">
        <v>102000</v>
      </c>
      <c r="AE25" s="240">
        <v>772588</v>
      </c>
      <c r="AF25" s="240">
        <v>0</v>
      </c>
      <c r="AG25" s="240">
        <v>273382</v>
      </c>
      <c r="AH25" s="240">
        <v>91593</v>
      </c>
      <c r="AI25" s="240">
        <v>197642</v>
      </c>
      <c r="AJ25" s="240">
        <v>59694</v>
      </c>
      <c r="AK25" s="240">
        <v>0</v>
      </c>
      <c r="AL25" s="240">
        <v>76362</v>
      </c>
      <c r="AM25" s="240">
        <v>0</v>
      </c>
      <c r="AN25" s="240">
        <v>0</v>
      </c>
      <c r="AO25" s="240">
        <v>0</v>
      </c>
      <c r="AP25" s="240">
        <v>0</v>
      </c>
      <c r="AQ25" s="240">
        <v>0</v>
      </c>
      <c r="AR25" s="240">
        <v>0</v>
      </c>
      <c r="AS25" s="240">
        <v>9567</v>
      </c>
      <c r="AT25" s="240">
        <v>0</v>
      </c>
      <c r="AU25" s="240">
        <v>0</v>
      </c>
      <c r="AV25" s="240">
        <v>112200</v>
      </c>
      <c r="AW25" s="269">
        <v>256700</v>
      </c>
      <c r="AX25" s="391">
        <f t="shared" si="1"/>
        <v>3264962</v>
      </c>
    </row>
    <row r="26" spans="2:50" s="18" customFormat="1" ht="11.25">
      <c r="B26" s="100"/>
      <c r="C26" s="3"/>
      <c r="D26" s="1648"/>
      <c r="E26" s="1649"/>
      <c r="F26" s="402" t="s">
        <v>442</v>
      </c>
      <c r="G26" s="282">
        <v>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36600</v>
      </c>
      <c r="O26" s="240">
        <v>0</v>
      </c>
      <c r="P26" s="240">
        <v>0</v>
      </c>
      <c r="Q26" s="240">
        <v>0</v>
      </c>
      <c r="R26" s="240">
        <v>0</v>
      </c>
      <c r="S26" s="240">
        <v>72000</v>
      </c>
      <c r="T26" s="240">
        <v>0</v>
      </c>
      <c r="U26" s="240">
        <v>90000</v>
      </c>
      <c r="V26" s="240">
        <v>97500</v>
      </c>
      <c r="W26" s="240">
        <v>0</v>
      </c>
      <c r="X26" s="240">
        <v>0</v>
      </c>
      <c r="Y26" s="240">
        <v>0</v>
      </c>
      <c r="Z26" s="240">
        <v>157000</v>
      </c>
      <c r="AA26" s="240">
        <v>35500</v>
      </c>
      <c r="AB26" s="240">
        <v>0</v>
      </c>
      <c r="AC26" s="240">
        <v>0</v>
      </c>
      <c r="AD26" s="240">
        <v>77000</v>
      </c>
      <c r="AE26" s="240">
        <v>314800</v>
      </c>
      <c r="AF26" s="240">
        <v>0</v>
      </c>
      <c r="AG26" s="240">
        <v>91100</v>
      </c>
      <c r="AH26" s="240">
        <v>0</v>
      </c>
      <c r="AI26" s="240">
        <v>130000</v>
      </c>
      <c r="AJ26" s="240">
        <v>46900</v>
      </c>
      <c r="AK26" s="240">
        <v>0</v>
      </c>
      <c r="AL26" s="240">
        <v>1000</v>
      </c>
      <c r="AM26" s="240">
        <v>0</v>
      </c>
      <c r="AN26" s="240">
        <v>0</v>
      </c>
      <c r="AO26" s="240">
        <v>0</v>
      </c>
      <c r="AP26" s="240">
        <v>0</v>
      </c>
      <c r="AQ26" s="240">
        <v>0</v>
      </c>
      <c r="AR26" s="240">
        <v>0</v>
      </c>
      <c r="AS26" s="240">
        <v>0</v>
      </c>
      <c r="AT26" s="240">
        <v>0</v>
      </c>
      <c r="AU26" s="240">
        <v>0</v>
      </c>
      <c r="AV26" s="240">
        <v>0</v>
      </c>
      <c r="AW26" s="269">
        <v>0</v>
      </c>
      <c r="AX26" s="391">
        <f t="shared" si="1"/>
        <v>1149400</v>
      </c>
    </row>
    <row r="27" spans="2:50" s="18" customFormat="1" ht="11.25">
      <c r="B27" s="100"/>
      <c r="C27" s="3"/>
      <c r="D27" s="392" t="s">
        <v>443</v>
      </c>
      <c r="E27" s="393"/>
      <c r="F27" s="403"/>
      <c r="G27" s="282">
        <v>1233884</v>
      </c>
      <c r="H27" s="240">
        <v>822753</v>
      </c>
      <c r="I27" s="240">
        <v>798394</v>
      </c>
      <c r="J27" s="240">
        <v>684012</v>
      </c>
      <c r="K27" s="240">
        <v>58362</v>
      </c>
      <c r="L27" s="240">
        <v>268488</v>
      </c>
      <c r="M27" s="240">
        <v>41053</v>
      </c>
      <c r="N27" s="240">
        <v>302970</v>
      </c>
      <c r="O27" s="240">
        <v>262960</v>
      </c>
      <c r="P27" s="240">
        <v>118402</v>
      </c>
      <c r="Q27" s="240">
        <v>196739</v>
      </c>
      <c r="R27" s="240">
        <v>302919</v>
      </c>
      <c r="S27" s="240">
        <v>662015</v>
      </c>
      <c r="T27" s="240">
        <v>580175</v>
      </c>
      <c r="U27" s="240">
        <v>204172</v>
      </c>
      <c r="V27" s="240">
        <v>39086</v>
      </c>
      <c r="W27" s="240">
        <v>341633</v>
      </c>
      <c r="X27" s="240">
        <v>154716</v>
      </c>
      <c r="Y27" s="240">
        <v>235598</v>
      </c>
      <c r="Z27" s="240">
        <v>300795</v>
      </c>
      <c r="AA27" s="240">
        <v>559432</v>
      </c>
      <c r="AB27" s="240">
        <v>36935</v>
      </c>
      <c r="AC27" s="240">
        <v>137993</v>
      </c>
      <c r="AD27" s="240">
        <v>43913</v>
      </c>
      <c r="AE27" s="240">
        <v>346745</v>
      </c>
      <c r="AF27" s="240">
        <v>33494</v>
      </c>
      <c r="AG27" s="240">
        <v>92561</v>
      </c>
      <c r="AH27" s="240">
        <v>90215</v>
      </c>
      <c r="AI27" s="240">
        <v>927007</v>
      </c>
      <c r="AJ27" s="240">
        <v>116288</v>
      </c>
      <c r="AK27" s="240">
        <v>106211</v>
      </c>
      <c r="AL27" s="240">
        <v>44029</v>
      </c>
      <c r="AM27" s="240">
        <v>206281</v>
      </c>
      <c r="AN27" s="240">
        <v>34986</v>
      </c>
      <c r="AO27" s="240">
        <v>61004</v>
      </c>
      <c r="AP27" s="240">
        <v>296207</v>
      </c>
      <c r="AQ27" s="240">
        <v>25157</v>
      </c>
      <c r="AR27" s="240">
        <v>7420</v>
      </c>
      <c r="AS27" s="240">
        <v>81364</v>
      </c>
      <c r="AT27" s="240">
        <v>24510</v>
      </c>
      <c r="AU27" s="240">
        <v>71863</v>
      </c>
      <c r="AV27" s="240">
        <v>614085</v>
      </c>
      <c r="AW27" s="269">
        <v>291601</v>
      </c>
      <c r="AX27" s="391">
        <f t="shared" si="1"/>
        <v>11858427</v>
      </c>
    </row>
    <row r="28" spans="2:50" s="18" customFormat="1" ht="11.25">
      <c r="B28" s="100"/>
      <c r="C28" s="401"/>
      <c r="D28" s="1650"/>
      <c r="E28" s="1651"/>
      <c r="F28" s="402" t="s">
        <v>442</v>
      </c>
      <c r="G28" s="282">
        <v>676300</v>
      </c>
      <c r="H28" s="240">
        <v>402600</v>
      </c>
      <c r="I28" s="240">
        <v>258000</v>
      </c>
      <c r="J28" s="240">
        <v>500000</v>
      </c>
      <c r="K28" s="240">
        <v>0</v>
      </c>
      <c r="L28" s="240">
        <v>173700</v>
      </c>
      <c r="M28" s="240">
        <v>0</v>
      </c>
      <c r="N28" s="240">
        <v>253600</v>
      </c>
      <c r="O28" s="240">
        <v>89000</v>
      </c>
      <c r="P28" s="240">
        <v>98500</v>
      </c>
      <c r="Q28" s="240">
        <v>138500</v>
      </c>
      <c r="R28" s="240">
        <v>53200</v>
      </c>
      <c r="S28" s="240">
        <v>0</v>
      </c>
      <c r="T28" s="240">
        <v>370000</v>
      </c>
      <c r="U28" s="240">
        <v>80000</v>
      </c>
      <c r="V28" s="240">
        <v>0</v>
      </c>
      <c r="W28" s="240">
        <v>0</v>
      </c>
      <c r="X28" s="240">
        <v>0</v>
      </c>
      <c r="Y28" s="240">
        <v>0</v>
      </c>
      <c r="Z28" s="240">
        <v>130000</v>
      </c>
      <c r="AA28" s="240">
        <v>253800</v>
      </c>
      <c r="AB28" s="240">
        <v>0</v>
      </c>
      <c r="AC28" s="240">
        <v>85800</v>
      </c>
      <c r="AD28" s="240">
        <v>0</v>
      </c>
      <c r="AE28" s="240">
        <v>0</v>
      </c>
      <c r="AF28" s="240">
        <v>0</v>
      </c>
      <c r="AG28" s="240">
        <v>0</v>
      </c>
      <c r="AH28" s="240">
        <v>20500</v>
      </c>
      <c r="AI28" s="240">
        <v>834000</v>
      </c>
      <c r="AJ28" s="240">
        <v>500</v>
      </c>
      <c r="AK28" s="240">
        <v>0</v>
      </c>
      <c r="AL28" s="240">
        <v>14900</v>
      </c>
      <c r="AM28" s="240">
        <v>55000</v>
      </c>
      <c r="AN28" s="240">
        <v>0</v>
      </c>
      <c r="AO28" s="240">
        <v>50000</v>
      </c>
      <c r="AP28" s="240">
        <v>0</v>
      </c>
      <c r="AQ28" s="240">
        <v>0</v>
      </c>
      <c r="AR28" s="240">
        <v>0</v>
      </c>
      <c r="AS28" s="240">
        <v>58700</v>
      </c>
      <c r="AT28" s="240">
        <v>0</v>
      </c>
      <c r="AU28" s="240">
        <v>0</v>
      </c>
      <c r="AV28" s="240">
        <v>0</v>
      </c>
      <c r="AW28" s="269">
        <v>0</v>
      </c>
      <c r="AX28" s="391">
        <f t="shared" si="1"/>
        <v>4596600</v>
      </c>
    </row>
    <row r="29" spans="2:50" s="18" customFormat="1" ht="11.25">
      <c r="B29" s="100"/>
      <c r="C29" s="3" t="s">
        <v>444</v>
      </c>
      <c r="D29" s="1652" t="s">
        <v>445</v>
      </c>
      <c r="E29" s="1653"/>
      <c r="F29" s="268" t="s">
        <v>79</v>
      </c>
      <c r="G29" s="282">
        <v>0</v>
      </c>
      <c r="H29" s="240">
        <v>228700</v>
      </c>
      <c r="I29" s="240">
        <v>133000</v>
      </c>
      <c r="J29" s="240">
        <v>300000</v>
      </c>
      <c r="K29" s="240">
        <v>0</v>
      </c>
      <c r="L29" s="240">
        <v>117900</v>
      </c>
      <c r="M29" s="240">
        <v>0</v>
      </c>
      <c r="N29" s="240">
        <v>0</v>
      </c>
      <c r="O29" s="240">
        <v>0</v>
      </c>
      <c r="P29" s="240">
        <v>57600</v>
      </c>
      <c r="Q29" s="240">
        <v>138500</v>
      </c>
      <c r="R29" s="240">
        <v>53200</v>
      </c>
      <c r="S29" s="240">
        <v>39600</v>
      </c>
      <c r="T29" s="240">
        <v>0</v>
      </c>
      <c r="U29" s="240">
        <v>170000</v>
      </c>
      <c r="V29" s="240">
        <v>0</v>
      </c>
      <c r="W29" s="240">
        <v>0</v>
      </c>
      <c r="X29" s="240">
        <v>0</v>
      </c>
      <c r="Y29" s="240">
        <v>0</v>
      </c>
      <c r="Z29" s="240">
        <v>0</v>
      </c>
      <c r="AA29" s="240">
        <v>289300</v>
      </c>
      <c r="AB29" s="240">
        <v>0</v>
      </c>
      <c r="AC29" s="240">
        <v>0</v>
      </c>
      <c r="AD29" s="240">
        <v>77000</v>
      </c>
      <c r="AE29" s="240">
        <v>314800</v>
      </c>
      <c r="AF29" s="240">
        <v>0</v>
      </c>
      <c r="AG29" s="240">
        <v>91100</v>
      </c>
      <c r="AH29" s="240">
        <v>20500</v>
      </c>
      <c r="AI29" s="240">
        <v>0</v>
      </c>
      <c r="AJ29" s="240">
        <v>0</v>
      </c>
      <c r="AK29" s="240">
        <v>0</v>
      </c>
      <c r="AL29" s="240">
        <v>15300</v>
      </c>
      <c r="AM29" s="240">
        <v>55000</v>
      </c>
      <c r="AN29" s="240">
        <v>0</v>
      </c>
      <c r="AO29" s="240">
        <v>0</v>
      </c>
      <c r="AP29" s="240">
        <v>0</v>
      </c>
      <c r="AQ29" s="240">
        <v>0</v>
      </c>
      <c r="AR29" s="240">
        <v>0</v>
      </c>
      <c r="AS29" s="240">
        <v>58700</v>
      </c>
      <c r="AT29" s="240">
        <v>0</v>
      </c>
      <c r="AU29" s="240">
        <v>0</v>
      </c>
      <c r="AV29" s="240">
        <v>0</v>
      </c>
      <c r="AW29" s="269">
        <v>0</v>
      </c>
      <c r="AX29" s="391">
        <f t="shared" si="1"/>
        <v>2160200</v>
      </c>
    </row>
    <row r="30" spans="2:50" s="18" customFormat="1" ht="11.25">
      <c r="B30" s="100"/>
      <c r="C30" s="3"/>
      <c r="D30" s="1652"/>
      <c r="E30" s="1653"/>
      <c r="F30" s="268" t="s">
        <v>753</v>
      </c>
      <c r="G30" s="282">
        <v>676300</v>
      </c>
      <c r="H30" s="240">
        <v>90600</v>
      </c>
      <c r="I30" s="240">
        <v>125000</v>
      </c>
      <c r="J30" s="240">
        <v>200000</v>
      </c>
      <c r="K30" s="240">
        <v>0</v>
      </c>
      <c r="L30" s="240">
        <v>55800</v>
      </c>
      <c r="M30" s="240">
        <v>0</v>
      </c>
      <c r="N30" s="240">
        <v>290200</v>
      </c>
      <c r="O30" s="240">
        <v>89000</v>
      </c>
      <c r="P30" s="240">
        <v>40900</v>
      </c>
      <c r="Q30" s="240">
        <v>0</v>
      </c>
      <c r="R30" s="240">
        <v>0</v>
      </c>
      <c r="S30" s="240">
        <v>32400</v>
      </c>
      <c r="T30" s="240">
        <v>370000</v>
      </c>
      <c r="U30" s="240">
        <v>0</v>
      </c>
      <c r="V30" s="240">
        <v>97500</v>
      </c>
      <c r="W30" s="240">
        <v>0</v>
      </c>
      <c r="X30" s="240">
        <v>0</v>
      </c>
      <c r="Y30" s="240">
        <v>0</v>
      </c>
      <c r="Z30" s="240">
        <v>287000</v>
      </c>
      <c r="AA30" s="240">
        <v>0</v>
      </c>
      <c r="AB30" s="240">
        <v>0</v>
      </c>
      <c r="AC30" s="240">
        <v>85800</v>
      </c>
      <c r="AD30" s="240">
        <v>0</v>
      </c>
      <c r="AE30" s="240">
        <v>0</v>
      </c>
      <c r="AF30" s="240">
        <v>0</v>
      </c>
      <c r="AG30" s="240">
        <v>0</v>
      </c>
      <c r="AH30" s="240">
        <v>0</v>
      </c>
      <c r="AI30" s="240">
        <v>964000</v>
      </c>
      <c r="AJ30" s="240">
        <v>47400</v>
      </c>
      <c r="AK30" s="240">
        <v>0</v>
      </c>
      <c r="AL30" s="240">
        <v>600</v>
      </c>
      <c r="AM30" s="240">
        <v>0</v>
      </c>
      <c r="AN30" s="240">
        <v>0</v>
      </c>
      <c r="AO30" s="240">
        <v>50000</v>
      </c>
      <c r="AP30" s="240">
        <v>0</v>
      </c>
      <c r="AQ30" s="240">
        <v>0</v>
      </c>
      <c r="AR30" s="240">
        <v>0</v>
      </c>
      <c r="AS30" s="240">
        <v>0</v>
      </c>
      <c r="AT30" s="240">
        <v>0</v>
      </c>
      <c r="AU30" s="240">
        <v>0</v>
      </c>
      <c r="AV30" s="240">
        <v>0</v>
      </c>
      <c r="AW30" s="269">
        <v>0</v>
      </c>
      <c r="AX30" s="391">
        <f t="shared" si="1"/>
        <v>3502500</v>
      </c>
    </row>
    <row r="31" spans="2:50" s="18" customFormat="1" ht="11.25">
      <c r="B31" s="100"/>
      <c r="C31" s="3"/>
      <c r="D31" s="1652"/>
      <c r="E31" s="1653"/>
      <c r="F31" s="268" t="s">
        <v>221</v>
      </c>
      <c r="G31" s="282">
        <v>0</v>
      </c>
      <c r="H31" s="240">
        <v>83300</v>
      </c>
      <c r="I31" s="240">
        <v>0</v>
      </c>
      <c r="J31" s="240">
        <v>0</v>
      </c>
      <c r="K31" s="240">
        <v>0</v>
      </c>
      <c r="L31" s="240">
        <v>0</v>
      </c>
      <c r="M31" s="240">
        <v>0</v>
      </c>
      <c r="N31" s="240">
        <v>0</v>
      </c>
      <c r="O31" s="240">
        <v>0</v>
      </c>
      <c r="P31" s="240">
        <v>0</v>
      </c>
      <c r="Q31" s="240">
        <v>0</v>
      </c>
      <c r="R31" s="240">
        <v>0</v>
      </c>
      <c r="S31" s="240">
        <v>0</v>
      </c>
      <c r="T31" s="240">
        <v>0</v>
      </c>
      <c r="U31" s="240">
        <v>0</v>
      </c>
      <c r="V31" s="240">
        <v>0</v>
      </c>
      <c r="W31" s="240">
        <v>0</v>
      </c>
      <c r="X31" s="240">
        <v>0</v>
      </c>
      <c r="Y31" s="240">
        <v>0</v>
      </c>
      <c r="Z31" s="240">
        <v>0</v>
      </c>
      <c r="AA31" s="240">
        <v>0</v>
      </c>
      <c r="AB31" s="240">
        <v>0</v>
      </c>
      <c r="AC31" s="240">
        <v>0</v>
      </c>
      <c r="AD31" s="240">
        <v>0</v>
      </c>
      <c r="AE31" s="240">
        <v>0</v>
      </c>
      <c r="AF31" s="240">
        <v>0</v>
      </c>
      <c r="AG31" s="240">
        <v>0</v>
      </c>
      <c r="AH31" s="240">
        <v>0</v>
      </c>
      <c r="AI31" s="240">
        <v>0</v>
      </c>
      <c r="AJ31" s="240">
        <v>0</v>
      </c>
      <c r="AK31" s="240">
        <v>0</v>
      </c>
      <c r="AL31" s="240">
        <v>0</v>
      </c>
      <c r="AM31" s="240">
        <v>0</v>
      </c>
      <c r="AN31" s="240">
        <v>0</v>
      </c>
      <c r="AO31" s="240">
        <v>0</v>
      </c>
      <c r="AP31" s="240">
        <v>0</v>
      </c>
      <c r="AQ31" s="240">
        <v>0</v>
      </c>
      <c r="AR31" s="240">
        <v>0</v>
      </c>
      <c r="AS31" s="240">
        <v>0</v>
      </c>
      <c r="AT31" s="240">
        <v>0</v>
      </c>
      <c r="AU31" s="240">
        <v>0</v>
      </c>
      <c r="AV31" s="240">
        <v>0</v>
      </c>
      <c r="AW31" s="269">
        <v>0</v>
      </c>
      <c r="AX31" s="391">
        <f t="shared" si="1"/>
        <v>83300</v>
      </c>
    </row>
    <row r="32" spans="2:50" s="18" customFormat="1" ht="11.25">
      <c r="B32" s="100"/>
      <c r="C32" s="3"/>
      <c r="D32" s="273" t="s">
        <v>446</v>
      </c>
      <c r="E32" s="277"/>
      <c r="F32" s="274"/>
      <c r="G32" s="282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36666</v>
      </c>
      <c r="O32" s="240">
        <v>0</v>
      </c>
      <c r="P32" s="240">
        <v>0</v>
      </c>
      <c r="Q32" s="240">
        <v>0</v>
      </c>
      <c r="R32" s="240">
        <v>0</v>
      </c>
      <c r="S32" s="240">
        <v>192755</v>
      </c>
      <c r="T32" s="240">
        <v>0</v>
      </c>
      <c r="U32" s="240">
        <v>87219</v>
      </c>
      <c r="V32" s="240">
        <v>32800</v>
      </c>
      <c r="W32" s="240">
        <v>0</v>
      </c>
      <c r="X32" s="240">
        <v>0</v>
      </c>
      <c r="Y32" s="240">
        <v>0</v>
      </c>
      <c r="Z32" s="240">
        <v>35825</v>
      </c>
      <c r="AA32" s="240">
        <v>35500</v>
      </c>
      <c r="AB32" s="240">
        <v>0</v>
      </c>
      <c r="AC32" s="240">
        <v>0</v>
      </c>
      <c r="AD32" s="240">
        <v>34000</v>
      </c>
      <c r="AE32" s="240">
        <v>161680</v>
      </c>
      <c r="AF32" s="240">
        <v>0</v>
      </c>
      <c r="AG32" s="240">
        <v>91182</v>
      </c>
      <c r="AH32" s="240">
        <v>30531</v>
      </c>
      <c r="AI32" s="240">
        <v>45000</v>
      </c>
      <c r="AJ32" s="240">
        <v>14336</v>
      </c>
      <c r="AK32" s="240">
        <v>0</v>
      </c>
      <c r="AL32" s="240">
        <v>20045</v>
      </c>
      <c r="AM32" s="240">
        <v>0</v>
      </c>
      <c r="AN32" s="240">
        <v>0</v>
      </c>
      <c r="AO32" s="240">
        <v>0</v>
      </c>
      <c r="AP32" s="240">
        <v>0</v>
      </c>
      <c r="AQ32" s="240">
        <v>0</v>
      </c>
      <c r="AR32" s="240">
        <v>0</v>
      </c>
      <c r="AS32" s="240">
        <v>0</v>
      </c>
      <c r="AT32" s="240">
        <v>0</v>
      </c>
      <c r="AU32" s="240">
        <v>0</v>
      </c>
      <c r="AV32" s="240">
        <v>28050</v>
      </c>
      <c r="AW32" s="269">
        <v>64175</v>
      </c>
      <c r="AX32" s="391">
        <f t="shared" si="1"/>
        <v>909764</v>
      </c>
    </row>
    <row r="33" spans="2:50" s="18" customFormat="1" ht="11.25">
      <c r="B33" s="100"/>
      <c r="C33" s="3"/>
      <c r="D33" s="273" t="s">
        <v>447</v>
      </c>
      <c r="E33" s="277"/>
      <c r="F33" s="274"/>
      <c r="G33" s="282">
        <v>0</v>
      </c>
      <c r="H33" s="240">
        <v>0</v>
      </c>
      <c r="I33" s="240">
        <v>0</v>
      </c>
      <c r="J33" s="240">
        <v>0</v>
      </c>
      <c r="K33" s="240">
        <v>0</v>
      </c>
      <c r="L33" s="240">
        <v>0</v>
      </c>
      <c r="M33" s="240">
        <v>0</v>
      </c>
      <c r="N33" s="240">
        <v>0</v>
      </c>
      <c r="O33" s="240">
        <v>0</v>
      </c>
      <c r="P33" s="240">
        <v>0</v>
      </c>
      <c r="Q33" s="240">
        <v>0</v>
      </c>
      <c r="R33" s="240">
        <v>0</v>
      </c>
      <c r="S33" s="240">
        <v>0</v>
      </c>
      <c r="T33" s="240">
        <v>0</v>
      </c>
      <c r="U33" s="240">
        <v>0</v>
      </c>
      <c r="V33" s="240">
        <v>0</v>
      </c>
      <c r="W33" s="240">
        <v>0</v>
      </c>
      <c r="X33" s="240">
        <v>0</v>
      </c>
      <c r="Y33" s="240">
        <v>0</v>
      </c>
      <c r="Z33" s="240">
        <v>0</v>
      </c>
      <c r="AA33" s="240">
        <v>0</v>
      </c>
      <c r="AB33" s="240">
        <v>0</v>
      </c>
      <c r="AC33" s="240">
        <v>0</v>
      </c>
      <c r="AD33" s="240">
        <v>0</v>
      </c>
      <c r="AE33" s="240">
        <v>0</v>
      </c>
      <c r="AF33" s="240">
        <v>0</v>
      </c>
      <c r="AG33" s="240">
        <v>0</v>
      </c>
      <c r="AH33" s="240">
        <v>0</v>
      </c>
      <c r="AI33" s="240">
        <v>0</v>
      </c>
      <c r="AJ33" s="240">
        <v>0</v>
      </c>
      <c r="AK33" s="240">
        <v>0</v>
      </c>
      <c r="AL33" s="240">
        <v>509</v>
      </c>
      <c r="AM33" s="240">
        <v>0</v>
      </c>
      <c r="AN33" s="240">
        <v>0</v>
      </c>
      <c r="AO33" s="240">
        <v>0</v>
      </c>
      <c r="AP33" s="240">
        <v>0</v>
      </c>
      <c r="AQ33" s="240">
        <v>0</v>
      </c>
      <c r="AR33" s="240">
        <v>0</v>
      </c>
      <c r="AS33" s="240">
        <v>0</v>
      </c>
      <c r="AT33" s="240">
        <v>0</v>
      </c>
      <c r="AU33" s="240">
        <v>0</v>
      </c>
      <c r="AV33" s="240">
        <v>0</v>
      </c>
      <c r="AW33" s="269">
        <v>0</v>
      </c>
      <c r="AX33" s="391">
        <f t="shared" si="1"/>
        <v>509</v>
      </c>
    </row>
    <row r="34" spans="2:50" s="18" customFormat="1" ht="11.25">
      <c r="B34" s="100"/>
      <c r="C34" s="3"/>
      <c r="D34" s="273" t="s">
        <v>448</v>
      </c>
      <c r="E34" s="277"/>
      <c r="F34" s="274"/>
      <c r="G34" s="282">
        <v>321719</v>
      </c>
      <c r="H34" s="240">
        <v>142551</v>
      </c>
      <c r="I34" s="240">
        <v>0</v>
      </c>
      <c r="J34" s="240">
        <v>0</v>
      </c>
      <c r="K34" s="240">
        <v>0</v>
      </c>
      <c r="L34" s="240">
        <v>14007</v>
      </c>
      <c r="M34" s="240">
        <v>0</v>
      </c>
      <c r="N34" s="240">
        <v>0</v>
      </c>
      <c r="O34" s="240">
        <v>28812</v>
      </c>
      <c r="P34" s="240">
        <v>5060</v>
      </c>
      <c r="Q34" s="240">
        <v>3000</v>
      </c>
      <c r="R34" s="240">
        <v>33235</v>
      </c>
      <c r="S34" s="240">
        <v>366968</v>
      </c>
      <c r="T34" s="240">
        <v>62581</v>
      </c>
      <c r="U34" s="240">
        <v>0</v>
      </c>
      <c r="V34" s="240">
        <v>0</v>
      </c>
      <c r="W34" s="240">
        <v>106930</v>
      </c>
      <c r="X34" s="240">
        <v>40993</v>
      </c>
      <c r="Y34" s="240">
        <v>50594</v>
      </c>
      <c r="Z34" s="240">
        <v>20048</v>
      </c>
      <c r="AA34" s="240">
        <v>0</v>
      </c>
      <c r="AB34" s="240">
        <v>0</v>
      </c>
      <c r="AC34" s="240">
        <v>0</v>
      </c>
      <c r="AD34" s="240">
        <v>14529</v>
      </c>
      <c r="AE34" s="240">
        <v>0</v>
      </c>
      <c r="AF34" s="240">
        <v>0</v>
      </c>
      <c r="AG34" s="240">
        <v>0</v>
      </c>
      <c r="AH34" s="240">
        <v>90746</v>
      </c>
      <c r="AI34" s="240">
        <v>0</v>
      </c>
      <c r="AJ34" s="240">
        <v>30656</v>
      </c>
      <c r="AK34" s="240">
        <v>11519</v>
      </c>
      <c r="AL34" s="240">
        <v>0</v>
      </c>
      <c r="AM34" s="240">
        <v>0</v>
      </c>
      <c r="AN34" s="240">
        <v>2517</v>
      </c>
      <c r="AO34" s="240">
        <v>0</v>
      </c>
      <c r="AP34" s="240">
        <v>40296</v>
      </c>
      <c r="AQ34" s="240">
        <v>0</v>
      </c>
      <c r="AR34" s="240">
        <v>0</v>
      </c>
      <c r="AS34" s="240">
        <v>0</v>
      </c>
      <c r="AT34" s="240">
        <v>0</v>
      </c>
      <c r="AU34" s="240">
        <v>0</v>
      </c>
      <c r="AV34" s="240">
        <v>0</v>
      </c>
      <c r="AW34" s="269">
        <v>2797</v>
      </c>
      <c r="AX34" s="391">
        <f t="shared" si="1"/>
        <v>1389558</v>
      </c>
    </row>
    <row r="35" spans="2:50" s="18" customFormat="1" ht="11.25">
      <c r="B35" s="100"/>
      <c r="C35" s="3"/>
      <c r="D35" s="273" t="s">
        <v>449</v>
      </c>
      <c r="E35" s="277"/>
      <c r="F35" s="274"/>
      <c r="G35" s="282">
        <v>116467</v>
      </c>
      <c r="H35" s="240">
        <v>4915</v>
      </c>
      <c r="I35" s="240">
        <v>8694</v>
      </c>
      <c r="J35" s="240">
        <v>6683</v>
      </c>
      <c r="K35" s="240">
        <v>0</v>
      </c>
      <c r="L35" s="240">
        <v>2915</v>
      </c>
      <c r="M35" s="240">
        <v>0</v>
      </c>
      <c r="N35" s="240">
        <v>998</v>
      </c>
      <c r="O35" s="240">
        <v>50380</v>
      </c>
      <c r="P35" s="240">
        <v>0</v>
      </c>
      <c r="Q35" s="240">
        <v>0</v>
      </c>
      <c r="R35" s="240">
        <v>22246</v>
      </c>
      <c r="S35" s="240">
        <v>2079</v>
      </c>
      <c r="T35" s="240">
        <v>8639</v>
      </c>
      <c r="U35" s="240">
        <v>74058</v>
      </c>
      <c r="V35" s="240">
        <v>21146</v>
      </c>
      <c r="W35" s="240">
        <v>26547</v>
      </c>
      <c r="X35" s="240">
        <v>0</v>
      </c>
      <c r="Y35" s="240">
        <v>6840</v>
      </c>
      <c r="Z35" s="240">
        <v>19095</v>
      </c>
      <c r="AA35" s="240">
        <v>175602</v>
      </c>
      <c r="AB35" s="240">
        <v>0</v>
      </c>
      <c r="AC35" s="240">
        <v>0</v>
      </c>
      <c r="AD35" s="240">
        <v>18479</v>
      </c>
      <c r="AE35" s="240">
        <v>23940</v>
      </c>
      <c r="AF35" s="240">
        <v>0</v>
      </c>
      <c r="AG35" s="240">
        <v>105284</v>
      </c>
      <c r="AH35" s="240">
        <v>5627</v>
      </c>
      <c r="AI35" s="240">
        <v>52816</v>
      </c>
      <c r="AJ35" s="240">
        <v>83590</v>
      </c>
      <c r="AK35" s="240">
        <v>0</v>
      </c>
      <c r="AL35" s="240">
        <v>69644</v>
      </c>
      <c r="AM35" s="240">
        <v>55659</v>
      </c>
      <c r="AN35" s="240">
        <v>11792</v>
      </c>
      <c r="AO35" s="240">
        <v>0</v>
      </c>
      <c r="AP35" s="240">
        <v>0</v>
      </c>
      <c r="AQ35" s="240">
        <v>4892</v>
      </c>
      <c r="AR35" s="240">
        <v>0</v>
      </c>
      <c r="AS35" s="240">
        <v>10365</v>
      </c>
      <c r="AT35" s="240">
        <v>1614</v>
      </c>
      <c r="AU35" s="240">
        <v>735</v>
      </c>
      <c r="AV35" s="240">
        <v>45241</v>
      </c>
      <c r="AW35" s="269">
        <v>31966</v>
      </c>
      <c r="AX35" s="391">
        <f t="shared" si="1"/>
        <v>1068948</v>
      </c>
    </row>
    <row r="36" spans="2:50" s="18" customFormat="1" ht="11.25">
      <c r="B36" s="100"/>
      <c r="C36" s="4"/>
      <c r="D36" s="275" t="s">
        <v>221</v>
      </c>
      <c r="E36" s="278"/>
      <c r="F36" s="276"/>
      <c r="G36" s="283">
        <v>119398</v>
      </c>
      <c r="H36" s="241">
        <v>272687</v>
      </c>
      <c r="I36" s="241">
        <v>531700</v>
      </c>
      <c r="J36" s="241">
        <v>177329</v>
      </c>
      <c r="K36" s="241">
        <v>58362</v>
      </c>
      <c r="L36" s="241">
        <v>77866</v>
      </c>
      <c r="M36" s="241">
        <v>41053</v>
      </c>
      <c r="N36" s="241">
        <v>85104</v>
      </c>
      <c r="O36" s="241">
        <v>94768</v>
      </c>
      <c r="P36" s="241">
        <v>14842</v>
      </c>
      <c r="Q36" s="241">
        <v>55239</v>
      </c>
      <c r="R36" s="241">
        <v>194238</v>
      </c>
      <c r="S36" s="241">
        <v>606480</v>
      </c>
      <c r="T36" s="241">
        <v>138955</v>
      </c>
      <c r="U36" s="241">
        <v>82895</v>
      </c>
      <c r="V36" s="241">
        <v>39109</v>
      </c>
      <c r="W36" s="241">
        <v>208156</v>
      </c>
      <c r="X36" s="241">
        <v>113723</v>
      </c>
      <c r="Y36" s="241">
        <v>178164</v>
      </c>
      <c r="Z36" s="241">
        <v>95827</v>
      </c>
      <c r="AA36" s="241">
        <v>165530</v>
      </c>
      <c r="AB36" s="241">
        <v>36935</v>
      </c>
      <c r="AC36" s="241">
        <v>52193</v>
      </c>
      <c r="AD36" s="241">
        <v>1905</v>
      </c>
      <c r="AE36" s="241">
        <v>618913</v>
      </c>
      <c r="AF36" s="241">
        <v>33494</v>
      </c>
      <c r="AG36" s="241">
        <v>78377</v>
      </c>
      <c r="AH36" s="241">
        <v>34404</v>
      </c>
      <c r="AI36" s="241">
        <v>62833</v>
      </c>
      <c r="AJ36" s="241">
        <v>0</v>
      </c>
      <c r="AK36" s="241">
        <v>94692</v>
      </c>
      <c r="AL36" s="241">
        <v>14293</v>
      </c>
      <c r="AM36" s="241">
        <v>95622</v>
      </c>
      <c r="AN36" s="241">
        <v>20677</v>
      </c>
      <c r="AO36" s="241">
        <v>11004</v>
      </c>
      <c r="AP36" s="241">
        <v>255911</v>
      </c>
      <c r="AQ36" s="241">
        <v>20265</v>
      </c>
      <c r="AR36" s="241">
        <v>7420</v>
      </c>
      <c r="AS36" s="241">
        <v>21866</v>
      </c>
      <c r="AT36" s="241">
        <v>22896</v>
      </c>
      <c r="AU36" s="241">
        <v>71128</v>
      </c>
      <c r="AV36" s="241">
        <v>652994</v>
      </c>
      <c r="AW36" s="271">
        <v>449363</v>
      </c>
      <c r="AX36" s="384">
        <f t="shared" si="1"/>
        <v>6008610</v>
      </c>
    </row>
    <row r="37" spans="2:50" s="18" customFormat="1" ht="11.25">
      <c r="B37" s="100"/>
      <c r="C37" s="19" t="s">
        <v>450</v>
      </c>
      <c r="D37" s="20"/>
      <c r="E37" s="20"/>
      <c r="F37" s="162"/>
      <c r="G37" s="522">
        <v>1870051</v>
      </c>
      <c r="H37" s="82">
        <v>1065509</v>
      </c>
      <c r="I37" s="82">
        <v>571541</v>
      </c>
      <c r="J37" s="82">
        <v>468827</v>
      </c>
      <c r="K37" s="82">
        <v>251234</v>
      </c>
      <c r="L37" s="82">
        <v>263816</v>
      </c>
      <c r="M37" s="82">
        <v>452116</v>
      </c>
      <c r="N37" s="82">
        <v>440722</v>
      </c>
      <c r="O37" s="82">
        <v>283193</v>
      </c>
      <c r="P37" s="82">
        <v>347203</v>
      </c>
      <c r="Q37" s="82">
        <v>354608</v>
      </c>
      <c r="R37" s="82">
        <v>308781</v>
      </c>
      <c r="S37" s="82">
        <v>1447450</v>
      </c>
      <c r="T37" s="82">
        <v>928855</v>
      </c>
      <c r="U37" s="82">
        <v>218331</v>
      </c>
      <c r="V37" s="82">
        <v>142825</v>
      </c>
      <c r="W37" s="82">
        <v>16887</v>
      </c>
      <c r="X37" s="82">
        <v>94715</v>
      </c>
      <c r="Y37" s="82">
        <v>186124</v>
      </c>
      <c r="Z37" s="82">
        <v>758978</v>
      </c>
      <c r="AA37" s="82">
        <v>172014</v>
      </c>
      <c r="AB37" s="82">
        <v>284465</v>
      </c>
      <c r="AC37" s="82">
        <v>363736</v>
      </c>
      <c r="AD37" s="82">
        <v>218285</v>
      </c>
      <c r="AE37" s="82">
        <v>178072</v>
      </c>
      <c r="AF37" s="82">
        <v>279995</v>
      </c>
      <c r="AG37" s="82">
        <v>301960</v>
      </c>
      <c r="AH37" s="82">
        <v>171068</v>
      </c>
      <c r="AI37" s="82">
        <v>212448</v>
      </c>
      <c r="AJ37" s="82">
        <v>288716</v>
      </c>
      <c r="AK37" s="82">
        <v>31124</v>
      </c>
      <c r="AL37" s="82">
        <v>194385</v>
      </c>
      <c r="AM37" s="82">
        <v>76249</v>
      </c>
      <c r="AN37" s="82">
        <v>121496</v>
      </c>
      <c r="AO37" s="82">
        <v>48369</v>
      </c>
      <c r="AP37" s="82">
        <v>83282</v>
      </c>
      <c r="AQ37" s="82">
        <v>74763</v>
      </c>
      <c r="AR37" s="82">
        <v>158721</v>
      </c>
      <c r="AS37" s="82">
        <v>210558</v>
      </c>
      <c r="AT37" s="82">
        <v>16090</v>
      </c>
      <c r="AU37" s="82">
        <v>9047</v>
      </c>
      <c r="AV37" s="82">
        <v>318834</v>
      </c>
      <c r="AW37" s="19">
        <v>112858</v>
      </c>
      <c r="AX37" s="179">
        <f t="shared" si="1"/>
        <v>14398301</v>
      </c>
    </row>
    <row r="38" spans="2:50" s="18" customFormat="1" ht="11.25">
      <c r="B38" s="100"/>
      <c r="C38" s="3"/>
      <c r="D38" s="1654" t="s">
        <v>451</v>
      </c>
      <c r="E38" s="1655"/>
      <c r="F38" s="268" t="s">
        <v>452</v>
      </c>
      <c r="G38" s="282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40">
        <v>0</v>
      </c>
      <c r="P38" s="240">
        <v>132693</v>
      </c>
      <c r="Q38" s="240">
        <v>103561</v>
      </c>
      <c r="R38" s="240">
        <v>0</v>
      </c>
      <c r="S38" s="240">
        <v>585149</v>
      </c>
      <c r="T38" s="240">
        <v>0</v>
      </c>
      <c r="U38" s="240">
        <v>0</v>
      </c>
      <c r="V38" s="240">
        <v>0</v>
      </c>
      <c r="W38" s="240">
        <v>0</v>
      </c>
      <c r="X38" s="240">
        <v>0</v>
      </c>
      <c r="Y38" s="240">
        <v>0</v>
      </c>
      <c r="Z38" s="819">
        <v>0</v>
      </c>
      <c r="AA38" s="240">
        <v>0</v>
      </c>
      <c r="AB38" s="240">
        <v>0</v>
      </c>
      <c r="AC38" s="240">
        <v>0</v>
      </c>
      <c r="AD38" s="240">
        <v>0</v>
      </c>
      <c r="AE38" s="240">
        <v>0</v>
      </c>
      <c r="AF38" s="240">
        <v>0</v>
      </c>
      <c r="AG38" s="240">
        <v>0</v>
      </c>
      <c r="AH38" s="240">
        <v>0</v>
      </c>
      <c r="AI38" s="240">
        <v>0</v>
      </c>
      <c r="AJ38" s="240">
        <v>0</v>
      </c>
      <c r="AK38" s="240">
        <v>0</v>
      </c>
      <c r="AL38" s="240">
        <v>0</v>
      </c>
      <c r="AM38" s="240">
        <v>0</v>
      </c>
      <c r="AN38" s="240">
        <v>0</v>
      </c>
      <c r="AO38" s="240">
        <v>0</v>
      </c>
      <c r="AP38" s="240">
        <v>0</v>
      </c>
      <c r="AQ38" s="240">
        <v>0</v>
      </c>
      <c r="AR38" s="240">
        <v>0</v>
      </c>
      <c r="AS38" s="240">
        <v>0</v>
      </c>
      <c r="AT38" s="240">
        <v>0</v>
      </c>
      <c r="AU38" s="240">
        <v>0</v>
      </c>
      <c r="AV38" s="240">
        <v>0</v>
      </c>
      <c r="AW38" s="269">
        <v>0</v>
      </c>
      <c r="AX38" s="391">
        <f t="shared" si="1"/>
        <v>821403</v>
      </c>
    </row>
    <row r="39" spans="2:50" s="18" customFormat="1" ht="11.25">
      <c r="B39" s="100"/>
      <c r="C39" s="3"/>
      <c r="D39" s="1652"/>
      <c r="E39" s="1653"/>
      <c r="F39" s="402" t="s">
        <v>754</v>
      </c>
      <c r="G39" s="282">
        <v>0</v>
      </c>
      <c r="H39" s="240">
        <v>0</v>
      </c>
      <c r="I39" s="240">
        <v>0</v>
      </c>
      <c r="J39" s="240">
        <v>0</v>
      </c>
      <c r="K39" s="240">
        <v>0</v>
      </c>
      <c r="L39" s="240">
        <v>0</v>
      </c>
      <c r="M39" s="240">
        <v>0</v>
      </c>
      <c r="N39" s="240">
        <v>0</v>
      </c>
      <c r="O39" s="240">
        <v>0</v>
      </c>
      <c r="P39" s="240">
        <v>0</v>
      </c>
      <c r="Q39" s="240">
        <v>7947</v>
      </c>
      <c r="R39" s="240">
        <v>0</v>
      </c>
      <c r="S39" s="240">
        <v>0</v>
      </c>
      <c r="T39" s="240">
        <v>0</v>
      </c>
      <c r="U39" s="240">
        <v>0</v>
      </c>
      <c r="V39" s="240">
        <v>0</v>
      </c>
      <c r="W39" s="240">
        <v>0</v>
      </c>
      <c r="X39" s="240">
        <v>0</v>
      </c>
      <c r="Y39" s="240">
        <v>0</v>
      </c>
      <c r="Z39" s="819">
        <v>0</v>
      </c>
      <c r="AA39" s="240">
        <v>0</v>
      </c>
      <c r="AB39" s="240">
        <v>0</v>
      </c>
      <c r="AC39" s="240">
        <v>0</v>
      </c>
      <c r="AD39" s="240">
        <v>0</v>
      </c>
      <c r="AE39" s="240">
        <v>0</v>
      </c>
      <c r="AF39" s="240">
        <v>0</v>
      </c>
      <c r="AG39" s="240">
        <v>0</v>
      </c>
      <c r="AH39" s="240">
        <v>0</v>
      </c>
      <c r="AI39" s="240">
        <v>0</v>
      </c>
      <c r="AJ39" s="240">
        <v>0</v>
      </c>
      <c r="AK39" s="240">
        <v>0</v>
      </c>
      <c r="AL39" s="240">
        <v>0</v>
      </c>
      <c r="AM39" s="240">
        <v>0</v>
      </c>
      <c r="AN39" s="240">
        <v>0</v>
      </c>
      <c r="AO39" s="240">
        <v>0</v>
      </c>
      <c r="AP39" s="240">
        <v>0</v>
      </c>
      <c r="AQ39" s="240">
        <v>0</v>
      </c>
      <c r="AR39" s="240">
        <v>0</v>
      </c>
      <c r="AS39" s="240">
        <v>0</v>
      </c>
      <c r="AT39" s="240">
        <v>0</v>
      </c>
      <c r="AU39" s="240">
        <v>0</v>
      </c>
      <c r="AV39" s="240">
        <v>0</v>
      </c>
      <c r="AW39" s="269">
        <v>0</v>
      </c>
      <c r="AX39" s="391">
        <f t="shared" si="1"/>
        <v>7947</v>
      </c>
    </row>
    <row r="40" spans="2:50" s="18" customFormat="1" ht="11.25">
      <c r="B40" s="100"/>
      <c r="C40" s="3"/>
      <c r="D40" s="1652"/>
      <c r="E40" s="1653"/>
      <c r="F40" s="402" t="s">
        <v>453</v>
      </c>
      <c r="G40" s="282">
        <v>0</v>
      </c>
      <c r="H40" s="240">
        <v>0</v>
      </c>
      <c r="I40" s="240">
        <v>0</v>
      </c>
      <c r="J40" s="240">
        <v>0</v>
      </c>
      <c r="K40" s="240">
        <v>0</v>
      </c>
      <c r="L40" s="240">
        <v>0</v>
      </c>
      <c r="M40" s="240">
        <v>0</v>
      </c>
      <c r="N40" s="240">
        <v>0</v>
      </c>
      <c r="O40" s="240">
        <v>0</v>
      </c>
      <c r="P40" s="240">
        <v>0</v>
      </c>
      <c r="Q40" s="240">
        <v>0</v>
      </c>
      <c r="R40" s="240">
        <v>0</v>
      </c>
      <c r="S40" s="240">
        <v>0</v>
      </c>
      <c r="T40" s="240">
        <v>0</v>
      </c>
      <c r="U40" s="240">
        <v>0</v>
      </c>
      <c r="V40" s="240">
        <v>0</v>
      </c>
      <c r="W40" s="240">
        <v>0</v>
      </c>
      <c r="X40" s="240">
        <v>0</v>
      </c>
      <c r="Y40" s="240">
        <v>0</v>
      </c>
      <c r="Z40" s="240">
        <v>0</v>
      </c>
      <c r="AA40" s="240">
        <v>0</v>
      </c>
      <c r="AB40" s="240">
        <v>0</v>
      </c>
      <c r="AC40" s="240">
        <v>0</v>
      </c>
      <c r="AD40" s="240">
        <v>0</v>
      </c>
      <c r="AE40" s="240">
        <v>0</v>
      </c>
      <c r="AF40" s="240">
        <v>0</v>
      </c>
      <c r="AG40" s="240">
        <v>0</v>
      </c>
      <c r="AH40" s="240">
        <v>0</v>
      </c>
      <c r="AI40" s="240">
        <v>0</v>
      </c>
      <c r="AJ40" s="240">
        <v>0</v>
      </c>
      <c r="AK40" s="240">
        <v>0</v>
      </c>
      <c r="AL40" s="240">
        <v>0</v>
      </c>
      <c r="AM40" s="240">
        <v>0</v>
      </c>
      <c r="AN40" s="240">
        <v>0</v>
      </c>
      <c r="AO40" s="240">
        <v>0</v>
      </c>
      <c r="AP40" s="240">
        <v>0</v>
      </c>
      <c r="AQ40" s="240">
        <v>0</v>
      </c>
      <c r="AR40" s="240">
        <v>0</v>
      </c>
      <c r="AS40" s="240">
        <v>0</v>
      </c>
      <c r="AT40" s="240">
        <v>0</v>
      </c>
      <c r="AU40" s="240">
        <v>0</v>
      </c>
      <c r="AV40" s="240">
        <v>0</v>
      </c>
      <c r="AW40" s="269">
        <v>0</v>
      </c>
      <c r="AX40" s="391">
        <f t="shared" si="1"/>
        <v>0</v>
      </c>
    </row>
    <row r="41" spans="2:50" s="18" customFormat="1" ht="11.25">
      <c r="B41" s="100"/>
      <c r="C41" s="3"/>
      <c r="D41" s="273" t="s">
        <v>422</v>
      </c>
      <c r="E41" s="277"/>
      <c r="F41" s="274"/>
      <c r="G41" s="282">
        <v>1870051</v>
      </c>
      <c r="H41" s="240">
        <v>1065509</v>
      </c>
      <c r="I41" s="240">
        <v>571541</v>
      </c>
      <c r="J41" s="240">
        <v>468827</v>
      </c>
      <c r="K41" s="240">
        <v>251234</v>
      </c>
      <c r="L41" s="240">
        <v>263816</v>
      </c>
      <c r="M41" s="240">
        <v>452116</v>
      </c>
      <c r="N41" s="240">
        <v>440722</v>
      </c>
      <c r="O41" s="240">
        <v>283193</v>
      </c>
      <c r="P41" s="240">
        <v>214510</v>
      </c>
      <c r="Q41" s="240">
        <v>243100</v>
      </c>
      <c r="R41" s="240">
        <v>308781</v>
      </c>
      <c r="S41" s="240">
        <v>862301</v>
      </c>
      <c r="T41" s="240">
        <v>928855</v>
      </c>
      <c r="U41" s="240">
        <v>218331</v>
      </c>
      <c r="V41" s="240">
        <v>142825</v>
      </c>
      <c r="W41" s="240">
        <v>16887</v>
      </c>
      <c r="X41" s="240">
        <v>94715</v>
      </c>
      <c r="Y41" s="240">
        <v>186124</v>
      </c>
      <c r="Z41" s="240">
        <v>758978</v>
      </c>
      <c r="AA41" s="240">
        <v>172014</v>
      </c>
      <c r="AB41" s="240">
        <v>284465</v>
      </c>
      <c r="AC41" s="240">
        <v>363736</v>
      </c>
      <c r="AD41" s="240">
        <v>218285</v>
      </c>
      <c r="AE41" s="240">
        <v>178072</v>
      </c>
      <c r="AF41" s="240">
        <v>279995</v>
      </c>
      <c r="AG41" s="240">
        <v>301960</v>
      </c>
      <c r="AH41" s="240">
        <v>171068</v>
      </c>
      <c r="AI41" s="240">
        <v>212448</v>
      </c>
      <c r="AJ41" s="240">
        <v>288716</v>
      </c>
      <c r="AK41" s="240">
        <v>31124</v>
      </c>
      <c r="AL41" s="240">
        <v>194385</v>
      </c>
      <c r="AM41" s="240">
        <v>76249</v>
      </c>
      <c r="AN41" s="240">
        <v>121496</v>
      </c>
      <c r="AO41" s="240">
        <v>48369</v>
      </c>
      <c r="AP41" s="240">
        <v>83282</v>
      </c>
      <c r="AQ41" s="240">
        <v>74763</v>
      </c>
      <c r="AR41" s="240">
        <v>158721</v>
      </c>
      <c r="AS41" s="240">
        <v>210558</v>
      </c>
      <c r="AT41" s="240">
        <v>16090</v>
      </c>
      <c r="AU41" s="240">
        <v>9047</v>
      </c>
      <c r="AV41" s="240">
        <v>318834</v>
      </c>
      <c r="AW41" s="269">
        <v>112858</v>
      </c>
      <c r="AX41" s="391">
        <f t="shared" si="1"/>
        <v>13568951</v>
      </c>
    </row>
    <row r="42" spans="2:50" s="18" customFormat="1" ht="11.25">
      <c r="B42" s="100"/>
      <c r="C42" s="4"/>
      <c r="D42" s="275" t="s">
        <v>423</v>
      </c>
      <c r="E42" s="278"/>
      <c r="F42" s="276"/>
      <c r="G42" s="283">
        <v>0</v>
      </c>
      <c r="H42" s="241">
        <v>0</v>
      </c>
      <c r="I42" s="241">
        <v>0</v>
      </c>
      <c r="J42" s="241">
        <v>0</v>
      </c>
      <c r="K42" s="241">
        <v>0</v>
      </c>
      <c r="L42" s="241">
        <v>0</v>
      </c>
      <c r="M42" s="241">
        <v>0</v>
      </c>
      <c r="N42" s="241">
        <v>0</v>
      </c>
      <c r="O42" s="241">
        <v>0</v>
      </c>
      <c r="P42" s="241">
        <v>132693</v>
      </c>
      <c r="Q42" s="241">
        <v>111508</v>
      </c>
      <c r="R42" s="241">
        <v>0</v>
      </c>
      <c r="S42" s="241">
        <v>585149</v>
      </c>
      <c r="T42" s="241">
        <v>0</v>
      </c>
      <c r="U42" s="241">
        <v>0</v>
      </c>
      <c r="V42" s="241">
        <v>0</v>
      </c>
      <c r="W42" s="241">
        <v>0</v>
      </c>
      <c r="X42" s="241">
        <v>0</v>
      </c>
      <c r="Y42" s="241">
        <v>0</v>
      </c>
      <c r="Z42" s="241">
        <v>0</v>
      </c>
      <c r="AA42" s="241">
        <v>0</v>
      </c>
      <c r="AB42" s="241">
        <v>0</v>
      </c>
      <c r="AC42" s="241">
        <v>0</v>
      </c>
      <c r="AD42" s="241">
        <v>0</v>
      </c>
      <c r="AE42" s="241">
        <v>0</v>
      </c>
      <c r="AF42" s="241">
        <v>0</v>
      </c>
      <c r="AG42" s="241">
        <v>0</v>
      </c>
      <c r="AH42" s="241">
        <v>0</v>
      </c>
      <c r="AI42" s="241">
        <v>0</v>
      </c>
      <c r="AJ42" s="241">
        <v>0</v>
      </c>
      <c r="AK42" s="241">
        <v>0</v>
      </c>
      <c r="AL42" s="241">
        <v>0</v>
      </c>
      <c r="AM42" s="241">
        <v>0</v>
      </c>
      <c r="AN42" s="241">
        <v>0</v>
      </c>
      <c r="AO42" s="241">
        <v>0</v>
      </c>
      <c r="AP42" s="241">
        <v>0</v>
      </c>
      <c r="AQ42" s="241">
        <v>0</v>
      </c>
      <c r="AR42" s="241">
        <v>0</v>
      </c>
      <c r="AS42" s="241">
        <v>0</v>
      </c>
      <c r="AT42" s="241">
        <v>0</v>
      </c>
      <c r="AU42" s="241">
        <v>0</v>
      </c>
      <c r="AV42" s="241">
        <v>0</v>
      </c>
      <c r="AW42" s="271">
        <v>0</v>
      </c>
      <c r="AX42" s="384">
        <f t="shared" si="1"/>
        <v>829350</v>
      </c>
    </row>
    <row r="43" spans="2:50" s="18" customFormat="1" ht="11.25">
      <c r="B43" s="100"/>
      <c r="C43" s="5" t="s">
        <v>454</v>
      </c>
      <c r="D43" s="22"/>
      <c r="E43" s="22"/>
      <c r="F43" s="163"/>
      <c r="G43" s="523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5">
        <v>0</v>
      </c>
      <c r="AX43" s="178">
        <f t="shared" si="1"/>
        <v>0</v>
      </c>
    </row>
    <row r="44" spans="2:50" s="18" customFormat="1" ht="11.25">
      <c r="B44" s="100"/>
      <c r="C44" s="5" t="s">
        <v>455</v>
      </c>
      <c r="D44" s="22"/>
      <c r="E44" s="22"/>
      <c r="F44" s="163"/>
      <c r="G44" s="523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5">
        <v>0</v>
      </c>
      <c r="AX44" s="178">
        <f t="shared" si="1"/>
        <v>0</v>
      </c>
    </row>
    <row r="45" spans="2:50" s="18" customFormat="1" ht="11.25">
      <c r="B45" s="100"/>
      <c r="C45" s="5" t="s">
        <v>383</v>
      </c>
      <c r="D45" s="22"/>
      <c r="E45" s="22"/>
      <c r="F45" s="163"/>
      <c r="G45" s="523">
        <v>0</v>
      </c>
      <c r="H45" s="2">
        <v>223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5492</v>
      </c>
      <c r="V45" s="2">
        <v>51311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9477</v>
      </c>
      <c r="AC45" s="2">
        <v>0</v>
      </c>
      <c r="AD45" s="2">
        <v>0</v>
      </c>
      <c r="AE45" s="2">
        <v>14375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334</v>
      </c>
      <c r="AM45" s="2">
        <v>0</v>
      </c>
      <c r="AN45" s="2">
        <v>4730</v>
      </c>
      <c r="AO45" s="2">
        <v>0</v>
      </c>
      <c r="AP45" s="2">
        <v>24255</v>
      </c>
      <c r="AQ45" s="2">
        <v>0</v>
      </c>
      <c r="AR45" s="2">
        <v>0</v>
      </c>
      <c r="AS45" s="2">
        <v>0</v>
      </c>
      <c r="AT45" s="2">
        <v>8192</v>
      </c>
      <c r="AU45" s="2">
        <v>0</v>
      </c>
      <c r="AV45" s="2">
        <v>1303</v>
      </c>
      <c r="AW45" s="5">
        <v>0</v>
      </c>
      <c r="AX45" s="178">
        <f t="shared" si="1"/>
        <v>119692</v>
      </c>
    </row>
    <row r="46" spans="2:50" s="18" customFormat="1" ht="12" thickBot="1">
      <c r="B46" s="166"/>
      <c r="C46" s="158" t="s">
        <v>456</v>
      </c>
      <c r="D46" s="159"/>
      <c r="E46" s="159"/>
      <c r="F46" s="165"/>
      <c r="G46" s="524">
        <v>3103935</v>
      </c>
      <c r="H46" s="102">
        <v>1888485</v>
      </c>
      <c r="I46" s="102">
        <v>1369935</v>
      </c>
      <c r="J46" s="102">
        <v>1152839</v>
      </c>
      <c r="K46" s="102">
        <v>309596</v>
      </c>
      <c r="L46" s="102">
        <v>532304</v>
      </c>
      <c r="M46" s="102">
        <v>493169</v>
      </c>
      <c r="N46" s="102">
        <v>853690</v>
      </c>
      <c r="O46" s="102">
        <v>546153</v>
      </c>
      <c r="P46" s="102">
        <v>465605</v>
      </c>
      <c r="Q46" s="102">
        <v>551347</v>
      </c>
      <c r="R46" s="102">
        <v>611700</v>
      </c>
      <c r="S46" s="102">
        <v>2687732</v>
      </c>
      <c r="T46" s="102">
        <v>1509030</v>
      </c>
      <c r="U46" s="102">
        <v>637995</v>
      </c>
      <c r="V46" s="102">
        <v>384691</v>
      </c>
      <c r="W46" s="102">
        <v>358520</v>
      </c>
      <c r="X46" s="102">
        <v>249431</v>
      </c>
      <c r="Y46" s="102">
        <v>421722</v>
      </c>
      <c r="Z46" s="102">
        <v>1216773</v>
      </c>
      <c r="AA46" s="102">
        <v>837946</v>
      </c>
      <c r="AB46" s="102">
        <v>330877</v>
      </c>
      <c r="AC46" s="102">
        <v>501729</v>
      </c>
      <c r="AD46" s="102">
        <v>364198</v>
      </c>
      <c r="AE46" s="102">
        <v>1311780</v>
      </c>
      <c r="AF46" s="102">
        <v>313489</v>
      </c>
      <c r="AG46" s="102">
        <v>667903</v>
      </c>
      <c r="AH46" s="102">
        <v>352876</v>
      </c>
      <c r="AI46" s="102">
        <v>1337097</v>
      </c>
      <c r="AJ46" s="102">
        <v>464698</v>
      </c>
      <c r="AK46" s="102">
        <v>137335</v>
      </c>
      <c r="AL46" s="102">
        <v>315110</v>
      </c>
      <c r="AM46" s="102">
        <v>282530</v>
      </c>
      <c r="AN46" s="102">
        <v>161212</v>
      </c>
      <c r="AO46" s="102">
        <v>109373</v>
      </c>
      <c r="AP46" s="102">
        <v>403744</v>
      </c>
      <c r="AQ46" s="102">
        <v>99920</v>
      </c>
      <c r="AR46" s="102">
        <v>166141</v>
      </c>
      <c r="AS46" s="102">
        <v>301489</v>
      </c>
      <c r="AT46" s="102">
        <v>48792</v>
      </c>
      <c r="AU46" s="102">
        <v>80910</v>
      </c>
      <c r="AV46" s="102">
        <v>1046422</v>
      </c>
      <c r="AW46" s="158">
        <v>661159</v>
      </c>
      <c r="AX46" s="181">
        <f t="shared" si="1"/>
        <v>29641382</v>
      </c>
    </row>
    <row r="47" spans="2:50" s="18" customFormat="1" ht="11.25">
      <c r="B47" s="100" t="s">
        <v>229</v>
      </c>
      <c r="C47" s="25"/>
      <c r="D47" s="25" t="s">
        <v>457</v>
      </c>
      <c r="E47" s="25"/>
      <c r="F47" s="164"/>
      <c r="G47" s="525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4"/>
      <c r="AX47" s="182"/>
    </row>
    <row r="48" spans="2:50" s="18" customFormat="1" ht="11.25">
      <c r="B48" s="100"/>
      <c r="C48" s="279" t="s">
        <v>458</v>
      </c>
      <c r="D48" s="280"/>
      <c r="E48" s="280"/>
      <c r="F48" s="281"/>
      <c r="G48" s="284">
        <v>0</v>
      </c>
      <c r="H48" s="285">
        <v>0</v>
      </c>
      <c r="I48" s="285">
        <v>0</v>
      </c>
      <c r="J48" s="285">
        <v>0</v>
      </c>
      <c r="K48" s="285">
        <v>0</v>
      </c>
      <c r="L48" s="285">
        <v>0</v>
      </c>
      <c r="M48" s="285">
        <v>0</v>
      </c>
      <c r="N48" s="285">
        <v>0</v>
      </c>
      <c r="O48" s="285">
        <v>0</v>
      </c>
      <c r="P48" s="285">
        <v>0</v>
      </c>
      <c r="Q48" s="285">
        <v>0</v>
      </c>
      <c r="R48" s="285">
        <v>0</v>
      </c>
      <c r="S48" s="285">
        <v>0</v>
      </c>
      <c r="T48" s="285">
        <v>0</v>
      </c>
      <c r="U48" s="285">
        <v>0</v>
      </c>
      <c r="V48" s="285">
        <v>0</v>
      </c>
      <c r="W48" s="285">
        <v>0</v>
      </c>
      <c r="X48" s="285">
        <v>0</v>
      </c>
      <c r="Y48" s="285">
        <v>0</v>
      </c>
      <c r="Z48" s="285">
        <v>0</v>
      </c>
      <c r="AA48" s="285">
        <v>0</v>
      </c>
      <c r="AB48" s="285">
        <v>0</v>
      </c>
      <c r="AC48" s="285">
        <v>0</v>
      </c>
      <c r="AD48" s="285">
        <v>0</v>
      </c>
      <c r="AE48" s="285">
        <v>0</v>
      </c>
      <c r="AF48" s="285">
        <v>0</v>
      </c>
      <c r="AG48" s="285">
        <v>0</v>
      </c>
      <c r="AH48" s="285">
        <v>0</v>
      </c>
      <c r="AI48" s="285">
        <v>0</v>
      </c>
      <c r="AJ48" s="285">
        <v>0</v>
      </c>
      <c r="AK48" s="285">
        <v>0</v>
      </c>
      <c r="AL48" s="285">
        <v>0</v>
      </c>
      <c r="AM48" s="285">
        <v>0</v>
      </c>
      <c r="AN48" s="285">
        <v>0</v>
      </c>
      <c r="AO48" s="285">
        <v>0</v>
      </c>
      <c r="AP48" s="285">
        <v>0</v>
      </c>
      <c r="AQ48" s="285">
        <v>0</v>
      </c>
      <c r="AR48" s="285">
        <v>0</v>
      </c>
      <c r="AS48" s="285">
        <v>0</v>
      </c>
      <c r="AT48" s="285">
        <v>0</v>
      </c>
      <c r="AU48" s="285">
        <v>0</v>
      </c>
      <c r="AV48" s="285">
        <v>0</v>
      </c>
      <c r="AW48" s="279">
        <v>0</v>
      </c>
      <c r="AX48" s="386">
        <f>SUM(G48:AW48)</f>
        <v>0</v>
      </c>
    </row>
    <row r="49" spans="2:50" s="18" customFormat="1" ht="12" thickBot="1">
      <c r="B49" s="166"/>
      <c r="C49" s="389" t="s">
        <v>638</v>
      </c>
      <c r="D49" s="167"/>
      <c r="E49" s="167"/>
      <c r="F49" s="168" t="s">
        <v>459</v>
      </c>
      <c r="G49" s="526">
        <v>1988108</v>
      </c>
      <c r="H49" s="388">
        <v>1277165</v>
      </c>
      <c r="I49" s="388">
        <v>1034434</v>
      </c>
      <c r="J49" s="388">
        <v>613218</v>
      </c>
      <c r="K49" s="388">
        <v>210957</v>
      </c>
      <c r="L49" s="388">
        <v>313904</v>
      </c>
      <c r="M49" s="388">
        <v>430893</v>
      </c>
      <c r="N49" s="388">
        <v>489160</v>
      </c>
      <c r="O49" s="388">
        <v>377357</v>
      </c>
      <c r="P49" s="388">
        <v>227379</v>
      </c>
      <c r="Q49" s="388">
        <v>294425</v>
      </c>
      <c r="R49" s="388">
        <v>503019</v>
      </c>
      <c r="S49" s="388">
        <v>1480730</v>
      </c>
      <c r="T49" s="388">
        <v>1067810</v>
      </c>
      <c r="U49" s="388">
        <v>282718</v>
      </c>
      <c r="V49" s="388">
        <v>194793</v>
      </c>
      <c r="W49" s="388">
        <v>75042</v>
      </c>
      <c r="X49" s="388">
        <v>182173</v>
      </c>
      <c r="Y49" s="388">
        <v>359799</v>
      </c>
      <c r="Z49" s="388">
        <v>846018</v>
      </c>
      <c r="AA49" s="388">
        <v>337544</v>
      </c>
      <c r="AB49" s="388">
        <v>314770</v>
      </c>
      <c r="AC49" s="388">
        <v>406929</v>
      </c>
      <c r="AD49" s="388">
        <v>220190</v>
      </c>
      <c r="AE49" s="388">
        <v>416255</v>
      </c>
      <c r="AF49" s="388">
        <v>300605</v>
      </c>
      <c r="AG49" s="388">
        <v>380337</v>
      </c>
      <c r="AH49" s="388">
        <v>154733</v>
      </c>
      <c r="AI49" s="388">
        <v>253210</v>
      </c>
      <c r="AJ49" s="388">
        <v>248850</v>
      </c>
      <c r="AK49" s="388">
        <v>118911</v>
      </c>
      <c r="AL49" s="388">
        <v>194027</v>
      </c>
      <c r="AM49" s="388">
        <v>171871</v>
      </c>
      <c r="AN49" s="388">
        <v>146903</v>
      </c>
      <c r="AO49" s="388">
        <v>57058</v>
      </c>
      <c r="AP49" s="388">
        <v>343823</v>
      </c>
      <c r="AQ49" s="388">
        <v>95028</v>
      </c>
      <c r="AR49" s="388">
        <v>166141</v>
      </c>
      <c r="AS49" s="388">
        <v>227009</v>
      </c>
      <c r="AT49" s="388">
        <v>47178</v>
      </c>
      <c r="AU49" s="388">
        <v>80175</v>
      </c>
      <c r="AV49" s="388">
        <v>973130</v>
      </c>
      <c r="AW49" s="389">
        <v>562221</v>
      </c>
      <c r="AX49" s="390">
        <f>SUM(G49:AW49)</f>
        <v>18466000</v>
      </c>
    </row>
    <row r="50" spans="2:50" s="18" customFormat="1" ht="11.25">
      <c r="B50" s="100" t="s">
        <v>765</v>
      </c>
      <c r="C50" s="25"/>
      <c r="D50" s="25"/>
      <c r="E50" s="25"/>
      <c r="F50" s="164"/>
      <c r="G50" s="815"/>
      <c r="H50" s="816"/>
      <c r="I50" s="816"/>
      <c r="J50" s="816"/>
      <c r="K50" s="816"/>
      <c r="L50" s="816"/>
      <c r="M50" s="816"/>
      <c r="N50" s="816"/>
      <c r="O50" s="816"/>
      <c r="P50" s="816"/>
      <c r="Q50" s="816"/>
      <c r="R50" s="816"/>
      <c r="S50" s="816"/>
      <c r="T50" s="816"/>
      <c r="U50" s="816"/>
      <c r="V50" s="816"/>
      <c r="W50" s="816"/>
      <c r="X50" s="816"/>
      <c r="Y50" s="816"/>
      <c r="Z50" s="816"/>
      <c r="AA50" s="816"/>
      <c r="AB50" s="816"/>
      <c r="AC50" s="816"/>
      <c r="AD50" s="816"/>
      <c r="AE50" s="816"/>
      <c r="AF50" s="816"/>
      <c r="AG50" s="816"/>
      <c r="AH50" s="816"/>
      <c r="AI50" s="816"/>
      <c r="AJ50" s="816"/>
      <c r="AK50" s="816"/>
      <c r="AL50" s="816"/>
      <c r="AM50" s="816"/>
      <c r="AN50" s="816"/>
      <c r="AO50" s="816"/>
      <c r="AP50" s="816"/>
      <c r="AQ50" s="816"/>
      <c r="AR50" s="816"/>
      <c r="AS50" s="816"/>
      <c r="AT50" s="816"/>
      <c r="AU50" s="816"/>
      <c r="AV50" s="816"/>
      <c r="AW50" s="817"/>
      <c r="AX50" s="818"/>
    </row>
    <row r="51" spans="2:50" s="18" customFormat="1" ht="11.25">
      <c r="B51" s="100"/>
      <c r="C51" s="273" t="s">
        <v>460</v>
      </c>
      <c r="D51" s="277"/>
      <c r="E51" s="277"/>
      <c r="F51" s="274"/>
      <c r="G51" s="282">
        <v>48445</v>
      </c>
      <c r="H51" s="240">
        <v>769078</v>
      </c>
      <c r="I51" s="240">
        <v>654037</v>
      </c>
      <c r="J51" s="240">
        <v>0</v>
      </c>
      <c r="K51" s="240">
        <v>134178</v>
      </c>
      <c r="L51" s="240">
        <v>304339</v>
      </c>
      <c r="M51" s="240">
        <v>136287</v>
      </c>
      <c r="N51" s="240">
        <v>473034</v>
      </c>
      <c r="O51" s="240">
        <v>364890</v>
      </c>
      <c r="P51" s="240">
        <v>221759</v>
      </c>
      <c r="Q51" s="240">
        <v>0</v>
      </c>
      <c r="R51" s="240">
        <v>488915</v>
      </c>
      <c r="S51" s="240">
        <v>1450579</v>
      </c>
      <c r="T51" s="240">
        <v>0</v>
      </c>
      <c r="U51" s="240">
        <v>266904</v>
      </c>
      <c r="V51" s="240">
        <v>0</v>
      </c>
      <c r="W51" s="240">
        <v>35745</v>
      </c>
      <c r="X51" s="240">
        <v>147716</v>
      </c>
      <c r="Y51" s="240">
        <v>162286</v>
      </c>
      <c r="Z51" s="240">
        <v>827016</v>
      </c>
      <c r="AA51" s="240">
        <v>337544</v>
      </c>
      <c r="AB51" s="240">
        <v>312747</v>
      </c>
      <c r="AC51" s="240">
        <v>354110</v>
      </c>
      <c r="AD51" s="240">
        <v>220190</v>
      </c>
      <c r="AE51" s="240">
        <v>371632</v>
      </c>
      <c r="AF51" s="240">
        <v>299477</v>
      </c>
      <c r="AG51" s="240">
        <v>370233</v>
      </c>
      <c r="AH51" s="240">
        <v>153741</v>
      </c>
      <c r="AI51" s="240">
        <v>206779</v>
      </c>
      <c r="AJ51" s="240">
        <v>120122</v>
      </c>
      <c r="AK51" s="240">
        <v>118911</v>
      </c>
      <c r="AL51" s="240">
        <v>178138</v>
      </c>
      <c r="AM51" s="240">
        <v>155399</v>
      </c>
      <c r="AN51" s="240">
        <v>145012</v>
      </c>
      <c r="AO51" s="240">
        <v>54270</v>
      </c>
      <c r="AP51" s="240">
        <v>200000</v>
      </c>
      <c r="AQ51" s="240">
        <v>0</v>
      </c>
      <c r="AR51" s="240">
        <v>44361</v>
      </c>
      <c r="AS51" s="240">
        <v>223527</v>
      </c>
      <c r="AT51" s="240">
        <v>45636</v>
      </c>
      <c r="AU51" s="240">
        <v>67724</v>
      </c>
      <c r="AV51" s="240">
        <v>361456</v>
      </c>
      <c r="AW51" s="269">
        <v>540759</v>
      </c>
      <c r="AX51" s="391">
        <f aca="true" t="shared" si="2" ref="AX51:AX72">SUM(G51:AW51)</f>
        <v>11366976</v>
      </c>
    </row>
    <row r="52" spans="2:50" s="18" customFormat="1" ht="11.25">
      <c r="B52" s="100"/>
      <c r="C52" s="273" t="s">
        <v>461</v>
      </c>
      <c r="D52" s="277"/>
      <c r="E52" s="277"/>
      <c r="F52" s="274"/>
      <c r="G52" s="282">
        <v>1317694</v>
      </c>
      <c r="H52" s="240">
        <v>474771</v>
      </c>
      <c r="I52" s="240">
        <v>0</v>
      </c>
      <c r="J52" s="240">
        <v>580687</v>
      </c>
      <c r="K52" s="240">
        <v>0</v>
      </c>
      <c r="L52" s="240">
        <v>0</v>
      </c>
      <c r="M52" s="240">
        <v>292898</v>
      </c>
      <c r="N52" s="240">
        <v>0</v>
      </c>
      <c r="O52" s="240">
        <v>0</v>
      </c>
      <c r="P52" s="240">
        <v>0</v>
      </c>
      <c r="Q52" s="240">
        <v>266259</v>
      </c>
      <c r="R52" s="240">
        <v>0</v>
      </c>
      <c r="S52" s="240">
        <v>0</v>
      </c>
      <c r="T52" s="240">
        <v>807672</v>
      </c>
      <c r="U52" s="240">
        <v>0</v>
      </c>
      <c r="V52" s="240">
        <v>162241</v>
      </c>
      <c r="W52" s="240">
        <v>0</v>
      </c>
      <c r="X52" s="240">
        <v>30306</v>
      </c>
      <c r="Y52" s="240">
        <v>36452</v>
      </c>
      <c r="Z52" s="240">
        <v>0</v>
      </c>
      <c r="AA52" s="240">
        <v>0</v>
      </c>
      <c r="AB52" s="240">
        <v>0</v>
      </c>
      <c r="AC52" s="240">
        <v>46747</v>
      </c>
      <c r="AD52" s="240">
        <v>0</v>
      </c>
      <c r="AE52" s="240">
        <v>0</v>
      </c>
      <c r="AF52" s="240">
        <v>0</v>
      </c>
      <c r="AG52" s="240">
        <v>0</v>
      </c>
      <c r="AH52" s="240">
        <v>0</v>
      </c>
      <c r="AI52" s="240">
        <v>19936</v>
      </c>
      <c r="AJ52" s="240">
        <v>121240</v>
      </c>
      <c r="AK52" s="240">
        <v>0</v>
      </c>
      <c r="AL52" s="240">
        <v>0</v>
      </c>
      <c r="AM52" s="240">
        <v>0</v>
      </c>
      <c r="AN52" s="240">
        <v>0</v>
      </c>
      <c r="AO52" s="240">
        <v>0</v>
      </c>
      <c r="AP52" s="240">
        <v>0</v>
      </c>
      <c r="AQ52" s="240">
        <v>54080</v>
      </c>
      <c r="AR52" s="240">
        <v>121780</v>
      </c>
      <c r="AS52" s="240">
        <v>0</v>
      </c>
      <c r="AT52" s="240">
        <v>0</v>
      </c>
      <c r="AU52" s="240">
        <v>0</v>
      </c>
      <c r="AV52" s="240">
        <v>502229</v>
      </c>
      <c r="AW52" s="269">
        <v>0</v>
      </c>
      <c r="AX52" s="391">
        <f t="shared" si="2"/>
        <v>4834992</v>
      </c>
    </row>
    <row r="53" spans="2:50" s="18" customFormat="1" ht="11.25">
      <c r="B53" s="100"/>
      <c r="C53" s="273" t="s">
        <v>462</v>
      </c>
      <c r="D53" s="277"/>
      <c r="E53" s="277"/>
      <c r="F53" s="274"/>
      <c r="G53" s="282">
        <v>135289</v>
      </c>
      <c r="H53" s="240">
        <v>0</v>
      </c>
      <c r="I53" s="240">
        <v>0</v>
      </c>
      <c r="J53" s="240">
        <v>0</v>
      </c>
      <c r="K53" s="240">
        <v>0</v>
      </c>
      <c r="L53" s="240">
        <v>0</v>
      </c>
      <c r="M53" s="240">
        <v>0</v>
      </c>
      <c r="N53" s="240">
        <v>0</v>
      </c>
      <c r="O53" s="240">
        <v>0</v>
      </c>
      <c r="P53" s="240">
        <v>0</v>
      </c>
      <c r="Q53" s="240">
        <v>0</v>
      </c>
      <c r="R53" s="240">
        <v>0</v>
      </c>
      <c r="S53" s="240">
        <v>0</v>
      </c>
      <c r="T53" s="240">
        <v>0</v>
      </c>
      <c r="U53" s="240">
        <v>0</v>
      </c>
      <c r="V53" s="240">
        <v>0</v>
      </c>
      <c r="W53" s="240">
        <v>0</v>
      </c>
      <c r="X53" s="240">
        <v>0</v>
      </c>
      <c r="Y53" s="240">
        <v>0</v>
      </c>
      <c r="Z53" s="240">
        <v>0</v>
      </c>
      <c r="AA53" s="240">
        <v>0</v>
      </c>
      <c r="AB53" s="240">
        <v>0</v>
      </c>
      <c r="AC53" s="240">
        <v>0</v>
      </c>
      <c r="AD53" s="240">
        <v>0</v>
      </c>
      <c r="AE53" s="240">
        <v>0</v>
      </c>
      <c r="AF53" s="240">
        <v>0</v>
      </c>
      <c r="AG53" s="240">
        <v>0</v>
      </c>
      <c r="AH53" s="240">
        <v>0</v>
      </c>
      <c r="AI53" s="240">
        <v>0</v>
      </c>
      <c r="AJ53" s="240">
        <v>0</v>
      </c>
      <c r="AK53" s="240">
        <v>0</v>
      </c>
      <c r="AL53" s="240">
        <v>0</v>
      </c>
      <c r="AM53" s="240">
        <v>0</v>
      </c>
      <c r="AN53" s="240">
        <v>0</v>
      </c>
      <c r="AO53" s="240">
        <v>0</v>
      </c>
      <c r="AP53" s="240">
        <v>0</v>
      </c>
      <c r="AQ53" s="240">
        <v>0</v>
      </c>
      <c r="AR53" s="240">
        <v>0</v>
      </c>
      <c r="AS53" s="240">
        <v>0</v>
      </c>
      <c r="AT53" s="240">
        <v>0</v>
      </c>
      <c r="AU53" s="240">
        <v>0</v>
      </c>
      <c r="AV53" s="240">
        <v>0</v>
      </c>
      <c r="AW53" s="269">
        <v>0</v>
      </c>
      <c r="AX53" s="391">
        <f t="shared" si="2"/>
        <v>135289</v>
      </c>
    </row>
    <row r="54" spans="2:50" s="18" customFormat="1" ht="11.25">
      <c r="B54" s="100"/>
      <c r="C54" s="273" t="s">
        <v>463</v>
      </c>
      <c r="D54" s="277"/>
      <c r="E54" s="277"/>
      <c r="F54" s="274"/>
      <c r="G54" s="282">
        <v>200574</v>
      </c>
      <c r="H54" s="240">
        <v>0</v>
      </c>
      <c r="I54" s="240">
        <v>0</v>
      </c>
      <c r="J54" s="240">
        <v>0</v>
      </c>
      <c r="K54" s="240">
        <v>0</v>
      </c>
      <c r="L54" s="240">
        <v>0</v>
      </c>
      <c r="M54" s="240">
        <v>0</v>
      </c>
      <c r="N54" s="240">
        <v>0</v>
      </c>
      <c r="O54" s="240">
        <v>0</v>
      </c>
      <c r="P54" s="240">
        <v>0</v>
      </c>
      <c r="Q54" s="240">
        <v>0</v>
      </c>
      <c r="R54" s="240">
        <v>0</v>
      </c>
      <c r="S54" s="240">
        <v>0</v>
      </c>
      <c r="T54" s="240">
        <v>0</v>
      </c>
      <c r="U54" s="240">
        <v>0</v>
      </c>
      <c r="V54" s="240">
        <v>0</v>
      </c>
      <c r="W54" s="240">
        <v>0</v>
      </c>
      <c r="X54" s="240">
        <v>0</v>
      </c>
      <c r="Y54" s="240">
        <v>0</v>
      </c>
      <c r="Z54" s="240">
        <v>0</v>
      </c>
      <c r="AA54" s="240">
        <v>0</v>
      </c>
      <c r="AB54" s="240">
        <v>0</v>
      </c>
      <c r="AC54" s="240">
        <v>0</v>
      </c>
      <c r="AD54" s="240">
        <v>0</v>
      </c>
      <c r="AE54" s="240">
        <v>0</v>
      </c>
      <c r="AF54" s="240">
        <v>0</v>
      </c>
      <c r="AG54" s="240">
        <v>0</v>
      </c>
      <c r="AH54" s="240">
        <v>0</v>
      </c>
      <c r="AI54" s="240">
        <v>0</v>
      </c>
      <c r="AJ54" s="240">
        <v>0</v>
      </c>
      <c r="AK54" s="240">
        <v>0</v>
      </c>
      <c r="AL54" s="240">
        <v>0</v>
      </c>
      <c r="AM54" s="240">
        <v>0</v>
      </c>
      <c r="AN54" s="240">
        <v>0</v>
      </c>
      <c r="AO54" s="240">
        <v>0</v>
      </c>
      <c r="AP54" s="240">
        <v>0</v>
      </c>
      <c r="AQ54" s="240">
        <v>0</v>
      </c>
      <c r="AR54" s="240">
        <v>0</v>
      </c>
      <c r="AS54" s="240">
        <v>0</v>
      </c>
      <c r="AT54" s="240">
        <v>0</v>
      </c>
      <c r="AU54" s="240">
        <v>0</v>
      </c>
      <c r="AV54" s="240">
        <v>0</v>
      </c>
      <c r="AW54" s="269">
        <v>0</v>
      </c>
      <c r="AX54" s="391">
        <f t="shared" si="2"/>
        <v>200574</v>
      </c>
    </row>
    <row r="55" spans="2:50" s="18" customFormat="1" ht="11.25">
      <c r="B55" s="100"/>
      <c r="C55" s="273" t="s">
        <v>464</v>
      </c>
      <c r="D55" s="277"/>
      <c r="E55" s="277"/>
      <c r="F55" s="274"/>
      <c r="G55" s="282">
        <v>260000</v>
      </c>
      <c r="H55" s="240">
        <v>0</v>
      </c>
      <c r="I55" s="240">
        <v>346752</v>
      </c>
      <c r="J55" s="240">
        <v>0</v>
      </c>
      <c r="K55" s="240">
        <v>74000</v>
      </c>
      <c r="L55" s="240">
        <v>0</v>
      </c>
      <c r="M55" s="240">
        <v>0</v>
      </c>
      <c r="N55" s="240">
        <v>0</v>
      </c>
      <c r="O55" s="240">
        <v>0</v>
      </c>
      <c r="P55" s="240">
        <v>0</v>
      </c>
      <c r="Q55" s="240">
        <v>19283</v>
      </c>
      <c r="R55" s="240">
        <v>0</v>
      </c>
      <c r="S55" s="240">
        <v>0</v>
      </c>
      <c r="T55" s="240">
        <v>235189</v>
      </c>
      <c r="U55" s="240">
        <v>0</v>
      </c>
      <c r="V55" s="240">
        <v>22000</v>
      </c>
      <c r="W55" s="240">
        <v>16887</v>
      </c>
      <c r="X55" s="240">
        <v>0</v>
      </c>
      <c r="Y55" s="240">
        <v>150000</v>
      </c>
      <c r="Z55" s="240">
        <v>0</v>
      </c>
      <c r="AA55" s="240">
        <v>0</v>
      </c>
      <c r="AB55" s="240">
        <v>0</v>
      </c>
      <c r="AC55" s="240">
        <v>0</v>
      </c>
      <c r="AD55" s="240">
        <v>0</v>
      </c>
      <c r="AE55" s="240">
        <v>0</v>
      </c>
      <c r="AF55" s="240">
        <v>0</v>
      </c>
      <c r="AG55" s="240">
        <v>0</v>
      </c>
      <c r="AH55" s="240">
        <v>0</v>
      </c>
      <c r="AI55" s="240">
        <v>0</v>
      </c>
      <c r="AJ55" s="240">
        <v>0</v>
      </c>
      <c r="AK55" s="240">
        <v>0</v>
      </c>
      <c r="AL55" s="240">
        <v>0</v>
      </c>
      <c r="AM55" s="240">
        <v>7000</v>
      </c>
      <c r="AN55" s="240">
        <v>0</v>
      </c>
      <c r="AO55" s="240">
        <v>0</v>
      </c>
      <c r="AP55" s="240">
        <v>130021</v>
      </c>
      <c r="AQ55" s="240">
        <v>34835</v>
      </c>
      <c r="AR55" s="240">
        <v>0</v>
      </c>
      <c r="AS55" s="240">
        <v>0</v>
      </c>
      <c r="AT55" s="240">
        <v>0</v>
      </c>
      <c r="AU55" s="240">
        <v>9047</v>
      </c>
      <c r="AV55" s="240">
        <v>77892</v>
      </c>
      <c r="AW55" s="269">
        <v>0</v>
      </c>
      <c r="AX55" s="391">
        <f t="shared" si="2"/>
        <v>1382906</v>
      </c>
    </row>
    <row r="56" spans="2:50" s="18" customFormat="1" ht="11.25">
      <c r="B56" s="100"/>
      <c r="C56" s="273" t="s">
        <v>465</v>
      </c>
      <c r="D56" s="277"/>
      <c r="E56" s="277"/>
      <c r="F56" s="274"/>
      <c r="G56" s="282">
        <v>0</v>
      </c>
      <c r="H56" s="240">
        <v>1260</v>
      </c>
      <c r="I56" s="240">
        <v>0</v>
      </c>
      <c r="J56" s="240">
        <v>0</v>
      </c>
      <c r="K56" s="240">
        <v>0</v>
      </c>
      <c r="L56" s="240">
        <v>0</v>
      </c>
      <c r="M56" s="240">
        <v>0</v>
      </c>
      <c r="N56" s="240">
        <v>0</v>
      </c>
      <c r="O56" s="240">
        <v>0</v>
      </c>
      <c r="P56" s="240">
        <v>0</v>
      </c>
      <c r="Q56" s="240">
        <v>0</v>
      </c>
      <c r="R56" s="240">
        <v>0</v>
      </c>
      <c r="S56" s="240">
        <v>0</v>
      </c>
      <c r="T56" s="240">
        <v>0</v>
      </c>
      <c r="U56" s="240">
        <v>0</v>
      </c>
      <c r="V56" s="240">
        <v>0</v>
      </c>
      <c r="W56" s="240">
        <v>0</v>
      </c>
      <c r="X56" s="240">
        <v>0</v>
      </c>
      <c r="Y56" s="240">
        <v>0</v>
      </c>
      <c r="Z56" s="240">
        <v>0</v>
      </c>
      <c r="AA56" s="240">
        <v>0</v>
      </c>
      <c r="AB56" s="240">
        <v>0</v>
      </c>
      <c r="AC56" s="240">
        <v>0</v>
      </c>
      <c r="AD56" s="240">
        <v>0</v>
      </c>
      <c r="AE56" s="240">
        <v>0</v>
      </c>
      <c r="AF56" s="240">
        <v>0</v>
      </c>
      <c r="AG56" s="240">
        <v>0</v>
      </c>
      <c r="AH56" s="240">
        <v>0</v>
      </c>
      <c r="AI56" s="240">
        <v>0</v>
      </c>
      <c r="AJ56" s="240">
        <v>0</v>
      </c>
      <c r="AK56" s="240">
        <v>0</v>
      </c>
      <c r="AL56" s="240">
        <v>0</v>
      </c>
      <c r="AM56" s="240">
        <v>0</v>
      </c>
      <c r="AN56" s="240">
        <v>0</v>
      </c>
      <c r="AO56" s="240">
        <v>0</v>
      </c>
      <c r="AP56" s="240">
        <v>0</v>
      </c>
      <c r="AQ56" s="240">
        <v>0</v>
      </c>
      <c r="AR56" s="240">
        <v>0</v>
      </c>
      <c r="AS56" s="240">
        <v>0</v>
      </c>
      <c r="AT56" s="240">
        <v>0</v>
      </c>
      <c r="AU56" s="240">
        <v>0</v>
      </c>
      <c r="AV56" s="240">
        <v>0</v>
      </c>
      <c r="AW56" s="269">
        <v>0</v>
      </c>
      <c r="AX56" s="391">
        <f t="shared" si="2"/>
        <v>1260</v>
      </c>
    </row>
    <row r="57" spans="2:50" s="18" customFormat="1" ht="11.25">
      <c r="B57" s="100"/>
      <c r="C57" s="392" t="s">
        <v>466</v>
      </c>
      <c r="D57" s="393"/>
      <c r="E57" s="393"/>
      <c r="F57" s="394"/>
      <c r="G57" s="527">
        <v>26106</v>
      </c>
      <c r="H57" s="395">
        <v>32056</v>
      </c>
      <c r="I57" s="395">
        <v>33645</v>
      </c>
      <c r="J57" s="395">
        <v>32531</v>
      </c>
      <c r="K57" s="395">
        <v>2779</v>
      </c>
      <c r="L57" s="395">
        <v>9565</v>
      </c>
      <c r="M57" s="395">
        <v>1708</v>
      </c>
      <c r="N57" s="395">
        <v>16126</v>
      </c>
      <c r="O57" s="395">
        <v>12467</v>
      </c>
      <c r="P57" s="395">
        <v>5620</v>
      </c>
      <c r="Q57" s="395">
        <v>8883</v>
      </c>
      <c r="R57" s="395">
        <v>14104</v>
      </c>
      <c r="S57" s="395">
        <v>30151</v>
      </c>
      <c r="T57" s="395">
        <v>24949</v>
      </c>
      <c r="U57" s="395">
        <v>15814</v>
      </c>
      <c r="V57" s="395">
        <v>10552</v>
      </c>
      <c r="W57" s="395">
        <v>22410</v>
      </c>
      <c r="X57" s="395">
        <v>4151</v>
      </c>
      <c r="Y57" s="395">
        <v>11061</v>
      </c>
      <c r="Z57" s="395">
        <v>19002</v>
      </c>
      <c r="AA57" s="395">
        <v>0</v>
      </c>
      <c r="AB57" s="395">
        <v>2023</v>
      </c>
      <c r="AC57" s="395">
        <v>6072</v>
      </c>
      <c r="AD57" s="395">
        <v>0</v>
      </c>
      <c r="AE57" s="395">
        <v>44623</v>
      </c>
      <c r="AF57" s="395">
        <v>1128</v>
      </c>
      <c r="AG57" s="395">
        <v>10104</v>
      </c>
      <c r="AH57" s="395">
        <v>992</v>
      </c>
      <c r="AI57" s="395">
        <v>26495</v>
      </c>
      <c r="AJ57" s="395">
        <v>7488</v>
      </c>
      <c r="AK57" s="395">
        <v>0</v>
      </c>
      <c r="AL57" s="395">
        <v>15889</v>
      </c>
      <c r="AM57" s="395">
        <v>9472</v>
      </c>
      <c r="AN57" s="395">
        <v>1891</v>
      </c>
      <c r="AO57" s="395">
        <v>2788</v>
      </c>
      <c r="AP57" s="395">
        <v>13802</v>
      </c>
      <c r="AQ57" s="395">
        <v>6113</v>
      </c>
      <c r="AR57" s="395">
        <v>0</v>
      </c>
      <c r="AS57" s="395">
        <v>3482</v>
      </c>
      <c r="AT57" s="395">
        <v>1542</v>
      </c>
      <c r="AU57" s="395">
        <v>3404</v>
      </c>
      <c r="AV57" s="395">
        <v>31553</v>
      </c>
      <c r="AW57" s="396">
        <v>21462</v>
      </c>
      <c r="AX57" s="397">
        <f t="shared" si="2"/>
        <v>544003</v>
      </c>
    </row>
    <row r="58" spans="2:50" s="18" customFormat="1" ht="11.25">
      <c r="B58" s="100"/>
      <c r="C58" s="398"/>
      <c r="D58" s="1645" t="s">
        <v>467</v>
      </c>
      <c r="E58" s="1646"/>
      <c r="F58" s="1647"/>
      <c r="G58" s="282">
        <v>26106</v>
      </c>
      <c r="H58" s="240">
        <v>32056</v>
      </c>
      <c r="I58" s="240">
        <v>33645</v>
      </c>
      <c r="J58" s="240">
        <v>32531</v>
      </c>
      <c r="K58" s="240">
        <v>2779</v>
      </c>
      <c r="L58" s="240">
        <v>9565</v>
      </c>
      <c r="M58" s="240">
        <v>1708</v>
      </c>
      <c r="N58" s="240">
        <v>16126</v>
      </c>
      <c r="O58" s="240">
        <v>12467</v>
      </c>
      <c r="P58" s="240">
        <v>5620</v>
      </c>
      <c r="Q58" s="240">
        <v>8883</v>
      </c>
      <c r="R58" s="240">
        <v>14104</v>
      </c>
      <c r="S58" s="240">
        <v>30151</v>
      </c>
      <c r="T58" s="240">
        <v>24949</v>
      </c>
      <c r="U58" s="240">
        <v>15814</v>
      </c>
      <c r="V58" s="240">
        <v>10552</v>
      </c>
      <c r="W58" s="240">
        <v>22410</v>
      </c>
      <c r="X58" s="240">
        <v>4151</v>
      </c>
      <c r="Y58" s="240">
        <v>11061</v>
      </c>
      <c r="Z58" s="240">
        <v>19002</v>
      </c>
      <c r="AA58" s="240">
        <v>0</v>
      </c>
      <c r="AB58" s="240">
        <v>2023</v>
      </c>
      <c r="AC58" s="240">
        <v>6072</v>
      </c>
      <c r="AD58" s="240">
        <v>0</v>
      </c>
      <c r="AE58" s="240">
        <v>0</v>
      </c>
      <c r="AF58" s="240">
        <v>1128</v>
      </c>
      <c r="AG58" s="240">
        <v>10104</v>
      </c>
      <c r="AH58" s="240">
        <v>992</v>
      </c>
      <c r="AI58" s="240">
        <v>26495</v>
      </c>
      <c r="AJ58" s="240">
        <v>7488</v>
      </c>
      <c r="AK58" s="240">
        <v>0</v>
      </c>
      <c r="AL58" s="240">
        <v>15889</v>
      </c>
      <c r="AM58" s="240">
        <v>9472</v>
      </c>
      <c r="AN58" s="240">
        <v>1891</v>
      </c>
      <c r="AO58" s="240">
        <v>2788</v>
      </c>
      <c r="AP58" s="240">
        <v>0</v>
      </c>
      <c r="AQ58" s="240">
        <v>6113</v>
      </c>
      <c r="AR58" s="240">
        <v>0</v>
      </c>
      <c r="AS58" s="240">
        <v>3482</v>
      </c>
      <c r="AT58" s="240">
        <v>1542</v>
      </c>
      <c r="AU58" s="240">
        <v>3404</v>
      </c>
      <c r="AV58" s="240">
        <v>31553</v>
      </c>
      <c r="AW58" s="269">
        <v>21462</v>
      </c>
      <c r="AX58" s="391">
        <f t="shared" si="2"/>
        <v>485578</v>
      </c>
    </row>
    <row r="59" spans="2:50" s="18" customFormat="1" ht="11.25">
      <c r="B59" s="101"/>
      <c r="C59" s="272" t="s">
        <v>468</v>
      </c>
      <c r="D59" s="21"/>
      <c r="E59" s="21"/>
      <c r="F59" s="161"/>
      <c r="G59" s="525">
        <v>1988108</v>
      </c>
      <c r="H59" s="63">
        <v>1277165</v>
      </c>
      <c r="I59" s="63">
        <v>1034434</v>
      </c>
      <c r="J59" s="63">
        <v>613218</v>
      </c>
      <c r="K59" s="63">
        <v>210957</v>
      </c>
      <c r="L59" s="63">
        <v>313904</v>
      </c>
      <c r="M59" s="63">
        <v>430893</v>
      </c>
      <c r="N59" s="63">
        <v>489160</v>
      </c>
      <c r="O59" s="63">
        <v>377357</v>
      </c>
      <c r="P59" s="63">
        <v>227379</v>
      </c>
      <c r="Q59" s="63">
        <v>294425</v>
      </c>
      <c r="R59" s="63">
        <v>503019</v>
      </c>
      <c r="S59" s="63">
        <v>1480730</v>
      </c>
      <c r="T59" s="63">
        <v>1067810</v>
      </c>
      <c r="U59" s="63">
        <v>282718</v>
      </c>
      <c r="V59" s="63">
        <v>194793</v>
      </c>
      <c r="W59" s="63">
        <v>75042</v>
      </c>
      <c r="X59" s="63">
        <v>182173</v>
      </c>
      <c r="Y59" s="63">
        <v>359799</v>
      </c>
      <c r="Z59" s="63">
        <v>846018</v>
      </c>
      <c r="AA59" s="63">
        <v>337544</v>
      </c>
      <c r="AB59" s="63">
        <v>314770</v>
      </c>
      <c r="AC59" s="63">
        <v>406929</v>
      </c>
      <c r="AD59" s="63">
        <v>220190</v>
      </c>
      <c r="AE59" s="63">
        <v>416255</v>
      </c>
      <c r="AF59" s="63">
        <v>300605</v>
      </c>
      <c r="AG59" s="63">
        <v>380337</v>
      </c>
      <c r="AH59" s="63">
        <v>154733</v>
      </c>
      <c r="AI59" s="63">
        <v>253210</v>
      </c>
      <c r="AJ59" s="63">
        <v>248850</v>
      </c>
      <c r="AK59" s="63">
        <v>118911</v>
      </c>
      <c r="AL59" s="63">
        <v>194027</v>
      </c>
      <c r="AM59" s="63">
        <v>171871</v>
      </c>
      <c r="AN59" s="63">
        <v>146903</v>
      </c>
      <c r="AO59" s="63">
        <v>57058</v>
      </c>
      <c r="AP59" s="63">
        <v>343823</v>
      </c>
      <c r="AQ59" s="63">
        <v>95028</v>
      </c>
      <c r="AR59" s="63">
        <v>166141</v>
      </c>
      <c r="AS59" s="63">
        <v>227009</v>
      </c>
      <c r="AT59" s="63">
        <v>47178</v>
      </c>
      <c r="AU59" s="63">
        <v>80175</v>
      </c>
      <c r="AV59" s="63">
        <v>973130</v>
      </c>
      <c r="AW59" s="4">
        <v>562221</v>
      </c>
      <c r="AX59" s="182">
        <f t="shared" si="2"/>
        <v>18466000</v>
      </c>
    </row>
    <row r="60" spans="2:50" s="18" customFormat="1" ht="11.25">
      <c r="B60" s="157" t="s">
        <v>766</v>
      </c>
      <c r="C60" s="22"/>
      <c r="D60" s="22"/>
      <c r="E60" s="22"/>
      <c r="F60" s="163"/>
      <c r="G60" s="523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5">
        <v>0</v>
      </c>
      <c r="AX60" s="178">
        <f t="shared" si="2"/>
        <v>0</v>
      </c>
    </row>
    <row r="61" spans="2:50" s="18" customFormat="1" ht="12" thickBot="1">
      <c r="B61" s="156" t="s">
        <v>660</v>
      </c>
      <c r="C61" s="20"/>
      <c r="D61" s="20"/>
      <c r="E61" s="20"/>
      <c r="F61" s="162"/>
      <c r="G61" s="52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2">
        <v>0</v>
      </c>
      <c r="AB61" s="82">
        <v>0</v>
      </c>
      <c r="AC61" s="82">
        <v>0</v>
      </c>
      <c r="AD61" s="82">
        <v>0</v>
      </c>
      <c r="AE61" s="82">
        <v>0</v>
      </c>
      <c r="AF61" s="82">
        <v>0</v>
      </c>
      <c r="AG61" s="82">
        <v>0</v>
      </c>
      <c r="AH61" s="82">
        <v>0</v>
      </c>
      <c r="AI61" s="82">
        <v>0</v>
      </c>
      <c r="AJ61" s="82">
        <v>0</v>
      </c>
      <c r="AK61" s="82">
        <v>0</v>
      </c>
      <c r="AL61" s="82">
        <v>0</v>
      </c>
      <c r="AM61" s="82">
        <v>0</v>
      </c>
      <c r="AN61" s="82">
        <v>0</v>
      </c>
      <c r="AO61" s="82">
        <v>0</v>
      </c>
      <c r="AP61" s="82">
        <v>0</v>
      </c>
      <c r="AQ61" s="82">
        <v>0</v>
      </c>
      <c r="AR61" s="82">
        <v>0</v>
      </c>
      <c r="AS61" s="82">
        <v>0</v>
      </c>
      <c r="AT61" s="82">
        <v>0</v>
      </c>
      <c r="AU61" s="82">
        <v>0</v>
      </c>
      <c r="AV61" s="82">
        <v>0</v>
      </c>
      <c r="AW61" s="19">
        <v>0</v>
      </c>
      <c r="AX61" s="179">
        <f t="shared" si="2"/>
        <v>0</v>
      </c>
    </row>
    <row r="62" spans="1:50" s="18" customFormat="1" ht="11.25">
      <c r="A62" s="493"/>
      <c r="B62" s="97" t="s">
        <v>136</v>
      </c>
      <c r="C62" s="98"/>
      <c r="D62" s="98"/>
      <c r="E62" s="98"/>
      <c r="F62" s="155"/>
      <c r="G62" s="528">
        <v>117808</v>
      </c>
      <c r="H62" s="99">
        <v>52609</v>
      </c>
      <c r="I62" s="99">
        <v>8694</v>
      </c>
      <c r="J62" s="99">
        <v>13974</v>
      </c>
      <c r="K62" s="99">
        <v>98639</v>
      </c>
      <c r="L62" s="99">
        <v>2915</v>
      </c>
      <c r="M62" s="99">
        <v>11276</v>
      </c>
      <c r="N62" s="99">
        <v>37664</v>
      </c>
      <c r="O62" s="99">
        <v>50380</v>
      </c>
      <c r="P62" s="99">
        <v>2066</v>
      </c>
      <c r="Q62" s="99">
        <v>4522</v>
      </c>
      <c r="R62" s="99">
        <v>22246</v>
      </c>
      <c r="S62" s="99">
        <v>2079</v>
      </c>
      <c r="T62" s="99">
        <v>8639</v>
      </c>
      <c r="U62" s="99">
        <v>97058</v>
      </c>
      <c r="V62" s="99">
        <v>31798</v>
      </c>
      <c r="W62" s="99">
        <v>26548</v>
      </c>
      <c r="X62" s="99">
        <v>0</v>
      </c>
      <c r="Y62" s="99">
        <v>11329</v>
      </c>
      <c r="Z62" s="99">
        <v>27882</v>
      </c>
      <c r="AA62" s="99">
        <v>175602</v>
      </c>
      <c r="AB62" s="99">
        <v>16107</v>
      </c>
      <c r="AC62" s="99">
        <v>9000</v>
      </c>
      <c r="AD62" s="99">
        <v>18479</v>
      </c>
      <c r="AE62" s="99">
        <v>419045</v>
      </c>
      <c r="AF62" s="99">
        <v>3901</v>
      </c>
      <c r="AG62" s="99">
        <v>105284</v>
      </c>
      <c r="AH62" s="99">
        <v>23816</v>
      </c>
      <c r="AI62" s="99">
        <v>52816</v>
      </c>
      <c r="AJ62" s="99">
        <v>105007</v>
      </c>
      <c r="AK62" s="99">
        <v>0</v>
      </c>
      <c r="AL62" s="99">
        <v>84629</v>
      </c>
      <c r="AM62" s="99">
        <v>55659</v>
      </c>
      <c r="AN62" s="99">
        <v>11792</v>
      </c>
      <c r="AO62" s="99">
        <v>0</v>
      </c>
      <c r="AP62" s="99">
        <v>0</v>
      </c>
      <c r="AQ62" s="99">
        <v>4892</v>
      </c>
      <c r="AR62" s="99">
        <v>0</v>
      </c>
      <c r="AS62" s="99">
        <v>11180</v>
      </c>
      <c r="AT62" s="99">
        <v>1614</v>
      </c>
      <c r="AU62" s="99">
        <v>735</v>
      </c>
      <c r="AV62" s="99">
        <v>45242</v>
      </c>
      <c r="AW62" s="177">
        <v>31966</v>
      </c>
      <c r="AX62" s="180">
        <f t="shared" si="2"/>
        <v>1804892</v>
      </c>
    </row>
    <row r="63" spans="1:50" s="18" customFormat="1" ht="14.25" customHeight="1">
      <c r="A63" s="493"/>
      <c r="B63" s="100"/>
      <c r="C63" s="5" t="s">
        <v>332</v>
      </c>
      <c r="D63" s="22"/>
      <c r="E63" s="22"/>
      <c r="F63" s="163"/>
      <c r="G63" s="523">
        <v>117808</v>
      </c>
      <c r="H63" s="2">
        <v>52609</v>
      </c>
      <c r="I63" s="2">
        <v>8694</v>
      </c>
      <c r="J63" s="2">
        <v>13974</v>
      </c>
      <c r="K63" s="2">
        <v>98639</v>
      </c>
      <c r="L63" s="2">
        <v>2915</v>
      </c>
      <c r="M63" s="2">
        <v>11276</v>
      </c>
      <c r="N63" s="2">
        <v>37664</v>
      </c>
      <c r="O63" s="2">
        <v>10280</v>
      </c>
      <c r="P63" s="2">
        <v>2066</v>
      </c>
      <c r="Q63" s="2">
        <v>1635</v>
      </c>
      <c r="R63" s="2">
        <v>22246</v>
      </c>
      <c r="S63" s="2">
        <v>2079</v>
      </c>
      <c r="T63" s="2">
        <v>8639</v>
      </c>
      <c r="U63" s="2">
        <v>74058</v>
      </c>
      <c r="V63" s="2">
        <v>31798</v>
      </c>
      <c r="W63" s="2">
        <v>26548</v>
      </c>
      <c r="X63" s="2">
        <v>0</v>
      </c>
      <c r="Y63" s="2">
        <v>11329</v>
      </c>
      <c r="Z63" s="2">
        <v>27882</v>
      </c>
      <c r="AA63" s="2">
        <v>175602</v>
      </c>
      <c r="AB63" s="2">
        <v>16107</v>
      </c>
      <c r="AC63" s="2">
        <v>0</v>
      </c>
      <c r="AD63" s="2">
        <v>6135</v>
      </c>
      <c r="AE63" s="2">
        <v>23940</v>
      </c>
      <c r="AF63" s="2">
        <v>3901</v>
      </c>
      <c r="AG63" s="2">
        <v>105284</v>
      </c>
      <c r="AH63" s="2">
        <v>23816</v>
      </c>
      <c r="AI63" s="2">
        <v>10689</v>
      </c>
      <c r="AJ63" s="2">
        <v>3007</v>
      </c>
      <c r="AK63" s="2">
        <v>0</v>
      </c>
      <c r="AL63" s="2">
        <v>27316</v>
      </c>
      <c r="AM63" s="2">
        <v>5659</v>
      </c>
      <c r="AN63" s="2">
        <v>0</v>
      </c>
      <c r="AO63" s="2">
        <v>0</v>
      </c>
      <c r="AP63" s="2">
        <v>0</v>
      </c>
      <c r="AQ63" s="2">
        <v>4892</v>
      </c>
      <c r="AR63" s="2">
        <v>0</v>
      </c>
      <c r="AS63" s="2">
        <v>798</v>
      </c>
      <c r="AT63" s="2">
        <v>1614</v>
      </c>
      <c r="AU63" s="2">
        <v>735</v>
      </c>
      <c r="AV63" s="2">
        <v>42302</v>
      </c>
      <c r="AW63" s="5">
        <v>31966</v>
      </c>
      <c r="AX63" s="178">
        <f t="shared" si="2"/>
        <v>1045902</v>
      </c>
    </row>
    <row r="64" spans="1:50" s="18" customFormat="1" ht="11.25">
      <c r="A64" s="493"/>
      <c r="B64" s="100"/>
      <c r="C64" s="19" t="s">
        <v>333</v>
      </c>
      <c r="D64" s="20"/>
      <c r="E64" s="20"/>
      <c r="F64" s="162"/>
      <c r="G64" s="52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40100</v>
      </c>
      <c r="P64" s="82">
        <v>0</v>
      </c>
      <c r="Q64" s="82">
        <v>2887</v>
      </c>
      <c r="R64" s="82">
        <v>0</v>
      </c>
      <c r="S64" s="82">
        <v>0</v>
      </c>
      <c r="T64" s="82">
        <v>0</v>
      </c>
      <c r="U64" s="82">
        <v>23000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82">
        <v>0</v>
      </c>
      <c r="AB64" s="82">
        <v>0</v>
      </c>
      <c r="AC64" s="82">
        <v>9000</v>
      </c>
      <c r="AD64" s="82">
        <v>12344</v>
      </c>
      <c r="AE64" s="82">
        <v>395105</v>
      </c>
      <c r="AF64" s="82">
        <v>0</v>
      </c>
      <c r="AG64" s="82">
        <v>0</v>
      </c>
      <c r="AH64" s="82">
        <v>0</v>
      </c>
      <c r="AI64" s="82">
        <v>42127</v>
      </c>
      <c r="AJ64" s="82">
        <v>102000</v>
      </c>
      <c r="AK64" s="82">
        <v>0</v>
      </c>
      <c r="AL64" s="82">
        <v>57313</v>
      </c>
      <c r="AM64" s="82">
        <v>50000</v>
      </c>
      <c r="AN64" s="82">
        <v>11792</v>
      </c>
      <c r="AO64" s="82">
        <v>0</v>
      </c>
      <c r="AP64" s="82">
        <v>0</v>
      </c>
      <c r="AQ64" s="82">
        <v>0</v>
      </c>
      <c r="AR64" s="82">
        <v>0</v>
      </c>
      <c r="AS64" s="82">
        <v>10382</v>
      </c>
      <c r="AT64" s="82">
        <v>0</v>
      </c>
      <c r="AU64" s="82">
        <v>0</v>
      </c>
      <c r="AV64" s="82">
        <v>2940</v>
      </c>
      <c r="AW64" s="19">
        <v>0</v>
      </c>
      <c r="AX64" s="179">
        <f t="shared" si="2"/>
        <v>758990</v>
      </c>
    </row>
    <row r="65" spans="1:50" s="18" customFormat="1" ht="11.25">
      <c r="A65" s="493"/>
      <c r="B65" s="100"/>
      <c r="C65" s="3"/>
      <c r="D65" s="1645" t="s">
        <v>334</v>
      </c>
      <c r="E65" s="1646"/>
      <c r="F65" s="1647"/>
      <c r="G65" s="282">
        <v>0</v>
      </c>
      <c r="H65" s="240">
        <v>0</v>
      </c>
      <c r="I65" s="240">
        <v>0</v>
      </c>
      <c r="J65" s="240">
        <v>0</v>
      </c>
      <c r="K65" s="240">
        <v>0</v>
      </c>
      <c r="L65" s="240">
        <v>0</v>
      </c>
      <c r="M65" s="240">
        <v>0</v>
      </c>
      <c r="N65" s="240">
        <v>0</v>
      </c>
      <c r="O65" s="240">
        <v>0</v>
      </c>
      <c r="P65" s="240">
        <v>0</v>
      </c>
      <c r="Q65" s="240">
        <v>0</v>
      </c>
      <c r="R65" s="240">
        <v>0</v>
      </c>
      <c r="S65" s="240">
        <v>0</v>
      </c>
      <c r="T65" s="240">
        <v>0</v>
      </c>
      <c r="U65" s="240">
        <v>0</v>
      </c>
      <c r="V65" s="240">
        <v>0</v>
      </c>
      <c r="W65" s="240">
        <v>0</v>
      </c>
      <c r="X65" s="240">
        <v>0</v>
      </c>
      <c r="Y65" s="240">
        <v>0</v>
      </c>
      <c r="Z65" s="240">
        <v>0</v>
      </c>
      <c r="AA65" s="240">
        <v>0</v>
      </c>
      <c r="AB65" s="240">
        <v>0</v>
      </c>
      <c r="AC65" s="240">
        <v>0</v>
      </c>
      <c r="AD65" s="240">
        <v>0</v>
      </c>
      <c r="AE65" s="240">
        <v>0</v>
      </c>
      <c r="AF65" s="240">
        <v>0</v>
      </c>
      <c r="AG65" s="240">
        <v>0</v>
      </c>
      <c r="AH65" s="240">
        <v>0</v>
      </c>
      <c r="AI65" s="240">
        <v>0</v>
      </c>
      <c r="AJ65" s="240">
        <v>0</v>
      </c>
      <c r="AK65" s="240">
        <v>0</v>
      </c>
      <c r="AL65" s="240">
        <v>57313</v>
      </c>
      <c r="AM65" s="240">
        <v>0</v>
      </c>
      <c r="AN65" s="240">
        <v>0</v>
      </c>
      <c r="AO65" s="240">
        <v>0</v>
      </c>
      <c r="AP65" s="240">
        <v>0</v>
      </c>
      <c r="AQ65" s="240">
        <v>0</v>
      </c>
      <c r="AR65" s="240">
        <v>0</v>
      </c>
      <c r="AS65" s="240">
        <v>0</v>
      </c>
      <c r="AT65" s="240">
        <v>0</v>
      </c>
      <c r="AU65" s="240">
        <v>0</v>
      </c>
      <c r="AV65" s="240">
        <v>0</v>
      </c>
      <c r="AW65" s="269">
        <v>0</v>
      </c>
      <c r="AX65" s="391">
        <f t="shared" si="2"/>
        <v>57313</v>
      </c>
    </row>
    <row r="66" spans="1:50" s="18" customFormat="1" ht="11.25">
      <c r="A66" s="493"/>
      <c r="B66" s="101"/>
      <c r="C66" s="4"/>
      <c r="D66" s="275" t="s">
        <v>335</v>
      </c>
      <c r="E66" s="278"/>
      <c r="F66" s="276"/>
      <c r="G66" s="283">
        <v>0</v>
      </c>
      <c r="H66" s="241">
        <v>0</v>
      </c>
      <c r="I66" s="241">
        <v>0</v>
      </c>
      <c r="J66" s="241">
        <v>0</v>
      </c>
      <c r="K66" s="241">
        <v>0</v>
      </c>
      <c r="L66" s="241">
        <v>0</v>
      </c>
      <c r="M66" s="241">
        <v>0</v>
      </c>
      <c r="N66" s="241">
        <v>0</v>
      </c>
      <c r="O66" s="241">
        <v>40100</v>
      </c>
      <c r="P66" s="241">
        <v>0</v>
      </c>
      <c r="Q66" s="241">
        <v>2887</v>
      </c>
      <c r="R66" s="241">
        <v>0</v>
      </c>
      <c r="S66" s="241">
        <v>0</v>
      </c>
      <c r="T66" s="241">
        <v>0</v>
      </c>
      <c r="U66" s="241">
        <v>23000</v>
      </c>
      <c r="V66" s="241">
        <v>0</v>
      </c>
      <c r="W66" s="241">
        <v>0</v>
      </c>
      <c r="X66" s="241">
        <v>0</v>
      </c>
      <c r="Y66" s="241">
        <v>0</v>
      </c>
      <c r="Z66" s="241">
        <v>0</v>
      </c>
      <c r="AA66" s="241">
        <v>0</v>
      </c>
      <c r="AB66" s="241">
        <v>0</v>
      </c>
      <c r="AC66" s="241">
        <v>9000</v>
      </c>
      <c r="AD66" s="241">
        <v>12344</v>
      </c>
      <c r="AE66" s="241">
        <v>395105</v>
      </c>
      <c r="AF66" s="241">
        <v>0</v>
      </c>
      <c r="AG66" s="241">
        <v>0</v>
      </c>
      <c r="AH66" s="241">
        <v>0</v>
      </c>
      <c r="AI66" s="241">
        <v>42127</v>
      </c>
      <c r="AJ66" s="241">
        <v>102000</v>
      </c>
      <c r="AK66" s="241">
        <v>0</v>
      </c>
      <c r="AL66" s="241">
        <v>0</v>
      </c>
      <c r="AM66" s="241">
        <v>50000</v>
      </c>
      <c r="AN66" s="241">
        <v>11792</v>
      </c>
      <c r="AO66" s="241">
        <v>0</v>
      </c>
      <c r="AP66" s="241">
        <v>0</v>
      </c>
      <c r="AQ66" s="241">
        <v>0</v>
      </c>
      <c r="AR66" s="241">
        <v>0</v>
      </c>
      <c r="AS66" s="241">
        <v>10382</v>
      </c>
      <c r="AT66" s="241">
        <v>0</v>
      </c>
      <c r="AU66" s="241">
        <v>0</v>
      </c>
      <c r="AV66" s="241">
        <v>2940</v>
      </c>
      <c r="AW66" s="271">
        <v>0</v>
      </c>
      <c r="AX66" s="384">
        <f t="shared" si="2"/>
        <v>701677</v>
      </c>
    </row>
    <row r="67" spans="1:50" s="18" customFormat="1" ht="11.25" customHeight="1">
      <c r="A67" s="493"/>
      <c r="B67" s="1658" t="s">
        <v>670</v>
      </c>
      <c r="C67" s="1659"/>
      <c r="D67" s="1659"/>
      <c r="E67" s="1659"/>
      <c r="F67" s="382" t="s">
        <v>140</v>
      </c>
      <c r="G67" s="522">
        <v>101385</v>
      </c>
      <c r="H67" s="82">
        <v>47694</v>
      </c>
      <c r="I67" s="82">
        <v>0</v>
      </c>
      <c r="J67" s="82">
        <v>4671</v>
      </c>
      <c r="K67" s="82">
        <v>98639</v>
      </c>
      <c r="L67" s="82">
        <v>0</v>
      </c>
      <c r="M67" s="82">
        <v>11276</v>
      </c>
      <c r="N67" s="82">
        <v>0</v>
      </c>
      <c r="O67" s="82">
        <v>0</v>
      </c>
      <c r="P67" s="82">
        <v>1278</v>
      </c>
      <c r="Q67" s="82">
        <v>1635</v>
      </c>
      <c r="R67" s="82">
        <v>18508</v>
      </c>
      <c r="S67" s="82">
        <v>4416</v>
      </c>
      <c r="T67" s="82">
        <v>0</v>
      </c>
      <c r="U67" s="82">
        <v>2721</v>
      </c>
      <c r="V67" s="82">
        <v>10652</v>
      </c>
      <c r="W67" s="82">
        <v>0</v>
      </c>
      <c r="X67" s="82">
        <v>0</v>
      </c>
      <c r="Y67" s="82">
        <v>4489</v>
      </c>
      <c r="Z67" s="82">
        <v>19095</v>
      </c>
      <c r="AA67" s="82">
        <v>0</v>
      </c>
      <c r="AB67" s="82">
        <v>16107</v>
      </c>
      <c r="AC67" s="82">
        <v>0</v>
      </c>
      <c r="AD67" s="82">
        <v>6135</v>
      </c>
      <c r="AE67" s="82">
        <v>0</v>
      </c>
      <c r="AF67" s="82">
        <v>0</v>
      </c>
      <c r="AG67" s="82">
        <v>0</v>
      </c>
      <c r="AH67" s="82">
        <v>18189</v>
      </c>
      <c r="AI67" s="82">
        <v>0</v>
      </c>
      <c r="AJ67" s="82">
        <v>0</v>
      </c>
      <c r="AK67" s="82">
        <v>0</v>
      </c>
      <c r="AL67" s="82">
        <v>16422</v>
      </c>
      <c r="AM67" s="82">
        <v>0</v>
      </c>
      <c r="AN67" s="82">
        <v>0</v>
      </c>
      <c r="AO67" s="82">
        <v>0</v>
      </c>
      <c r="AP67" s="82">
        <v>0</v>
      </c>
      <c r="AQ67" s="82">
        <v>4892</v>
      </c>
      <c r="AR67" s="82">
        <v>0</v>
      </c>
      <c r="AS67" s="82">
        <v>0</v>
      </c>
      <c r="AT67" s="82">
        <v>921</v>
      </c>
      <c r="AU67" s="82">
        <v>0</v>
      </c>
      <c r="AV67" s="82">
        <v>0</v>
      </c>
      <c r="AW67" s="19">
        <v>0</v>
      </c>
      <c r="AX67" s="179">
        <f t="shared" si="2"/>
        <v>389125</v>
      </c>
    </row>
    <row r="68" spans="1:50" s="18" customFormat="1" ht="11.25">
      <c r="A68" s="493"/>
      <c r="B68" s="1660"/>
      <c r="C68" s="1661"/>
      <c r="D68" s="1661"/>
      <c r="E68" s="1661"/>
      <c r="F68" s="270" t="s">
        <v>141</v>
      </c>
      <c r="G68" s="283">
        <v>101385</v>
      </c>
      <c r="H68" s="241">
        <v>47694</v>
      </c>
      <c r="I68" s="241">
        <v>0</v>
      </c>
      <c r="J68" s="241">
        <v>4671</v>
      </c>
      <c r="K68" s="241">
        <v>98639</v>
      </c>
      <c r="L68" s="241">
        <v>0</v>
      </c>
      <c r="M68" s="241">
        <v>11276</v>
      </c>
      <c r="N68" s="241">
        <v>0</v>
      </c>
      <c r="O68" s="241">
        <v>0</v>
      </c>
      <c r="P68" s="241">
        <v>1278</v>
      </c>
      <c r="Q68" s="241">
        <v>4522</v>
      </c>
      <c r="R68" s="241">
        <v>18508</v>
      </c>
      <c r="S68" s="241">
        <v>0</v>
      </c>
      <c r="T68" s="241">
        <v>0</v>
      </c>
      <c r="U68" s="241">
        <v>2721</v>
      </c>
      <c r="V68" s="241">
        <v>10652</v>
      </c>
      <c r="W68" s="241">
        <v>0</v>
      </c>
      <c r="X68" s="241">
        <v>0</v>
      </c>
      <c r="Y68" s="241">
        <v>4489</v>
      </c>
      <c r="Z68" s="241">
        <v>19095</v>
      </c>
      <c r="AA68" s="241">
        <v>0</v>
      </c>
      <c r="AB68" s="241">
        <v>16107</v>
      </c>
      <c r="AC68" s="241">
        <v>0</v>
      </c>
      <c r="AD68" s="241">
        <v>6135</v>
      </c>
      <c r="AE68" s="241">
        <v>0</v>
      </c>
      <c r="AF68" s="241">
        <v>0</v>
      </c>
      <c r="AG68" s="241">
        <v>0</v>
      </c>
      <c r="AH68" s="241">
        <v>18189</v>
      </c>
      <c r="AI68" s="241">
        <v>0</v>
      </c>
      <c r="AJ68" s="241">
        <v>0</v>
      </c>
      <c r="AK68" s="241">
        <v>0</v>
      </c>
      <c r="AL68" s="241">
        <v>73735</v>
      </c>
      <c r="AM68" s="241">
        <v>30000</v>
      </c>
      <c r="AN68" s="241">
        <v>0</v>
      </c>
      <c r="AO68" s="241">
        <v>0</v>
      </c>
      <c r="AP68" s="241">
        <v>0</v>
      </c>
      <c r="AQ68" s="241">
        <v>4892</v>
      </c>
      <c r="AR68" s="241">
        <v>0</v>
      </c>
      <c r="AS68" s="241">
        <v>0</v>
      </c>
      <c r="AT68" s="241">
        <v>921</v>
      </c>
      <c r="AU68" s="241">
        <v>0</v>
      </c>
      <c r="AV68" s="241">
        <v>0</v>
      </c>
      <c r="AW68" s="271">
        <v>0</v>
      </c>
      <c r="AX68" s="384">
        <f t="shared" si="2"/>
        <v>474909</v>
      </c>
    </row>
    <row r="69" spans="1:50" s="18" customFormat="1" ht="11.25" customHeight="1">
      <c r="A69" s="493"/>
      <c r="B69" s="1658" t="s">
        <v>671</v>
      </c>
      <c r="C69" s="1659"/>
      <c r="D69" s="1659"/>
      <c r="E69" s="1659"/>
      <c r="F69" s="385" t="s">
        <v>140</v>
      </c>
      <c r="G69" s="284">
        <v>4308</v>
      </c>
      <c r="H69" s="285">
        <v>8564</v>
      </c>
      <c r="I69" s="285">
        <v>0</v>
      </c>
      <c r="J69" s="285">
        <v>2834</v>
      </c>
      <c r="K69" s="285">
        <v>19505</v>
      </c>
      <c r="L69" s="285">
        <v>0</v>
      </c>
      <c r="M69" s="285">
        <v>3485</v>
      </c>
      <c r="N69" s="285">
        <v>50000</v>
      </c>
      <c r="O69" s="285">
        <v>0</v>
      </c>
      <c r="P69" s="285">
        <v>919</v>
      </c>
      <c r="Q69" s="285">
        <v>1016</v>
      </c>
      <c r="R69" s="285">
        <v>3142</v>
      </c>
      <c r="S69" s="285">
        <v>2808</v>
      </c>
      <c r="T69" s="285">
        <v>0</v>
      </c>
      <c r="U69" s="285">
        <v>690</v>
      </c>
      <c r="V69" s="285">
        <v>3189</v>
      </c>
      <c r="W69" s="285">
        <v>0</v>
      </c>
      <c r="X69" s="285">
        <v>0</v>
      </c>
      <c r="Y69" s="285">
        <v>1868</v>
      </c>
      <c r="Z69" s="285">
        <v>2255</v>
      </c>
      <c r="AA69" s="285">
        <v>0</v>
      </c>
      <c r="AB69" s="285">
        <v>4717</v>
      </c>
      <c r="AC69" s="285">
        <v>0</v>
      </c>
      <c r="AD69" s="285">
        <v>3796</v>
      </c>
      <c r="AE69" s="285">
        <v>0</v>
      </c>
      <c r="AF69" s="285">
        <v>11220</v>
      </c>
      <c r="AG69" s="285">
        <v>0</v>
      </c>
      <c r="AH69" s="285">
        <v>6351</v>
      </c>
      <c r="AI69" s="285">
        <v>0</v>
      </c>
      <c r="AJ69" s="285">
        <v>0</v>
      </c>
      <c r="AK69" s="285">
        <v>0</v>
      </c>
      <c r="AL69" s="285">
        <v>11470</v>
      </c>
      <c r="AM69" s="285">
        <v>0</v>
      </c>
      <c r="AN69" s="285">
        <v>16000</v>
      </c>
      <c r="AO69" s="285">
        <v>0</v>
      </c>
      <c r="AP69" s="285">
        <v>0</v>
      </c>
      <c r="AQ69" s="285">
        <v>240</v>
      </c>
      <c r="AR69" s="285">
        <v>0</v>
      </c>
      <c r="AS69" s="285">
        <v>0</v>
      </c>
      <c r="AT69" s="285">
        <v>399</v>
      </c>
      <c r="AU69" s="285">
        <v>0</v>
      </c>
      <c r="AV69" s="285">
        <v>0</v>
      </c>
      <c r="AW69" s="279">
        <v>0</v>
      </c>
      <c r="AX69" s="386">
        <f t="shared" si="2"/>
        <v>158776</v>
      </c>
    </row>
    <row r="70" spans="1:50" s="18" customFormat="1" ht="11.25">
      <c r="A70" s="493"/>
      <c r="B70" s="1660"/>
      <c r="C70" s="1661"/>
      <c r="D70" s="1661"/>
      <c r="E70" s="1661"/>
      <c r="F70" s="383" t="s">
        <v>141</v>
      </c>
      <c r="G70" s="525">
        <v>4308</v>
      </c>
      <c r="H70" s="63">
        <v>8564</v>
      </c>
      <c r="I70" s="63">
        <v>0</v>
      </c>
      <c r="J70" s="63">
        <v>2834</v>
      </c>
      <c r="K70" s="63">
        <v>19505</v>
      </c>
      <c r="L70" s="63">
        <v>0</v>
      </c>
      <c r="M70" s="63">
        <v>3485</v>
      </c>
      <c r="N70" s="63">
        <v>50000</v>
      </c>
      <c r="O70" s="63">
        <v>77177</v>
      </c>
      <c r="P70" s="63">
        <v>919</v>
      </c>
      <c r="Q70" s="63">
        <v>1553</v>
      </c>
      <c r="R70" s="63">
        <v>3142</v>
      </c>
      <c r="S70" s="63">
        <v>307753</v>
      </c>
      <c r="T70" s="63">
        <v>0</v>
      </c>
      <c r="U70" s="63">
        <v>690</v>
      </c>
      <c r="V70" s="63">
        <v>3189</v>
      </c>
      <c r="W70" s="63">
        <v>0</v>
      </c>
      <c r="X70" s="63">
        <v>0</v>
      </c>
      <c r="Y70" s="63">
        <v>1868</v>
      </c>
      <c r="Z70" s="63">
        <v>2255</v>
      </c>
      <c r="AA70" s="63">
        <v>0</v>
      </c>
      <c r="AB70" s="63">
        <v>26762</v>
      </c>
      <c r="AC70" s="63">
        <v>0</v>
      </c>
      <c r="AD70" s="63">
        <v>3796</v>
      </c>
      <c r="AE70" s="63">
        <v>0</v>
      </c>
      <c r="AF70" s="63">
        <v>11220</v>
      </c>
      <c r="AG70" s="63">
        <v>0</v>
      </c>
      <c r="AH70" s="63">
        <v>6351</v>
      </c>
      <c r="AI70" s="63">
        <v>0</v>
      </c>
      <c r="AJ70" s="63">
        <v>0</v>
      </c>
      <c r="AK70" s="63">
        <v>0</v>
      </c>
      <c r="AL70" s="63">
        <v>57769</v>
      </c>
      <c r="AM70" s="63">
        <v>40000</v>
      </c>
      <c r="AN70" s="63">
        <v>16000</v>
      </c>
      <c r="AO70" s="63">
        <v>0</v>
      </c>
      <c r="AP70" s="63">
        <v>0</v>
      </c>
      <c r="AQ70" s="63">
        <v>2506</v>
      </c>
      <c r="AR70" s="63">
        <v>0</v>
      </c>
      <c r="AS70" s="63">
        <v>0</v>
      </c>
      <c r="AT70" s="63">
        <v>399</v>
      </c>
      <c r="AU70" s="63">
        <v>0</v>
      </c>
      <c r="AV70" s="63">
        <v>0</v>
      </c>
      <c r="AW70" s="4">
        <v>0</v>
      </c>
      <c r="AX70" s="182">
        <f t="shared" si="2"/>
        <v>652045</v>
      </c>
    </row>
    <row r="71" spans="1:50" s="18" customFormat="1" ht="11.25" customHeight="1">
      <c r="A71" s="493"/>
      <c r="B71" s="1638" t="s">
        <v>672</v>
      </c>
      <c r="C71" s="1639"/>
      <c r="D71" s="1639"/>
      <c r="E71" s="1639"/>
      <c r="F71" s="385" t="s">
        <v>140</v>
      </c>
      <c r="G71" s="284">
        <v>105693</v>
      </c>
      <c r="H71" s="285">
        <v>56258</v>
      </c>
      <c r="I71" s="285">
        <v>0</v>
      </c>
      <c r="J71" s="285">
        <v>7505</v>
      </c>
      <c r="K71" s="285">
        <v>118144</v>
      </c>
      <c r="L71" s="285">
        <v>0</v>
      </c>
      <c r="M71" s="285">
        <v>14761</v>
      </c>
      <c r="N71" s="285">
        <v>50000</v>
      </c>
      <c r="O71" s="285">
        <v>0</v>
      </c>
      <c r="P71" s="285">
        <v>2197</v>
      </c>
      <c r="Q71" s="285">
        <v>2651</v>
      </c>
      <c r="R71" s="285">
        <v>21650</v>
      </c>
      <c r="S71" s="285">
        <v>7224</v>
      </c>
      <c r="T71" s="285">
        <v>0</v>
      </c>
      <c r="U71" s="285">
        <v>3411</v>
      </c>
      <c r="V71" s="285">
        <v>13841</v>
      </c>
      <c r="W71" s="285">
        <v>0</v>
      </c>
      <c r="X71" s="285">
        <v>0</v>
      </c>
      <c r="Y71" s="285">
        <v>6357</v>
      </c>
      <c r="Z71" s="285">
        <v>21350</v>
      </c>
      <c r="AA71" s="285">
        <v>0</v>
      </c>
      <c r="AB71" s="285">
        <v>20824</v>
      </c>
      <c r="AC71" s="285">
        <v>0</v>
      </c>
      <c r="AD71" s="285">
        <v>9931</v>
      </c>
      <c r="AE71" s="285">
        <v>0</v>
      </c>
      <c r="AF71" s="285">
        <v>11220</v>
      </c>
      <c r="AG71" s="285">
        <v>0</v>
      </c>
      <c r="AH71" s="285">
        <v>24540</v>
      </c>
      <c r="AI71" s="285">
        <v>0</v>
      </c>
      <c r="AJ71" s="285">
        <v>0</v>
      </c>
      <c r="AK71" s="285">
        <v>0</v>
      </c>
      <c r="AL71" s="285">
        <v>27892</v>
      </c>
      <c r="AM71" s="285">
        <v>0</v>
      </c>
      <c r="AN71" s="285">
        <v>16000</v>
      </c>
      <c r="AO71" s="285">
        <v>0</v>
      </c>
      <c r="AP71" s="285">
        <v>0</v>
      </c>
      <c r="AQ71" s="285">
        <v>5132</v>
      </c>
      <c r="AR71" s="285">
        <v>0</v>
      </c>
      <c r="AS71" s="285">
        <v>0</v>
      </c>
      <c r="AT71" s="285">
        <v>1320</v>
      </c>
      <c r="AU71" s="285">
        <v>0</v>
      </c>
      <c r="AV71" s="285">
        <v>0</v>
      </c>
      <c r="AW71" s="279">
        <v>0</v>
      </c>
      <c r="AX71" s="386">
        <f t="shared" si="2"/>
        <v>547901</v>
      </c>
    </row>
    <row r="72" spans="1:50" s="18" customFormat="1" ht="14.25" customHeight="1" thickBot="1">
      <c r="A72" s="493"/>
      <c r="B72" s="1640"/>
      <c r="C72" s="1641"/>
      <c r="D72" s="1641"/>
      <c r="E72" s="1641"/>
      <c r="F72" s="387" t="s">
        <v>141</v>
      </c>
      <c r="G72" s="526">
        <v>105693</v>
      </c>
      <c r="H72" s="388">
        <v>56258</v>
      </c>
      <c r="I72" s="388">
        <v>0</v>
      </c>
      <c r="J72" s="388">
        <v>7505</v>
      </c>
      <c r="K72" s="388">
        <v>118144</v>
      </c>
      <c r="L72" s="388">
        <v>0</v>
      </c>
      <c r="M72" s="388">
        <v>14761</v>
      </c>
      <c r="N72" s="388">
        <v>50000</v>
      </c>
      <c r="O72" s="388">
        <v>77177</v>
      </c>
      <c r="P72" s="388">
        <v>2197</v>
      </c>
      <c r="Q72" s="388">
        <v>6075</v>
      </c>
      <c r="R72" s="388">
        <v>21650</v>
      </c>
      <c r="S72" s="388">
        <v>307753</v>
      </c>
      <c r="T72" s="388">
        <v>0</v>
      </c>
      <c r="U72" s="388">
        <v>3411</v>
      </c>
      <c r="V72" s="388">
        <v>13841</v>
      </c>
      <c r="W72" s="388">
        <v>0</v>
      </c>
      <c r="X72" s="388">
        <v>0</v>
      </c>
      <c r="Y72" s="388">
        <v>6357</v>
      </c>
      <c r="Z72" s="388">
        <v>21350</v>
      </c>
      <c r="AA72" s="388">
        <v>0</v>
      </c>
      <c r="AB72" s="388">
        <v>42869</v>
      </c>
      <c r="AC72" s="388">
        <v>0</v>
      </c>
      <c r="AD72" s="388">
        <v>9931</v>
      </c>
      <c r="AE72" s="388">
        <v>0</v>
      </c>
      <c r="AF72" s="388">
        <v>11220</v>
      </c>
      <c r="AG72" s="388">
        <v>0</v>
      </c>
      <c r="AH72" s="388">
        <v>24540</v>
      </c>
      <c r="AI72" s="388">
        <v>0</v>
      </c>
      <c r="AJ72" s="388">
        <v>0</v>
      </c>
      <c r="AK72" s="388">
        <v>0</v>
      </c>
      <c r="AL72" s="388">
        <v>131504</v>
      </c>
      <c r="AM72" s="388">
        <v>70000</v>
      </c>
      <c r="AN72" s="388">
        <v>16000</v>
      </c>
      <c r="AO72" s="388">
        <v>0</v>
      </c>
      <c r="AP72" s="388">
        <v>0</v>
      </c>
      <c r="AQ72" s="388">
        <v>7398</v>
      </c>
      <c r="AR72" s="388">
        <v>0</v>
      </c>
      <c r="AS72" s="388">
        <v>0</v>
      </c>
      <c r="AT72" s="388">
        <v>1320</v>
      </c>
      <c r="AU72" s="388">
        <v>0</v>
      </c>
      <c r="AV72" s="388">
        <v>0</v>
      </c>
      <c r="AW72" s="389">
        <v>0</v>
      </c>
      <c r="AX72" s="390">
        <f t="shared" si="2"/>
        <v>1126954</v>
      </c>
    </row>
    <row r="73" spans="2:50" s="18" customFormat="1" ht="11.2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</row>
  </sheetData>
  <sheetProtection/>
  <mergeCells count="11">
    <mergeCell ref="AX2:AX3"/>
    <mergeCell ref="B67:E68"/>
    <mergeCell ref="B69:E70"/>
    <mergeCell ref="B71:E72"/>
    <mergeCell ref="C18:F18"/>
    <mergeCell ref="D58:F58"/>
    <mergeCell ref="D65:F65"/>
    <mergeCell ref="D26:E26"/>
    <mergeCell ref="D28:E28"/>
    <mergeCell ref="D29:E31"/>
    <mergeCell ref="D38:E40"/>
  </mergeCells>
  <conditionalFormatting sqref="A1:IV4 AY19:AY20 A5:AX47 AZ5:IV47 AY22:AY46 A48:IV50 A74:IV65536 AY51:AY61 A51:AX73 AZ51:IV73 AY5:AY17 AY63:AY66 AY68:AY72">
    <cfRule type="cellIs" priority="4" dxfId="0" operator="equal" stopIfTrue="1">
      <formula>0</formula>
    </cfRule>
  </conditionalFormatting>
  <printOptions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7" r:id="rId2"/>
  <headerFooter alignWithMargins="0">
    <oddFooter>&amp;C&amp;"ＭＳ Ｐゴシック,太字"&amp;18１　水道事業</oddFooter>
  </headerFooter>
  <colBreaks count="2" manualBreakCount="2">
    <brk id="21" max="65535" man="1"/>
    <brk id="3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AY60"/>
  <sheetViews>
    <sheetView view="pageBreakPreview" zoomScaleSheetLayoutView="100" zoomScalePageLayoutView="0" workbookViewId="0" topLeftCell="A1">
      <pane xSplit="7" ySplit="3" topLeftCell="H4" activePane="bottomRight" state="frozen"/>
      <selection pane="topLeft" activeCell="J53" sqref="J53"/>
      <selection pane="topRight" activeCell="J53" sqref="J53"/>
      <selection pane="bottomLeft" activeCell="J53" sqref="J53"/>
      <selection pane="bottomRight" activeCell="AS10" sqref="AS10"/>
    </sheetView>
  </sheetViews>
  <sheetFormatPr defaultColWidth="9.00390625" defaultRowHeight="13.5"/>
  <cols>
    <col min="1" max="1" width="5.125" style="52" customWidth="1"/>
    <col min="2" max="3" width="3.125" style="26" customWidth="1"/>
    <col min="4" max="4" width="0.12890625" style="26" customWidth="1"/>
    <col min="5" max="5" width="3.375" style="26" hidden="1" customWidth="1"/>
    <col min="6" max="6" width="14.375" style="26" customWidth="1"/>
    <col min="7" max="7" width="14.125" style="27" customWidth="1"/>
    <col min="8" max="21" width="11.00390625" style="28" customWidth="1"/>
    <col min="22" max="22" width="4.625" style="28" customWidth="1"/>
    <col min="23" max="23" width="2.25390625" style="28" customWidth="1"/>
    <col min="24" max="24" width="2.75390625" style="28" customWidth="1"/>
    <col min="25" max="25" width="4.75390625" style="28" customWidth="1"/>
    <col min="26" max="26" width="15.625" style="28" customWidth="1"/>
    <col min="27" max="27" width="12.875" style="28" customWidth="1"/>
    <col min="28" max="39" width="11.00390625" style="28" customWidth="1"/>
    <col min="40" max="41" width="10.625" style="28" customWidth="1"/>
    <col min="42" max="49" width="9.00390625" style="30" customWidth="1"/>
    <col min="50" max="16384" width="9.00390625" style="52" customWidth="1"/>
  </cols>
  <sheetData>
    <row r="1" spans="2:41" ht="17.25" customHeight="1" thickBot="1">
      <c r="B1" s="266" t="s">
        <v>470</v>
      </c>
      <c r="U1" s="29" t="s">
        <v>143</v>
      </c>
      <c r="V1" s="52"/>
      <c r="AM1" s="52"/>
      <c r="AN1" s="29" t="s">
        <v>143</v>
      </c>
      <c r="AO1" s="52"/>
    </row>
    <row r="2" spans="2:50" ht="13.5" customHeight="1">
      <c r="B2" s="183"/>
      <c r="C2" s="184"/>
      <c r="D2" s="184"/>
      <c r="E2" s="184"/>
      <c r="F2" s="184"/>
      <c r="G2" s="200" t="s">
        <v>206</v>
      </c>
      <c r="H2" s="185" t="s">
        <v>479</v>
      </c>
      <c r="I2" s="185" t="s">
        <v>480</v>
      </c>
      <c r="J2" s="185" t="s">
        <v>481</v>
      </c>
      <c r="K2" s="185" t="s">
        <v>482</v>
      </c>
      <c r="L2" s="185" t="s">
        <v>483</v>
      </c>
      <c r="M2" s="185" t="s">
        <v>484</v>
      </c>
      <c r="N2" s="185" t="s">
        <v>485</v>
      </c>
      <c r="O2" s="185" t="s">
        <v>486</v>
      </c>
      <c r="P2" s="185" t="s">
        <v>487</v>
      </c>
      <c r="Q2" s="185" t="s">
        <v>488</v>
      </c>
      <c r="R2" s="185" t="s">
        <v>489</v>
      </c>
      <c r="S2" s="185" t="s">
        <v>490</v>
      </c>
      <c r="T2" s="185" t="s">
        <v>491</v>
      </c>
      <c r="U2" s="186" t="s">
        <v>492</v>
      </c>
      <c r="V2" s="52"/>
      <c r="W2" s="52"/>
      <c r="X2" s="183"/>
      <c r="Y2" s="184"/>
      <c r="Z2" s="184"/>
      <c r="AA2" s="185" t="s">
        <v>176</v>
      </c>
      <c r="AB2" s="209" t="s">
        <v>37</v>
      </c>
      <c r="AC2" s="209" t="s">
        <v>38</v>
      </c>
      <c r="AD2" s="209" t="s">
        <v>39</v>
      </c>
      <c r="AE2" s="209" t="s">
        <v>40</v>
      </c>
      <c r="AF2" s="209" t="s">
        <v>41</v>
      </c>
      <c r="AG2" s="209" t="s">
        <v>42</v>
      </c>
      <c r="AH2" s="209" t="s">
        <v>43</v>
      </c>
      <c r="AI2" s="209" t="s">
        <v>44</v>
      </c>
      <c r="AJ2" s="209" t="s">
        <v>45</v>
      </c>
      <c r="AK2" s="209" t="s">
        <v>46</v>
      </c>
      <c r="AL2" s="209" t="s">
        <v>47</v>
      </c>
      <c r="AM2" s="209" t="s">
        <v>48</v>
      </c>
      <c r="AN2" s="210" t="s">
        <v>49</v>
      </c>
      <c r="AO2" s="52"/>
      <c r="AX2" s="30"/>
    </row>
    <row r="3" spans="2:50" ht="13.5" customHeight="1" thickBot="1">
      <c r="B3" s="192" t="s">
        <v>207</v>
      </c>
      <c r="C3" s="193"/>
      <c r="D3" s="193"/>
      <c r="E3" s="193"/>
      <c r="F3" s="194"/>
      <c r="G3" s="201"/>
      <c r="H3" s="195" t="s">
        <v>177</v>
      </c>
      <c r="I3" s="195" t="s">
        <v>178</v>
      </c>
      <c r="J3" s="195" t="s">
        <v>179</v>
      </c>
      <c r="K3" s="195" t="s">
        <v>180</v>
      </c>
      <c r="L3" s="195" t="s">
        <v>19</v>
      </c>
      <c r="M3" s="195" t="s">
        <v>181</v>
      </c>
      <c r="N3" s="195" t="s">
        <v>182</v>
      </c>
      <c r="O3" s="195" t="s">
        <v>20</v>
      </c>
      <c r="P3" s="195" t="s">
        <v>183</v>
      </c>
      <c r="Q3" s="195" t="s">
        <v>184</v>
      </c>
      <c r="R3" s="195" t="s">
        <v>185</v>
      </c>
      <c r="S3" s="195" t="s">
        <v>186</v>
      </c>
      <c r="T3" s="195" t="s">
        <v>21</v>
      </c>
      <c r="U3" s="196" t="s">
        <v>187</v>
      </c>
      <c r="V3" s="52"/>
      <c r="W3" s="52"/>
      <c r="X3" s="192"/>
      <c r="Y3" s="193"/>
      <c r="Z3" s="193" t="s">
        <v>293</v>
      </c>
      <c r="AA3" s="529"/>
      <c r="AB3" s="530" t="s">
        <v>64</v>
      </c>
      <c r="AC3" s="530" t="s">
        <v>65</v>
      </c>
      <c r="AD3" s="530" t="s">
        <v>66</v>
      </c>
      <c r="AE3" s="530" t="s">
        <v>67</v>
      </c>
      <c r="AF3" s="530" t="s">
        <v>68</v>
      </c>
      <c r="AG3" s="530" t="s">
        <v>69</v>
      </c>
      <c r="AH3" s="530" t="s">
        <v>70</v>
      </c>
      <c r="AI3" s="530" t="s">
        <v>71</v>
      </c>
      <c r="AJ3" s="530" t="s">
        <v>72</v>
      </c>
      <c r="AK3" s="530" t="s">
        <v>73</v>
      </c>
      <c r="AL3" s="530" t="s">
        <v>74</v>
      </c>
      <c r="AM3" s="530" t="s">
        <v>75</v>
      </c>
      <c r="AN3" s="532" t="s">
        <v>76</v>
      </c>
      <c r="AO3" s="52"/>
      <c r="AX3" s="30"/>
    </row>
    <row r="4" spans="1:50" ht="13.5" customHeight="1">
      <c r="A4" s="503"/>
      <c r="B4" s="187" t="s">
        <v>778</v>
      </c>
      <c r="C4" s="39"/>
      <c r="D4" s="39"/>
      <c r="E4" s="39"/>
      <c r="F4" s="39"/>
      <c r="G4" s="202"/>
      <c r="H4" s="197">
        <v>24376714</v>
      </c>
      <c r="I4" s="62">
        <v>16629558</v>
      </c>
      <c r="J4" s="62">
        <v>7113130</v>
      </c>
      <c r="K4" s="62">
        <v>8737430</v>
      </c>
      <c r="L4" s="62">
        <v>2538085</v>
      </c>
      <c r="M4" s="62">
        <v>4926482</v>
      </c>
      <c r="N4" s="62">
        <v>5807324</v>
      </c>
      <c r="O4" s="62">
        <v>6773372</v>
      </c>
      <c r="P4" s="62">
        <v>6300864</v>
      </c>
      <c r="Q4" s="62">
        <v>2599267</v>
      </c>
      <c r="R4" s="62">
        <v>3228600</v>
      </c>
      <c r="S4" s="62">
        <v>4715558</v>
      </c>
      <c r="T4" s="62">
        <v>18468838</v>
      </c>
      <c r="U4" s="191">
        <v>13766806</v>
      </c>
      <c r="V4" s="52"/>
      <c r="W4" s="52"/>
      <c r="X4" s="187" t="s">
        <v>778</v>
      </c>
      <c r="Y4" s="39"/>
      <c r="Z4" s="39"/>
      <c r="AA4" s="236"/>
      <c r="AB4" s="62">
        <v>5409206</v>
      </c>
      <c r="AC4" s="62">
        <v>3536736</v>
      </c>
      <c r="AD4" s="62">
        <v>401651</v>
      </c>
      <c r="AE4" s="62">
        <v>3964074</v>
      </c>
      <c r="AF4" s="62">
        <v>1438573</v>
      </c>
      <c r="AG4" s="62">
        <v>1265386</v>
      </c>
      <c r="AH4" s="62">
        <v>880655</v>
      </c>
      <c r="AI4" s="62">
        <v>741866</v>
      </c>
      <c r="AJ4" s="62">
        <v>105142</v>
      </c>
      <c r="AK4" s="62">
        <v>903485</v>
      </c>
      <c r="AL4" s="62">
        <v>3119025</v>
      </c>
      <c r="AM4" s="62">
        <v>344166</v>
      </c>
      <c r="AN4" s="191">
        <v>142237</v>
      </c>
      <c r="AO4" s="52"/>
      <c r="AX4" s="30"/>
    </row>
    <row r="5" spans="1:50" ht="13.5" customHeight="1">
      <c r="A5" s="503"/>
      <c r="B5" s="187"/>
      <c r="C5" s="31" t="s">
        <v>471</v>
      </c>
      <c r="D5" s="32"/>
      <c r="E5" s="32"/>
      <c r="F5" s="32"/>
      <c r="G5" s="203"/>
      <c r="H5" s="829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6"/>
      <c r="V5" s="52"/>
      <c r="W5" s="52"/>
      <c r="X5" s="187"/>
      <c r="Y5" s="31" t="s">
        <v>471</v>
      </c>
      <c r="Z5" s="32"/>
      <c r="AA5" s="33"/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6"/>
      <c r="AO5" s="52"/>
      <c r="AX5" s="30"/>
    </row>
    <row r="6" spans="1:50" ht="13.5" customHeight="1">
      <c r="A6" s="503"/>
      <c r="B6" s="187"/>
      <c r="C6" s="1662"/>
      <c r="D6" s="1663"/>
      <c r="E6" s="1664"/>
      <c r="F6" s="31" t="s">
        <v>472</v>
      </c>
      <c r="G6" s="222" t="s">
        <v>79</v>
      </c>
      <c r="H6" s="223">
        <v>11488372</v>
      </c>
      <c r="I6" s="214">
        <v>8953623</v>
      </c>
      <c r="J6" s="214">
        <v>2445956</v>
      </c>
      <c r="K6" s="214">
        <v>5190406</v>
      </c>
      <c r="L6" s="214">
        <v>1309862</v>
      </c>
      <c r="M6" s="214">
        <v>2467237</v>
      </c>
      <c r="N6" s="214">
        <v>4434715</v>
      </c>
      <c r="O6" s="214">
        <v>3561162</v>
      </c>
      <c r="P6" s="214">
        <v>3640105</v>
      </c>
      <c r="Q6" s="214">
        <v>1174295</v>
      </c>
      <c r="R6" s="214">
        <v>1926286</v>
      </c>
      <c r="S6" s="214">
        <v>2764450</v>
      </c>
      <c r="T6" s="214">
        <v>9586567</v>
      </c>
      <c r="U6" s="215">
        <v>5964756</v>
      </c>
      <c r="V6" s="52"/>
      <c r="W6" s="52"/>
      <c r="X6" s="187"/>
      <c r="Y6" s="35"/>
      <c r="Z6" s="31" t="s">
        <v>472</v>
      </c>
      <c r="AA6" s="213" t="s">
        <v>79</v>
      </c>
      <c r="AB6" s="214">
        <v>2262578</v>
      </c>
      <c r="AC6" s="214">
        <v>1646209</v>
      </c>
      <c r="AD6" s="214">
        <v>279572</v>
      </c>
      <c r="AE6" s="214">
        <v>2169461</v>
      </c>
      <c r="AF6" s="214">
        <v>921953</v>
      </c>
      <c r="AG6" s="214">
        <v>808130</v>
      </c>
      <c r="AH6" s="214">
        <v>514548</v>
      </c>
      <c r="AI6" s="214">
        <v>221496</v>
      </c>
      <c r="AJ6" s="214">
        <v>0</v>
      </c>
      <c r="AK6" s="214">
        <v>205166</v>
      </c>
      <c r="AL6" s="214">
        <v>2935914</v>
      </c>
      <c r="AM6" s="214">
        <v>157476</v>
      </c>
      <c r="AN6" s="215">
        <v>79542</v>
      </c>
      <c r="AO6" s="52"/>
      <c r="AX6" s="30"/>
    </row>
    <row r="7" spans="1:50" ht="13.5" customHeight="1">
      <c r="A7" s="503"/>
      <c r="B7" s="187"/>
      <c r="C7" s="1662"/>
      <c r="D7" s="1663"/>
      <c r="E7" s="1664"/>
      <c r="F7" s="35"/>
      <c r="G7" s="224" t="s">
        <v>80</v>
      </c>
      <c r="H7" s="225">
        <v>0</v>
      </c>
      <c r="I7" s="217">
        <v>0</v>
      </c>
      <c r="J7" s="217">
        <v>0</v>
      </c>
      <c r="K7" s="217">
        <v>0</v>
      </c>
      <c r="L7" s="217">
        <v>0</v>
      </c>
      <c r="M7" s="217">
        <v>0</v>
      </c>
      <c r="N7" s="217">
        <v>0</v>
      </c>
      <c r="O7" s="217">
        <v>0</v>
      </c>
      <c r="P7" s="217">
        <v>0</v>
      </c>
      <c r="Q7" s="217">
        <v>0</v>
      </c>
      <c r="R7" s="217">
        <v>0</v>
      </c>
      <c r="S7" s="217">
        <v>0</v>
      </c>
      <c r="T7" s="217">
        <v>0</v>
      </c>
      <c r="U7" s="218">
        <v>0</v>
      </c>
      <c r="V7" s="52"/>
      <c r="W7" s="52"/>
      <c r="X7" s="187"/>
      <c r="Y7" s="35"/>
      <c r="Z7" s="35"/>
      <c r="AA7" s="216" t="s">
        <v>80</v>
      </c>
      <c r="AB7" s="217">
        <v>0</v>
      </c>
      <c r="AC7" s="217">
        <v>0</v>
      </c>
      <c r="AD7" s="217">
        <v>0</v>
      </c>
      <c r="AE7" s="217">
        <v>0</v>
      </c>
      <c r="AF7" s="217">
        <v>0</v>
      </c>
      <c r="AG7" s="217">
        <v>0</v>
      </c>
      <c r="AH7" s="217">
        <v>0</v>
      </c>
      <c r="AI7" s="217">
        <v>0</v>
      </c>
      <c r="AJ7" s="217">
        <v>0</v>
      </c>
      <c r="AK7" s="217">
        <v>0</v>
      </c>
      <c r="AL7" s="217">
        <v>0</v>
      </c>
      <c r="AM7" s="217">
        <v>0</v>
      </c>
      <c r="AN7" s="218">
        <v>0</v>
      </c>
      <c r="AO7" s="52"/>
      <c r="AX7" s="30"/>
    </row>
    <row r="8" spans="1:50" ht="13.5" customHeight="1">
      <c r="A8" s="503"/>
      <c r="B8" s="187"/>
      <c r="C8" s="1662"/>
      <c r="D8" s="1663"/>
      <c r="E8" s="1664"/>
      <c r="F8" s="36"/>
      <c r="G8" s="226" t="s">
        <v>473</v>
      </c>
      <c r="H8" s="227">
        <v>0</v>
      </c>
      <c r="I8" s="220">
        <v>0</v>
      </c>
      <c r="J8" s="220">
        <v>0</v>
      </c>
      <c r="K8" s="220">
        <v>0</v>
      </c>
      <c r="L8" s="220">
        <v>0</v>
      </c>
      <c r="M8" s="220">
        <v>0</v>
      </c>
      <c r="N8" s="220">
        <v>0</v>
      </c>
      <c r="O8" s="220">
        <v>0</v>
      </c>
      <c r="P8" s="220">
        <v>0</v>
      </c>
      <c r="Q8" s="220">
        <v>0</v>
      </c>
      <c r="R8" s="220">
        <v>0</v>
      </c>
      <c r="S8" s="220">
        <v>0</v>
      </c>
      <c r="T8" s="220">
        <v>0</v>
      </c>
      <c r="U8" s="221">
        <v>0</v>
      </c>
      <c r="V8" s="52"/>
      <c r="W8" s="52"/>
      <c r="X8" s="187"/>
      <c r="Y8" s="35"/>
      <c r="Z8" s="36"/>
      <c r="AA8" s="219" t="s">
        <v>473</v>
      </c>
      <c r="AB8" s="220">
        <v>0</v>
      </c>
      <c r="AC8" s="220">
        <v>0</v>
      </c>
      <c r="AD8" s="220"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v>0</v>
      </c>
      <c r="AJ8" s="220">
        <v>0</v>
      </c>
      <c r="AK8" s="220">
        <v>0</v>
      </c>
      <c r="AL8" s="220">
        <v>0</v>
      </c>
      <c r="AM8" s="220">
        <v>0</v>
      </c>
      <c r="AN8" s="221">
        <v>0</v>
      </c>
      <c r="AO8" s="52"/>
      <c r="AX8" s="30"/>
    </row>
    <row r="9" spans="1:50" ht="13.5" customHeight="1">
      <c r="A9" s="503"/>
      <c r="B9" s="187"/>
      <c r="C9" s="1662"/>
      <c r="D9" s="1663"/>
      <c r="E9" s="1664"/>
      <c r="F9" s="37" t="s">
        <v>719</v>
      </c>
      <c r="G9" s="204"/>
      <c r="H9" s="198">
        <v>10214612</v>
      </c>
      <c r="I9" s="13">
        <v>5181878</v>
      </c>
      <c r="J9" s="13">
        <v>3009254</v>
      </c>
      <c r="K9" s="13">
        <v>2548661</v>
      </c>
      <c r="L9" s="13">
        <v>217295</v>
      </c>
      <c r="M9" s="13">
        <v>1962830</v>
      </c>
      <c r="N9" s="13">
        <v>398348</v>
      </c>
      <c r="O9" s="13">
        <v>1999220</v>
      </c>
      <c r="P9" s="13">
        <v>2309284</v>
      </c>
      <c r="Q9" s="13">
        <v>740832</v>
      </c>
      <c r="R9" s="13">
        <v>1111714</v>
      </c>
      <c r="S9" s="13">
        <v>800104</v>
      </c>
      <c r="T9" s="13">
        <v>8116326</v>
      </c>
      <c r="U9" s="152">
        <v>5193580</v>
      </c>
      <c r="V9" s="52"/>
      <c r="W9" s="52"/>
      <c r="X9" s="187"/>
      <c r="Y9" s="35"/>
      <c r="Z9" s="37" t="s">
        <v>719</v>
      </c>
      <c r="AA9" s="38"/>
      <c r="AB9" s="13">
        <v>2971666</v>
      </c>
      <c r="AC9" s="13">
        <v>1361707</v>
      </c>
      <c r="AD9" s="13">
        <v>122079</v>
      </c>
      <c r="AE9" s="13">
        <v>1445654</v>
      </c>
      <c r="AF9" s="13">
        <v>516620</v>
      </c>
      <c r="AG9" s="13">
        <v>260417</v>
      </c>
      <c r="AH9" s="13">
        <v>366107</v>
      </c>
      <c r="AI9" s="13">
        <v>381480</v>
      </c>
      <c r="AJ9" s="13">
        <v>22688</v>
      </c>
      <c r="AK9" s="13">
        <v>13000</v>
      </c>
      <c r="AL9" s="13">
        <v>24364</v>
      </c>
      <c r="AM9" s="13">
        <v>186690</v>
      </c>
      <c r="AN9" s="152">
        <v>62695</v>
      </c>
      <c r="AO9" s="52"/>
      <c r="AX9" s="30"/>
    </row>
    <row r="10" spans="1:50" ht="13.5" customHeight="1">
      <c r="A10" s="503"/>
      <c r="B10" s="187"/>
      <c r="C10" s="1662"/>
      <c r="D10" s="1663"/>
      <c r="E10" s="1664"/>
      <c r="F10" s="37" t="s">
        <v>474</v>
      </c>
      <c r="G10" s="204"/>
      <c r="H10" s="198">
        <v>2277650</v>
      </c>
      <c r="I10" s="13">
        <v>1539357</v>
      </c>
      <c r="J10" s="13">
        <v>1232000</v>
      </c>
      <c r="K10" s="13">
        <v>998363</v>
      </c>
      <c r="L10" s="13">
        <v>512061</v>
      </c>
      <c r="M10" s="13">
        <v>488040</v>
      </c>
      <c r="N10" s="13">
        <v>418880</v>
      </c>
      <c r="O10" s="13">
        <v>1212990</v>
      </c>
      <c r="P10" s="13">
        <v>141750</v>
      </c>
      <c r="Q10" s="13">
        <v>684140</v>
      </c>
      <c r="R10" s="13">
        <v>190600</v>
      </c>
      <c r="S10" s="13">
        <v>1151004</v>
      </c>
      <c r="T10" s="13">
        <v>582000</v>
      </c>
      <c r="U10" s="152">
        <v>1670600</v>
      </c>
      <c r="V10" s="52"/>
      <c r="W10" s="52"/>
      <c r="X10" s="187"/>
      <c r="Y10" s="35"/>
      <c r="Z10" s="37" t="s">
        <v>474</v>
      </c>
      <c r="AA10" s="38"/>
      <c r="AB10" s="13">
        <v>26880</v>
      </c>
      <c r="AC10" s="13">
        <v>159000</v>
      </c>
      <c r="AD10" s="13">
        <v>0</v>
      </c>
      <c r="AE10" s="13">
        <v>211180</v>
      </c>
      <c r="AF10" s="13">
        <v>0</v>
      </c>
      <c r="AG10" s="13">
        <v>0</v>
      </c>
      <c r="AH10" s="13">
        <v>0</v>
      </c>
      <c r="AI10" s="13">
        <v>34860</v>
      </c>
      <c r="AJ10" s="13">
        <v>82454</v>
      </c>
      <c r="AK10" s="13">
        <v>119397</v>
      </c>
      <c r="AL10" s="13">
        <v>115890</v>
      </c>
      <c r="AM10" s="13">
        <v>0</v>
      </c>
      <c r="AN10" s="152">
        <v>0</v>
      </c>
      <c r="AO10" s="52"/>
      <c r="AX10" s="30"/>
    </row>
    <row r="11" spans="1:50" ht="13.5" customHeight="1">
      <c r="A11" s="503"/>
      <c r="B11" s="187"/>
      <c r="C11" s="1662"/>
      <c r="D11" s="1663"/>
      <c r="E11" s="1664"/>
      <c r="F11" s="37" t="s">
        <v>475</v>
      </c>
      <c r="G11" s="204"/>
      <c r="H11" s="198">
        <v>396080</v>
      </c>
      <c r="I11" s="13">
        <v>954700</v>
      </c>
      <c r="J11" s="13">
        <v>425920</v>
      </c>
      <c r="K11" s="13">
        <v>0</v>
      </c>
      <c r="L11" s="13">
        <v>498867</v>
      </c>
      <c r="M11" s="13">
        <v>0</v>
      </c>
      <c r="N11" s="13">
        <v>555381</v>
      </c>
      <c r="O11" s="13">
        <v>0</v>
      </c>
      <c r="P11" s="13">
        <v>209725</v>
      </c>
      <c r="Q11" s="13">
        <v>0</v>
      </c>
      <c r="R11" s="13">
        <v>0</v>
      </c>
      <c r="S11" s="13">
        <v>0</v>
      </c>
      <c r="T11" s="13">
        <v>183945</v>
      </c>
      <c r="U11" s="152">
        <v>937870</v>
      </c>
      <c r="V11" s="52"/>
      <c r="W11" s="52"/>
      <c r="X11" s="187"/>
      <c r="Y11" s="35"/>
      <c r="Z11" s="37" t="s">
        <v>475</v>
      </c>
      <c r="AA11" s="38"/>
      <c r="AB11" s="13">
        <v>148082</v>
      </c>
      <c r="AC11" s="13">
        <v>369820</v>
      </c>
      <c r="AD11" s="13">
        <v>0</v>
      </c>
      <c r="AE11" s="13">
        <v>137779</v>
      </c>
      <c r="AF11" s="13">
        <v>0</v>
      </c>
      <c r="AG11" s="13">
        <v>196839</v>
      </c>
      <c r="AH11" s="13">
        <v>0</v>
      </c>
      <c r="AI11" s="13">
        <v>104030</v>
      </c>
      <c r="AJ11" s="13">
        <v>0</v>
      </c>
      <c r="AK11" s="13">
        <v>565922</v>
      </c>
      <c r="AL11" s="13">
        <v>42857</v>
      </c>
      <c r="AM11" s="13">
        <v>0</v>
      </c>
      <c r="AN11" s="152">
        <v>0</v>
      </c>
      <c r="AO11" s="52"/>
      <c r="AX11" s="30"/>
    </row>
    <row r="12" spans="1:50" ht="13.5" customHeight="1">
      <c r="A12" s="503"/>
      <c r="B12" s="187"/>
      <c r="C12" s="1662"/>
      <c r="D12" s="1663"/>
      <c r="E12" s="1664"/>
      <c r="F12" s="37" t="s">
        <v>476</v>
      </c>
      <c r="G12" s="204"/>
      <c r="H12" s="198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52">
        <v>0</v>
      </c>
      <c r="V12" s="52"/>
      <c r="W12" s="52"/>
      <c r="X12" s="187"/>
      <c r="Y12" s="35"/>
      <c r="Z12" s="37" t="s">
        <v>476</v>
      </c>
      <c r="AA12" s="38"/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52">
        <v>0</v>
      </c>
      <c r="AO12" s="52"/>
      <c r="AX12" s="30"/>
    </row>
    <row r="13" spans="1:50" ht="13.5" customHeight="1">
      <c r="A13" s="503"/>
      <c r="B13" s="187"/>
      <c r="C13" s="1662"/>
      <c r="D13" s="1663"/>
      <c r="E13" s="1664"/>
      <c r="F13" s="37" t="s">
        <v>477</v>
      </c>
      <c r="G13" s="204"/>
      <c r="H13" s="198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52">
        <v>0</v>
      </c>
      <c r="V13" s="52"/>
      <c r="W13" s="52"/>
      <c r="X13" s="187"/>
      <c r="Y13" s="35"/>
      <c r="Z13" s="37" t="s">
        <v>477</v>
      </c>
      <c r="AA13" s="38"/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52">
        <v>0</v>
      </c>
      <c r="AO13" s="52"/>
      <c r="AX13" s="30"/>
    </row>
    <row r="14" spans="1:50" ht="13.5" customHeight="1">
      <c r="A14" s="503"/>
      <c r="B14" s="187"/>
      <c r="C14" s="1662"/>
      <c r="D14" s="1663"/>
      <c r="E14" s="1664"/>
      <c r="F14" s="37" t="s">
        <v>81</v>
      </c>
      <c r="G14" s="204"/>
      <c r="H14" s="198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52">
        <v>0</v>
      </c>
      <c r="V14" s="52"/>
      <c r="W14" s="52"/>
      <c r="X14" s="187"/>
      <c r="Y14" s="35"/>
      <c r="Z14" s="37" t="s">
        <v>81</v>
      </c>
      <c r="AA14" s="38"/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52">
        <v>0</v>
      </c>
      <c r="AO14" s="52"/>
      <c r="AX14" s="30"/>
    </row>
    <row r="15" spans="1:50" ht="13.5" customHeight="1">
      <c r="A15" s="503"/>
      <c r="B15" s="187"/>
      <c r="C15" s="1662"/>
      <c r="D15" s="1663"/>
      <c r="E15" s="1664"/>
      <c r="F15" s="37" t="s">
        <v>82</v>
      </c>
      <c r="G15" s="204"/>
      <c r="H15" s="198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52">
        <v>0</v>
      </c>
      <c r="V15" s="52"/>
      <c r="W15" s="52"/>
      <c r="X15" s="187"/>
      <c r="Y15" s="35"/>
      <c r="Z15" s="37" t="s">
        <v>82</v>
      </c>
      <c r="AA15" s="38"/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52">
        <v>0</v>
      </c>
      <c r="AO15" s="52"/>
      <c r="AX15" s="30"/>
    </row>
    <row r="16" spans="1:50" ht="13.5" customHeight="1" thickBot="1">
      <c r="A16" s="503"/>
      <c r="B16" s="187"/>
      <c r="C16" s="1665"/>
      <c r="D16" s="1666"/>
      <c r="E16" s="1667"/>
      <c r="F16" s="189" t="s">
        <v>83</v>
      </c>
      <c r="G16" s="205"/>
      <c r="H16" s="239">
        <v>0</v>
      </c>
      <c r="I16" s="237">
        <v>0</v>
      </c>
      <c r="J16" s="237">
        <v>0</v>
      </c>
      <c r="K16" s="237">
        <v>0</v>
      </c>
      <c r="L16" s="237">
        <v>0</v>
      </c>
      <c r="M16" s="90">
        <v>8375</v>
      </c>
      <c r="N16" s="237">
        <v>0</v>
      </c>
      <c r="O16" s="237">
        <v>0</v>
      </c>
      <c r="P16" s="237">
        <v>0</v>
      </c>
      <c r="Q16" s="237">
        <v>0</v>
      </c>
      <c r="R16" s="237">
        <v>0</v>
      </c>
      <c r="S16" s="237">
        <v>0</v>
      </c>
      <c r="T16" s="237">
        <v>0</v>
      </c>
      <c r="U16" s="238">
        <v>0</v>
      </c>
      <c r="V16" s="52"/>
      <c r="W16" s="52"/>
      <c r="X16" s="187"/>
      <c r="Y16" s="211"/>
      <c r="Z16" s="189" t="s">
        <v>83</v>
      </c>
      <c r="AA16" s="212"/>
      <c r="AB16" s="237">
        <v>0</v>
      </c>
      <c r="AC16" s="237">
        <v>0</v>
      </c>
      <c r="AD16" s="237">
        <v>0</v>
      </c>
      <c r="AE16" s="237">
        <v>0</v>
      </c>
      <c r="AF16" s="237">
        <v>0</v>
      </c>
      <c r="AG16" s="237">
        <v>0</v>
      </c>
      <c r="AH16" s="237">
        <v>0</v>
      </c>
      <c r="AI16" s="237">
        <v>0</v>
      </c>
      <c r="AJ16" s="237">
        <v>0</v>
      </c>
      <c r="AK16" s="237">
        <v>0</v>
      </c>
      <c r="AL16" s="237">
        <v>0</v>
      </c>
      <c r="AM16" s="237">
        <v>0</v>
      </c>
      <c r="AN16" s="238">
        <v>0</v>
      </c>
      <c r="AO16" s="52"/>
      <c r="AX16" s="30"/>
    </row>
    <row r="17" spans="1:50" ht="13.5" customHeight="1">
      <c r="A17" s="503"/>
      <c r="B17" s="187"/>
      <c r="C17" s="35" t="s">
        <v>478</v>
      </c>
      <c r="D17" s="39"/>
      <c r="E17" s="39"/>
      <c r="F17" s="39"/>
      <c r="G17" s="202"/>
      <c r="H17" s="792"/>
      <c r="I17" s="827"/>
      <c r="J17" s="827"/>
      <c r="K17" s="827"/>
      <c r="L17" s="827"/>
      <c r="M17" s="827"/>
      <c r="N17" s="827"/>
      <c r="O17" s="827"/>
      <c r="P17" s="827"/>
      <c r="Q17" s="827"/>
      <c r="R17" s="827"/>
      <c r="S17" s="827"/>
      <c r="T17" s="827"/>
      <c r="U17" s="828"/>
      <c r="V17" s="52"/>
      <c r="W17" s="52"/>
      <c r="X17" s="187"/>
      <c r="Y17" s="35" t="s">
        <v>478</v>
      </c>
      <c r="Z17" s="39"/>
      <c r="AA17" s="236"/>
      <c r="AB17" s="827"/>
      <c r="AC17" s="827"/>
      <c r="AD17" s="827"/>
      <c r="AE17" s="827"/>
      <c r="AF17" s="827"/>
      <c r="AG17" s="827"/>
      <c r="AH17" s="827"/>
      <c r="AI17" s="827"/>
      <c r="AJ17" s="827"/>
      <c r="AK17" s="827"/>
      <c r="AL17" s="827"/>
      <c r="AM17" s="827"/>
      <c r="AN17" s="828"/>
      <c r="AO17" s="52"/>
      <c r="AX17" s="30"/>
    </row>
    <row r="18" spans="1:50" ht="13.5" customHeight="1">
      <c r="A18" s="503"/>
      <c r="B18" s="187"/>
      <c r="C18" s="1662"/>
      <c r="D18" s="1663"/>
      <c r="E18" s="1664"/>
      <c r="F18" s="37" t="s">
        <v>620</v>
      </c>
      <c r="G18" s="204"/>
      <c r="H18" s="198">
        <v>0</v>
      </c>
      <c r="I18" s="13">
        <v>0</v>
      </c>
      <c r="J18" s="13">
        <v>0</v>
      </c>
      <c r="K18" s="13">
        <v>0</v>
      </c>
      <c r="L18" s="13">
        <v>0</v>
      </c>
      <c r="M18" s="13">
        <v>26700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52">
        <v>0</v>
      </c>
      <c r="V18" s="52"/>
      <c r="W18" s="52"/>
      <c r="X18" s="187"/>
      <c r="Y18" s="35"/>
      <c r="Z18" s="37" t="s">
        <v>620</v>
      </c>
      <c r="AA18" s="494"/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52">
        <v>0</v>
      </c>
      <c r="AO18" s="52"/>
      <c r="AX18" s="30"/>
    </row>
    <row r="19" spans="1:50" ht="13.5" customHeight="1">
      <c r="A19" s="503"/>
      <c r="B19" s="187"/>
      <c r="C19" s="1662"/>
      <c r="D19" s="1663"/>
      <c r="E19" s="1664"/>
      <c r="F19" s="37" t="s">
        <v>621</v>
      </c>
      <c r="G19" s="204"/>
      <c r="H19" s="198">
        <v>0</v>
      </c>
      <c r="I19" s="13">
        <v>933174</v>
      </c>
      <c r="J19" s="13">
        <v>281560</v>
      </c>
      <c r="K19" s="13">
        <v>474807</v>
      </c>
      <c r="L19" s="13">
        <v>0</v>
      </c>
      <c r="M19" s="13">
        <v>247560</v>
      </c>
      <c r="N19" s="13">
        <v>149564</v>
      </c>
      <c r="O19" s="13">
        <v>2805</v>
      </c>
      <c r="P19" s="13">
        <v>320321</v>
      </c>
      <c r="Q19" s="13">
        <v>0</v>
      </c>
      <c r="R19" s="13">
        <v>7900</v>
      </c>
      <c r="S19" s="13">
        <v>181240</v>
      </c>
      <c r="T19" s="13">
        <v>6200</v>
      </c>
      <c r="U19" s="152">
        <v>0</v>
      </c>
      <c r="V19" s="52"/>
      <c r="W19" s="52"/>
      <c r="X19" s="187"/>
      <c r="Y19" s="35"/>
      <c r="Z19" s="37" t="s">
        <v>621</v>
      </c>
      <c r="AA19" s="494"/>
      <c r="AB19" s="13">
        <v>114682</v>
      </c>
      <c r="AC19" s="13">
        <v>220953</v>
      </c>
      <c r="AD19" s="13">
        <v>0</v>
      </c>
      <c r="AE19" s="13">
        <v>137779</v>
      </c>
      <c r="AF19" s="13">
        <v>0</v>
      </c>
      <c r="AG19" s="13">
        <v>0</v>
      </c>
      <c r="AH19" s="13">
        <v>0</v>
      </c>
      <c r="AI19" s="13">
        <v>78380</v>
      </c>
      <c r="AJ19" s="13">
        <v>0</v>
      </c>
      <c r="AK19" s="13">
        <v>0</v>
      </c>
      <c r="AL19" s="13">
        <v>119997</v>
      </c>
      <c r="AM19" s="13">
        <v>0</v>
      </c>
      <c r="AN19" s="152">
        <v>0</v>
      </c>
      <c r="AO19" s="52"/>
      <c r="AX19" s="30"/>
    </row>
    <row r="20" spans="1:50" ht="13.5" customHeight="1">
      <c r="A20" s="503"/>
      <c r="B20" s="187"/>
      <c r="C20" s="1662"/>
      <c r="D20" s="1663"/>
      <c r="E20" s="1664"/>
      <c r="F20" s="37" t="s">
        <v>622</v>
      </c>
      <c r="G20" s="204"/>
      <c r="H20" s="198">
        <v>9244552</v>
      </c>
      <c r="I20" s="13">
        <v>5328800</v>
      </c>
      <c r="J20" s="13">
        <v>3463050</v>
      </c>
      <c r="K20" s="13">
        <v>2355978</v>
      </c>
      <c r="L20" s="13">
        <v>928185</v>
      </c>
      <c r="M20" s="13">
        <v>1431853</v>
      </c>
      <c r="N20" s="13">
        <v>1436850</v>
      </c>
      <c r="O20" s="13">
        <v>2772037</v>
      </c>
      <c r="P20" s="13">
        <v>872770</v>
      </c>
      <c r="Q20" s="13">
        <v>1126280</v>
      </c>
      <c r="R20" s="13">
        <v>1061073</v>
      </c>
      <c r="S20" s="13">
        <v>1511186</v>
      </c>
      <c r="T20" s="13">
        <v>5151659</v>
      </c>
      <c r="U20" s="152">
        <v>5076886</v>
      </c>
      <c r="V20" s="52"/>
      <c r="W20" s="52"/>
      <c r="X20" s="187"/>
      <c r="Y20" s="35"/>
      <c r="Z20" s="37" t="s">
        <v>622</v>
      </c>
      <c r="AA20" s="494"/>
      <c r="AB20" s="13">
        <v>2087274</v>
      </c>
      <c r="AC20" s="13">
        <v>710061</v>
      </c>
      <c r="AD20" s="13">
        <v>0</v>
      </c>
      <c r="AE20" s="13">
        <v>836813</v>
      </c>
      <c r="AF20" s="13">
        <v>234517</v>
      </c>
      <c r="AG20" s="13">
        <v>217771</v>
      </c>
      <c r="AH20" s="13">
        <v>55081</v>
      </c>
      <c r="AI20" s="13">
        <v>60510</v>
      </c>
      <c r="AJ20" s="13">
        <v>82454</v>
      </c>
      <c r="AK20" s="13">
        <v>685319</v>
      </c>
      <c r="AL20" s="13">
        <v>158935</v>
      </c>
      <c r="AM20" s="13">
        <v>66256</v>
      </c>
      <c r="AN20" s="152">
        <v>43780</v>
      </c>
      <c r="AO20" s="52"/>
      <c r="AX20" s="30"/>
    </row>
    <row r="21" spans="1:50" ht="13.5" customHeight="1">
      <c r="A21" s="503"/>
      <c r="B21" s="187"/>
      <c r="C21" s="1662"/>
      <c r="D21" s="1663"/>
      <c r="E21" s="1664"/>
      <c r="F21" s="37" t="s">
        <v>623</v>
      </c>
      <c r="G21" s="204"/>
      <c r="H21" s="198">
        <v>10325553</v>
      </c>
      <c r="I21" s="13">
        <v>5764937</v>
      </c>
      <c r="J21" s="13">
        <v>3304988</v>
      </c>
      <c r="K21" s="13">
        <v>3220004</v>
      </c>
      <c r="L21" s="13">
        <v>1037810</v>
      </c>
      <c r="M21" s="13">
        <v>2605556</v>
      </c>
      <c r="N21" s="13">
        <v>1275887</v>
      </c>
      <c r="O21" s="13">
        <v>3295180</v>
      </c>
      <c r="P21" s="13">
        <v>3920281</v>
      </c>
      <c r="Q21" s="13">
        <v>489765</v>
      </c>
      <c r="R21" s="13">
        <v>1679614</v>
      </c>
      <c r="S21" s="13">
        <v>2123096</v>
      </c>
      <c r="T21" s="13">
        <v>8596245</v>
      </c>
      <c r="U21" s="152">
        <v>6297070</v>
      </c>
      <c r="V21" s="52"/>
      <c r="W21" s="52"/>
      <c r="X21" s="187"/>
      <c r="Y21" s="35"/>
      <c r="Z21" s="37" t="s">
        <v>623</v>
      </c>
      <c r="AA21" s="494"/>
      <c r="AB21" s="13">
        <v>3207250</v>
      </c>
      <c r="AC21" s="13">
        <v>2266915</v>
      </c>
      <c r="AD21" s="13">
        <v>0</v>
      </c>
      <c r="AE21" s="13">
        <v>2415223</v>
      </c>
      <c r="AF21" s="13">
        <v>550597</v>
      </c>
      <c r="AG21" s="13">
        <v>109139</v>
      </c>
      <c r="AH21" s="13">
        <v>274443</v>
      </c>
      <c r="AI21" s="13">
        <v>580171</v>
      </c>
      <c r="AJ21" s="13">
        <v>22688</v>
      </c>
      <c r="AK21" s="13">
        <v>214061</v>
      </c>
      <c r="AL21" s="13">
        <v>190125</v>
      </c>
      <c r="AM21" s="13">
        <v>227744</v>
      </c>
      <c r="AN21" s="152">
        <v>98457</v>
      </c>
      <c r="AO21" s="52"/>
      <c r="AX21" s="30"/>
    </row>
    <row r="22" spans="1:50" ht="13.5" customHeight="1">
      <c r="A22" s="503"/>
      <c r="B22" s="187"/>
      <c r="C22" s="1662"/>
      <c r="D22" s="1663"/>
      <c r="E22" s="1664"/>
      <c r="F22" s="37" t="s">
        <v>624</v>
      </c>
      <c r="G22" s="204"/>
      <c r="H22" s="198">
        <v>1306413</v>
      </c>
      <c r="I22" s="13">
        <v>2462662</v>
      </c>
      <c r="J22" s="13">
        <v>31515</v>
      </c>
      <c r="K22" s="13">
        <v>1010243</v>
      </c>
      <c r="L22" s="13">
        <v>326171</v>
      </c>
      <c r="M22" s="13">
        <v>614813</v>
      </c>
      <c r="N22" s="13">
        <v>1915451</v>
      </c>
      <c r="O22" s="13">
        <v>307190</v>
      </c>
      <c r="P22" s="13">
        <v>830233</v>
      </c>
      <c r="Q22" s="13">
        <v>129272</v>
      </c>
      <c r="R22" s="13">
        <v>354160</v>
      </c>
      <c r="S22" s="13">
        <v>323005</v>
      </c>
      <c r="T22" s="13">
        <v>1051988</v>
      </c>
      <c r="U22" s="152">
        <v>698292</v>
      </c>
      <c r="V22" s="52"/>
      <c r="W22" s="52"/>
      <c r="X22" s="187"/>
      <c r="Y22" s="35"/>
      <c r="Z22" s="37" t="s">
        <v>624</v>
      </c>
      <c r="AA22" s="494"/>
      <c r="AB22" s="13">
        <v>0</v>
      </c>
      <c r="AC22" s="13">
        <v>259052</v>
      </c>
      <c r="AD22" s="13">
        <v>125347</v>
      </c>
      <c r="AE22" s="13">
        <v>291846</v>
      </c>
      <c r="AF22" s="13">
        <v>300857</v>
      </c>
      <c r="AG22" s="13">
        <v>205932</v>
      </c>
      <c r="AH22" s="13">
        <v>324461</v>
      </c>
      <c r="AI22" s="13">
        <v>0</v>
      </c>
      <c r="AJ22" s="13">
        <v>0</v>
      </c>
      <c r="AK22" s="13">
        <v>0</v>
      </c>
      <c r="AL22" s="13">
        <v>1312709</v>
      </c>
      <c r="AM22" s="13">
        <v>0</v>
      </c>
      <c r="AN22" s="152">
        <v>0</v>
      </c>
      <c r="AO22" s="52"/>
      <c r="AX22" s="30"/>
    </row>
    <row r="23" spans="1:50" ht="13.5" customHeight="1">
      <c r="A23" s="503"/>
      <c r="B23" s="187"/>
      <c r="C23" s="1662"/>
      <c r="D23" s="1663"/>
      <c r="E23" s="1664"/>
      <c r="F23" s="37" t="s">
        <v>625</v>
      </c>
      <c r="G23" s="204"/>
      <c r="H23" s="198">
        <v>2183227</v>
      </c>
      <c r="I23" s="13">
        <v>1753913</v>
      </c>
      <c r="J23" s="13">
        <v>32017</v>
      </c>
      <c r="K23" s="13">
        <v>1110377</v>
      </c>
      <c r="L23" s="13">
        <v>245919</v>
      </c>
      <c r="M23" s="13">
        <v>0</v>
      </c>
      <c r="N23" s="13">
        <v>1029572</v>
      </c>
      <c r="O23" s="13">
        <v>396160</v>
      </c>
      <c r="P23" s="13">
        <v>357259</v>
      </c>
      <c r="Q23" s="13">
        <v>161197</v>
      </c>
      <c r="R23" s="13">
        <v>84623</v>
      </c>
      <c r="S23" s="13">
        <v>577031</v>
      </c>
      <c r="T23" s="13">
        <v>1822826</v>
      </c>
      <c r="U23" s="152">
        <v>772320</v>
      </c>
      <c r="V23" s="52"/>
      <c r="W23" s="52"/>
      <c r="X23" s="187"/>
      <c r="Y23" s="35"/>
      <c r="Z23" s="37" t="s">
        <v>625</v>
      </c>
      <c r="AA23" s="494"/>
      <c r="AB23" s="13">
        <v>0</v>
      </c>
      <c r="AC23" s="13">
        <v>79755</v>
      </c>
      <c r="AD23" s="13">
        <v>200011</v>
      </c>
      <c r="AE23" s="13">
        <v>282413</v>
      </c>
      <c r="AF23" s="13">
        <v>120774</v>
      </c>
      <c r="AG23" s="13">
        <v>309856</v>
      </c>
      <c r="AH23" s="13">
        <v>226670</v>
      </c>
      <c r="AI23" s="13">
        <v>22805</v>
      </c>
      <c r="AJ23" s="13">
        <v>0</v>
      </c>
      <c r="AK23" s="13">
        <v>4105</v>
      </c>
      <c r="AL23" s="13">
        <v>1277231</v>
      </c>
      <c r="AM23" s="13">
        <v>22804</v>
      </c>
      <c r="AN23" s="152">
        <v>0</v>
      </c>
      <c r="AO23" s="52"/>
      <c r="AX23" s="30"/>
    </row>
    <row r="24" spans="1:50" ht="13.5" customHeight="1">
      <c r="A24" s="503"/>
      <c r="B24" s="187"/>
      <c r="C24" s="1662"/>
      <c r="D24" s="1663"/>
      <c r="E24" s="1664"/>
      <c r="F24" s="37" t="s">
        <v>626</v>
      </c>
      <c r="G24" s="204"/>
      <c r="H24" s="198">
        <v>1316969</v>
      </c>
      <c r="I24" s="13">
        <v>386072</v>
      </c>
      <c r="J24" s="13">
        <v>0</v>
      </c>
      <c r="K24" s="13">
        <v>566021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648642</v>
      </c>
      <c r="R24" s="13">
        <v>41230</v>
      </c>
      <c r="S24" s="13">
        <v>0</v>
      </c>
      <c r="T24" s="13">
        <v>1377278</v>
      </c>
      <c r="U24" s="152">
        <v>922238</v>
      </c>
      <c r="V24" s="52"/>
      <c r="W24" s="52"/>
      <c r="X24" s="187"/>
      <c r="Y24" s="35"/>
      <c r="Z24" s="37" t="s">
        <v>626</v>
      </c>
      <c r="AA24" s="494"/>
      <c r="AB24" s="13">
        <v>0</v>
      </c>
      <c r="AC24" s="13">
        <v>0</v>
      </c>
      <c r="AD24" s="13">
        <v>39971</v>
      </c>
      <c r="AE24" s="13">
        <v>0</v>
      </c>
      <c r="AF24" s="13">
        <v>138734</v>
      </c>
      <c r="AG24" s="13">
        <v>422688</v>
      </c>
      <c r="AH24" s="13">
        <v>0</v>
      </c>
      <c r="AI24" s="13">
        <v>0</v>
      </c>
      <c r="AJ24" s="13">
        <v>0</v>
      </c>
      <c r="AK24" s="13">
        <v>0</v>
      </c>
      <c r="AL24" s="13">
        <v>60028</v>
      </c>
      <c r="AM24" s="13">
        <v>27362</v>
      </c>
      <c r="AN24" s="152">
        <v>0</v>
      </c>
      <c r="AO24" s="52"/>
      <c r="AX24" s="30"/>
    </row>
    <row r="25" spans="1:50" ht="13.5" customHeight="1">
      <c r="A25" s="503"/>
      <c r="B25" s="187"/>
      <c r="C25" s="1662"/>
      <c r="D25" s="1663"/>
      <c r="E25" s="1664"/>
      <c r="F25" s="37" t="s">
        <v>627</v>
      </c>
      <c r="G25" s="204"/>
      <c r="H25" s="198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462642</v>
      </c>
      <c r="U25" s="152">
        <v>0</v>
      </c>
      <c r="V25" s="52"/>
      <c r="W25" s="52"/>
      <c r="X25" s="187"/>
      <c r="Y25" s="35"/>
      <c r="Z25" s="37" t="s">
        <v>627</v>
      </c>
      <c r="AA25" s="494"/>
      <c r="AB25" s="13">
        <v>0</v>
      </c>
      <c r="AC25" s="13">
        <v>0</v>
      </c>
      <c r="AD25" s="13">
        <v>36322</v>
      </c>
      <c r="AE25" s="13">
        <v>0</v>
      </c>
      <c r="AF25" s="13">
        <v>70035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52">
        <v>0</v>
      </c>
      <c r="AO25" s="52"/>
      <c r="AX25" s="30"/>
    </row>
    <row r="26" spans="1:50" ht="13.5" customHeight="1">
      <c r="A26" s="503"/>
      <c r="B26" s="187"/>
      <c r="C26" s="1662"/>
      <c r="D26" s="1663"/>
      <c r="E26" s="1664"/>
      <c r="F26" s="37" t="s">
        <v>628</v>
      </c>
      <c r="G26" s="204"/>
      <c r="H26" s="198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44111</v>
      </c>
      <c r="R26" s="13">
        <v>0</v>
      </c>
      <c r="S26" s="13">
        <v>0</v>
      </c>
      <c r="T26" s="13">
        <v>0</v>
      </c>
      <c r="U26" s="152">
        <v>0</v>
      </c>
      <c r="V26" s="52"/>
      <c r="W26" s="52"/>
      <c r="X26" s="187"/>
      <c r="Y26" s="35"/>
      <c r="Z26" s="37" t="s">
        <v>628</v>
      </c>
      <c r="AA26" s="494"/>
      <c r="AB26" s="13">
        <v>0</v>
      </c>
      <c r="AC26" s="13">
        <v>0</v>
      </c>
      <c r="AD26" s="13">
        <v>0</v>
      </c>
      <c r="AE26" s="13">
        <v>0</v>
      </c>
      <c r="AF26" s="13">
        <v>23059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52">
        <v>0</v>
      </c>
      <c r="AO26" s="52"/>
      <c r="AX26" s="30"/>
    </row>
    <row r="27" spans="1:50" ht="13.5" customHeight="1">
      <c r="A27" s="503"/>
      <c r="B27" s="187"/>
      <c r="C27" s="1662"/>
      <c r="D27" s="1663"/>
      <c r="E27" s="1664"/>
      <c r="F27" s="37" t="s">
        <v>629</v>
      </c>
      <c r="G27" s="204"/>
      <c r="H27" s="198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52">
        <v>0</v>
      </c>
      <c r="V27" s="52"/>
      <c r="W27" s="52"/>
      <c r="X27" s="187"/>
      <c r="Y27" s="35"/>
      <c r="Z27" s="37" t="s">
        <v>629</v>
      </c>
      <c r="AA27" s="494"/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52">
        <v>0</v>
      </c>
      <c r="AO27" s="52"/>
      <c r="AX27" s="30"/>
    </row>
    <row r="28" spans="1:50" ht="13.5" customHeight="1" thickBot="1">
      <c r="A28" s="503"/>
      <c r="B28" s="188"/>
      <c r="C28" s="1665"/>
      <c r="D28" s="1666"/>
      <c r="E28" s="1667"/>
      <c r="F28" s="189" t="s">
        <v>630</v>
      </c>
      <c r="G28" s="205"/>
      <c r="H28" s="199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190">
        <v>0</v>
      </c>
      <c r="V28" s="52"/>
      <c r="W28" s="52"/>
      <c r="X28" s="188"/>
      <c r="Y28" s="211"/>
      <c r="Z28" s="189" t="s">
        <v>630</v>
      </c>
      <c r="AA28" s="495"/>
      <c r="AB28" s="90">
        <v>0</v>
      </c>
      <c r="AC28" s="90">
        <v>0</v>
      </c>
      <c r="AD28" s="90">
        <v>0</v>
      </c>
      <c r="AE28" s="90">
        <v>0</v>
      </c>
      <c r="AF28" s="90">
        <v>0</v>
      </c>
      <c r="AG28" s="90">
        <v>0</v>
      </c>
      <c r="AH28" s="90">
        <v>0</v>
      </c>
      <c r="AI28" s="90">
        <v>0</v>
      </c>
      <c r="AJ28" s="90">
        <v>0</v>
      </c>
      <c r="AK28" s="90">
        <v>0</v>
      </c>
      <c r="AL28" s="90">
        <v>0</v>
      </c>
      <c r="AM28" s="90">
        <v>0</v>
      </c>
      <c r="AN28" s="190">
        <v>0</v>
      </c>
      <c r="AO28" s="52"/>
      <c r="AX28" s="30"/>
    </row>
    <row r="29" spans="2:41" ht="13.5" customHeight="1">
      <c r="B29" s="39"/>
      <c r="C29" s="39"/>
      <c r="D29" s="39"/>
      <c r="E29" s="39"/>
      <c r="F29" s="39"/>
      <c r="G29" s="40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39"/>
      <c r="Y29" s="39"/>
      <c r="Z29" s="39"/>
      <c r="AA29" s="40"/>
      <c r="AB29" s="40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O29" s="41"/>
    </row>
    <row r="30" spans="2:49" ht="20.25" customHeight="1">
      <c r="B30" s="39"/>
      <c r="C30" s="39"/>
      <c r="D30" s="39"/>
      <c r="E30" s="39"/>
      <c r="F30" s="39"/>
      <c r="G30" s="40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39"/>
      <c r="Y30" s="39"/>
      <c r="Z30" s="39"/>
      <c r="AA30" s="40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2"/>
      <c r="AW30" s="52"/>
    </row>
    <row r="31" spans="2:51" ht="13.5" customHeight="1" thickBot="1">
      <c r="B31" s="39"/>
      <c r="C31" s="39"/>
      <c r="D31" s="39"/>
      <c r="E31" s="39"/>
      <c r="F31" s="39"/>
      <c r="G31" s="40"/>
      <c r="H31" s="4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29" t="s">
        <v>143</v>
      </c>
      <c r="V31" s="52"/>
      <c r="W31" s="52"/>
      <c r="X31" s="41"/>
      <c r="Y31" s="39"/>
      <c r="Z31" s="39"/>
      <c r="AA31" s="39"/>
      <c r="AB31" s="39"/>
      <c r="AC31" s="39"/>
      <c r="AD31" s="29" t="s">
        <v>143</v>
      </c>
      <c r="AE31" s="52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X31" s="30"/>
      <c r="AY31" s="30"/>
    </row>
    <row r="32" spans="2:50" ht="13.5" customHeight="1">
      <c r="B32" s="183"/>
      <c r="C32" s="184"/>
      <c r="D32" s="184"/>
      <c r="E32" s="184"/>
      <c r="F32" s="184"/>
      <c r="G32" s="185" t="s">
        <v>176</v>
      </c>
      <c r="H32" s="185" t="s">
        <v>493</v>
      </c>
      <c r="I32" s="185" t="s">
        <v>494</v>
      </c>
      <c r="J32" s="209" t="s">
        <v>25</v>
      </c>
      <c r="K32" s="209" t="s">
        <v>26</v>
      </c>
      <c r="L32" s="209" t="s">
        <v>27</v>
      </c>
      <c r="M32" s="209" t="s">
        <v>28</v>
      </c>
      <c r="N32" s="209" t="s">
        <v>29</v>
      </c>
      <c r="O32" s="209" t="s">
        <v>30</v>
      </c>
      <c r="P32" s="209" t="s">
        <v>31</v>
      </c>
      <c r="Q32" s="209" t="s">
        <v>32</v>
      </c>
      <c r="R32" s="209" t="s">
        <v>33</v>
      </c>
      <c r="S32" s="209" t="s">
        <v>34</v>
      </c>
      <c r="T32" s="209" t="s">
        <v>35</v>
      </c>
      <c r="U32" s="210" t="s">
        <v>36</v>
      </c>
      <c r="V32" s="52"/>
      <c r="W32" s="52"/>
      <c r="X32" s="183"/>
      <c r="Y32" s="184"/>
      <c r="Z32" s="184"/>
      <c r="AA32" s="496" t="s">
        <v>176</v>
      </c>
      <c r="AB32" s="209" t="s">
        <v>50</v>
      </c>
      <c r="AC32" s="210" t="s">
        <v>51</v>
      </c>
      <c r="AD32" s="50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X32" s="30"/>
    </row>
    <row r="33" spans="2:50" ht="13.5" customHeight="1" thickBot="1">
      <c r="B33" s="192"/>
      <c r="C33" s="193"/>
      <c r="D33" s="193"/>
      <c r="E33" s="193"/>
      <c r="F33" s="193" t="s">
        <v>293</v>
      </c>
      <c r="G33" s="529"/>
      <c r="H33" s="195" t="s">
        <v>188</v>
      </c>
      <c r="I33" s="195" t="s">
        <v>24</v>
      </c>
      <c r="J33" s="530" t="s">
        <v>52</v>
      </c>
      <c r="K33" s="530" t="s">
        <v>53</v>
      </c>
      <c r="L33" s="530" t="s">
        <v>54</v>
      </c>
      <c r="M33" s="530" t="s">
        <v>55</v>
      </c>
      <c r="N33" s="530" t="s">
        <v>56</v>
      </c>
      <c r="O33" s="530" t="s">
        <v>57</v>
      </c>
      <c r="P33" s="337" t="s">
        <v>58</v>
      </c>
      <c r="Q33" s="530" t="s">
        <v>59</v>
      </c>
      <c r="R33" s="530" t="s">
        <v>60</v>
      </c>
      <c r="S33" s="530" t="s">
        <v>61</v>
      </c>
      <c r="T33" s="530" t="s">
        <v>62</v>
      </c>
      <c r="U33" s="339" t="s">
        <v>63</v>
      </c>
      <c r="V33" s="52"/>
      <c r="W33" s="52"/>
      <c r="X33" s="192"/>
      <c r="Y33" s="193"/>
      <c r="Z33" s="193" t="s">
        <v>293</v>
      </c>
      <c r="AA33" s="193"/>
      <c r="AB33" s="337" t="s">
        <v>77</v>
      </c>
      <c r="AC33" s="339" t="s">
        <v>78</v>
      </c>
      <c r="AD33" s="196" t="s">
        <v>292</v>
      </c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X33" s="30"/>
    </row>
    <row r="34" spans="1:50" ht="13.5" customHeight="1">
      <c r="A34" s="503"/>
      <c r="B34" s="187" t="s">
        <v>778</v>
      </c>
      <c r="C34" s="39"/>
      <c r="D34" s="39"/>
      <c r="E34" s="39"/>
      <c r="F34" s="39"/>
      <c r="G34" s="236"/>
      <c r="H34" s="62">
        <v>4806476</v>
      </c>
      <c r="I34" s="62">
        <v>1214844</v>
      </c>
      <c r="J34" s="62">
        <v>150760</v>
      </c>
      <c r="K34" s="62">
        <v>1220104</v>
      </c>
      <c r="L34" s="62">
        <v>1003321</v>
      </c>
      <c r="M34" s="62">
        <v>10245706</v>
      </c>
      <c r="N34" s="62">
        <v>3113864</v>
      </c>
      <c r="O34" s="62">
        <v>1433453</v>
      </c>
      <c r="P34" s="62">
        <v>4522777</v>
      </c>
      <c r="Q34" s="62">
        <v>2883538</v>
      </c>
      <c r="R34" s="62">
        <v>4333393</v>
      </c>
      <c r="S34" s="62">
        <v>4461009</v>
      </c>
      <c r="T34" s="62">
        <v>7066660</v>
      </c>
      <c r="U34" s="191">
        <v>1686510</v>
      </c>
      <c r="V34" s="52"/>
      <c r="W34" s="52"/>
      <c r="X34" s="187" t="s">
        <v>778</v>
      </c>
      <c r="Y34" s="39"/>
      <c r="Z34" s="39"/>
      <c r="AA34" s="40"/>
      <c r="AB34" s="62">
        <v>4057984</v>
      </c>
      <c r="AC34" s="191">
        <v>1806085</v>
      </c>
      <c r="AD34" s="531">
        <f>SUM(H4:U4)+SUM(H34:U34)+SUM(AB4:AN4)+SUM(AB34:AC34)</f>
        <v>202240714</v>
      </c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X34" s="30"/>
    </row>
    <row r="35" spans="1:50" ht="13.5" customHeight="1">
      <c r="A35" s="503"/>
      <c r="B35" s="187"/>
      <c r="C35" s="31" t="s">
        <v>471</v>
      </c>
      <c r="D35" s="32"/>
      <c r="E35" s="32"/>
      <c r="F35" s="32"/>
      <c r="G35" s="33"/>
      <c r="H35" s="825"/>
      <c r="I35" s="825"/>
      <c r="J35" s="825"/>
      <c r="K35" s="825"/>
      <c r="L35" s="825"/>
      <c r="M35" s="825"/>
      <c r="N35" s="825"/>
      <c r="O35" s="825"/>
      <c r="P35" s="825"/>
      <c r="Q35" s="825"/>
      <c r="R35" s="825"/>
      <c r="S35" s="825"/>
      <c r="T35" s="825"/>
      <c r="U35" s="826"/>
      <c r="V35" s="52"/>
      <c r="W35" s="52"/>
      <c r="X35" s="187"/>
      <c r="Y35" s="31" t="s">
        <v>471</v>
      </c>
      <c r="Z35" s="32"/>
      <c r="AA35" s="497"/>
      <c r="AB35" s="825"/>
      <c r="AC35" s="826"/>
      <c r="AD35" s="826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X35" s="30"/>
    </row>
    <row r="36" spans="1:50" ht="13.5" customHeight="1">
      <c r="A36" s="503"/>
      <c r="B36" s="187"/>
      <c r="C36" s="1662"/>
      <c r="D36" s="1663"/>
      <c r="E36" s="1664"/>
      <c r="F36" s="31" t="s">
        <v>472</v>
      </c>
      <c r="G36" s="213" t="s">
        <v>79</v>
      </c>
      <c r="H36" s="214">
        <v>2833447</v>
      </c>
      <c r="I36" s="214">
        <v>464900</v>
      </c>
      <c r="J36" s="214">
        <v>118896</v>
      </c>
      <c r="K36" s="214">
        <v>579865</v>
      </c>
      <c r="L36" s="214">
        <v>768823</v>
      </c>
      <c r="M36" s="214">
        <v>4994755</v>
      </c>
      <c r="N36" s="214">
        <v>1922853</v>
      </c>
      <c r="O36" s="214">
        <v>442982</v>
      </c>
      <c r="P36" s="214">
        <v>2226432</v>
      </c>
      <c r="Q36" s="214">
        <v>2185207</v>
      </c>
      <c r="R36" s="214">
        <v>2369785</v>
      </c>
      <c r="S36" s="214">
        <v>3027388</v>
      </c>
      <c r="T36" s="214">
        <v>5920207</v>
      </c>
      <c r="U36" s="215">
        <v>602946</v>
      </c>
      <c r="V36" s="52"/>
      <c r="W36" s="52"/>
      <c r="X36" s="187"/>
      <c r="Y36" s="35"/>
      <c r="Z36" s="31" t="s">
        <v>472</v>
      </c>
      <c r="AA36" s="498" t="s">
        <v>79</v>
      </c>
      <c r="AB36" s="214">
        <v>1638948</v>
      </c>
      <c r="AC36" s="215">
        <v>1135236</v>
      </c>
      <c r="AD36" s="830">
        <f aca="true" t="shared" si="0" ref="AD36:AD46">SUM(H6:U6)+SUM(H36:U36)+SUM(AB6:AN6)+SUM(AB36:AC36)</f>
        <v>108342507</v>
      </c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X36" s="30"/>
    </row>
    <row r="37" spans="1:50" ht="13.5" customHeight="1">
      <c r="A37" s="503"/>
      <c r="B37" s="187"/>
      <c r="C37" s="1662"/>
      <c r="D37" s="1663"/>
      <c r="E37" s="1664"/>
      <c r="F37" s="35"/>
      <c r="G37" s="216" t="s">
        <v>80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7">
        <v>0</v>
      </c>
      <c r="R37" s="217">
        <v>0</v>
      </c>
      <c r="S37" s="217">
        <v>0</v>
      </c>
      <c r="T37" s="217">
        <v>0</v>
      </c>
      <c r="U37" s="218">
        <v>0</v>
      </c>
      <c r="V37" s="52"/>
      <c r="W37" s="52"/>
      <c r="X37" s="187"/>
      <c r="Y37" s="35"/>
      <c r="Z37" s="35"/>
      <c r="AA37" s="499" t="s">
        <v>80</v>
      </c>
      <c r="AB37" s="217">
        <v>0</v>
      </c>
      <c r="AC37" s="218">
        <v>0</v>
      </c>
      <c r="AD37" s="233">
        <f t="shared" si="0"/>
        <v>0</v>
      </c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X37" s="30"/>
    </row>
    <row r="38" spans="1:50" ht="13.5" customHeight="1">
      <c r="A38" s="503"/>
      <c r="B38" s="187"/>
      <c r="C38" s="1662"/>
      <c r="D38" s="1663"/>
      <c r="E38" s="1664"/>
      <c r="F38" s="36"/>
      <c r="G38" s="219" t="s">
        <v>473</v>
      </c>
      <c r="H38" s="220">
        <v>0</v>
      </c>
      <c r="I38" s="220">
        <v>0</v>
      </c>
      <c r="J38" s="220">
        <v>0</v>
      </c>
      <c r="K38" s="220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0">
        <v>0</v>
      </c>
      <c r="R38" s="220">
        <v>0</v>
      </c>
      <c r="S38" s="220">
        <v>0</v>
      </c>
      <c r="T38" s="220">
        <v>0</v>
      </c>
      <c r="U38" s="221">
        <v>0</v>
      </c>
      <c r="V38" s="52"/>
      <c r="W38" s="52"/>
      <c r="X38" s="187"/>
      <c r="Y38" s="35"/>
      <c r="Z38" s="36"/>
      <c r="AA38" s="500" t="s">
        <v>473</v>
      </c>
      <c r="AB38" s="220">
        <v>0</v>
      </c>
      <c r="AC38" s="221">
        <v>0</v>
      </c>
      <c r="AD38" s="531">
        <f t="shared" si="0"/>
        <v>0</v>
      </c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X38" s="30"/>
    </row>
    <row r="39" spans="1:50" ht="13.5" customHeight="1">
      <c r="A39" s="503"/>
      <c r="B39" s="187"/>
      <c r="C39" s="1662"/>
      <c r="D39" s="1663"/>
      <c r="E39" s="1664"/>
      <c r="F39" s="37" t="s">
        <v>719</v>
      </c>
      <c r="G39" s="38"/>
      <c r="H39" s="13">
        <v>1973029</v>
      </c>
      <c r="I39" s="13">
        <v>294018</v>
      </c>
      <c r="J39" s="13">
        <v>31864</v>
      </c>
      <c r="K39" s="13">
        <v>572879</v>
      </c>
      <c r="L39" s="13">
        <v>234498</v>
      </c>
      <c r="M39" s="13">
        <v>3033711</v>
      </c>
      <c r="N39" s="13">
        <v>957003</v>
      </c>
      <c r="O39" s="13">
        <v>230593</v>
      </c>
      <c r="P39" s="13">
        <v>1634202</v>
      </c>
      <c r="Q39" s="13">
        <v>378037</v>
      </c>
      <c r="R39" s="13">
        <v>1932758</v>
      </c>
      <c r="S39" s="13">
        <v>835222</v>
      </c>
      <c r="T39" s="13">
        <v>879513</v>
      </c>
      <c r="U39" s="152">
        <v>625628</v>
      </c>
      <c r="V39" s="52"/>
      <c r="W39" s="52"/>
      <c r="X39" s="187"/>
      <c r="Y39" s="35"/>
      <c r="Z39" s="37" t="s">
        <v>719</v>
      </c>
      <c r="AA39" s="494"/>
      <c r="AB39" s="13">
        <v>1570233</v>
      </c>
      <c r="AC39" s="152">
        <v>670849</v>
      </c>
      <c r="AD39" s="502">
        <f t="shared" si="0"/>
        <v>67393142</v>
      </c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X39" s="30"/>
    </row>
    <row r="40" spans="1:50" ht="13.5" customHeight="1">
      <c r="A40" s="503"/>
      <c r="B40" s="187"/>
      <c r="C40" s="1662"/>
      <c r="D40" s="1663"/>
      <c r="E40" s="1664"/>
      <c r="F40" s="37" t="s">
        <v>474</v>
      </c>
      <c r="G40" s="38"/>
      <c r="H40" s="13">
        <v>0</v>
      </c>
      <c r="I40" s="13">
        <v>58171</v>
      </c>
      <c r="J40" s="13">
        <v>0</v>
      </c>
      <c r="K40" s="13">
        <v>0</v>
      </c>
      <c r="L40" s="13">
        <v>0</v>
      </c>
      <c r="M40" s="13">
        <v>2217240</v>
      </c>
      <c r="N40" s="13">
        <v>58680</v>
      </c>
      <c r="O40" s="13">
        <v>0</v>
      </c>
      <c r="P40" s="13">
        <v>361470</v>
      </c>
      <c r="Q40" s="13">
        <v>320294</v>
      </c>
      <c r="R40" s="13">
        <v>30850</v>
      </c>
      <c r="S40" s="13">
        <v>336500</v>
      </c>
      <c r="T40" s="13">
        <v>266940</v>
      </c>
      <c r="U40" s="152">
        <v>279856</v>
      </c>
      <c r="V40" s="52"/>
      <c r="W40" s="52"/>
      <c r="X40" s="187"/>
      <c r="Y40" s="35"/>
      <c r="Z40" s="37" t="s">
        <v>474</v>
      </c>
      <c r="AA40" s="494"/>
      <c r="AB40" s="13">
        <v>742374</v>
      </c>
      <c r="AC40" s="152">
        <v>0</v>
      </c>
      <c r="AD40" s="502">
        <f t="shared" si="0"/>
        <v>18521471</v>
      </c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X40" s="30"/>
    </row>
    <row r="41" spans="1:50" ht="13.5" customHeight="1">
      <c r="A41" s="503"/>
      <c r="B41" s="187"/>
      <c r="C41" s="1662"/>
      <c r="D41" s="1663"/>
      <c r="E41" s="1664"/>
      <c r="F41" s="37" t="s">
        <v>475</v>
      </c>
      <c r="G41" s="38"/>
      <c r="H41" s="13">
        <v>0</v>
      </c>
      <c r="I41" s="13">
        <v>397755</v>
      </c>
      <c r="J41" s="13">
        <v>0</v>
      </c>
      <c r="K41" s="13">
        <v>67360</v>
      </c>
      <c r="L41" s="13">
        <v>0</v>
      </c>
      <c r="M41" s="13">
        <v>0</v>
      </c>
      <c r="N41" s="13">
        <v>175328</v>
      </c>
      <c r="O41" s="13">
        <v>759878</v>
      </c>
      <c r="P41" s="13">
        <v>300673</v>
      </c>
      <c r="Q41" s="13">
        <v>0</v>
      </c>
      <c r="R41" s="13">
        <v>0</v>
      </c>
      <c r="S41" s="13">
        <v>261899</v>
      </c>
      <c r="T41" s="13">
        <v>0</v>
      </c>
      <c r="U41" s="152">
        <v>178080</v>
      </c>
      <c r="V41" s="52"/>
      <c r="W41" s="52"/>
      <c r="X41" s="187"/>
      <c r="Y41" s="35"/>
      <c r="Z41" s="37" t="s">
        <v>475</v>
      </c>
      <c r="AA41" s="494"/>
      <c r="AB41" s="13">
        <v>106429</v>
      </c>
      <c r="AC41" s="152">
        <v>0</v>
      </c>
      <c r="AD41" s="502">
        <f t="shared" si="0"/>
        <v>7975219</v>
      </c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X41" s="30"/>
    </row>
    <row r="42" spans="1:50" ht="13.5" customHeight="1">
      <c r="A42" s="503"/>
      <c r="B42" s="187"/>
      <c r="C42" s="1662"/>
      <c r="D42" s="1663"/>
      <c r="E42" s="1664"/>
      <c r="F42" s="37" t="s">
        <v>476</v>
      </c>
      <c r="G42" s="38"/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52">
        <v>0</v>
      </c>
      <c r="V42" s="52"/>
      <c r="W42" s="52"/>
      <c r="X42" s="187"/>
      <c r="Y42" s="35"/>
      <c r="Z42" s="37" t="s">
        <v>476</v>
      </c>
      <c r="AA42" s="494"/>
      <c r="AB42" s="13">
        <v>0</v>
      </c>
      <c r="AC42" s="152">
        <v>0</v>
      </c>
      <c r="AD42" s="502">
        <f t="shared" si="0"/>
        <v>0</v>
      </c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X42" s="30"/>
    </row>
    <row r="43" spans="1:50" ht="13.5" customHeight="1">
      <c r="A43" s="503"/>
      <c r="B43" s="187"/>
      <c r="C43" s="1662"/>
      <c r="D43" s="1663"/>
      <c r="E43" s="1664"/>
      <c r="F43" s="37" t="s">
        <v>477</v>
      </c>
      <c r="G43" s="38"/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52">
        <v>0</v>
      </c>
      <c r="V43" s="52"/>
      <c r="W43" s="52"/>
      <c r="X43" s="187"/>
      <c r="Y43" s="35"/>
      <c r="Z43" s="37" t="s">
        <v>477</v>
      </c>
      <c r="AA43" s="494"/>
      <c r="AB43" s="13">
        <v>0</v>
      </c>
      <c r="AC43" s="152">
        <v>0</v>
      </c>
      <c r="AD43" s="502">
        <f t="shared" si="0"/>
        <v>0</v>
      </c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X43" s="30"/>
    </row>
    <row r="44" spans="1:50" ht="13.5" customHeight="1">
      <c r="A44" s="503"/>
      <c r="B44" s="187"/>
      <c r="C44" s="1662"/>
      <c r="D44" s="1663"/>
      <c r="E44" s="1664"/>
      <c r="F44" s="37" t="s">
        <v>81</v>
      </c>
      <c r="G44" s="38"/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52">
        <v>0</v>
      </c>
      <c r="V44" s="52"/>
      <c r="W44" s="52"/>
      <c r="X44" s="187"/>
      <c r="Y44" s="35"/>
      <c r="Z44" s="37" t="s">
        <v>81</v>
      </c>
      <c r="AA44" s="494"/>
      <c r="AB44" s="13">
        <v>0</v>
      </c>
      <c r="AC44" s="152">
        <v>0</v>
      </c>
      <c r="AD44" s="502">
        <f t="shared" si="0"/>
        <v>0</v>
      </c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X44" s="30"/>
    </row>
    <row r="45" spans="1:50" ht="13.5" customHeight="1">
      <c r="A45" s="503"/>
      <c r="B45" s="187"/>
      <c r="C45" s="1662"/>
      <c r="D45" s="1663"/>
      <c r="E45" s="1664"/>
      <c r="F45" s="37" t="s">
        <v>82</v>
      </c>
      <c r="G45" s="38"/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52">
        <v>0</v>
      </c>
      <c r="V45" s="52"/>
      <c r="W45" s="52"/>
      <c r="X45" s="187"/>
      <c r="Y45" s="35"/>
      <c r="Z45" s="37" t="s">
        <v>82</v>
      </c>
      <c r="AA45" s="494"/>
      <c r="AB45" s="13">
        <v>0</v>
      </c>
      <c r="AC45" s="152">
        <v>0</v>
      </c>
      <c r="AD45" s="502">
        <f t="shared" si="0"/>
        <v>0</v>
      </c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X45" s="30"/>
    </row>
    <row r="46" spans="1:50" ht="13.5" customHeight="1" thickBot="1">
      <c r="A46" s="503"/>
      <c r="B46" s="187"/>
      <c r="C46" s="1665"/>
      <c r="D46" s="1666"/>
      <c r="E46" s="1667"/>
      <c r="F46" s="189" t="s">
        <v>83</v>
      </c>
      <c r="G46" s="212"/>
      <c r="H46" s="237">
        <v>0</v>
      </c>
      <c r="I46" s="237">
        <v>0</v>
      </c>
      <c r="J46" s="237">
        <v>0</v>
      </c>
      <c r="K46" s="237">
        <v>0</v>
      </c>
      <c r="L46" s="237">
        <v>0</v>
      </c>
      <c r="M46" s="237">
        <v>0</v>
      </c>
      <c r="N46" s="237">
        <v>0</v>
      </c>
      <c r="O46" s="237">
        <v>0</v>
      </c>
      <c r="P46" s="237">
        <v>0</v>
      </c>
      <c r="Q46" s="237">
        <v>0</v>
      </c>
      <c r="R46" s="237">
        <v>0</v>
      </c>
      <c r="S46" s="237">
        <v>0</v>
      </c>
      <c r="T46" s="237">
        <v>0</v>
      </c>
      <c r="U46" s="238">
        <v>0</v>
      </c>
      <c r="V46" s="52"/>
      <c r="W46" s="52"/>
      <c r="X46" s="187"/>
      <c r="Y46" s="211"/>
      <c r="Z46" s="189" t="s">
        <v>83</v>
      </c>
      <c r="AA46" s="495"/>
      <c r="AB46" s="237">
        <v>0</v>
      </c>
      <c r="AC46" s="238">
        <v>0</v>
      </c>
      <c r="AD46" s="229">
        <f t="shared" si="0"/>
        <v>8375</v>
      </c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X46" s="30"/>
    </row>
    <row r="47" spans="1:50" ht="13.5" customHeight="1">
      <c r="A47" s="503"/>
      <c r="B47" s="187"/>
      <c r="C47" s="35" t="s">
        <v>478</v>
      </c>
      <c r="D47" s="39"/>
      <c r="E47" s="39"/>
      <c r="F47" s="39"/>
      <c r="G47" s="236"/>
      <c r="H47" s="827"/>
      <c r="I47" s="827"/>
      <c r="J47" s="827"/>
      <c r="K47" s="827"/>
      <c r="L47" s="827"/>
      <c r="M47" s="827"/>
      <c r="N47" s="827"/>
      <c r="O47" s="827"/>
      <c r="P47" s="827"/>
      <c r="Q47" s="827"/>
      <c r="R47" s="827"/>
      <c r="S47" s="827"/>
      <c r="T47" s="827"/>
      <c r="U47" s="828"/>
      <c r="V47" s="52"/>
      <c r="W47" s="52"/>
      <c r="X47" s="187"/>
      <c r="Y47" s="35" t="s">
        <v>478</v>
      </c>
      <c r="Z47" s="39"/>
      <c r="AA47" s="40"/>
      <c r="AB47" s="825"/>
      <c r="AC47" s="826"/>
      <c r="AD47" s="826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X47" s="30"/>
    </row>
    <row r="48" spans="1:50" ht="13.5" customHeight="1">
      <c r="A48" s="503"/>
      <c r="B48" s="187"/>
      <c r="C48" s="1662"/>
      <c r="D48" s="1663"/>
      <c r="E48" s="1664"/>
      <c r="F48" s="37" t="s">
        <v>620</v>
      </c>
      <c r="G48" s="494"/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52">
        <v>0</v>
      </c>
      <c r="V48" s="52"/>
      <c r="W48" s="52"/>
      <c r="X48" s="187"/>
      <c r="Y48" s="35"/>
      <c r="Z48" s="37" t="s">
        <v>620</v>
      </c>
      <c r="AA48" s="494"/>
      <c r="AB48" s="13">
        <v>0</v>
      </c>
      <c r="AC48" s="152">
        <v>0</v>
      </c>
      <c r="AD48" s="502">
        <f aca="true" t="shared" si="1" ref="AD48:AD58">SUM(H18:U18)+SUM(H48:U48)+SUM(AB18:AN18)+SUM(AB48:AC48)</f>
        <v>26700</v>
      </c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X48" s="30"/>
    </row>
    <row r="49" spans="1:50" ht="13.5" customHeight="1">
      <c r="A49" s="503"/>
      <c r="B49" s="187"/>
      <c r="C49" s="1662"/>
      <c r="D49" s="1663"/>
      <c r="E49" s="1664"/>
      <c r="F49" s="37" t="s">
        <v>621</v>
      </c>
      <c r="G49" s="494"/>
      <c r="H49" s="13">
        <v>0</v>
      </c>
      <c r="I49" s="13">
        <v>126233</v>
      </c>
      <c r="J49" s="13">
        <v>0</v>
      </c>
      <c r="K49" s="13">
        <v>261875</v>
      </c>
      <c r="L49" s="13">
        <v>0</v>
      </c>
      <c r="M49" s="13">
        <v>1050140</v>
      </c>
      <c r="N49" s="13">
        <v>0</v>
      </c>
      <c r="O49" s="13">
        <v>701657</v>
      </c>
      <c r="P49" s="13">
        <v>81532</v>
      </c>
      <c r="Q49" s="13">
        <v>87000</v>
      </c>
      <c r="R49" s="13">
        <v>0</v>
      </c>
      <c r="S49" s="13">
        <v>269696</v>
      </c>
      <c r="T49" s="13">
        <v>0</v>
      </c>
      <c r="U49" s="152">
        <v>91800</v>
      </c>
      <c r="V49" s="52"/>
      <c r="W49" s="52"/>
      <c r="X49" s="187"/>
      <c r="Y49" s="35"/>
      <c r="Z49" s="37" t="s">
        <v>621</v>
      </c>
      <c r="AA49" s="494"/>
      <c r="AB49" s="13">
        <v>28300</v>
      </c>
      <c r="AC49" s="152">
        <v>0</v>
      </c>
      <c r="AD49" s="502">
        <f t="shared" si="1"/>
        <v>5975155</v>
      </c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X49" s="30"/>
    </row>
    <row r="50" spans="1:50" ht="13.5" customHeight="1">
      <c r="A50" s="503"/>
      <c r="B50" s="187"/>
      <c r="C50" s="1662"/>
      <c r="D50" s="1663"/>
      <c r="E50" s="1664"/>
      <c r="F50" s="37" t="s">
        <v>622</v>
      </c>
      <c r="G50" s="494"/>
      <c r="H50" s="13">
        <v>1184578</v>
      </c>
      <c r="I50" s="13">
        <v>550909</v>
      </c>
      <c r="J50" s="13">
        <v>6576</v>
      </c>
      <c r="K50" s="13">
        <v>0</v>
      </c>
      <c r="L50" s="13">
        <v>0</v>
      </c>
      <c r="M50" s="13">
        <v>2656398</v>
      </c>
      <c r="N50" s="13">
        <v>855867</v>
      </c>
      <c r="O50" s="13">
        <v>77669</v>
      </c>
      <c r="P50" s="13">
        <v>1202098</v>
      </c>
      <c r="Q50" s="13">
        <v>944062</v>
      </c>
      <c r="R50" s="13">
        <v>751020</v>
      </c>
      <c r="S50" s="13">
        <v>1399951</v>
      </c>
      <c r="T50" s="13">
        <v>1295735</v>
      </c>
      <c r="U50" s="152">
        <v>578644</v>
      </c>
      <c r="V50" s="52"/>
      <c r="W50" s="52"/>
      <c r="X50" s="187"/>
      <c r="Y50" s="35"/>
      <c r="Z50" s="37" t="s">
        <v>622</v>
      </c>
      <c r="AA50" s="494"/>
      <c r="AB50" s="13">
        <v>978503</v>
      </c>
      <c r="AC50" s="152">
        <v>0</v>
      </c>
      <c r="AD50" s="502">
        <f t="shared" si="1"/>
        <v>59481940</v>
      </c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X50" s="30"/>
    </row>
    <row r="51" spans="1:50" ht="13.5" customHeight="1">
      <c r="A51" s="503"/>
      <c r="B51" s="187"/>
      <c r="C51" s="1662"/>
      <c r="D51" s="1663"/>
      <c r="E51" s="1664"/>
      <c r="F51" s="37" t="s">
        <v>623</v>
      </c>
      <c r="G51" s="494"/>
      <c r="H51" s="13">
        <v>2839765</v>
      </c>
      <c r="I51" s="13">
        <v>306356</v>
      </c>
      <c r="J51" s="13">
        <v>54197</v>
      </c>
      <c r="K51" s="13">
        <v>927660</v>
      </c>
      <c r="L51" s="13">
        <v>103949</v>
      </c>
      <c r="M51" s="13">
        <v>4033006</v>
      </c>
      <c r="N51" s="13">
        <v>1443086</v>
      </c>
      <c r="O51" s="13">
        <v>596285</v>
      </c>
      <c r="P51" s="13">
        <v>2369746</v>
      </c>
      <c r="Q51" s="13">
        <v>653614</v>
      </c>
      <c r="R51" s="13">
        <v>2779498</v>
      </c>
      <c r="S51" s="13">
        <v>2177331</v>
      </c>
      <c r="T51" s="13">
        <v>4106182</v>
      </c>
      <c r="U51" s="152">
        <v>848510</v>
      </c>
      <c r="V51" s="52"/>
      <c r="W51" s="52"/>
      <c r="X51" s="187"/>
      <c r="Y51" s="35"/>
      <c r="Z51" s="37" t="s">
        <v>623</v>
      </c>
      <c r="AA51" s="494"/>
      <c r="AB51" s="13">
        <v>2770014</v>
      </c>
      <c r="AC51" s="152">
        <v>254962</v>
      </c>
      <c r="AD51" s="502">
        <f t="shared" si="1"/>
        <v>90356960</v>
      </c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X51" s="30"/>
    </row>
    <row r="52" spans="1:50" ht="13.5" customHeight="1">
      <c r="A52" s="503"/>
      <c r="B52" s="187"/>
      <c r="C52" s="1662"/>
      <c r="D52" s="1663"/>
      <c r="E52" s="1664"/>
      <c r="F52" s="37" t="s">
        <v>624</v>
      </c>
      <c r="G52" s="494"/>
      <c r="H52" s="13">
        <v>166093</v>
      </c>
      <c r="I52" s="13">
        <v>9757</v>
      </c>
      <c r="J52" s="13">
        <v>22148</v>
      </c>
      <c r="K52" s="13">
        <v>30569</v>
      </c>
      <c r="L52" s="13">
        <v>520704</v>
      </c>
      <c r="M52" s="13">
        <v>1125369</v>
      </c>
      <c r="N52" s="13">
        <v>521902</v>
      </c>
      <c r="O52" s="13">
        <v>0</v>
      </c>
      <c r="P52" s="13">
        <v>525694</v>
      </c>
      <c r="Q52" s="13">
        <v>122910</v>
      </c>
      <c r="R52" s="13">
        <v>161649</v>
      </c>
      <c r="S52" s="13">
        <v>204220</v>
      </c>
      <c r="T52" s="13">
        <v>979041</v>
      </c>
      <c r="U52" s="152">
        <v>33961</v>
      </c>
      <c r="V52" s="52"/>
      <c r="W52" s="52"/>
      <c r="X52" s="187"/>
      <c r="Y52" s="35"/>
      <c r="Z52" s="37" t="s">
        <v>624</v>
      </c>
      <c r="AA52" s="494"/>
      <c r="AB52" s="13">
        <v>0</v>
      </c>
      <c r="AC52" s="152">
        <v>336026</v>
      </c>
      <c r="AD52" s="502">
        <f t="shared" si="1"/>
        <v>18941655</v>
      </c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X52" s="30"/>
    </row>
    <row r="53" spans="1:50" ht="13.5" customHeight="1">
      <c r="A53" s="503"/>
      <c r="B53" s="187"/>
      <c r="C53" s="1662"/>
      <c r="D53" s="1663"/>
      <c r="E53" s="1664"/>
      <c r="F53" s="37" t="s">
        <v>625</v>
      </c>
      <c r="G53" s="494"/>
      <c r="H53" s="13">
        <v>194952</v>
      </c>
      <c r="I53" s="13">
        <v>221589</v>
      </c>
      <c r="J53" s="13">
        <v>27697</v>
      </c>
      <c r="K53" s="13">
        <v>0</v>
      </c>
      <c r="L53" s="13">
        <v>49174</v>
      </c>
      <c r="M53" s="13">
        <v>1341689</v>
      </c>
      <c r="N53" s="13">
        <v>201960</v>
      </c>
      <c r="O53" s="13">
        <v>57842</v>
      </c>
      <c r="P53" s="13">
        <v>343159</v>
      </c>
      <c r="Q53" s="13">
        <v>576860</v>
      </c>
      <c r="R53" s="13">
        <v>214285</v>
      </c>
      <c r="S53" s="13">
        <v>409811</v>
      </c>
      <c r="T53" s="13">
        <v>685702</v>
      </c>
      <c r="U53" s="152">
        <v>133595</v>
      </c>
      <c r="V53" s="52"/>
      <c r="W53" s="52"/>
      <c r="X53" s="187"/>
      <c r="Y53" s="35"/>
      <c r="Z53" s="37" t="s">
        <v>625</v>
      </c>
      <c r="AA53" s="494"/>
      <c r="AB53" s="13">
        <v>281167</v>
      </c>
      <c r="AC53" s="152">
        <v>1215097</v>
      </c>
      <c r="AD53" s="502">
        <f t="shared" si="1"/>
        <v>19027444</v>
      </c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X53" s="30"/>
    </row>
    <row r="54" spans="1:50" ht="13.5" customHeight="1">
      <c r="A54" s="503"/>
      <c r="B54" s="187"/>
      <c r="C54" s="1662"/>
      <c r="D54" s="1663"/>
      <c r="E54" s="1664"/>
      <c r="F54" s="37" t="s">
        <v>626</v>
      </c>
      <c r="G54" s="494"/>
      <c r="H54" s="13">
        <v>130270</v>
      </c>
      <c r="I54" s="13">
        <v>0</v>
      </c>
      <c r="J54" s="13">
        <v>40142</v>
      </c>
      <c r="K54" s="13">
        <v>0</v>
      </c>
      <c r="L54" s="13">
        <v>184819</v>
      </c>
      <c r="M54" s="13">
        <v>0</v>
      </c>
      <c r="N54" s="13">
        <v>91049</v>
      </c>
      <c r="O54" s="13">
        <v>0</v>
      </c>
      <c r="P54" s="13">
        <v>0</v>
      </c>
      <c r="Q54" s="13">
        <v>208392</v>
      </c>
      <c r="R54" s="13">
        <v>178980</v>
      </c>
      <c r="S54" s="13">
        <v>0</v>
      </c>
      <c r="T54" s="13">
        <v>0</v>
      </c>
      <c r="U54" s="152">
        <v>0</v>
      </c>
      <c r="V54" s="52"/>
      <c r="W54" s="52"/>
      <c r="X54" s="187"/>
      <c r="Y54" s="35"/>
      <c r="Z54" s="37" t="s">
        <v>626</v>
      </c>
      <c r="AA54" s="494"/>
      <c r="AB54" s="13">
        <v>0</v>
      </c>
      <c r="AC54" s="152">
        <v>0</v>
      </c>
      <c r="AD54" s="502">
        <f t="shared" si="1"/>
        <v>6780885</v>
      </c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X54" s="30"/>
    </row>
    <row r="55" spans="1:50" ht="13.5" customHeight="1">
      <c r="A55" s="503"/>
      <c r="B55" s="187"/>
      <c r="C55" s="1662"/>
      <c r="D55" s="1663"/>
      <c r="E55" s="1664"/>
      <c r="F55" s="37" t="s">
        <v>627</v>
      </c>
      <c r="G55" s="494"/>
      <c r="H55" s="13">
        <v>163912</v>
      </c>
      <c r="I55" s="13">
        <v>0</v>
      </c>
      <c r="J55" s="13">
        <v>0</v>
      </c>
      <c r="K55" s="13">
        <v>0</v>
      </c>
      <c r="L55" s="13">
        <v>40172</v>
      </c>
      <c r="M55" s="13">
        <v>39104</v>
      </c>
      <c r="N55" s="13">
        <v>0</v>
      </c>
      <c r="O55" s="13">
        <v>0</v>
      </c>
      <c r="P55" s="13">
        <v>0</v>
      </c>
      <c r="Q55" s="13">
        <v>265097</v>
      </c>
      <c r="R55" s="13">
        <v>195220</v>
      </c>
      <c r="S55" s="13">
        <v>0</v>
      </c>
      <c r="T55" s="13">
        <v>0</v>
      </c>
      <c r="U55" s="152">
        <v>0</v>
      </c>
      <c r="V55" s="52"/>
      <c r="W55" s="52"/>
      <c r="X55" s="187"/>
      <c r="Y55" s="35"/>
      <c r="Z55" s="37" t="s">
        <v>627</v>
      </c>
      <c r="AA55" s="494"/>
      <c r="AB55" s="13">
        <v>0</v>
      </c>
      <c r="AC55" s="152">
        <v>0</v>
      </c>
      <c r="AD55" s="502">
        <f t="shared" si="1"/>
        <v>1272504</v>
      </c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X55" s="30"/>
    </row>
    <row r="56" spans="1:50" ht="13.5" customHeight="1">
      <c r="A56" s="503"/>
      <c r="B56" s="187"/>
      <c r="C56" s="1662"/>
      <c r="D56" s="1663"/>
      <c r="E56" s="1664"/>
      <c r="F56" s="37" t="s">
        <v>628</v>
      </c>
      <c r="G56" s="494"/>
      <c r="H56" s="13">
        <v>126906</v>
      </c>
      <c r="I56" s="13">
        <v>0</v>
      </c>
      <c r="J56" s="13">
        <v>0</v>
      </c>
      <c r="K56" s="13">
        <v>0</v>
      </c>
      <c r="L56" s="13">
        <v>104503</v>
      </c>
      <c r="M56" s="13">
        <v>0</v>
      </c>
      <c r="N56" s="13">
        <v>0</v>
      </c>
      <c r="O56" s="13">
        <v>0</v>
      </c>
      <c r="P56" s="13">
        <v>548</v>
      </c>
      <c r="Q56" s="13">
        <v>25603</v>
      </c>
      <c r="R56" s="13">
        <v>52741</v>
      </c>
      <c r="S56" s="13">
        <v>0</v>
      </c>
      <c r="T56" s="13">
        <v>0</v>
      </c>
      <c r="U56" s="152">
        <v>0</v>
      </c>
      <c r="V56" s="52"/>
      <c r="W56" s="52"/>
      <c r="X56" s="187"/>
      <c r="Y56" s="35"/>
      <c r="Z56" s="37" t="s">
        <v>628</v>
      </c>
      <c r="AA56" s="494"/>
      <c r="AB56" s="13">
        <v>0</v>
      </c>
      <c r="AC56" s="152">
        <v>0</v>
      </c>
      <c r="AD56" s="502">
        <f t="shared" si="1"/>
        <v>377471</v>
      </c>
      <c r="AE56" s="41"/>
      <c r="AX56" s="30"/>
    </row>
    <row r="57" spans="1:50" ht="13.5" customHeight="1">
      <c r="A57" s="503"/>
      <c r="B57" s="187"/>
      <c r="C57" s="1662"/>
      <c r="D57" s="1663"/>
      <c r="E57" s="1664"/>
      <c r="F57" s="37" t="s">
        <v>629</v>
      </c>
      <c r="G57" s="494"/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52">
        <v>0</v>
      </c>
      <c r="V57" s="52"/>
      <c r="W57" s="52"/>
      <c r="X57" s="187"/>
      <c r="Y57" s="35"/>
      <c r="Z57" s="37" t="s">
        <v>629</v>
      </c>
      <c r="AA57" s="494"/>
      <c r="AB57" s="13">
        <v>0</v>
      </c>
      <c r="AC57" s="152">
        <v>0</v>
      </c>
      <c r="AD57" s="502">
        <f t="shared" si="1"/>
        <v>0</v>
      </c>
      <c r="AE57" s="41"/>
      <c r="AX57" s="30"/>
    </row>
    <row r="58" spans="1:50" ht="13.5" customHeight="1" thickBot="1">
      <c r="A58" s="503"/>
      <c r="B58" s="188"/>
      <c r="C58" s="1665"/>
      <c r="D58" s="1666"/>
      <c r="E58" s="1667"/>
      <c r="F58" s="189" t="s">
        <v>630</v>
      </c>
      <c r="G58" s="495"/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190">
        <v>0</v>
      </c>
      <c r="V58" s="52"/>
      <c r="W58" s="52"/>
      <c r="X58" s="188"/>
      <c r="Y58" s="211"/>
      <c r="Z58" s="189" t="s">
        <v>630</v>
      </c>
      <c r="AA58" s="495"/>
      <c r="AB58" s="90">
        <v>0</v>
      </c>
      <c r="AC58" s="190">
        <v>0</v>
      </c>
      <c r="AD58" s="229">
        <f t="shared" si="1"/>
        <v>0</v>
      </c>
      <c r="AE58" s="41">
        <v>0</v>
      </c>
      <c r="AX58" s="30"/>
    </row>
    <row r="59" ht="12">
      <c r="AX59" s="30"/>
    </row>
    <row r="60" spans="50:51" ht="12">
      <c r="AX60" s="30"/>
      <c r="AY60" s="30"/>
    </row>
  </sheetData>
  <sheetProtection/>
  <mergeCells count="4">
    <mergeCell ref="C6:E16"/>
    <mergeCell ref="C18:E28"/>
    <mergeCell ref="C36:E46"/>
    <mergeCell ref="C48:E58"/>
  </mergeCells>
  <conditionalFormatting sqref="A1:IV65536">
    <cfRule type="cellIs" priority="3" dxfId="0" operator="equal" stopIfTrue="1">
      <formula>0</formula>
    </cfRule>
  </conditionalFormatting>
  <printOptions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1"/>
  <headerFooter alignWithMargins="0">
    <oddFooter>&amp;C&amp;"ＭＳ Ｐゴシック,太字"&amp;20１　水道事業</oddFooter>
  </headerFooter>
  <colBreaks count="1" manualBreakCount="1">
    <brk id="21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AZ68"/>
  <sheetViews>
    <sheetView view="pageBreakPreview" zoomScaleSheetLayoutView="100" zoomScalePageLayoutView="0" workbookViewId="0" topLeftCell="A1">
      <pane xSplit="6" ySplit="3" topLeftCell="G4" activePane="bottomRight" state="frozen"/>
      <selection pane="topLeft" activeCell="J53" sqref="J53"/>
      <selection pane="topRight" activeCell="J53" sqref="J53"/>
      <selection pane="bottomLeft" activeCell="J53" sqref="J53"/>
      <selection pane="bottomRight" activeCell="AV79" sqref="AV79"/>
    </sheetView>
  </sheetViews>
  <sheetFormatPr defaultColWidth="9.00390625" defaultRowHeight="12" customHeight="1"/>
  <cols>
    <col min="1" max="1" width="4.125" style="989" customWidth="1"/>
    <col min="2" max="2" width="2.50390625" style="44" customWidth="1"/>
    <col min="3" max="4" width="3.25390625" style="44" hidden="1" customWidth="1"/>
    <col min="5" max="5" width="4.875" style="44" customWidth="1"/>
    <col min="6" max="6" width="14.875" style="44" customWidth="1"/>
    <col min="7" max="7" width="9.875" style="43" bestFit="1" customWidth="1"/>
    <col min="8" max="46" width="9.125" style="43" bestFit="1" customWidth="1"/>
    <col min="47" max="49" width="9.25390625" style="43" bestFit="1" customWidth="1"/>
    <col min="50" max="50" width="10.50390625" style="43" bestFit="1" customWidth="1"/>
    <col min="51" max="52" width="9.00390625" style="43" customWidth="1"/>
  </cols>
  <sheetData>
    <row r="1" spans="2:4" ht="17.25" customHeight="1" thickBot="1">
      <c r="B1" s="544" t="s">
        <v>120</v>
      </c>
      <c r="C1" s="46"/>
      <c r="D1" s="46"/>
    </row>
    <row r="2" spans="2:51" ht="12" customHeight="1">
      <c r="B2" s="412"/>
      <c r="C2" s="413"/>
      <c r="D2" s="413"/>
      <c r="E2" s="413"/>
      <c r="F2" s="438" t="s">
        <v>246</v>
      </c>
      <c r="G2" s="537" t="s">
        <v>0</v>
      </c>
      <c r="H2" s="160" t="s">
        <v>1</v>
      </c>
      <c r="I2" s="160" t="s">
        <v>2</v>
      </c>
      <c r="J2" s="160" t="s">
        <v>3</v>
      </c>
      <c r="K2" s="160" t="s">
        <v>18</v>
      </c>
      <c r="L2" s="160" t="s">
        <v>4</v>
      </c>
      <c r="M2" s="160" t="s">
        <v>5</v>
      </c>
      <c r="N2" s="160" t="s">
        <v>6</v>
      </c>
      <c r="O2" s="160" t="s">
        <v>7</v>
      </c>
      <c r="P2" s="160" t="s">
        <v>8</v>
      </c>
      <c r="Q2" s="160" t="s">
        <v>9</v>
      </c>
      <c r="R2" s="160" t="s">
        <v>10</v>
      </c>
      <c r="S2" s="160" t="s">
        <v>22</v>
      </c>
      <c r="T2" s="160" t="s">
        <v>11</v>
      </c>
      <c r="U2" s="160" t="s">
        <v>12</v>
      </c>
      <c r="V2" s="160" t="s">
        <v>23</v>
      </c>
      <c r="W2" s="425" t="s">
        <v>25</v>
      </c>
      <c r="X2" s="425" t="s">
        <v>26</v>
      </c>
      <c r="Y2" s="425" t="s">
        <v>27</v>
      </c>
      <c r="Z2" s="425" t="s">
        <v>28</v>
      </c>
      <c r="AA2" s="425" t="s">
        <v>29</v>
      </c>
      <c r="AB2" s="425" t="s">
        <v>30</v>
      </c>
      <c r="AC2" s="425" t="s">
        <v>31</v>
      </c>
      <c r="AD2" s="425" t="s">
        <v>32</v>
      </c>
      <c r="AE2" s="425" t="s">
        <v>33</v>
      </c>
      <c r="AF2" s="425" t="s">
        <v>34</v>
      </c>
      <c r="AG2" s="425" t="s">
        <v>35</v>
      </c>
      <c r="AH2" s="425" t="s">
        <v>36</v>
      </c>
      <c r="AI2" s="425" t="s">
        <v>37</v>
      </c>
      <c r="AJ2" s="425" t="s">
        <v>38</v>
      </c>
      <c r="AK2" s="425" t="s">
        <v>39</v>
      </c>
      <c r="AL2" s="425" t="s">
        <v>40</v>
      </c>
      <c r="AM2" s="425" t="s">
        <v>41</v>
      </c>
      <c r="AN2" s="425" t="s">
        <v>42</v>
      </c>
      <c r="AO2" s="425" t="s">
        <v>43</v>
      </c>
      <c r="AP2" s="425" t="s">
        <v>44</v>
      </c>
      <c r="AQ2" s="425" t="s">
        <v>45</v>
      </c>
      <c r="AR2" s="425" t="s">
        <v>46</v>
      </c>
      <c r="AS2" s="425" t="s">
        <v>47</v>
      </c>
      <c r="AT2" s="425" t="s">
        <v>48</v>
      </c>
      <c r="AU2" s="425" t="s">
        <v>49</v>
      </c>
      <c r="AV2" s="425" t="s">
        <v>50</v>
      </c>
      <c r="AW2" s="430" t="s">
        <v>51</v>
      </c>
      <c r="AX2" s="1668" t="s">
        <v>292</v>
      </c>
      <c r="AY2" s="44"/>
    </row>
    <row r="3" spans="2:51" ht="12" customHeight="1" thickBot="1">
      <c r="B3" s="426" t="s">
        <v>469</v>
      </c>
      <c r="C3" s="427"/>
      <c r="D3" s="427"/>
      <c r="E3" s="427"/>
      <c r="F3" s="428"/>
      <c r="G3" s="538" t="s">
        <v>177</v>
      </c>
      <c r="H3" s="169" t="s">
        <v>178</v>
      </c>
      <c r="I3" s="169" t="s">
        <v>179</v>
      </c>
      <c r="J3" s="169" t="s">
        <v>180</v>
      </c>
      <c r="K3" s="169" t="s">
        <v>19</v>
      </c>
      <c r="L3" s="169" t="s">
        <v>181</v>
      </c>
      <c r="M3" s="169" t="s">
        <v>182</v>
      </c>
      <c r="N3" s="169" t="s">
        <v>20</v>
      </c>
      <c r="O3" s="169" t="s">
        <v>183</v>
      </c>
      <c r="P3" s="169" t="s">
        <v>184</v>
      </c>
      <c r="Q3" s="169" t="s">
        <v>185</v>
      </c>
      <c r="R3" s="169" t="s">
        <v>186</v>
      </c>
      <c r="S3" s="169" t="s">
        <v>21</v>
      </c>
      <c r="T3" s="173" t="s">
        <v>187</v>
      </c>
      <c r="U3" s="169" t="s">
        <v>188</v>
      </c>
      <c r="V3" s="169" t="s">
        <v>24</v>
      </c>
      <c r="W3" s="429" t="s">
        <v>52</v>
      </c>
      <c r="X3" s="429" t="s">
        <v>53</v>
      </c>
      <c r="Y3" s="429" t="s">
        <v>54</v>
      </c>
      <c r="Z3" s="429" t="s">
        <v>55</v>
      </c>
      <c r="AA3" s="429" t="s">
        <v>56</v>
      </c>
      <c r="AB3" s="429" t="s">
        <v>57</v>
      </c>
      <c r="AC3" s="174" t="s">
        <v>58</v>
      </c>
      <c r="AD3" s="429" t="s">
        <v>59</v>
      </c>
      <c r="AE3" s="429" t="s">
        <v>60</v>
      </c>
      <c r="AF3" s="429" t="s">
        <v>61</v>
      </c>
      <c r="AG3" s="429" t="s">
        <v>62</v>
      </c>
      <c r="AH3" s="429" t="s">
        <v>63</v>
      </c>
      <c r="AI3" s="429" t="s">
        <v>64</v>
      </c>
      <c r="AJ3" s="429" t="s">
        <v>65</v>
      </c>
      <c r="AK3" s="429" t="s">
        <v>66</v>
      </c>
      <c r="AL3" s="429" t="s">
        <v>67</v>
      </c>
      <c r="AM3" s="429" t="s">
        <v>68</v>
      </c>
      <c r="AN3" s="429" t="s">
        <v>69</v>
      </c>
      <c r="AO3" s="429" t="s">
        <v>70</v>
      </c>
      <c r="AP3" s="429" t="s">
        <v>71</v>
      </c>
      <c r="AQ3" s="429" t="s">
        <v>72</v>
      </c>
      <c r="AR3" s="429" t="s">
        <v>73</v>
      </c>
      <c r="AS3" s="429" t="s">
        <v>74</v>
      </c>
      <c r="AT3" s="429" t="s">
        <v>75</v>
      </c>
      <c r="AU3" s="429" t="s">
        <v>76</v>
      </c>
      <c r="AV3" s="174" t="s">
        <v>77</v>
      </c>
      <c r="AW3" s="176" t="s">
        <v>78</v>
      </c>
      <c r="AX3" s="1669"/>
      <c r="AY3" s="44"/>
    </row>
    <row r="4" spans="1:52" s="1" customFormat="1" ht="12" customHeight="1">
      <c r="A4" s="989"/>
      <c r="B4" s="424" t="s">
        <v>121</v>
      </c>
      <c r="C4" s="84"/>
      <c r="D4" s="84"/>
      <c r="E4" s="50"/>
      <c r="F4" s="414"/>
      <c r="G4" s="831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2"/>
      <c r="AE4" s="832"/>
      <c r="AF4" s="832"/>
      <c r="AG4" s="832"/>
      <c r="AH4" s="832"/>
      <c r="AI4" s="832"/>
      <c r="AJ4" s="832"/>
      <c r="AK4" s="832"/>
      <c r="AL4" s="832"/>
      <c r="AM4" s="832"/>
      <c r="AN4" s="832"/>
      <c r="AO4" s="832"/>
      <c r="AP4" s="832"/>
      <c r="AQ4" s="832"/>
      <c r="AR4" s="832"/>
      <c r="AS4" s="832"/>
      <c r="AT4" s="832"/>
      <c r="AU4" s="832"/>
      <c r="AV4" s="832"/>
      <c r="AW4" s="833"/>
      <c r="AX4" s="834"/>
      <c r="AY4" s="45"/>
      <c r="AZ4" s="45"/>
    </row>
    <row r="5" spans="2:51" ht="12" customHeight="1">
      <c r="B5" s="1670"/>
      <c r="C5" s="1671"/>
      <c r="D5" s="1671"/>
      <c r="E5" s="407" t="s">
        <v>132</v>
      </c>
      <c r="F5" s="417"/>
      <c r="G5" s="504">
        <v>600</v>
      </c>
      <c r="H5" s="505">
        <v>492</v>
      </c>
      <c r="I5" s="505">
        <v>84</v>
      </c>
      <c r="J5" s="505">
        <v>240</v>
      </c>
      <c r="K5" s="505">
        <v>119</v>
      </c>
      <c r="L5" s="505">
        <v>84</v>
      </c>
      <c r="M5" s="505">
        <v>72</v>
      </c>
      <c r="N5" s="505">
        <v>72</v>
      </c>
      <c r="O5" s="505">
        <v>108</v>
      </c>
      <c r="P5" s="505">
        <v>48</v>
      </c>
      <c r="Q5" s="505">
        <v>84</v>
      </c>
      <c r="R5" s="505">
        <v>192</v>
      </c>
      <c r="S5" s="505">
        <v>492</v>
      </c>
      <c r="T5" s="505">
        <v>192</v>
      </c>
      <c r="U5" s="505">
        <v>60</v>
      </c>
      <c r="V5" s="505">
        <v>36</v>
      </c>
      <c r="W5" s="505">
        <v>96</v>
      </c>
      <c r="X5" s="505">
        <v>108</v>
      </c>
      <c r="Y5" s="505">
        <v>91</v>
      </c>
      <c r="Z5" s="505">
        <v>132</v>
      </c>
      <c r="AA5" s="505">
        <v>156</v>
      </c>
      <c r="AB5" s="505">
        <v>180</v>
      </c>
      <c r="AC5" s="505">
        <v>120</v>
      </c>
      <c r="AD5" s="505">
        <v>144</v>
      </c>
      <c r="AE5" s="505">
        <v>192</v>
      </c>
      <c r="AF5" s="505">
        <v>60</v>
      </c>
      <c r="AG5" s="505">
        <v>168</v>
      </c>
      <c r="AH5" s="505">
        <v>144</v>
      </c>
      <c r="AI5" s="505">
        <v>120</v>
      </c>
      <c r="AJ5" s="505">
        <v>108</v>
      </c>
      <c r="AK5" s="505">
        <v>60</v>
      </c>
      <c r="AL5" s="505">
        <v>72</v>
      </c>
      <c r="AM5" s="505">
        <v>120</v>
      </c>
      <c r="AN5" s="505">
        <v>60</v>
      </c>
      <c r="AO5" s="505">
        <v>36</v>
      </c>
      <c r="AP5" s="505">
        <v>60</v>
      </c>
      <c r="AQ5" s="505">
        <v>24</v>
      </c>
      <c r="AR5" s="505">
        <v>48</v>
      </c>
      <c r="AS5" s="505">
        <v>36</v>
      </c>
      <c r="AT5" s="505">
        <v>120</v>
      </c>
      <c r="AU5" s="505">
        <v>96</v>
      </c>
      <c r="AV5" s="505">
        <v>228</v>
      </c>
      <c r="AW5" s="506">
        <v>204</v>
      </c>
      <c r="AX5" s="433">
        <f aca="true" t="shared" si="0" ref="AX5:AX67">SUM(G5:AW5)</f>
        <v>5958</v>
      </c>
      <c r="AY5" s="45"/>
    </row>
    <row r="6" spans="2:51" ht="12" customHeight="1">
      <c r="B6" s="1670"/>
      <c r="C6" s="1671"/>
      <c r="D6" s="1671"/>
      <c r="E6" s="408" t="s">
        <v>133</v>
      </c>
      <c r="F6" s="418"/>
      <c r="G6" s="507">
        <v>50</v>
      </c>
      <c r="H6" s="508">
        <v>41</v>
      </c>
      <c r="I6" s="508">
        <v>7</v>
      </c>
      <c r="J6" s="508">
        <v>20</v>
      </c>
      <c r="K6" s="508">
        <v>10</v>
      </c>
      <c r="L6" s="508">
        <v>7</v>
      </c>
      <c r="M6" s="508">
        <v>6</v>
      </c>
      <c r="N6" s="508">
        <v>6</v>
      </c>
      <c r="O6" s="508">
        <v>9</v>
      </c>
      <c r="P6" s="508">
        <v>4</v>
      </c>
      <c r="Q6" s="508">
        <v>7</v>
      </c>
      <c r="R6" s="508">
        <v>16</v>
      </c>
      <c r="S6" s="508">
        <v>41</v>
      </c>
      <c r="T6" s="508">
        <v>16</v>
      </c>
      <c r="U6" s="508">
        <v>5</v>
      </c>
      <c r="V6" s="508">
        <v>3</v>
      </c>
      <c r="W6" s="508">
        <v>8</v>
      </c>
      <c r="X6" s="508">
        <v>9</v>
      </c>
      <c r="Y6" s="508">
        <v>8</v>
      </c>
      <c r="Z6" s="508">
        <v>11</v>
      </c>
      <c r="AA6" s="508">
        <v>13</v>
      </c>
      <c r="AB6" s="508">
        <v>15</v>
      </c>
      <c r="AC6" s="508">
        <v>10</v>
      </c>
      <c r="AD6" s="508">
        <v>12</v>
      </c>
      <c r="AE6" s="508">
        <v>16</v>
      </c>
      <c r="AF6" s="508">
        <v>5</v>
      </c>
      <c r="AG6" s="508">
        <v>14</v>
      </c>
      <c r="AH6" s="508">
        <v>12</v>
      </c>
      <c r="AI6" s="508">
        <v>10</v>
      </c>
      <c r="AJ6" s="508">
        <v>9</v>
      </c>
      <c r="AK6" s="508">
        <v>5</v>
      </c>
      <c r="AL6" s="508">
        <v>6</v>
      </c>
      <c r="AM6" s="508">
        <v>10</v>
      </c>
      <c r="AN6" s="508">
        <v>5</v>
      </c>
      <c r="AO6" s="508">
        <v>3</v>
      </c>
      <c r="AP6" s="508">
        <v>5</v>
      </c>
      <c r="AQ6" s="508">
        <v>2</v>
      </c>
      <c r="AR6" s="508">
        <v>4</v>
      </c>
      <c r="AS6" s="508">
        <v>3</v>
      </c>
      <c r="AT6" s="508">
        <v>10</v>
      </c>
      <c r="AU6" s="508">
        <v>8</v>
      </c>
      <c r="AV6" s="508">
        <v>19</v>
      </c>
      <c r="AW6" s="509">
        <v>17</v>
      </c>
      <c r="AX6" s="435">
        <f t="shared" si="0"/>
        <v>497</v>
      </c>
      <c r="AY6" s="45"/>
    </row>
    <row r="7" spans="2:51" ht="12" customHeight="1">
      <c r="B7" s="1670"/>
      <c r="C7" s="1671"/>
      <c r="D7" s="1671"/>
      <c r="E7" s="408" t="s">
        <v>495</v>
      </c>
      <c r="F7" s="418"/>
      <c r="G7" s="507">
        <v>189912</v>
      </c>
      <c r="H7" s="508">
        <v>182509</v>
      </c>
      <c r="I7" s="508">
        <v>31324</v>
      </c>
      <c r="J7" s="508">
        <v>92657</v>
      </c>
      <c r="K7" s="508">
        <v>39524</v>
      </c>
      <c r="L7" s="508">
        <v>28008</v>
      </c>
      <c r="M7" s="508">
        <v>25030</v>
      </c>
      <c r="N7" s="508">
        <v>25811</v>
      </c>
      <c r="O7" s="508">
        <v>39241</v>
      </c>
      <c r="P7" s="508">
        <v>16725</v>
      </c>
      <c r="Q7" s="508">
        <v>32031</v>
      </c>
      <c r="R7" s="508">
        <v>71934</v>
      </c>
      <c r="S7" s="508">
        <v>192767</v>
      </c>
      <c r="T7" s="508">
        <v>72733</v>
      </c>
      <c r="U7" s="508">
        <v>23748</v>
      </c>
      <c r="V7" s="508">
        <v>12305</v>
      </c>
      <c r="W7" s="508">
        <v>32619</v>
      </c>
      <c r="X7" s="508">
        <v>38750</v>
      </c>
      <c r="Y7" s="508">
        <v>31319</v>
      </c>
      <c r="Z7" s="508">
        <v>49573</v>
      </c>
      <c r="AA7" s="508">
        <v>52481</v>
      </c>
      <c r="AB7" s="508">
        <v>62960</v>
      </c>
      <c r="AC7" s="508">
        <v>38965</v>
      </c>
      <c r="AD7" s="508">
        <v>52918</v>
      </c>
      <c r="AE7" s="508">
        <v>66218</v>
      </c>
      <c r="AF7" s="508">
        <v>21417</v>
      </c>
      <c r="AG7" s="508">
        <v>55554</v>
      </c>
      <c r="AH7" s="508">
        <v>45407</v>
      </c>
      <c r="AI7" s="508">
        <v>44993</v>
      </c>
      <c r="AJ7" s="508">
        <v>35575</v>
      </c>
      <c r="AK7" s="508">
        <v>20381</v>
      </c>
      <c r="AL7" s="508">
        <v>21171</v>
      </c>
      <c r="AM7" s="508">
        <v>41379</v>
      </c>
      <c r="AN7" s="508">
        <v>22214</v>
      </c>
      <c r="AO7" s="508">
        <v>13373</v>
      </c>
      <c r="AP7" s="508">
        <v>19947</v>
      </c>
      <c r="AQ7" s="508">
        <v>6734</v>
      </c>
      <c r="AR7" s="508">
        <v>17640</v>
      </c>
      <c r="AS7" s="508">
        <v>13072</v>
      </c>
      <c r="AT7" s="508">
        <v>40775</v>
      </c>
      <c r="AU7" s="508">
        <v>33894</v>
      </c>
      <c r="AV7" s="508">
        <v>84939</v>
      </c>
      <c r="AW7" s="509">
        <v>70489</v>
      </c>
      <c r="AX7" s="435">
        <f t="shared" si="0"/>
        <v>2111016</v>
      </c>
      <c r="AY7" s="1"/>
    </row>
    <row r="8" spans="2:51" ht="12" customHeight="1">
      <c r="B8" s="1670"/>
      <c r="C8" s="1671"/>
      <c r="D8" s="1671"/>
      <c r="E8" s="409" t="s">
        <v>496</v>
      </c>
      <c r="F8" s="419"/>
      <c r="G8" s="507">
        <v>103127</v>
      </c>
      <c r="H8" s="508">
        <v>89138</v>
      </c>
      <c r="I8" s="508">
        <v>13093</v>
      </c>
      <c r="J8" s="508">
        <v>46670</v>
      </c>
      <c r="K8" s="508">
        <v>26784</v>
      </c>
      <c r="L8" s="508">
        <v>13578</v>
      </c>
      <c r="M8" s="508">
        <v>10553</v>
      </c>
      <c r="N8" s="508">
        <v>10671</v>
      </c>
      <c r="O8" s="508">
        <v>18589</v>
      </c>
      <c r="P8" s="508">
        <v>7216</v>
      </c>
      <c r="Q8" s="508">
        <v>14120</v>
      </c>
      <c r="R8" s="508">
        <v>30135</v>
      </c>
      <c r="S8" s="508">
        <v>85799</v>
      </c>
      <c r="T8" s="508">
        <v>34751</v>
      </c>
      <c r="U8" s="508">
        <v>11347</v>
      </c>
      <c r="V8" s="508">
        <v>5727</v>
      </c>
      <c r="W8" s="508">
        <v>16424</v>
      </c>
      <c r="X8" s="508">
        <v>16409</v>
      </c>
      <c r="Y8" s="508">
        <v>16131</v>
      </c>
      <c r="Z8" s="508">
        <v>21236</v>
      </c>
      <c r="AA8" s="508">
        <v>22898</v>
      </c>
      <c r="AB8" s="508">
        <v>28707</v>
      </c>
      <c r="AC8" s="508">
        <v>18210</v>
      </c>
      <c r="AD8" s="508">
        <v>20843</v>
      </c>
      <c r="AE8" s="508">
        <v>36744</v>
      </c>
      <c r="AF8" s="508">
        <v>9810</v>
      </c>
      <c r="AG8" s="508">
        <v>24843</v>
      </c>
      <c r="AH8" s="508">
        <v>30812</v>
      </c>
      <c r="AI8" s="508">
        <v>21064</v>
      </c>
      <c r="AJ8" s="508">
        <v>17155</v>
      </c>
      <c r="AK8" s="508">
        <v>8363</v>
      </c>
      <c r="AL8" s="508">
        <v>8937</v>
      </c>
      <c r="AM8" s="508">
        <v>18164</v>
      </c>
      <c r="AN8" s="508">
        <v>9595</v>
      </c>
      <c r="AO8" s="508">
        <v>5388</v>
      </c>
      <c r="AP8" s="508">
        <v>8937</v>
      </c>
      <c r="AQ8" s="508">
        <v>2223</v>
      </c>
      <c r="AR8" s="508">
        <v>6988</v>
      </c>
      <c r="AS8" s="508">
        <v>5630</v>
      </c>
      <c r="AT8" s="508">
        <v>16662</v>
      </c>
      <c r="AU8" s="508">
        <v>14778</v>
      </c>
      <c r="AV8" s="508">
        <v>37840</v>
      </c>
      <c r="AW8" s="509">
        <v>35293</v>
      </c>
      <c r="AX8" s="435">
        <f>SUM(G8:AW8)</f>
        <v>1001382</v>
      </c>
      <c r="AY8" s="1"/>
    </row>
    <row r="9" spans="2:51" ht="12" customHeight="1">
      <c r="B9" s="1670"/>
      <c r="C9" s="1671"/>
      <c r="D9" s="1671"/>
      <c r="E9" s="51"/>
      <c r="F9" s="420" t="s">
        <v>122</v>
      </c>
      <c r="G9" s="507">
        <v>23770</v>
      </c>
      <c r="H9" s="508">
        <v>9284</v>
      </c>
      <c r="I9" s="508">
        <v>277</v>
      </c>
      <c r="J9" s="508">
        <v>2329</v>
      </c>
      <c r="K9" s="508">
        <v>1500</v>
      </c>
      <c r="L9" s="508">
        <v>2478</v>
      </c>
      <c r="M9" s="508">
        <v>421</v>
      </c>
      <c r="N9" s="508">
        <v>538</v>
      </c>
      <c r="O9" s="508">
        <v>2983</v>
      </c>
      <c r="P9" s="508">
        <v>195</v>
      </c>
      <c r="Q9" s="508">
        <v>954</v>
      </c>
      <c r="R9" s="508">
        <v>2993</v>
      </c>
      <c r="S9" s="508">
        <v>4374</v>
      </c>
      <c r="T9" s="508">
        <v>1724</v>
      </c>
      <c r="U9" s="508">
        <v>1396</v>
      </c>
      <c r="V9" s="508">
        <v>372</v>
      </c>
      <c r="W9" s="508">
        <v>4287</v>
      </c>
      <c r="X9" s="508">
        <v>803</v>
      </c>
      <c r="Y9" s="508">
        <v>1985</v>
      </c>
      <c r="Z9" s="508">
        <v>291</v>
      </c>
      <c r="AA9" s="508">
        <v>2436</v>
      </c>
      <c r="AB9" s="508">
        <v>3839</v>
      </c>
      <c r="AC9" s="508">
        <v>1986</v>
      </c>
      <c r="AD9" s="508">
        <v>337</v>
      </c>
      <c r="AE9" s="508">
        <v>7631</v>
      </c>
      <c r="AF9" s="508">
        <v>1225</v>
      </c>
      <c r="AG9" s="508">
        <v>3332</v>
      </c>
      <c r="AH9" s="508">
        <v>3574</v>
      </c>
      <c r="AI9" s="508">
        <v>2721</v>
      </c>
      <c r="AJ9" s="508">
        <v>1975</v>
      </c>
      <c r="AK9" s="508">
        <v>352</v>
      </c>
      <c r="AL9" s="508">
        <v>1044</v>
      </c>
      <c r="AM9" s="508">
        <v>2372</v>
      </c>
      <c r="AN9" s="508">
        <v>333</v>
      </c>
      <c r="AO9" s="508">
        <v>236</v>
      </c>
      <c r="AP9" s="508">
        <v>471</v>
      </c>
      <c r="AQ9" s="508">
        <v>25</v>
      </c>
      <c r="AR9" s="508">
        <v>197</v>
      </c>
      <c r="AS9" s="508">
        <v>164</v>
      </c>
      <c r="AT9" s="508">
        <v>1085</v>
      </c>
      <c r="AU9" s="508">
        <v>1172</v>
      </c>
      <c r="AV9" s="508">
        <v>2620</v>
      </c>
      <c r="AW9" s="509">
        <v>4833</v>
      </c>
      <c r="AX9" s="435">
        <f t="shared" si="0"/>
        <v>106914</v>
      </c>
      <c r="AY9" s="1"/>
    </row>
    <row r="10" spans="2:51" ht="12" customHeight="1">
      <c r="B10" s="1670"/>
      <c r="C10" s="1671"/>
      <c r="D10" s="1671"/>
      <c r="E10" s="51"/>
      <c r="F10" s="420" t="s">
        <v>123</v>
      </c>
      <c r="G10" s="507">
        <v>89</v>
      </c>
      <c r="H10" s="508">
        <v>632</v>
      </c>
      <c r="I10" s="508">
        <v>0</v>
      </c>
      <c r="J10" s="508">
        <v>0</v>
      </c>
      <c r="K10" s="508">
        <v>0</v>
      </c>
      <c r="L10" s="508">
        <v>35</v>
      </c>
      <c r="M10" s="508">
        <v>0</v>
      </c>
      <c r="N10" s="508">
        <v>17</v>
      </c>
      <c r="O10" s="508">
        <v>0</v>
      </c>
      <c r="P10" s="508">
        <v>0</v>
      </c>
      <c r="Q10" s="508">
        <v>0</v>
      </c>
      <c r="R10" s="508">
        <v>0</v>
      </c>
      <c r="S10" s="508">
        <v>0</v>
      </c>
      <c r="T10" s="508">
        <v>0</v>
      </c>
      <c r="U10" s="508">
        <v>1</v>
      </c>
      <c r="V10" s="508">
        <v>0</v>
      </c>
      <c r="W10" s="508">
        <v>2</v>
      </c>
      <c r="X10" s="508">
        <v>8</v>
      </c>
      <c r="Y10" s="508">
        <v>2</v>
      </c>
      <c r="Z10" s="508">
        <v>14</v>
      </c>
      <c r="AA10" s="508">
        <v>0</v>
      </c>
      <c r="AB10" s="508">
        <v>0</v>
      </c>
      <c r="AC10" s="508">
        <v>0</v>
      </c>
      <c r="AD10" s="508">
        <v>0</v>
      </c>
      <c r="AE10" s="508">
        <v>13</v>
      </c>
      <c r="AF10" s="508">
        <v>0</v>
      </c>
      <c r="AG10" s="508">
        <v>0</v>
      </c>
      <c r="AH10" s="508">
        <v>30</v>
      </c>
      <c r="AI10" s="508">
        <v>0</v>
      </c>
      <c r="AJ10" s="508">
        <v>38</v>
      </c>
      <c r="AK10" s="508">
        <v>0</v>
      </c>
      <c r="AL10" s="508">
        <v>0</v>
      </c>
      <c r="AM10" s="508">
        <v>0</v>
      </c>
      <c r="AN10" s="508">
        <v>65</v>
      </c>
      <c r="AO10" s="508">
        <v>0</v>
      </c>
      <c r="AP10" s="508">
        <v>0</v>
      </c>
      <c r="AQ10" s="508">
        <v>0</v>
      </c>
      <c r="AR10" s="508">
        <v>0</v>
      </c>
      <c r="AS10" s="508">
        <v>0</v>
      </c>
      <c r="AT10" s="508">
        <v>0</v>
      </c>
      <c r="AU10" s="508">
        <v>1368</v>
      </c>
      <c r="AV10" s="508">
        <v>409</v>
      </c>
      <c r="AW10" s="509">
        <v>1277</v>
      </c>
      <c r="AX10" s="435">
        <f t="shared" si="0"/>
        <v>4000</v>
      </c>
      <c r="AY10" s="1"/>
    </row>
    <row r="11" spans="2:51" ht="12" customHeight="1">
      <c r="B11" s="1670"/>
      <c r="C11" s="1671"/>
      <c r="D11" s="1671"/>
      <c r="E11" s="51"/>
      <c r="F11" s="420" t="s">
        <v>124</v>
      </c>
      <c r="G11" s="507">
        <v>65352</v>
      </c>
      <c r="H11" s="508">
        <v>64521</v>
      </c>
      <c r="I11" s="508">
        <v>10778</v>
      </c>
      <c r="J11" s="508">
        <v>32188</v>
      </c>
      <c r="K11" s="508">
        <v>13634</v>
      </c>
      <c r="L11" s="508">
        <v>9771</v>
      </c>
      <c r="M11" s="508">
        <v>8712</v>
      </c>
      <c r="N11" s="508">
        <v>8965</v>
      </c>
      <c r="O11" s="508">
        <v>13425</v>
      </c>
      <c r="P11" s="508">
        <v>5838</v>
      </c>
      <c r="Q11" s="508">
        <v>11308</v>
      </c>
      <c r="R11" s="508">
        <v>24733</v>
      </c>
      <c r="S11" s="508">
        <v>68384</v>
      </c>
      <c r="T11" s="508">
        <v>25839</v>
      </c>
      <c r="U11" s="508">
        <v>8578</v>
      </c>
      <c r="V11" s="508">
        <v>4362</v>
      </c>
      <c r="W11" s="508">
        <v>11139</v>
      </c>
      <c r="X11" s="508">
        <v>13391</v>
      </c>
      <c r="Y11" s="508">
        <v>10880</v>
      </c>
      <c r="Z11" s="508">
        <v>17748</v>
      </c>
      <c r="AA11" s="508">
        <v>18194</v>
      </c>
      <c r="AB11" s="508">
        <v>21545</v>
      </c>
      <c r="AC11" s="508">
        <v>14030</v>
      </c>
      <c r="AD11" s="508">
        <v>18838</v>
      </c>
      <c r="AE11" s="508">
        <v>23216</v>
      </c>
      <c r="AF11" s="508">
        <v>7352</v>
      </c>
      <c r="AG11" s="508">
        <v>18639</v>
      </c>
      <c r="AH11" s="508">
        <v>15427</v>
      </c>
      <c r="AI11" s="508">
        <v>15693</v>
      </c>
      <c r="AJ11" s="508">
        <v>12873</v>
      </c>
      <c r="AK11" s="508">
        <v>7162</v>
      </c>
      <c r="AL11" s="508">
        <v>7027</v>
      </c>
      <c r="AM11" s="508">
        <v>13425</v>
      </c>
      <c r="AN11" s="508">
        <v>7919</v>
      </c>
      <c r="AO11" s="508">
        <v>4688</v>
      </c>
      <c r="AP11" s="508">
        <v>6998</v>
      </c>
      <c r="AQ11" s="508">
        <v>2149</v>
      </c>
      <c r="AR11" s="508">
        <v>6227</v>
      </c>
      <c r="AS11" s="508">
        <v>4565</v>
      </c>
      <c r="AT11" s="508">
        <v>14027</v>
      </c>
      <c r="AU11" s="508">
        <v>11636</v>
      </c>
      <c r="AV11" s="508">
        <v>29450</v>
      </c>
      <c r="AW11" s="509">
        <v>24369</v>
      </c>
      <c r="AX11" s="435">
        <f t="shared" si="0"/>
        <v>734995</v>
      </c>
      <c r="AY11" s="1"/>
    </row>
    <row r="12" spans="2:51" ht="12" customHeight="1">
      <c r="B12" s="1670"/>
      <c r="C12" s="1671"/>
      <c r="D12" s="1671"/>
      <c r="E12" s="410"/>
      <c r="F12" s="420" t="s">
        <v>125</v>
      </c>
      <c r="G12" s="507">
        <v>13916</v>
      </c>
      <c r="H12" s="508">
        <v>14701</v>
      </c>
      <c r="I12" s="508">
        <v>2038</v>
      </c>
      <c r="J12" s="508">
        <v>12153</v>
      </c>
      <c r="K12" s="508">
        <v>11650</v>
      </c>
      <c r="L12" s="508">
        <v>1294</v>
      </c>
      <c r="M12" s="508">
        <v>1420</v>
      </c>
      <c r="N12" s="508">
        <v>1151</v>
      </c>
      <c r="O12" s="508">
        <v>2181</v>
      </c>
      <c r="P12" s="508">
        <v>1183</v>
      </c>
      <c r="Q12" s="508">
        <v>1858</v>
      </c>
      <c r="R12" s="508">
        <v>2409</v>
      </c>
      <c r="S12" s="508">
        <v>13041</v>
      </c>
      <c r="T12" s="508">
        <v>7188</v>
      </c>
      <c r="U12" s="508">
        <v>1372</v>
      </c>
      <c r="V12" s="508">
        <v>993</v>
      </c>
      <c r="W12" s="508">
        <v>996</v>
      </c>
      <c r="X12" s="508">
        <v>2207</v>
      </c>
      <c r="Y12" s="508">
        <v>3264</v>
      </c>
      <c r="Z12" s="508">
        <v>3183</v>
      </c>
      <c r="AA12" s="508">
        <v>2268</v>
      </c>
      <c r="AB12" s="508">
        <v>3323</v>
      </c>
      <c r="AC12" s="508">
        <v>2194</v>
      </c>
      <c r="AD12" s="508">
        <v>1668</v>
      </c>
      <c r="AE12" s="508">
        <v>5884</v>
      </c>
      <c r="AF12" s="508">
        <v>1233</v>
      </c>
      <c r="AG12" s="508">
        <v>2872</v>
      </c>
      <c r="AH12" s="508">
        <v>11781</v>
      </c>
      <c r="AI12" s="508">
        <v>2650</v>
      </c>
      <c r="AJ12" s="508">
        <v>2269</v>
      </c>
      <c r="AK12" s="508">
        <v>849</v>
      </c>
      <c r="AL12" s="508">
        <v>866</v>
      </c>
      <c r="AM12" s="508">
        <v>2367</v>
      </c>
      <c r="AN12" s="508">
        <v>1278</v>
      </c>
      <c r="AO12" s="508">
        <v>464</v>
      </c>
      <c r="AP12" s="508">
        <v>1468</v>
      </c>
      <c r="AQ12" s="508">
        <v>49</v>
      </c>
      <c r="AR12" s="508">
        <v>564</v>
      </c>
      <c r="AS12" s="508">
        <v>901</v>
      </c>
      <c r="AT12" s="508">
        <v>1550</v>
      </c>
      <c r="AU12" s="508">
        <v>602</v>
      </c>
      <c r="AV12" s="508">
        <v>5361</v>
      </c>
      <c r="AW12" s="509">
        <v>4814</v>
      </c>
      <c r="AX12" s="435">
        <f t="shared" si="0"/>
        <v>155473</v>
      </c>
      <c r="AY12" s="1"/>
    </row>
    <row r="13" spans="2:51" ht="12" customHeight="1">
      <c r="B13" s="1670"/>
      <c r="C13" s="1671"/>
      <c r="D13" s="1671"/>
      <c r="E13" s="411" t="s">
        <v>497</v>
      </c>
      <c r="F13" s="421"/>
      <c r="G13" s="510">
        <v>293039</v>
      </c>
      <c r="H13" s="511">
        <v>271647</v>
      </c>
      <c r="I13" s="511">
        <v>44417</v>
      </c>
      <c r="J13" s="511">
        <v>139327</v>
      </c>
      <c r="K13" s="511">
        <v>66308</v>
      </c>
      <c r="L13" s="511">
        <v>41586</v>
      </c>
      <c r="M13" s="511">
        <v>35583</v>
      </c>
      <c r="N13" s="511">
        <v>36482</v>
      </c>
      <c r="O13" s="511">
        <v>57830</v>
      </c>
      <c r="P13" s="511">
        <v>23941</v>
      </c>
      <c r="Q13" s="511">
        <v>46151</v>
      </c>
      <c r="R13" s="511">
        <v>102069</v>
      </c>
      <c r="S13" s="511">
        <v>278566</v>
      </c>
      <c r="T13" s="511">
        <v>107484</v>
      </c>
      <c r="U13" s="511">
        <v>35095</v>
      </c>
      <c r="V13" s="511">
        <v>18032</v>
      </c>
      <c r="W13" s="511">
        <v>49043</v>
      </c>
      <c r="X13" s="511">
        <v>55159</v>
      </c>
      <c r="Y13" s="511">
        <v>47450</v>
      </c>
      <c r="Z13" s="511">
        <v>70809</v>
      </c>
      <c r="AA13" s="511">
        <v>75379</v>
      </c>
      <c r="AB13" s="511">
        <v>91667</v>
      </c>
      <c r="AC13" s="511">
        <v>57175</v>
      </c>
      <c r="AD13" s="511">
        <v>73761</v>
      </c>
      <c r="AE13" s="511">
        <v>102962</v>
      </c>
      <c r="AF13" s="511">
        <v>31227</v>
      </c>
      <c r="AG13" s="511">
        <v>80397</v>
      </c>
      <c r="AH13" s="511">
        <v>76219</v>
      </c>
      <c r="AI13" s="511">
        <v>66057</v>
      </c>
      <c r="AJ13" s="511">
        <v>52730</v>
      </c>
      <c r="AK13" s="511">
        <v>28744</v>
      </c>
      <c r="AL13" s="511">
        <v>30108</v>
      </c>
      <c r="AM13" s="511">
        <v>59543</v>
      </c>
      <c r="AN13" s="511">
        <v>31809</v>
      </c>
      <c r="AO13" s="511">
        <v>18761</v>
      </c>
      <c r="AP13" s="511">
        <v>28884</v>
      </c>
      <c r="AQ13" s="511">
        <v>8957</v>
      </c>
      <c r="AR13" s="511">
        <v>24628</v>
      </c>
      <c r="AS13" s="511">
        <v>18702</v>
      </c>
      <c r="AT13" s="511">
        <v>57437</v>
      </c>
      <c r="AU13" s="511">
        <v>48672</v>
      </c>
      <c r="AV13" s="511">
        <v>122779</v>
      </c>
      <c r="AW13" s="512">
        <v>105782</v>
      </c>
      <c r="AX13" s="434">
        <f t="shared" si="0"/>
        <v>3112398</v>
      </c>
      <c r="AY13" s="1"/>
    </row>
    <row r="14" spans="2:51" ht="12" customHeight="1">
      <c r="B14" s="1670"/>
      <c r="C14" s="1671"/>
      <c r="D14" s="1671"/>
      <c r="E14" s="410" t="s">
        <v>134</v>
      </c>
      <c r="F14" s="417"/>
      <c r="G14" s="504">
        <v>2145</v>
      </c>
      <c r="H14" s="505">
        <v>1849</v>
      </c>
      <c r="I14" s="505">
        <v>316</v>
      </c>
      <c r="J14" s="505">
        <v>960</v>
      </c>
      <c r="K14" s="505">
        <v>422</v>
      </c>
      <c r="L14" s="505">
        <v>290</v>
      </c>
      <c r="M14" s="505">
        <v>263</v>
      </c>
      <c r="N14" s="505">
        <v>284</v>
      </c>
      <c r="O14" s="505">
        <v>412</v>
      </c>
      <c r="P14" s="505">
        <v>189</v>
      </c>
      <c r="Q14" s="505">
        <v>357</v>
      </c>
      <c r="R14" s="505">
        <v>758</v>
      </c>
      <c r="S14" s="505">
        <v>1953</v>
      </c>
      <c r="T14" s="505">
        <v>767</v>
      </c>
      <c r="U14" s="505">
        <v>256</v>
      </c>
      <c r="V14" s="505">
        <v>135</v>
      </c>
      <c r="W14" s="505">
        <v>347</v>
      </c>
      <c r="X14" s="505">
        <v>406</v>
      </c>
      <c r="Y14" s="505">
        <v>349</v>
      </c>
      <c r="Z14" s="505">
        <v>544</v>
      </c>
      <c r="AA14" s="505">
        <v>567</v>
      </c>
      <c r="AB14" s="505">
        <v>686</v>
      </c>
      <c r="AC14" s="505">
        <v>417</v>
      </c>
      <c r="AD14" s="505">
        <v>576</v>
      </c>
      <c r="AE14" s="505">
        <v>719</v>
      </c>
      <c r="AF14" s="505">
        <v>201</v>
      </c>
      <c r="AG14" s="505">
        <v>591</v>
      </c>
      <c r="AH14" s="505">
        <v>492</v>
      </c>
      <c r="AI14" s="505">
        <v>458</v>
      </c>
      <c r="AJ14" s="505">
        <v>380</v>
      </c>
      <c r="AK14" s="505">
        <v>225</v>
      </c>
      <c r="AL14" s="505">
        <v>216</v>
      </c>
      <c r="AM14" s="505">
        <v>513</v>
      </c>
      <c r="AN14" s="505">
        <v>252</v>
      </c>
      <c r="AO14" s="505">
        <v>143</v>
      </c>
      <c r="AP14" s="505">
        <v>206</v>
      </c>
      <c r="AQ14" s="505">
        <v>71</v>
      </c>
      <c r="AR14" s="505">
        <v>183</v>
      </c>
      <c r="AS14" s="505">
        <v>143</v>
      </c>
      <c r="AT14" s="505">
        <v>454</v>
      </c>
      <c r="AU14" s="505">
        <v>357</v>
      </c>
      <c r="AV14" s="505">
        <v>885</v>
      </c>
      <c r="AW14" s="506">
        <v>775</v>
      </c>
      <c r="AX14" s="433">
        <f t="shared" si="0"/>
        <v>22512</v>
      </c>
      <c r="AY14" s="1"/>
    </row>
    <row r="15" spans="2:51" ht="12" customHeight="1">
      <c r="B15" s="1673"/>
      <c r="C15" s="1674"/>
      <c r="D15" s="1674"/>
      <c r="E15" s="49" t="s">
        <v>135</v>
      </c>
      <c r="F15" s="414"/>
      <c r="G15" s="510">
        <v>885</v>
      </c>
      <c r="H15" s="511">
        <v>871</v>
      </c>
      <c r="I15" s="511">
        <v>153</v>
      </c>
      <c r="J15" s="511">
        <v>80</v>
      </c>
      <c r="K15" s="511">
        <v>150</v>
      </c>
      <c r="L15" s="511">
        <v>146</v>
      </c>
      <c r="M15" s="511">
        <v>31</v>
      </c>
      <c r="N15" s="511">
        <v>155</v>
      </c>
      <c r="O15" s="511">
        <v>187</v>
      </c>
      <c r="P15" s="511">
        <v>87</v>
      </c>
      <c r="Q15" s="511">
        <v>212</v>
      </c>
      <c r="R15" s="511">
        <v>375</v>
      </c>
      <c r="S15" s="511">
        <v>1063</v>
      </c>
      <c r="T15" s="511">
        <v>447</v>
      </c>
      <c r="U15" s="511">
        <v>147</v>
      </c>
      <c r="V15" s="511">
        <v>63</v>
      </c>
      <c r="W15" s="511">
        <v>180</v>
      </c>
      <c r="X15" s="511">
        <v>220</v>
      </c>
      <c r="Y15" s="511">
        <v>27</v>
      </c>
      <c r="Z15" s="511">
        <v>287</v>
      </c>
      <c r="AA15" s="511">
        <v>270</v>
      </c>
      <c r="AB15" s="511">
        <v>360</v>
      </c>
      <c r="AC15" s="511">
        <v>171</v>
      </c>
      <c r="AD15" s="511">
        <v>324</v>
      </c>
      <c r="AE15" s="511">
        <v>373</v>
      </c>
      <c r="AF15" s="511">
        <v>98</v>
      </c>
      <c r="AG15" s="511">
        <v>301</v>
      </c>
      <c r="AH15" s="511">
        <v>37</v>
      </c>
      <c r="AI15" s="511">
        <v>249</v>
      </c>
      <c r="AJ15" s="511">
        <v>195</v>
      </c>
      <c r="AK15" s="511">
        <v>124</v>
      </c>
      <c r="AL15" s="511">
        <v>86</v>
      </c>
      <c r="AM15" s="511">
        <v>62</v>
      </c>
      <c r="AN15" s="511">
        <v>144</v>
      </c>
      <c r="AO15" s="511">
        <v>83</v>
      </c>
      <c r="AP15" s="511">
        <v>91</v>
      </c>
      <c r="AQ15" s="511">
        <v>35</v>
      </c>
      <c r="AR15" s="511">
        <v>98</v>
      </c>
      <c r="AS15" s="511">
        <v>15</v>
      </c>
      <c r="AT15" s="511">
        <v>218</v>
      </c>
      <c r="AU15" s="511">
        <v>172</v>
      </c>
      <c r="AV15" s="511">
        <v>483</v>
      </c>
      <c r="AW15" s="512">
        <v>374</v>
      </c>
      <c r="AX15" s="434">
        <f t="shared" si="0"/>
        <v>10129</v>
      </c>
      <c r="AY15" s="1"/>
    </row>
    <row r="16" spans="1:52" s="1" customFormat="1" ht="12" customHeight="1">
      <c r="A16" s="989"/>
      <c r="B16" s="415" t="s">
        <v>126</v>
      </c>
      <c r="C16" s="48"/>
      <c r="D16" s="48"/>
      <c r="E16" s="48"/>
      <c r="F16" s="416"/>
      <c r="G16" s="835"/>
      <c r="H16" s="836"/>
      <c r="I16" s="836"/>
      <c r="J16" s="836"/>
      <c r="K16" s="836"/>
      <c r="L16" s="836"/>
      <c r="M16" s="836"/>
      <c r="N16" s="836"/>
      <c r="O16" s="836"/>
      <c r="P16" s="836"/>
      <c r="Q16" s="836"/>
      <c r="R16" s="836"/>
      <c r="S16" s="836"/>
      <c r="T16" s="836"/>
      <c r="U16" s="836"/>
      <c r="V16" s="836"/>
      <c r="W16" s="836"/>
      <c r="X16" s="836"/>
      <c r="Y16" s="836"/>
      <c r="Z16" s="836"/>
      <c r="AA16" s="836"/>
      <c r="AB16" s="836"/>
      <c r="AC16" s="836"/>
      <c r="AD16" s="836"/>
      <c r="AE16" s="836"/>
      <c r="AF16" s="836"/>
      <c r="AG16" s="836"/>
      <c r="AH16" s="836"/>
      <c r="AI16" s="836"/>
      <c r="AJ16" s="836"/>
      <c r="AK16" s="836"/>
      <c r="AL16" s="836"/>
      <c r="AM16" s="836"/>
      <c r="AN16" s="836"/>
      <c r="AO16" s="836"/>
      <c r="AP16" s="836"/>
      <c r="AQ16" s="836"/>
      <c r="AR16" s="836"/>
      <c r="AS16" s="836"/>
      <c r="AT16" s="836"/>
      <c r="AU16" s="836"/>
      <c r="AV16" s="836"/>
      <c r="AW16" s="837"/>
      <c r="AX16" s="838"/>
      <c r="AY16" s="45"/>
      <c r="AZ16" s="45"/>
    </row>
    <row r="17" spans="2:51" ht="12" customHeight="1">
      <c r="B17" s="1670"/>
      <c r="C17" s="1671"/>
      <c r="D17" s="1672"/>
      <c r="E17" s="407" t="s">
        <v>132</v>
      </c>
      <c r="F17" s="417"/>
      <c r="G17" s="504">
        <v>900</v>
      </c>
      <c r="H17" s="505">
        <v>456</v>
      </c>
      <c r="I17" s="505">
        <v>168</v>
      </c>
      <c r="J17" s="505">
        <v>36</v>
      </c>
      <c r="K17" s="505">
        <v>0</v>
      </c>
      <c r="L17" s="505">
        <v>60</v>
      </c>
      <c r="M17" s="505">
        <v>36</v>
      </c>
      <c r="N17" s="505">
        <v>60</v>
      </c>
      <c r="O17" s="505">
        <v>120</v>
      </c>
      <c r="P17" s="505">
        <v>72</v>
      </c>
      <c r="Q17" s="505">
        <v>180</v>
      </c>
      <c r="R17" s="505">
        <v>0</v>
      </c>
      <c r="S17" s="505">
        <v>0</v>
      </c>
      <c r="T17" s="505">
        <v>240</v>
      </c>
      <c r="U17" s="505">
        <v>45</v>
      </c>
      <c r="V17" s="505">
        <v>48</v>
      </c>
      <c r="W17" s="505">
        <v>12</v>
      </c>
      <c r="X17" s="505">
        <v>0</v>
      </c>
      <c r="Y17" s="505">
        <v>96</v>
      </c>
      <c r="Z17" s="505">
        <v>108</v>
      </c>
      <c r="AA17" s="505">
        <v>12</v>
      </c>
      <c r="AB17" s="505">
        <v>0</v>
      </c>
      <c r="AC17" s="505">
        <v>0</v>
      </c>
      <c r="AD17" s="505">
        <v>0</v>
      </c>
      <c r="AE17" s="505">
        <v>12</v>
      </c>
      <c r="AF17" s="505">
        <v>48</v>
      </c>
      <c r="AG17" s="505">
        <v>0</v>
      </c>
      <c r="AH17" s="505">
        <v>0</v>
      </c>
      <c r="AI17" s="505">
        <v>0</v>
      </c>
      <c r="AJ17" s="505">
        <v>48</v>
      </c>
      <c r="AK17" s="505">
        <v>36</v>
      </c>
      <c r="AL17" s="505">
        <v>36</v>
      </c>
      <c r="AM17" s="505">
        <v>36</v>
      </c>
      <c r="AN17" s="505">
        <v>108</v>
      </c>
      <c r="AO17" s="505">
        <v>24</v>
      </c>
      <c r="AP17" s="505">
        <v>0</v>
      </c>
      <c r="AQ17" s="505">
        <v>12</v>
      </c>
      <c r="AR17" s="505">
        <v>0</v>
      </c>
      <c r="AS17" s="505">
        <v>0</v>
      </c>
      <c r="AT17" s="505">
        <v>0</v>
      </c>
      <c r="AU17" s="505">
        <v>0</v>
      </c>
      <c r="AV17" s="505">
        <v>365</v>
      </c>
      <c r="AW17" s="506">
        <v>168</v>
      </c>
      <c r="AX17" s="433">
        <f t="shared" si="0"/>
        <v>3542</v>
      </c>
      <c r="AY17" s="45"/>
    </row>
    <row r="18" spans="2:51" ht="12" customHeight="1">
      <c r="B18" s="1670"/>
      <c r="C18" s="1671"/>
      <c r="D18" s="1672"/>
      <c r="E18" s="408" t="s">
        <v>133</v>
      </c>
      <c r="F18" s="418"/>
      <c r="G18" s="507">
        <v>75</v>
      </c>
      <c r="H18" s="508">
        <v>38</v>
      </c>
      <c r="I18" s="508">
        <v>14</v>
      </c>
      <c r="J18" s="508">
        <v>3</v>
      </c>
      <c r="K18" s="508">
        <v>0</v>
      </c>
      <c r="L18" s="508">
        <v>5</v>
      </c>
      <c r="M18" s="508">
        <v>3</v>
      </c>
      <c r="N18" s="508">
        <v>5</v>
      </c>
      <c r="O18" s="508">
        <v>10</v>
      </c>
      <c r="P18" s="508">
        <v>6</v>
      </c>
      <c r="Q18" s="508">
        <v>15</v>
      </c>
      <c r="R18" s="508">
        <v>0</v>
      </c>
      <c r="S18" s="508">
        <v>0</v>
      </c>
      <c r="T18" s="508">
        <v>20</v>
      </c>
      <c r="U18" s="508">
        <v>3</v>
      </c>
      <c r="V18" s="508">
        <v>4</v>
      </c>
      <c r="W18" s="508">
        <v>1</v>
      </c>
      <c r="X18" s="508">
        <v>0</v>
      </c>
      <c r="Y18" s="508">
        <v>8</v>
      </c>
      <c r="Z18" s="508">
        <v>9</v>
      </c>
      <c r="AA18" s="508">
        <v>1</v>
      </c>
      <c r="AB18" s="508">
        <v>0</v>
      </c>
      <c r="AC18" s="508">
        <v>0</v>
      </c>
      <c r="AD18" s="508">
        <v>0</v>
      </c>
      <c r="AE18" s="508">
        <v>1</v>
      </c>
      <c r="AF18" s="508">
        <v>4</v>
      </c>
      <c r="AG18" s="508">
        <v>0</v>
      </c>
      <c r="AH18" s="508">
        <v>0</v>
      </c>
      <c r="AI18" s="508">
        <v>0</v>
      </c>
      <c r="AJ18" s="508">
        <v>4</v>
      </c>
      <c r="AK18" s="508">
        <v>3</v>
      </c>
      <c r="AL18" s="508">
        <v>3</v>
      </c>
      <c r="AM18" s="508">
        <v>3</v>
      </c>
      <c r="AN18" s="508">
        <v>9</v>
      </c>
      <c r="AO18" s="508">
        <v>2</v>
      </c>
      <c r="AP18" s="508">
        <v>0</v>
      </c>
      <c r="AQ18" s="508">
        <v>1</v>
      </c>
      <c r="AR18" s="508">
        <v>0</v>
      </c>
      <c r="AS18" s="508">
        <v>0</v>
      </c>
      <c r="AT18" s="508">
        <v>0</v>
      </c>
      <c r="AU18" s="508">
        <v>0</v>
      </c>
      <c r="AV18" s="508">
        <v>30</v>
      </c>
      <c r="AW18" s="509">
        <v>14</v>
      </c>
      <c r="AX18" s="435">
        <f t="shared" si="0"/>
        <v>294</v>
      </c>
      <c r="AY18" s="45"/>
    </row>
    <row r="19" spans="2:51" ht="12" customHeight="1">
      <c r="B19" s="1670"/>
      <c r="C19" s="1671"/>
      <c r="D19" s="1672"/>
      <c r="E19" s="408" t="s">
        <v>495</v>
      </c>
      <c r="F19" s="418"/>
      <c r="G19" s="507">
        <v>350939</v>
      </c>
      <c r="H19" s="508">
        <v>176569</v>
      </c>
      <c r="I19" s="508">
        <v>69230</v>
      </c>
      <c r="J19" s="508">
        <v>15547</v>
      </c>
      <c r="K19" s="508">
        <v>0</v>
      </c>
      <c r="L19" s="508">
        <v>21081</v>
      </c>
      <c r="M19" s="508">
        <v>10011</v>
      </c>
      <c r="N19" s="508">
        <v>20341</v>
      </c>
      <c r="O19" s="508">
        <v>42022</v>
      </c>
      <c r="P19" s="508">
        <v>27018</v>
      </c>
      <c r="Q19" s="508">
        <v>66728</v>
      </c>
      <c r="R19" s="508">
        <v>0</v>
      </c>
      <c r="S19" s="508">
        <v>0</v>
      </c>
      <c r="T19" s="508">
        <v>88792</v>
      </c>
      <c r="U19" s="508">
        <v>16483</v>
      </c>
      <c r="V19" s="508">
        <v>18756</v>
      </c>
      <c r="W19" s="508">
        <v>4689</v>
      </c>
      <c r="X19" s="508">
        <v>0</v>
      </c>
      <c r="Y19" s="508">
        <v>36859</v>
      </c>
      <c r="Z19" s="508">
        <v>34891</v>
      </c>
      <c r="AA19" s="508">
        <v>4888</v>
      </c>
      <c r="AB19" s="508">
        <v>0</v>
      </c>
      <c r="AC19" s="508">
        <v>0</v>
      </c>
      <c r="AD19" s="508">
        <v>0</v>
      </c>
      <c r="AE19" s="508">
        <v>4649</v>
      </c>
      <c r="AF19" s="508">
        <v>15368</v>
      </c>
      <c r="AG19" s="508">
        <v>0</v>
      </c>
      <c r="AH19" s="508">
        <v>0</v>
      </c>
      <c r="AI19" s="508">
        <v>0</v>
      </c>
      <c r="AJ19" s="508">
        <v>16045</v>
      </c>
      <c r="AK19" s="508">
        <v>11712</v>
      </c>
      <c r="AL19" s="508">
        <v>14067</v>
      </c>
      <c r="AM19" s="508">
        <v>10853</v>
      </c>
      <c r="AN19" s="508">
        <v>40291</v>
      </c>
      <c r="AO19" s="508">
        <v>10024</v>
      </c>
      <c r="AP19" s="508">
        <v>0</v>
      </c>
      <c r="AQ19" s="508">
        <v>3864</v>
      </c>
      <c r="AR19" s="508">
        <v>0</v>
      </c>
      <c r="AS19" s="508">
        <v>0</v>
      </c>
      <c r="AT19" s="508">
        <v>0</v>
      </c>
      <c r="AU19" s="508">
        <v>0</v>
      </c>
      <c r="AV19" s="508">
        <v>134840</v>
      </c>
      <c r="AW19" s="509">
        <v>64366</v>
      </c>
      <c r="AX19" s="435">
        <f t="shared" si="0"/>
        <v>1330923</v>
      </c>
      <c r="AY19" s="1"/>
    </row>
    <row r="20" spans="2:51" ht="12" customHeight="1">
      <c r="B20" s="1670"/>
      <c r="C20" s="1671"/>
      <c r="D20" s="1672"/>
      <c r="E20" s="409" t="s">
        <v>496</v>
      </c>
      <c r="F20" s="419"/>
      <c r="G20" s="507">
        <v>690285</v>
      </c>
      <c r="H20" s="508">
        <v>88266</v>
      </c>
      <c r="I20" s="508">
        <v>30058</v>
      </c>
      <c r="J20" s="508">
        <v>7161</v>
      </c>
      <c r="K20" s="508">
        <v>0</v>
      </c>
      <c r="L20" s="508">
        <v>11482</v>
      </c>
      <c r="M20" s="508">
        <v>4113</v>
      </c>
      <c r="N20" s="508">
        <v>9663</v>
      </c>
      <c r="O20" s="508">
        <v>18860</v>
      </c>
      <c r="P20" s="508">
        <v>12045</v>
      </c>
      <c r="Q20" s="508">
        <v>27066</v>
      </c>
      <c r="R20" s="508">
        <v>0</v>
      </c>
      <c r="S20" s="508">
        <v>0</v>
      </c>
      <c r="T20" s="508">
        <v>47263</v>
      </c>
      <c r="U20" s="508">
        <v>7793</v>
      </c>
      <c r="V20" s="508">
        <v>10655</v>
      </c>
      <c r="W20" s="508">
        <v>1572</v>
      </c>
      <c r="X20" s="508">
        <v>0</v>
      </c>
      <c r="Y20" s="508">
        <v>18164</v>
      </c>
      <c r="Z20" s="508">
        <v>16395</v>
      </c>
      <c r="AA20" s="508">
        <v>2160</v>
      </c>
      <c r="AB20" s="508">
        <v>0</v>
      </c>
      <c r="AC20" s="508">
        <v>0</v>
      </c>
      <c r="AD20" s="508">
        <v>0</v>
      </c>
      <c r="AE20" s="508">
        <v>2774</v>
      </c>
      <c r="AF20" s="508">
        <v>9465</v>
      </c>
      <c r="AG20" s="508">
        <v>0</v>
      </c>
      <c r="AH20" s="508">
        <v>0</v>
      </c>
      <c r="AI20" s="508">
        <v>0</v>
      </c>
      <c r="AJ20" s="508">
        <v>7221</v>
      </c>
      <c r="AK20" s="508">
        <v>4716</v>
      </c>
      <c r="AL20" s="508">
        <v>6641</v>
      </c>
      <c r="AM20" s="508">
        <v>5179</v>
      </c>
      <c r="AN20" s="508">
        <v>18912</v>
      </c>
      <c r="AO20" s="508">
        <v>3804</v>
      </c>
      <c r="AP20" s="508">
        <v>0</v>
      </c>
      <c r="AQ20" s="508">
        <v>1314</v>
      </c>
      <c r="AR20" s="508">
        <v>0</v>
      </c>
      <c r="AS20" s="508">
        <v>0</v>
      </c>
      <c r="AT20" s="508">
        <v>0</v>
      </c>
      <c r="AU20" s="508">
        <v>0</v>
      </c>
      <c r="AV20" s="508">
        <v>63646</v>
      </c>
      <c r="AW20" s="509">
        <v>33180</v>
      </c>
      <c r="AX20" s="435">
        <f t="shared" si="0"/>
        <v>1159853</v>
      </c>
      <c r="AY20" s="1"/>
    </row>
    <row r="21" spans="2:51" ht="12" customHeight="1">
      <c r="B21" s="1670"/>
      <c r="C21" s="1671"/>
      <c r="D21" s="1672"/>
      <c r="E21" s="51"/>
      <c r="F21" s="420" t="s">
        <v>122</v>
      </c>
      <c r="G21" s="507">
        <v>31799</v>
      </c>
      <c r="H21" s="508">
        <v>7080</v>
      </c>
      <c r="I21" s="508">
        <v>1620</v>
      </c>
      <c r="J21" s="508">
        <v>0</v>
      </c>
      <c r="K21" s="508">
        <v>0</v>
      </c>
      <c r="L21" s="508">
        <v>2979</v>
      </c>
      <c r="M21" s="508">
        <v>178</v>
      </c>
      <c r="N21" s="508">
        <v>970</v>
      </c>
      <c r="O21" s="508">
        <v>2828</v>
      </c>
      <c r="P21" s="508">
        <v>455</v>
      </c>
      <c r="Q21" s="508">
        <v>1836</v>
      </c>
      <c r="R21" s="508">
        <v>0</v>
      </c>
      <c r="S21" s="508">
        <v>0</v>
      </c>
      <c r="T21" s="508">
        <v>6337</v>
      </c>
      <c r="U21" s="508">
        <v>1973</v>
      </c>
      <c r="V21" s="508">
        <v>3121</v>
      </c>
      <c r="W21" s="508">
        <v>0</v>
      </c>
      <c r="X21" s="508">
        <v>0</v>
      </c>
      <c r="Y21" s="508">
        <v>2516</v>
      </c>
      <c r="Z21" s="508">
        <v>2846</v>
      </c>
      <c r="AA21" s="508">
        <v>0</v>
      </c>
      <c r="AB21" s="508">
        <v>0</v>
      </c>
      <c r="AC21" s="508">
        <v>0</v>
      </c>
      <c r="AD21" s="508">
        <v>0</v>
      </c>
      <c r="AE21" s="508">
        <v>806</v>
      </c>
      <c r="AF21" s="508">
        <v>3756</v>
      </c>
      <c r="AG21" s="508">
        <v>0</v>
      </c>
      <c r="AH21" s="508">
        <v>0</v>
      </c>
      <c r="AI21" s="508">
        <v>0</v>
      </c>
      <c r="AJ21" s="508">
        <v>991</v>
      </c>
      <c r="AK21" s="508">
        <v>604</v>
      </c>
      <c r="AL21" s="508">
        <v>279</v>
      </c>
      <c r="AM21" s="508">
        <v>635</v>
      </c>
      <c r="AN21" s="508">
        <v>2919</v>
      </c>
      <c r="AO21" s="508">
        <v>149</v>
      </c>
      <c r="AP21" s="508">
        <v>0</v>
      </c>
      <c r="AQ21" s="508">
        <v>28</v>
      </c>
      <c r="AR21" s="508">
        <v>0</v>
      </c>
      <c r="AS21" s="508">
        <v>0</v>
      </c>
      <c r="AT21" s="508">
        <v>0</v>
      </c>
      <c r="AU21" s="508">
        <v>0</v>
      </c>
      <c r="AV21" s="508">
        <v>7094</v>
      </c>
      <c r="AW21" s="509">
        <v>2982</v>
      </c>
      <c r="AX21" s="435">
        <f t="shared" si="0"/>
        <v>86781</v>
      </c>
      <c r="AY21" s="1"/>
    </row>
    <row r="22" spans="2:51" ht="12" customHeight="1">
      <c r="B22" s="1670"/>
      <c r="C22" s="1671"/>
      <c r="D22" s="1672"/>
      <c r="E22" s="51"/>
      <c r="F22" s="420" t="s">
        <v>123</v>
      </c>
      <c r="G22" s="507">
        <v>223</v>
      </c>
      <c r="H22" s="508">
        <v>7720</v>
      </c>
      <c r="I22" s="508">
        <v>60</v>
      </c>
      <c r="J22" s="508">
        <v>0</v>
      </c>
      <c r="K22" s="508">
        <v>0</v>
      </c>
      <c r="L22" s="508">
        <v>78</v>
      </c>
      <c r="M22" s="508">
        <v>0</v>
      </c>
      <c r="N22" s="508">
        <v>20</v>
      </c>
      <c r="O22" s="508">
        <v>0</v>
      </c>
      <c r="P22" s="508">
        <v>0</v>
      </c>
      <c r="Q22" s="508">
        <v>20</v>
      </c>
      <c r="R22" s="508">
        <v>0</v>
      </c>
      <c r="S22" s="508">
        <v>0</v>
      </c>
      <c r="T22" s="508">
        <v>3564</v>
      </c>
      <c r="U22" s="508">
        <v>15</v>
      </c>
      <c r="V22" s="508">
        <v>0</v>
      </c>
      <c r="W22" s="508">
        <v>0</v>
      </c>
      <c r="X22" s="508">
        <v>0</v>
      </c>
      <c r="Y22" s="508">
        <v>2</v>
      </c>
      <c r="Z22" s="508">
        <v>0</v>
      </c>
      <c r="AA22" s="508">
        <v>0</v>
      </c>
      <c r="AB22" s="508">
        <v>0</v>
      </c>
      <c r="AC22" s="508">
        <v>0</v>
      </c>
      <c r="AD22" s="508">
        <v>0</v>
      </c>
      <c r="AE22" s="508">
        <v>0</v>
      </c>
      <c r="AF22" s="508">
        <v>0</v>
      </c>
      <c r="AG22" s="508">
        <v>0</v>
      </c>
      <c r="AH22" s="508">
        <v>0</v>
      </c>
      <c r="AI22" s="508">
        <v>0</v>
      </c>
      <c r="AJ22" s="508">
        <v>0</v>
      </c>
      <c r="AK22" s="508">
        <v>0</v>
      </c>
      <c r="AL22" s="508">
        <v>0</v>
      </c>
      <c r="AM22" s="508">
        <v>180</v>
      </c>
      <c r="AN22" s="508">
        <v>330</v>
      </c>
      <c r="AO22" s="508">
        <v>0</v>
      </c>
      <c r="AP22" s="508">
        <v>0</v>
      </c>
      <c r="AQ22" s="508">
        <v>0</v>
      </c>
      <c r="AR22" s="508">
        <v>0</v>
      </c>
      <c r="AS22" s="508">
        <v>0</v>
      </c>
      <c r="AT22" s="508">
        <v>0</v>
      </c>
      <c r="AU22" s="508">
        <v>0</v>
      </c>
      <c r="AV22" s="508">
        <v>1139</v>
      </c>
      <c r="AW22" s="509">
        <v>1063</v>
      </c>
      <c r="AX22" s="435">
        <f t="shared" si="0"/>
        <v>14414</v>
      </c>
      <c r="AY22" s="1"/>
    </row>
    <row r="23" spans="2:51" ht="12" customHeight="1">
      <c r="B23" s="1670"/>
      <c r="C23" s="1671"/>
      <c r="D23" s="1672"/>
      <c r="E23" s="51"/>
      <c r="F23" s="420" t="s">
        <v>124</v>
      </c>
      <c r="G23" s="507">
        <v>122914</v>
      </c>
      <c r="H23" s="508">
        <v>62322</v>
      </c>
      <c r="I23" s="508">
        <v>24006</v>
      </c>
      <c r="J23" s="508">
        <v>5670</v>
      </c>
      <c r="K23" s="508">
        <v>0</v>
      </c>
      <c r="L23" s="508">
        <v>7503</v>
      </c>
      <c r="M23" s="508">
        <v>3377</v>
      </c>
      <c r="N23" s="508">
        <v>7228</v>
      </c>
      <c r="O23" s="508">
        <v>14347</v>
      </c>
      <c r="P23" s="508">
        <v>9591</v>
      </c>
      <c r="Q23" s="508">
        <v>23351</v>
      </c>
      <c r="R23" s="508">
        <v>0</v>
      </c>
      <c r="S23" s="508">
        <v>0</v>
      </c>
      <c r="T23" s="508">
        <v>31250</v>
      </c>
      <c r="U23" s="508">
        <v>5665</v>
      </c>
      <c r="V23" s="508">
        <v>6518</v>
      </c>
      <c r="W23" s="508">
        <v>1572</v>
      </c>
      <c r="X23" s="508">
        <v>0</v>
      </c>
      <c r="Y23" s="508">
        <v>13149</v>
      </c>
      <c r="Z23" s="508">
        <v>12163</v>
      </c>
      <c r="AA23" s="508">
        <v>1786</v>
      </c>
      <c r="AB23" s="508">
        <v>0</v>
      </c>
      <c r="AC23" s="508">
        <v>0</v>
      </c>
      <c r="AD23" s="508">
        <v>0</v>
      </c>
      <c r="AE23" s="508">
        <v>1652</v>
      </c>
      <c r="AF23" s="508">
        <v>5229</v>
      </c>
      <c r="AG23" s="508">
        <v>0</v>
      </c>
      <c r="AH23" s="508">
        <v>0</v>
      </c>
      <c r="AI23" s="508">
        <v>0</v>
      </c>
      <c r="AJ23" s="508">
        <v>5797</v>
      </c>
      <c r="AK23" s="508">
        <v>4063</v>
      </c>
      <c r="AL23" s="508">
        <v>5210</v>
      </c>
      <c r="AM23" s="508">
        <v>3747</v>
      </c>
      <c r="AN23" s="508">
        <v>14170</v>
      </c>
      <c r="AO23" s="508">
        <v>3528</v>
      </c>
      <c r="AP23" s="508">
        <v>0</v>
      </c>
      <c r="AQ23" s="508">
        <v>1262</v>
      </c>
      <c r="AR23" s="508">
        <v>0</v>
      </c>
      <c r="AS23" s="508">
        <v>0</v>
      </c>
      <c r="AT23" s="508">
        <v>0</v>
      </c>
      <c r="AU23" s="508">
        <v>0</v>
      </c>
      <c r="AV23" s="508">
        <v>48032</v>
      </c>
      <c r="AW23" s="509">
        <v>22828</v>
      </c>
      <c r="AX23" s="435">
        <f t="shared" si="0"/>
        <v>467930</v>
      </c>
      <c r="AY23" s="1"/>
    </row>
    <row r="24" spans="2:51" ht="12" customHeight="1">
      <c r="B24" s="1670"/>
      <c r="C24" s="1671"/>
      <c r="D24" s="1672"/>
      <c r="E24" s="410"/>
      <c r="F24" s="420" t="s">
        <v>125</v>
      </c>
      <c r="G24" s="507">
        <v>535349</v>
      </c>
      <c r="H24" s="508">
        <v>11144</v>
      </c>
      <c r="I24" s="508">
        <v>4372</v>
      </c>
      <c r="J24" s="508">
        <v>1491</v>
      </c>
      <c r="K24" s="508">
        <v>0</v>
      </c>
      <c r="L24" s="508">
        <v>922</v>
      </c>
      <c r="M24" s="508">
        <v>558</v>
      </c>
      <c r="N24" s="508">
        <v>1445</v>
      </c>
      <c r="O24" s="508">
        <v>1685</v>
      </c>
      <c r="P24" s="508">
        <v>1999</v>
      </c>
      <c r="Q24" s="508">
        <v>1859</v>
      </c>
      <c r="R24" s="508">
        <v>0</v>
      </c>
      <c r="S24" s="508">
        <v>0</v>
      </c>
      <c r="T24" s="508">
        <v>6112</v>
      </c>
      <c r="U24" s="508">
        <v>140</v>
      </c>
      <c r="V24" s="508">
        <v>1016</v>
      </c>
      <c r="W24" s="508">
        <v>0</v>
      </c>
      <c r="X24" s="508">
        <v>0</v>
      </c>
      <c r="Y24" s="508">
        <v>2497</v>
      </c>
      <c r="Z24" s="508">
        <v>1386</v>
      </c>
      <c r="AA24" s="508">
        <v>374</v>
      </c>
      <c r="AB24" s="508">
        <v>0</v>
      </c>
      <c r="AC24" s="508">
        <v>0</v>
      </c>
      <c r="AD24" s="508">
        <v>0</v>
      </c>
      <c r="AE24" s="508">
        <v>316</v>
      </c>
      <c r="AF24" s="508">
        <v>480</v>
      </c>
      <c r="AG24" s="508">
        <v>0</v>
      </c>
      <c r="AH24" s="508">
        <v>0</v>
      </c>
      <c r="AI24" s="508">
        <v>0</v>
      </c>
      <c r="AJ24" s="508">
        <v>433</v>
      </c>
      <c r="AK24" s="508">
        <v>49</v>
      </c>
      <c r="AL24" s="508">
        <v>1152</v>
      </c>
      <c r="AM24" s="508">
        <v>617</v>
      </c>
      <c r="AN24" s="508">
        <v>1493</v>
      </c>
      <c r="AO24" s="508">
        <v>127</v>
      </c>
      <c r="AP24" s="508">
        <v>0</v>
      </c>
      <c r="AQ24" s="508">
        <v>24</v>
      </c>
      <c r="AR24" s="508">
        <v>0</v>
      </c>
      <c r="AS24" s="508">
        <v>0</v>
      </c>
      <c r="AT24" s="508">
        <v>0</v>
      </c>
      <c r="AU24" s="508">
        <v>0</v>
      </c>
      <c r="AV24" s="508">
        <v>7381</v>
      </c>
      <c r="AW24" s="509">
        <v>6307</v>
      </c>
      <c r="AX24" s="435">
        <f t="shared" si="0"/>
        <v>590728</v>
      </c>
      <c r="AY24" s="1"/>
    </row>
    <row r="25" spans="2:51" ht="12" customHeight="1">
      <c r="B25" s="1670"/>
      <c r="C25" s="1671"/>
      <c r="D25" s="1672"/>
      <c r="E25" s="411" t="s">
        <v>497</v>
      </c>
      <c r="F25" s="421"/>
      <c r="G25" s="510">
        <v>1041224</v>
      </c>
      <c r="H25" s="511">
        <v>264835</v>
      </c>
      <c r="I25" s="511">
        <v>99288</v>
      </c>
      <c r="J25" s="511">
        <v>22708</v>
      </c>
      <c r="K25" s="511">
        <v>0</v>
      </c>
      <c r="L25" s="511">
        <v>32563</v>
      </c>
      <c r="M25" s="511">
        <v>14124</v>
      </c>
      <c r="N25" s="511">
        <v>30004</v>
      </c>
      <c r="O25" s="511">
        <v>60882</v>
      </c>
      <c r="P25" s="511">
        <v>39063</v>
      </c>
      <c r="Q25" s="511">
        <v>93794</v>
      </c>
      <c r="R25" s="511">
        <v>0</v>
      </c>
      <c r="S25" s="511">
        <v>0</v>
      </c>
      <c r="T25" s="511">
        <v>136055</v>
      </c>
      <c r="U25" s="511">
        <v>24276</v>
      </c>
      <c r="V25" s="511">
        <v>29411</v>
      </c>
      <c r="W25" s="511">
        <v>6261</v>
      </c>
      <c r="X25" s="511">
        <v>0</v>
      </c>
      <c r="Y25" s="511">
        <v>55023</v>
      </c>
      <c r="Z25" s="511">
        <v>51286</v>
      </c>
      <c r="AA25" s="511">
        <v>7048</v>
      </c>
      <c r="AB25" s="511">
        <v>0</v>
      </c>
      <c r="AC25" s="511">
        <v>0</v>
      </c>
      <c r="AD25" s="511">
        <v>0</v>
      </c>
      <c r="AE25" s="511">
        <v>7423</v>
      </c>
      <c r="AF25" s="511">
        <v>24833</v>
      </c>
      <c r="AG25" s="511">
        <v>0</v>
      </c>
      <c r="AH25" s="511">
        <v>0</v>
      </c>
      <c r="AI25" s="511">
        <v>0</v>
      </c>
      <c r="AJ25" s="511">
        <v>23266</v>
      </c>
      <c r="AK25" s="511">
        <v>16428</v>
      </c>
      <c r="AL25" s="511">
        <v>20708</v>
      </c>
      <c r="AM25" s="511">
        <v>16032</v>
      </c>
      <c r="AN25" s="511">
        <v>59203</v>
      </c>
      <c r="AO25" s="511">
        <v>13828</v>
      </c>
      <c r="AP25" s="511">
        <v>0</v>
      </c>
      <c r="AQ25" s="511">
        <v>5178</v>
      </c>
      <c r="AR25" s="511">
        <v>0</v>
      </c>
      <c r="AS25" s="511">
        <v>0</v>
      </c>
      <c r="AT25" s="511">
        <v>0</v>
      </c>
      <c r="AU25" s="511">
        <v>0</v>
      </c>
      <c r="AV25" s="511">
        <v>198486</v>
      </c>
      <c r="AW25" s="512">
        <v>97546</v>
      </c>
      <c r="AX25" s="434">
        <f t="shared" si="0"/>
        <v>2490776</v>
      </c>
      <c r="AY25" s="1"/>
    </row>
    <row r="26" spans="2:51" ht="12" customHeight="1">
      <c r="B26" s="1670"/>
      <c r="C26" s="1671"/>
      <c r="D26" s="1672"/>
      <c r="E26" s="410" t="s">
        <v>134</v>
      </c>
      <c r="F26" s="417"/>
      <c r="G26" s="504">
        <v>3684</v>
      </c>
      <c r="H26" s="505">
        <v>1780</v>
      </c>
      <c r="I26" s="505">
        <v>712</v>
      </c>
      <c r="J26" s="505">
        <v>166</v>
      </c>
      <c r="K26" s="505">
        <v>0</v>
      </c>
      <c r="L26" s="505">
        <v>220</v>
      </c>
      <c r="M26" s="505">
        <v>102</v>
      </c>
      <c r="N26" s="505">
        <v>226</v>
      </c>
      <c r="O26" s="505">
        <v>433</v>
      </c>
      <c r="P26" s="505">
        <v>299</v>
      </c>
      <c r="Q26" s="505">
        <v>808</v>
      </c>
      <c r="R26" s="505">
        <v>0</v>
      </c>
      <c r="S26" s="505">
        <v>0</v>
      </c>
      <c r="T26" s="505">
        <v>911</v>
      </c>
      <c r="U26" s="505">
        <v>126</v>
      </c>
      <c r="V26" s="505">
        <v>174</v>
      </c>
      <c r="W26" s="505">
        <v>41</v>
      </c>
      <c r="X26" s="505">
        <v>0</v>
      </c>
      <c r="Y26" s="505">
        <v>384</v>
      </c>
      <c r="Z26" s="505">
        <v>385</v>
      </c>
      <c r="AA26" s="505">
        <v>55</v>
      </c>
      <c r="AB26" s="505">
        <v>0</v>
      </c>
      <c r="AC26" s="505">
        <v>0</v>
      </c>
      <c r="AD26" s="505">
        <v>0</v>
      </c>
      <c r="AE26" s="505">
        <v>47</v>
      </c>
      <c r="AF26" s="505">
        <v>171</v>
      </c>
      <c r="AG26" s="505">
        <v>0</v>
      </c>
      <c r="AH26" s="505">
        <v>0</v>
      </c>
      <c r="AI26" s="505">
        <v>0</v>
      </c>
      <c r="AJ26" s="505">
        <v>164</v>
      </c>
      <c r="AK26" s="505">
        <v>128</v>
      </c>
      <c r="AL26" s="505">
        <v>151</v>
      </c>
      <c r="AM26" s="505">
        <v>108</v>
      </c>
      <c r="AN26" s="505">
        <v>436</v>
      </c>
      <c r="AO26" s="505">
        <v>103</v>
      </c>
      <c r="AP26" s="505">
        <v>0</v>
      </c>
      <c r="AQ26" s="505">
        <v>43</v>
      </c>
      <c r="AR26" s="505">
        <v>0</v>
      </c>
      <c r="AS26" s="505">
        <v>0</v>
      </c>
      <c r="AT26" s="505">
        <v>0</v>
      </c>
      <c r="AU26" s="505">
        <v>0</v>
      </c>
      <c r="AV26" s="505">
        <v>1362</v>
      </c>
      <c r="AW26" s="506">
        <v>709</v>
      </c>
      <c r="AX26" s="433">
        <f t="shared" si="0"/>
        <v>13928</v>
      </c>
      <c r="AY26" s="1"/>
    </row>
    <row r="27" spans="2:51" ht="12" customHeight="1">
      <c r="B27" s="1673"/>
      <c r="C27" s="1674"/>
      <c r="D27" s="1675"/>
      <c r="E27" s="49" t="s">
        <v>135</v>
      </c>
      <c r="F27" s="414"/>
      <c r="G27" s="510">
        <v>1951</v>
      </c>
      <c r="H27" s="511">
        <v>921</v>
      </c>
      <c r="I27" s="511">
        <v>403</v>
      </c>
      <c r="J27" s="511">
        <v>43</v>
      </c>
      <c r="K27" s="511">
        <v>0</v>
      </c>
      <c r="L27" s="511">
        <v>114</v>
      </c>
      <c r="M27" s="511">
        <v>5</v>
      </c>
      <c r="N27" s="511">
        <v>118</v>
      </c>
      <c r="O27" s="511">
        <v>217</v>
      </c>
      <c r="P27" s="511">
        <v>156</v>
      </c>
      <c r="Q27" s="511">
        <v>448</v>
      </c>
      <c r="R27" s="511">
        <v>0</v>
      </c>
      <c r="S27" s="511">
        <v>0</v>
      </c>
      <c r="T27" s="511">
        <v>511</v>
      </c>
      <c r="U27" s="511">
        <v>57</v>
      </c>
      <c r="V27" s="511">
        <v>76</v>
      </c>
      <c r="W27" s="511">
        <v>23</v>
      </c>
      <c r="X27" s="511">
        <v>0</v>
      </c>
      <c r="Y27" s="511">
        <v>85</v>
      </c>
      <c r="Z27" s="511">
        <v>169</v>
      </c>
      <c r="AA27" s="511">
        <v>33</v>
      </c>
      <c r="AB27" s="511">
        <v>0</v>
      </c>
      <c r="AC27" s="511">
        <v>0</v>
      </c>
      <c r="AD27" s="511">
        <v>0</v>
      </c>
      <c r="AE27" s="511">
        <v>21</v>
      </c>
      <c r="AF27" s="511">
        <v>77</v>
      </c>
      <c r="AG27" s="511">
        <v>0</v>
      </c>
      <c r="AH27" s="511">
        <v>0</v>
      </c>
      <c r="AI27" s="511">
        <v>0</v>
      </c>
      <c r="AJ27" s="511">
        <v>86</v>
      </c>
      <c r="AK27" s="511">
        <v>50</v>
      </c>
      <c r="AL27" s="511">
        <v>82</v>
      </c>
      <c r="AM27" s="511">
        <v>8</v>
      </c>
      <c r="AN27" s="511">
        <v>229</v>
      </c>
      <c r="AO27" s="511">
        <v>67</v>
      </c>
      <c r="AP27" s="511">
        <v>0</v>
      </c>
      <c r="AQ27" s="511">
        <v>20</v>
      </c>
      <c r="AR27" s="511">
        <v>0</v>
      </c>
      <c r="AS27" s="511">
        <v>0</v>
      </c>
      <c r="AT27" s="511">
        <v>0</v>
      </c>
      <c r="AU27" s="511">
        <v>0</v>
      </c>
      <c r="AV27" s="511">
        <v>748</v>
      </c>
      <c r="AW27" s="512">
        <v>369</v>
      </c>
      <c r="AX27" s="434">
        <f t="shared" si="0"/>
        <v>7087</v>
      </c>
      <c r="AY27" s="1"/>
    </row>
    <row r="28" spans="1:52" s="1" customFormat="1" ht="12" customHeight="1">
      <c r="A28" s="989"/>
      <c r="B28" s="415" t="s">
        <v>131</v>
      </c>
      <c r="C28" s="48"/>
      <c r="D28" s="48"/>
      <c r="E28" s="48"/>
      <c r="F28" s="416"/>
      <c r="G28" s="835"/>
      <c r="H28" s="836"/>
      <c r="I28" s="836"/>
      <c r="J28" s="836"/>
      <c r="K28" s="836"/>
      <c r="L28" s="836"/>
      <c r="M28" s="836"/>
      <c r="N28" s="836"/>
      <c r="O28" s="836"/>
      <c r="P28" s="836"/>
      <c r="Q28" s="836"/>
      <c r="R28" s="836"/>
      <c r="S28" s="836"/>
      <c r="T28" s="836"/>
      <c r="U28" s="836"/>
      <c r="V28" s="836"/>
      <c r="W28" s="836"/>
      <c r="X28" s="836"/>
      <c r="Y28" s="836"/>
      <c r="Z28" s="836"/>
      <c r="AA28" s="836"/>
      <c r="AB28" s="836"/>
      <c r="AC28" s="836"/>
      <c r="AD28" s="836"/>
      <c r="AE28" s="836"/>
      <c r="AF28" s="836"/>
      <c r="AG28" s="836"/>
      <c r="AH28" s="836"/>
      <c r="AI28" s="836"/>
      <c r="AJ28" s="836"/>
      <c r="AK28" s="836"/>
      <c r="AL28" s="836"/>
      <c r="AM28" s="836"/>
      <c r="AN28" s="836"/>
      <c r="AO28" s="836"/>
      <c r="AP28" s="836"/>
      <c r="AQ28" s="836"/>
      <c r="AR28" s="836"/>
      <c r="AS28" s="836"/>
      <c r="AT28" s="836"/>
      <c r="AU28" s="836"/>
      <c r="AV28" s="836"/>
      <c r="AW28" s="837"/>
      <c r="AX28" s="838"/>
      <c r="AY28" s="45"/>
      <c r="AZ28" s="45"/>
    </row>
    <row r="29" spans="2:51" ht="12" customHeight="1">
      <c r="B29" s="1670"/>
      <c r="C29" s="1671"/>
      <c r="D29" s="1672"/>
      <c r="E29" s="407" t="s">
        <v>132</v>
      </c>
      <c r="F29" s="417"/>
      <c r="G29" s="504">
        <v>0</v>
      </c>
      <c r="H29" s="505">
        <v>0</v>
      </c>
      <c r="I29" s="505">
        <v>0</v>
      </c>
      <c r="J29" s="505">
        <v>0</v>
      </c>
      <c r="K29" s="505">
        <v>0</v>
      </c>
      <c r="L29" s="505">
        <v>0</v>
      </c>
      <c r="M29" s="505">
        <v>0</v>
      </c>
      <c r="N29" s="505">
        <v>0</v>
      </c>
      <c r="O29" s="505">
        <v>0</v>
      </c>
      <c r="P29" s="505">
        <v>0</v>
      </c>
      <c r="Q29" s="505">
        <v>0</v>
      </c>
      <c r="R29" s="505">
        <v>0</v>
      </c>
      <c r="S29" s="505">
        <v>0</v>
      </c>
      <c r="T29" s="505">
        <v>0</v>
      </c>
      <c r="U29" s="505">
        <v>0</v>
      </c>
      <c r="V29" s="505">
        <v>0</v>
      </c>
      <c r="W29" s="505">
        <v>0</v>
      </c>
      <c r="X29" s="505">
        <v>0</v>
      </c>
      <c r="Y29" s="505">
        <v>0</v>
      </c>
      <c r="Z29" s="505">
        <v>0</v>
      </c>
      <c r="AA29" s="505">
        <v>0</v>
      </c>
      <c r="AB29" s="505">
        <v>0</v>
      </c>
      <c r="AC29" s="505">
        <v>0</v>
      </c>
      <c r="AD29" s="505">
        <v>0</v>
      </c>
      <c r="AE29" s="505">
        <v>0</v>
      </c>
      <c r="AF29" s="505">
        <v>0</v>
      </c>
      <c r="AG29" s="505">
        <v>0</v>
      </c>
      <c r="AH29" s="505">
        <v>0</v>
      </c>
      <c r="AI29" s="505">
        <v>0</v>
      </c>
      <c r="AJ29" s="505">
        <v>0</v>
      </c>
      <c r="AK29" s="505">
        <v>0</v>
      </c>
      <c r="AL29" s="505">
        <v>0</v>
      </c>
      <c r="AM29" s="505">
        <v>0</v>
      </c>
      <c r="AN29" s="505">
        <v>0</v>
      </c>
      <c r="AO29" s="505">
        <v>0</v>
      </c>
      <c r="AP29" s="505">
        <v>0</v>
      </c>
      <c r="AQ29" s="505">
        <v>0</v>
      </c>
      <c r="AR29" s="505">
        <v>0</v>
      </c>
      <c r="AS29" s="505">
        <v>0</v>
      </c>
      <c r="AT29" s="505">
        <v>0</v>
      </c>
      <c r="AU29" s="505">
        <v>0</v>
      </c>
      <c r="AV29" s="505">
        <v>175</v>
      </c>
      <c r="AW29" s="506">
        <v>0</v>
      </c>
      <c r="AX29" s="433">
        <f t="shared" si="0"/>
        <v>175</v>
      </c>
      <c r="AY29" s="45"/>
    </row>
    <row r="30" spans="2:51" ht="12" customHeight="1">
      <c r="B30" s="1670"/>
      <c r="C30" s="1671"/>
      <c r="D30" s="1672"/>
      <c r="E30" s="408" t="s">
        <v>133</v>
      </c>
      <c r="F30" s="418"/>
      <c r="G30" s="507">
        <v>0</v>
      </c>
      <c r="H30" s="508">
        <v>0</v>
      </c>
      <c r="I30" s="508">
        <v>0</v>
      </c>
      <c r="J30" s="508">
        <v>0</v>
      </c>
      <c r="K30" s="508">
        <v>0</v>
      </c>
      <c r="L30" s="508">
        <v>0</v>
      </c>
      <c r="M30" s="508">
        <v>0</v>
      </c>
      <c r="N30" s="508">
        <v>0</v>
      </c>
      <c r="O30" s="508">
        <v>0</v>
      </c>
      <c r="P30" s="508">
        <v>0</v>
      </c>
      <c r="Q30" s="508">
        <v>0</v>
      </c>
      <c r="R30" s="508">
        <v>0</v>
      </c>
      <c r="S30" s="508">
        <v>0</v>
      </c>
      <c r="T30" s="508">
        <v>0</v>
      </c>
      <c r="U30" s="508">
        <v>0</v>
      </c>
      <c r="V30" s="508">
        <v>0</v>
      </c>
      <c r="W30" s="508">
        <v>0</v>
      </c>
      <c r="X30" s="508">
        <v>0</v>
      </c>
      <c r="Y30" s="508">
        <v>0</v>
      </c>
      <c r="Z30" s="508">
        <v>0</v>
      </c>
      <c r="AA30" s="508">
        <v>0</v>
      </c>
      <c r="AB30" s="508">
        <v>0</v>
      </c>
      <c r="AC30" s="508">
        <v>0</v>
      </c>
      <c r="AD30" s="508">
        <v>0</v>
      </c>
      <c r="AE30" s="508">
        <v>0</v>
      </c>
      <c r="AF30" s="508">
        <v>0</v>
      </c>
      <c r="AG30" s="508">
        <v>0</v>
      </c>
      <c r="AH30" s="508">
        <v>0</v>
      </c>
      <c r="AI30" s="508">
        <v>0</v>
      </c>
      <c r="AJ30" s="508">
        <v>0</v>
      </c>
      <c r="AK30" s="508">
        <v>0</v>
      </c>
      <c r="AL30" s="508">
        <v>0</v>
      </c>
      <c r="AM30" s="508">
        <v>0</v>
      </c>
      <c r="AN30" s="508">
        <v>0</v>
      </c>
      <c r="AO30" s="508">
        <v>0</v>
      </c>
      <c r="AP30" s="508">
        <v>0</v>
      </c>
      <c r="AQ30" s="508">
        <v>0</v>
      </c>
      <c r="AR30" s="508">
        <v>0</v>
      </c>
      <c r="AS30" s="508">
        <v>0</v>
      </c>
      <c r="AT30" s="508">
        <v>0</v>
      </c>
      <c r="AU30" s="508">
        <v>0</v>
      </c>
      <c r="AV30" s="508">
        <v>15</v>
      </c>
      <c r="AW30" s="509">
        <v>0</v>
      </c>
      <c r="AX30" s="435">
        <f t="shared" si="0"/>
        <v>15</v>
      </c>
      <c r="AY30" s="45"/>
    </row>
    <row r="31" spans="2:51" ht="12" customHeight="1">
      <c r="B31" s="1670"/>
      <c r="C31" s="1671"/>
      <c r="D31" s="1672"/>
      <c r="E31" s="408" t="s">
        <v>495</v>
      </c>
      <c r="F31" s="418"/>
      <c r="G31" s="507">
        <v>0</v>
      </c>
      <c r="H31" s="508">
        <v>0</v>
      </c>
      <c r="I31" s="508">
        <v>0</v>
      </c>
      <c r="J31" s="508">
        <v>0</v>
      </c>
      <c r="K31" s="508">
        <v>0</v>
      </c>
      <c r="L31" s="508">
        <v>0</v>
      </c>
      <c r="M31" s="508">
        <v>0</v>
      </c>
      <c r="N31" s="508">
        <v>0</v>
      </c>
      <c r="O31" s="508">
        <v>0</v>
      </c>
      <c r="P31" s="508">
        <v>0</v>
      </c>
      <c r="Q31" s="508">
        <v>0</v>
      </c>
      <c r="R31" s="508">
        <v>0</v>
      </c>
      <c r="S31" s="508">
        <v>0</v>
      </c>
      <c r="T31" s="508">
        <v>0</v>
      </c>
      <c r="U31" s="508">
        <v>0</v>
      </c>
      <c r="V31" s="508">
        <v>0</v>
      </c>
      <c r="W31" s="508">
        <v>0</v>
      </c>
      <c r="X31" s="508">
        <v>0</v>
      </c>
      <c r="Y31" s="508">
        <v>0</v>
      </c>
      <c r="Z31" s="508">
        <v>0</v>
      </c>
      <c r="AA31" s="508">
        <v>0</v>
      </c>
      <c r="AB31" s="508">
        <v>0</v>
      </c>
      <c r="AC31" s="508">
        <v>0</v>
      </c>
      <c r="AD31" s="508">
        <v>0</v>
      </c>
      <c r="AE31" s="508">
        <v>0</v>
      </c>
      <c r="AF31" s="508">
        <v>0</v>
      </c>
      <c r="AG31" s="508">
        <v>0</v>
      </c>
      <c r="AH31" s="508">
        <v>0</v>
      </c>
      <c r="AI31" s="508">
        <v>0</v>
      </c>
      <c r="AJ31" s="508">
        <v>0</v>
      </c>
      <c r="AK31" s="508">
        <v>0</v>
      </c>
      <c r="AL31" s="508">
        <v>0</v>
      </c>
      <c r="AM31" s="508">
        <v>0</v>
      </c>
      <c r="AN31" s="508">
        <v>0</v>
      </c>
      <c r="AO31" s="508">
        <v>0</v>
      </c>
      <c r="AP31" s="508">
        <v>0</v>
      </c>
      <c r="AQ31" s="508">
        <v>0</v>
      </c>
      <c r="AR31" s="508">
        <v>0</v>
      </c>
      <c r="AS31" s="508">
        <v>0</v>
      </c>
      <c r="AT31" s="508">
        <v>0</v>
      </c>
      <c r="AU31" s="508">
        <v>0</v>
      </c>
      <c r="AV31" s="508">
        <v>63974</v>
      </c>
      <c r="AW31" s="509">
        <v>0</v>
      </c>
      <c r="AX31" s="435">
        <f t="shared" si="0"/>
        <v>63974</v>
      </c>
      <c r="AY31" s="1"/>
    </row>
    <row r="32" spans="2:51" ht="12" customHeight="1">
      <c r="B32" s="1670"/>
      <c r="C32" s="1671"/>
      <c r="D32" s="1672"/>
      <c r="E32" s="409" t="s">
        <v>496</v>
      </c>
      <c r="F32" s="419"/>
      <c r="G32" s="507">
        <v>0</v>
      </c>
      <c r="H32" s="508">
        <v>0</v>
      </c>
      <c r="I32" s="508">
        <v>0</v>
      </c>
      <c r="J32" s="508">
        <v>0</v>
      </c>
      <c r="K32" s="508">
        <v>0</v>
      </c>
      <c r="L32" s="508">
        <v>0</v>
      </c>
      <c r="M32" s="508">
        <v>0</v>
      </c>
      <c r="N32" s="508">
        <v>0</v>
      </c>
      <c r="O32" s="508">
        <v>0</v>
      </c>
      <c r="P32" s="508">
        <v>0</v>
      </c>
      <c r="Q32" s="508">
        <v>0</v>
      </c>
      <c r="R32" s="508">
        <v>0</v>
      </c>
      <c r="S32" s="508">
        <v>0</v>
      </c>
      <c r="T32" s="508">
        <v>0</v>
      </c>
      <c r="U32" s="508">
        <v>0</v>
      </c>
      <c r="V32" s="508">
        <v>0</v>
      </c>
      <c r="W32" s="508">
        <v>0</v>
      </c>
      <c r="X32" s="508">
        <v>0</v>
      </c>
      <c r="Y32" s="508">
        <v>0</v>
      </c>
      <c r="Z32" s="508">
        <v>0</v>
      </c>
      <c r="AA32" s="508">
        <v>0</v>
      </c>
      <c r="AB32" s="508">
        <v>0</v>
      </c>
      <c r="AC32" s="508">
        <v>0</v>
      </c>
      <c r="AD32" s="508">
        <v>0</v>
      </c>
      <c r="AE32" s="508">
        <v>0</v>
      </c>
      <c r="AF32" s="508">
        <v>0</v>
      </c>
      <c r="AG32" s="508">
        <v>0</v>
      </c>
      <c r="AH32" s="508">
        <v>0</v>
      </c>
      <c r="AI32" s="508">
        <v>0</v>
      </c>
      <c r="AJ32" s="508">
        <v>0</v>
      </c>
      <c r="AK32" s="508">
        <v>0</v>
      </c>
      <c r="AL32" s="508">
        <v>0</v>
      </c>
      <c r="AM32" s="508">
        <v>0</v>
      </c>
      <c r="AN32" s="508">
        <v>0</v>
      </c>
      <c r="AO32" s="508">
        <v>0</v>
      </c>
      <c r="AP32" s="508">
        <v>0</v>
      </c>
      <c r="AQ32" s="508">
        <v>0</v>
      </c>
      <c r="AR32" s="508">
        <v>0</v>
      </c>
      <c r="AS32" s="508">
        <v>0</v>
      </c>
      <c r="AT32" s="508">
        <v>0</v>
      </c>
      <c r="AU32" s="508">
        <v>0</v>
      </c>
      <c r="AV32" s="508">
        <v>29964</v>
      </c>
      <c r="AW32" s="509">
        <v>0</v>
      </c>
      <c r="AX32" s="435">
        <f t="shared" si="0"/>
        <v>29964</v>
      </c>
      <c r="AY32" s="1"/>
    </row>
    <row r="33" spans="2:51" ht="12" customHeight="1">
      <c r="B33" s="1670"/>
      <c r="C33" s="1671"/>
      <c r="D33" s="1672"/>
      <c r="E33" s="51"/>
      <c r="F33" s="420" t="s">
        <v>122</v>
      </c>
      <c r="G33" s="507">
        <v>0</v>
      </c>
      <c r="H33" s="508">
        <v>0</v>
      </c>
      <c r="I33" s="508">
        <v>0</v>
      </c>
      <c r="J33" s="508">
        <v>0</v>
      </c>
      <c r="K33" s="508">
        <v>0</v>
      </c>
      <c r="L33" s="508">
        <v>0</v>
      </c>
      <c r="M33" s="508">
        <v>0</v>
      </c>
      <c r="N33" s="508">
        <v>0</v>
      </c>
      <c r="O33" s="508">
        <v>0</v>
      </c>
      <c r="P33" s="508">
        <v>0</v>
      </c>
      <c r="Q33" s="508">
        <v>0</v>
      </c>
      <c r="R33" s="508">
        <v>0</v>
      </c>
      <c r="S33" s="508">
        <v>0</v>
      </c>
      <c r="T33" s="508">
        <v>0</v>
      </c>
      <c r="U33" s="508">
        <v>0</v>
      </c>
      <c r="V33" s="508">
        <v>0</v>
      </c>
      <c r="W33" s="508">
        <v>0</v>
      </c>
      <c r="X33" s="508">
        <v>0</v>
      </c>
      <c r="Y33" s="508">
        <v>0</v>
      </c>
      <c r="Z33" s="508">
        <v>0</v>
      </c>
      <c r="AA33" s="508">
        <v>0</v>
      </c>
      <c r="AB33" s="508">
        <v>0</v>
      </c>
      <c r="AC33" s="508">
        <v>0</v>
      </c>
      <c r="AD33" s="508">
        <v>0</v>
      </c>
      <c r="AE33" s="508">
        <v>0</v>
      </c>
      <c r="AF33" s="508">
        <v>0</v>
      </c>
      <c r="AG33" s="508">
        <v>0</v>
      </c>
      <c r="AH33" s="508">
        <v>0</v>
      </c>
      <c r="AI33" s="508">
        <v>0</v>
      </c>
      <c r="AJ33" s="508">
        <v>0</v>
      </c>
      <c r="AK33" s="508">
        <v>0</v>
      </c>
      <c r="AL33" s="508">
        <v>0</v>
      </c>
      <c r="AM33" s="508">
        <v>0</v>
      </c>
      <c r="AN33" s="508">
        <v>0</v>
      </c>
      <c r="AO33" s="508">
        <v>0</v>
      </c>
      <c r="AP33" s="508">
        <v>0</v>
      </c>
      <c r="AQ33" s="508">
        <v>0</v>
      </c>
      <c r="AR33" s="508">
        <v>0</v>
      </c>
      <c r="AS33" s="508">
        <v>0</v>
      </c>
      <c r="AT33" s="508">
        <v>0</v>
      </c>
      <c r="AU33" s="508">
        <v>0</v>
      </c>
      <c r="AV33" s="508">
        <v>4693</v>
      </c>
      <c r="AW33" s="509">
        <v>0</v>
      </c>
      <c r="AX33" s="435">
        <f t="shared" si="0"/>
        <v>4693</v>
      </c>
      <c r="AY33" s="1"/>
    </row>
    <row r="34" spans="2:51" ht="12" customHeight="1">
      <c r="B34" s="1670"/>
      <c r="C34" s="1671"/>
      <c r="D34" s="1672"/>
      <c r="E34" s="51"/>
      <c r="F34" s="420" t="s">
        <v>123</v>
      </c>
      <c r="G34" s="507">
        <v>0</v>
      </c>
      <c r="H34" s="508">
        <v>0</v>
      </c>
      <c r="I34" s="508">
        <v>0</v>
      </c>
      <c r="J34" s="508">
        <v>0</v>
      </c>
      <c r="K34" s="508">
        <v>0</v>
      </c>
      <c r="L34" s="508">
        <v>0</v>
      </c>
      <c r="M34" s="508">
        <v>0</v>
      </c>
      <c r="N34" s="508">
        <v>0</v>
      </c>
      <c r="O34" s="508">
        <v>0</v>
      </c>
      <c r="P34" s="508">
        <v>0</v>
      </c>
      <c r="Q34" s="508">
        <v>0</v>
      </c>
      <c r="R34" s="508">
        <v>0</v>
      </c>
      <c r="S34" s="508">
        <v>0</v>
      </c>
      <c r="T34" s="508">
        <v>0</v>
      </c>
      <c r="U34" s="508">
        <v>0</v>
      </c>
      <c r="V34" s="508">
        <v>0</v>
      </c>
      <c r="W34" s="508">
        <v>0</v>
      </c>
      <c r="X34" s="508">
        <v>0</v>
      </c>
      <c r="Y34" s="508">
        <v>0</v>
      </c>
      <c r="Z34" s="508">
        <v>0</v>
      </c>
      <c r="AA34" s="508">
        <v>0</v>
      </c>
      <c r="AB34" s="508">
        <v>0</v>
      </c>
      <c r="AC34" s="508">
        <v>0</v>
      </c>
      <c r="AD34" s="508">
        <v>0</v>
      </c>
      <c r="AE34" s="508">
        <v>0</v>
      </c>
      <c r="AF34" s="508">
        <v>0</v>
      </c>
      <c r="AG34" s="508">
        <v>0</v>
      </c>
      <c r="AH34" s="508">
        <v>0</v>
      </c>
      <c r="AI34" s="508">
        <v>0</v>
      </c>
      <c r="AJ34" s="508">
        <v>0</v>
      </c>
      <c r="AK34" s="508">
        <v>0</v>
      </c>
      <c r="AL34" s="508">
        <v>0</v>
      </c>
      <c r="AM34" s="508">
        <v>0</v>
      </c>
      <c r="AN34" s="508">
        <v>0</v>
      </c>
      <c r="AO34" s="508">
        <v>0</v>
      </c>
      <c r="AP34" s="508">
        <v>0</v>
      </c>
      <c r="AQ34" s="508">
        <v>0</v>
      </c>
      <c r="AR34" s="508">
        <v>0</v>
      </c>
      <c r="AS34" s="508">
        <v>0</v>
      </c>
      <c r="AT34" s="508">
        <v>0</v>
      </c>
      <c r="AU34" s="508">
        <v>0</v>
      </c>
      <c r="AV34" s="508">
        <v>493</v>
      </c>
      <c r="AW34" s="509">
        <v>0</v>
      </c>
      <c r="AX34" s="435">
        <f t="shared" si="0"/>
        <v>493</v>
      </c>
      <c r="AY34" s="1"/>
    </row>
    <row r="35" spans="2:51" ht="12" customHeight="1">
      <c r="B35" s="1670"/>
      <c r="C35" s="1671"/>
      <c r="D35" s="1672"/>
      <c r="E35" s="51"/>
      <c r="F35" s="420" t="s">
        <v>124</v>
      </c>
      <c r="G35" s="507">
        <v>0</v>
      </c>
      <c r="H35" s="508">
        <v>0</v>
      </c>
      <c r="I35" s="508">
        <v>0</v>
      </c>
      <c r="J35" s="508">
        <v>0</v>
      </c>
      <c r="K35" s="508">
        <v>0</v>
      </c>
      <c r="L35" s="508">
        <v>0</v>
      </c>
      <c r="M35" s="508">
        <v>0</v>
      </c>
      <c r="N35" s="508">
        <v>0</v>
      </c>
      <c r="O35" s="508">
        <v>0</v>
      </c>
      <c r="P35" s="508">
        <v>0</v>
      </c>
      <c r="Q35" s="508">
        <v>0</v>
      </c>
      <c r="R35" s="508">
        <v>0</v>
      </c>
      <c r="S35" s="508">
        <v>0</v>
      </c>
      <c r="T35" s="508">
        <v>0</v>
      </c>
      <c r="U35" s="508">
        <v>0</v>
      </c>
      <c r="V35" s="508">
        <v>0</v>
      </c>
      <c r="W35" s="508">
        <v>0</v>
      </c>
      <c r="X35" s="508">
        <v>0</v>
      </c>
      <c r="Y35" s="508">
        <v>0</v>
      </c>
      <c r="Z35" s="508">
        <v>0</v>
      </c>
      <c r="AA35" s="508">
        <v>0</v>
      </c>
      <c r="AB35" s="508">
        <v>0</v>
      </c>
      <c r="AC35" s="508">
        <v>0</v>
      </c>
      <c r="AD35" s="508">
        <v>0</v>
      </c>
      <c r="AE35" s="508">
        <v>0</v>
      </c>
      <c r="AF35" s="508">
        <v>0</v>
      </c>
      <c r="AG35" s="508">
        <v>0</v>
      </c>
      <c r="AH35" s="508">
        <v>0</v>
      </c>
      <c r="AI35" s="508">
        <v>0</v>
      </c>
      <c r="AJ35" s="508">
        <v>0</v>
      </c>
      <c r="AK35" s="508">
        <v>0</v>
      </c>
      <c r="AL35" s="508">
        <v>0</v>
      </c>
      <c r="AM35" s="508">
        <v>0</v>
      </c>
      <c r="AN35" s="508">
        <v>0</v>
      </c>
      <c r="AO35" s="508">
        <v>0</v>
      </c>
      <c r="AP35" s="508">
        <v>0</v>
      </c>
      <c r="AQ35" s="508">
        <v>0</v>
      </c>
      <c r="AR35" s="508">
        <v>0</v>
      </c>
      <c r="AS35" s="508">
        <v>0</v>
      </c>
      <c r="AT35" s="508">
        <v>0</v>
      </c>
      <c r="AU35" s="508">
        <v>0</v>
      </c>
      <c r="AV35" s="508">
        <v>22298</v>
      </c>
      <c r="AW35" s="509">
        <v>0</v>
      </c>
      <c r="AX35" s="435">
        <f t="shared" si="0"/>
        <v>22298</v>
      </c>
      <c r="AY35" s="1"/>
    </row>
    <row r="36" spans="2:51" ht="12" customHeight="1">
      <c r="B36" s="1670"/>
      <c r="C36" s="1671"/>
      <c r="D36" s="1672"/>
      <c r="E36" s="410"/>
      <c r="F36" s="420" t="s">
        <v>125</v>
      </c>
      <c r="G36" s="507">
        <v>0</v>
      </c>
      <c r="H36" s="508">
        <v>0</v>
      </c>
      <c r="I36" s="508">
        <v>0</v>
      </c>
      <c r="J36" s="508">
        <v>0</v>
      </c>
      <c r="K36" s="508">
        <v>0</v>
      </c>
      <c r="L36" s="508">
        <v>0</v>
      </c>
      <c r="M36" s="508">
        <v>0</v>
      </c>
      <c r="N36" s="508">
        <v>0</v>
      </c>
      <c r="O36" s="508">
        <v>0</v>
      </c>
      <c r="P36" s="508">
        <v>0</v>
      </c>
      <c r="Q36" s="508">
        <v>0</v>
      </c>
      <c r="R36" s="508">
        <v>0</v>
      </c>
      <c r="S36" s="508">
        <v>0</v>
      </c>
      <c r="T36" s="508">
        <v>0</v>
      </c>
      <c r="U36" s="508">
        <v>0</v>
      </c>
      <c r="V36" s="508">
        <v>0</v>
      </c>
      <c r="W36" s="508">
        <v>0</v>
      </c>
      <c r="X36" s="508">
        <v>0</v>
      </c>
      <c r="Y36" s="508">
        <v>0</v>
      </c>
      <c r="Z36" s="508">
        <v>0</v>
      </c>
      <c r="AA36" s="508">
        <v>0</v>
      </c>
      <c r="AB36" s="508">
        <v>0</v>
      </c>
      <c r="AC36" s="508">
        <v>0</v>
      </c>
      <c r="AD36" s="508">
        <v>0</v>
      </c>
      <c r="AE36" s="508">
        <v>0</v>
      </c>
      <c r="AF36" s="508">
        <v>0</v>
      </c>
      <c r="AG36" s="508">
        <v>0</v>
      </c>
      <c r="AH36" s="508">
        <v>0</v>
      </c>
      <c r="AI36" s="508">
        <v>0</v>
      </c>
      <c r="AJ36" s="508">
        <v>0</v>
      </c>
      <c r="AK36" s="508">
        <v>0</v>
      </c>
      <c r="AL36" s="508">
        <v>0</v>
      </c>
      <c r="AM36" s="508">
        <v>0</v>
      </c>
      <c r="AN36" s="508">
        <v>0</v>
      </c>
      <c r="AO36" s="508">
        <v>0</v>
      </c>
      <c r="AP36" s="508">
        <v>0</v>
      </c>
      <c r="AQ36" s="508">
        <v>0</v>
      </c>
      <c r="AR36" s="508">
        <v>0</v>
      </c>
      <c r="AS36" s="508">
        <v>0</v>
      </c>
      <c r="AT36" s="508">
        <v>0</v>
      </c>
      <c r="AU36" s="508">
        <v>0</v>
      </c>
      <c r="AV36" s="508">
        <v>2480</v>
      </c>
      <c r="AW36" s="509">
        <v>0</v>
      </c>
      <c r="AX36" s="435">
        <f t="shared" si="0"/>
        <v>2480</v>
      </c>
      <c r="AY36" s="1"/>
    </row>
    <row r="37" spans="2:51" ht="12" customHeight="1">
      <c r="B37" s="1670"/>
      <c r="C37" s="1671"/>
      <c r="D37" s="1672"/>
      <c r="E37" s="411" t="s">
        <v>497</v>
      </c>
      <c r="F37" s="421"/>
      <c r="G37" s="510">
        <v>0</v>
      </c>
      <c r="H37" s="511">
        <v>0</v>
      </c>
      <c r="I37" s="511">
        <v>0</v>
      </c>
      <c r="J37" s="511">
        <v>0</v>
      </c>
      <c r="K37" s="511">
        <v>0</v>
      </c>
      <c r="L37" s="511">
        <v>0</v>
      </c>
      <c r="M37" s="511">
        <v>0</v>
      </c>
      <c r="N37" s="511">
        <v>0</v>
      </c>
      <c r="O37" s="511">
        <v>0</v>
      </c>
      <c r="P37" s="511">
        <v>0</v>
      </c>
      <c r="Q37" s="511">
        <v>0</v>
      </c>
      <c r="R37" s="511">
        <v>0</v>
      </c>
      <c r="S37" s="511">
        <v>0</v>
      </c>
      <c r="T37" s="511">
        <v>0</v>
      </c>
      <c r="U37" s="511">
        <v>0</v>
      </c>
      <c r="V37" s="511">
        <v>0</v>
      </c>
      <c r="W37" s="511">
        <v>0</v>
      </c>
      <c r="X37" s="511">
        <v>0</v>
      </c>
      <c r="Y37" s="511">
        <v>0</v>
      </c>
      <c r="Z37" s="511">
        <v>0</v>
      </c>
      <c r="AA37" s="511">
        <v>0</v>
      </c>
      <c r="AB37" s="511">
        <v>0</v>
      </c>
      <c r="AC37" s="511">
        <v>0</v>
      </c>
      <c r="AD37" s="511">
        <v>0</v>
      </c>
      <c r="AE37" s="511">
        <v>0</v>
      </c>
      <c r="AF37" s="511">
        <v>0</v>
      </c>
      <c r="AG37" s="511">
        <v>0</v>
      </c>
      <c r="AH37" s="511">
        <v>0</v>
      </c>
      <c r="AI37" s="511">
        <v>0</v>
      </c>
      <c r="AJ37" s="511">
        <v>0</v>
      </c>
      <c r="AK37" s="511">
        <v>0</v>
      </c>
      <c r="AL37" s="511">
        <v>0</v>
      </c>
      <c r="AM37" s="511">
        <v>0</v>
      </c>
      <c r="AN37" s="511">
        <v>0</v>
      </c>
      <c r="AO37" s="511">
        <v>0</v>
      </c>
      <c r="AP37" s="511">
        <v>0</v>
      </c>
      <c r="AQ37" s="511">
        <v>0</v>
      </c>
      <c r="AR37" s="511">
        <v>0</v>
      </c>
      <c r="AS37" s="511">
        <v>0</v>
      </c>
      <c r="AT37" s="511">
        <v>0</v>
      </c>
      <c r="AU37" s="511">
        <v>0</v>
      </c>
      <c r="AV37" s="511">
        <v>93938</v>
      </c>
      <c r="AW37" s="512">
        <v>0</v>
      </c>
      <c r="AX37" s="434">
        <f t="shared" si="0"/>
        <v>93938</v>
      </c>
      <c r="AY37" s="1"/>
    </row>
    <row r="38" spans="2:51" ht="12" customHeight="1">
      <c r="B38" s="1670"/>
      <c r="C38" s="1671"/>
      <c r="D38" s="1672"/>
      <c r="E38" s="410" t="s">
        <v>134</v>
      </c>
      <c r="F38" s="417"/>
      <c r="G38" s="504">
        <v>0</v>
      </c>
      <c r="H38" s="505">
        <v>0</v>
      </c>
      <c r="I38" s="505">
        <v>0</v>
      </c>
      <c r="J38" s="505">
        <v>0</v>
      </c>
      <c r="K38" s="505">
        <v>0</v>
      </c>
      <c r="L38" s="505">
        <v>0</v>
      </c>
      <c r="M38" s="505">
        <v>0</v>
      </c>
      <c r="N38" s="505">
        <v>0</v>
      </c>
      <c r="O38" s="505">
        <v>0</v>
      </c>
      <c r="P38" s="505">
        <v>0</v>
      </c>
      <c r="Q38" s="505">
        <v>0</v>
      </c>
      <c r="R38" s="505">
        <v>0</v>
      </c>
      <c r="S38" s="505">
        <v>0</v>
      </c>
      <c r="T38" s="505">
        <v>0</v>
      </c>
      <c r="U38" s="505">
        <v>0</v>
      </c>
      <c r="V38" s="505">
        <v>0</v>
      </c>
      <c r="W38" s="505">
        <v>0</v>
      </c>
      <c r="X38" s="505">
        <v>0</v>
      </c>
      <c r="Y38" s="505">
        <v>0</v>
      </c>
      <c r="Z38" s="505">
        <v>0</v>
      </c>
      <c r="AA38" s="505">
        <v>0</v>
      </c>
      <c r="AB38" s="505">
        <v>0</v>
      </c>
      <c r="AC38" s="505">
        <v>0</v>
      </c>
      <c r="AD38" s="505">
        <v>0</v>
      </c>
      <c r="AE38" s="505">
        <v>0</v>
      </c>
      <c r="AF38" s="505">
        <v>0</v>
      </c>
      <c r="AG38" s="505">
        <v>0</v>
      </c>
      <c r="AH38" s="505">
        <v>0</v>
      </c>
      <c r="AI38" s="505">
        <v>0</v>
      </c>
      <c r="AJ38" s="505">
        <v>0</v>
      </c>
      <c r="AK38" s="505">
        <v>0</v>
      </c>
      <c r="AL38" s="505">
        <v>0</v>
      </c>
      <c r="AM38" s="505">
        <v>0</v>
      </c>
      <c r="AN38" s="505">
        <v>0</v>
      </c>
      <c r="AO38" s="505">
        <v>0</v>
      </c>
      <c r="AP38" s="505">
        <v>0</v>
      </c>
      <c r="AQ38" s="505">
        <v>0</v>
      </c>
      <c r="AR38" s="505">
        <v>0</v>
      </c>
      <c r="AS38" s="505">
        <v>0</v>
      </c>
      <c r="AT38" s="505">
        <v>0</v>
      </c>
      <c r="AU38" s="505">
        <v>0</v>
      </c>
      <c r="AV38" s="505">
        <v>695</v>
      </c>
      <c r="AW38" s="506">
        <v>0</v>
      </c>
      <c r="AX38" s="433">
        <f t="shared" si="0"/>
        <v>695</v>
      </c>
      <c r="AY38" s="1"/>
    </row>
    <row r="39" spans="2:51" ht="12" customHeight="1">
      <c r="B39" s="1673"/>
      <c r="C39" s="1674"/>
      <c r="D39" s="1675"/>
      <c r="E39" s="49" t="s">
        <v>135</v>
      </c>
      <c r="F39" s="414"/>
      <c r="G39" s="510">
        <v>0</v>
      </c>
      <c r="H39" s="511">
        <v>0</v>
      </c>
      <c r="I39" s="511">
        <v>0</v>
      </c>
      <c r="J39" s="511">
        <v>0</v>
      </c>
      <c r="K39" s="511">
        <v>0</v>
      </c>
      <c r="L39" s="511">
        <v>0</v>
      </c>
      <c r="M39" s="511">
        <v>0</v>
      </c>
      <c r="N39" s="511">
        <v>0</v>
      </c>
      <c r="O39" s="511">
        <v>0</v>
      </c>
      <c r="P39" s="511">
        <v>0</v>
      </c>
      <c r="Q39" s="511">
        <v>0</v>
      </c>
      <c r="R39" s="511">
        <v>0</v>
      </c>
      <c r="S39" s="511">
        <v>0</v>
      </c>
      <c r="T39" s="511">
        <v>0</v>
      </c>
      <c r="U39" s="511">
        <v>0</v>
      </c>
      <c r="V39" s="511">
        <v>0</v>
      </c>
      <c r="W39" s="511">
        <v>0</v>
      </c>
      <c r="X39" s="511">
        <v>0</v>
      </c>
      <c r="Y39" s="511">
        <v>0</v>
      </c>
      <c r="Z39" s="511">
        <v>0</v>
      </c>
      <c r="AA39" s="511">
        <v>0</v>
      </c>
      <c r="AB39" s="511">
        <v>0</v>
      </c>
      <c r="AC39" s="511">
        <v>0</v>
      </c>
      <c r="AD39" s="511">
        <v>0</v>
      </c>
      <c r="AE39" s="511">
        <v>0</v>
      </c>
      <c r="AF39" s="511">
        <v>0</v>
      </c>
      <c r="AG39" s="511">
        <v>0</v>
      </c>
      <c r="AH39" s="511">
        <v>0</v>
      </c>
      <c r="AI39" s="511">
        <v>0</v>
      </c>
      <c r="AJ39" s="511">
        <v>0</v>
      </c>
      <c r="AK39" s="511">
        <v>0</v>
      </c>
      <c r="AL39" s="511">
        <v>0</v>
      </c>
      <c r="AM39" s="511">
        <v>0</v>
      </c>
      <c r="AN39" s="511">
        <v>0</v>
      </c>
      <c r="AO39" s="511">
        <v>0</v>
      </c>
      <c r="AP39" s="511">
        <v>0</v>
      </c>
      <c r="AQ39" s="511">
        <v>0</v>
      </c>
      <c r="AR39" s="511">
        <v>0</v>
      </c>
      <c r="AS39" s="511">
        <v>0</v>
      </c>
      <c r="AT39" s="511">
        <v>0</v>
      </c>
      <c r="AU39" s="511">
        <v>0</v>
      </c>
      <c r="AV39" s="511">
        <v>372</v>
      </c>
      <c r="AW39" s="512">
        <v>0</v>
      </c>
      <c r="AX39" s="434">
        <f t="shared" si="0"/>
        <v>372</v>
      </c>
      <c r="AY39" s="1"/>
    </row>
    <row r="40" spans="1:52" s="1" customFormat="1" ht="12" customHeight="1">
      <c r="A40" s="989"/>
      <c r="B40" s="415" t="s">
        <v>127</v>
      </c>
      <c r="C40" s="48"/>
      <c r="D40" s="48"/>
      <c r="E40" s="48"/>
      <c r="F40" s="416"/>
      <c r="G40" s="835"/>
      <c r="H40" s="836"/>
      <c r="I40" s="836"/>
      <c r="J40" s="836"/>
      <c r="K40" s="836"/>
      <c r="L40" s="836"/>
      <c r="M40" s="836"/>
      <c r="N40" s="836"/>
      <c r="O40" s="836"/>
      <c r="P40" s="836"/>
      <c r="Q40" s="836"/>
      <c r="R40" s="836"/>
      <c r="S40" s="836"/>
      <c r="T40" s="836"/>
      <c r="U40" s="836"/>
      <c r="V40" s="836"/>
      <c r="W40" s="836"/>
      <c r="X40" s="836"/>
      <c r="Y40" s="836"/>
      <c r="Z40" s="836"/>
      <c r="AA40" s="836"/>
      <c r="AB40" s="836"/>
      <c r="AC40" s="836"/>
      <c r="AD40" s="836"/>
      <c r="AE40" s="836"/>
      <c r="AF40" s="836"/>
      <c r="AG40" s="836"/>
      <c r="AH40" s="836"/>
      <c r="AI40" s="836"/>
      <c r="AJ40" s="836"/>
      <c r="AK40" s="836"/>
      <c r="AL40" s="836"/>
      <c r="AM40" s="836"/>
      <c r="AN40" s="836"/>
      <c r="AO40" s="836"/>
      <c r="AP40" s="836"/>
      <c r="AQ40" s="836"/>
      <c r="AR40" s="836"/>
      <c r="AS40" s="836"/>
      <c r="AT40" s="836"/>
      <c r="AU40" s="836"/>
      <c r="AV40" s="836"/>
      <c r="AW40" s="837"/>
      <c r="AX40" s="838"/>
      <c r="AY40" s="45"/>
      <c r="AZ40" s="45"/>
    </row>
    <row r="41" spans="2:51" ht="12" customHeight="1">
      <c r="B41" s="1670"/>
      <c r="C41" s="1671"/>
      <c r="D41" s="1672"/>
      <c r="E41" s="407" t="s">
        <v>132</v>
      </c>
      <c r="F41" s="417"/>
      <c r="G41" s="504">
        <v>0</v>
      </c>
      <c r="H41" s="505">
        <v>0</v>
      </c>
      <c r="I41" s="505">
        <v>0</v>
      </c>
      <c r="J41" s="505">
        <v>0</v>
      </c>
      <c r="K41" s="505">
        <v>0</v>
      </c>
      <c r="L41" s="505">
        <v>0</v>
      </c>
      <c r="M41" s="505">
        <v>0</v>
      </c>
      <c r="N41" s="505">
        <v>0</v>
      </c>
      <c r="O41" s="505">
        <v>48</v>
      </c>
      <c r="P41" s="505">
        <v>0</v>
      </c>
      <c r="Q41" s="505">
        <v>0</v>
      </c>
      <c r="R41" s="505">
        <v>12</v>
      </c>
      <c r="S41" s="505">
        <v>0</v>
      </c>
      <c r="T41" s="505">
        <v>0</v>
      </c>
      <c r="U41" s="505">
        <v>0</v>
      </c>
      <c r="V41" s="505">
        <v>0</v>
      </c>
      <c r="W41" s="505">
        <v>0</v>
      </c>
      <c r="X41" s="505">
        <v>0</v>
      </c>
      <c r="Y41" s="505">
        <v>0</v>
      </c>
      <c r="Z41" s="505">
        <v>0</v>
      </c>
      <c r="AA41" s="505">
        <v>0</v>
      </c>
      <c r="AB41" s="505">
        <v>0</v>
      </c>
      <c r="AC41" s="505">
        <v>0</v>
      </c>
      <c r="AD41" s="505">
        <v>0</v>
      </c>
      <c r="AE41" s="505">
        <v>0</v>
      </c>
      <c r="AF41" s="505">
        <v>0</v>
      </c>
      <c r="AG41" s="505">
        <v>0</v>
      </c>
      <c r="AH41" s="505">
        <v>0</v>
      </c>
      <c r="AI41" s="505">
        <v>0</v>
      </c>
      <c r="AJ41" s="505">
        <v>0</v>
      </c>
      <c r="AK41" s="505">
        <v>0</v>
      </c>
      <c r="AL41" s="505">
        <v>0</v>
      </c>
      <c r="AM41" s="505">
        <v>0</v>
      </c>
      <c r="AN41" s="505">
        <v>0</v>
      </c>
      <c r="AO41" s="505">
        <v>0</v>
      </c>
      <c r="AP41" s="505">
        <v>0</v>
      </c>
      <c r="AQ41" s="505">
        <v>0</v>
      </c>
      <c r="AR41" s="505">
        <v>0</v>
      </c>
      <c r="AS41" s="505">
        <v>0</v>
      </c>
      <c r="AT41" s="505">
        <v>0</v>
      </c>
      <c r="AU41" s="505">
        <v>0</v>
      </c>
      <c r="AV41" s="505">
        <v>0</v>
      </c>
      <c r="AW41" s="506">
        <v>0</v>
      </c>
      <c r="AX41" s="433">
        <f t="shared" si="0"/>
        <v>60</v>
      </c>
      <c r="AY41" s="45"/>
    </row>
    <row r="42" spans="2:51" ht="12" customHeight="1">
      <c r="B42" s="1670"/>
      <c r="C42" s="1671"/>
      <c r="D42" s="1672"/>
      <c r="E42" s="408" t="s">
        <v>133</v>
      </c>
      <c r="F42" s="418"/>
      <c r="G42" s="507">
        <v>0</v>
      </c>
      <c r="H42" s="508">
        <v>0</v>
      </c>
      <c r="I42" s="508">
        <v>0</v>
      </c>
      <c r="J42" s="508">
        <v>0</v>
      </c>
      <c r="K42" s="508">
        <v>0</v>
      </c>
      <c r="L42" s="508">
        <v>0</v>
      </c>
      <c r="M42" s="508">
        <v>0</v>
      </c>
      <c r="N42" s="508">
        <v>0</v>
      </c>
      <c r="O42" s="508">
        <v>4</v>
      </c>
      <c r="P42" s="508">
        <v>0</v>
      </c>
      <c r="Q42" s="508">
        <v>0</v>
      </c>
      <c r="R42" s="508">
        <v>1</v>
      </c>
      <c r="S42" s="508">
        <v>0</v>
      </c>
      <c r="T42" s="508">
        <v>0</v>
      </c>
      <c r="U42" s="508">
        <v>0</v>
      </c>
      <c r="V42" s="508">
        <v>0</v>
      </c>
      <c r="W42" s="508">
        <v>0</v>
      </c>
      <c r="X42" s="508">
        <v>0</v>
      </c>
      <c r="Y42" s="508">
        <v>0</v>
      </c>
      <c r="Z42" s="508">
        <v>0</v>
      </c>
      <c r="AA42" s="508">
        <v>0</v>
      </c>
      <c r="AB42" s="508">
        <v>0</v>
      </c>
      <c r="AC42" s="508">
        <v>0</v>
      </c>
      <c r="AD42" s="508">
        <v>0</v>
      </c>
      <c r="AE42" s="508">
        <v>0</v>
      </c>
      <c r="AF42" s="508">
        <v>0</v>
      </c>
      <c r="AG42" s="508">
        <v>0</v>
      </c>
      <c r="AH42" s="508">
        <v>0</v>
      </c>
      <c r="AI42" s="508">
        <v>0</v>
      </c>
      <c r="AJ42" s="508">
        <v>0</v>
      </c>
      <c r="AK42" s="508">
        <v>0</v>
      </c>
      <c r="AL42" s="508">
        <v>0</v>
      </c>
      <c r="AM42" s="508">
        <v>0</v>
      </c>
      <c r="AN42" s="508">
        <v>0</v>
      </c>
      <c r="AO42" s="508">
        <v>0</v>
      </c>
      <c r="AP42" s="508">
        <v>0</v>
      </c>
      <c r="AQ42" s="508">
        <v>0</v>
      </c>
      <c r="AR42" s="508">
        <v>0</v>
      </c>
      <c r="AS42" s="508">
        <v>0</v>
      </c>
      <c r="AT42" s="508">
        <v>0</v>
      </c>
      <c r="AU42" s="508">
        <v>0</v>
      </c>
      <c r="AV42" s="508">
        <v>0</v>
      </c>
      <c r="AW42" s="509">
        <v>0</v>
      </c>
      <c r="AX42" s="435">
        <f t="shared" si="0"/>
        <v>5</v>
      </c>
      <c r="AY42" s="45"/>
    </row>
    <row r="43" spans="2:51" ht="12" customHeight="1">
      <c r="B43" s="1670"/>
      <c r="C43" s="1671"/>
      <c r="D43" s="1672"/>
      <c r="E43" s="408" t="s">
        <v>495</v>
      </c>
      <c r="F43" s="418"/>
      <c r="G43" s="507">
        <v>0</v>
      </c>
      <c r="H43" s="508">
        <v>0</v>
      </c>
      <c r="I43" s="508">
        <v>0</v>
      </c>
      <c r="J43" s="508">
        <v>0</v>
      </c>
      <c r="K43" s="508">
        <v>0</v>
      </c>
      <c r="L43" s="508">
        <v>0</v>
      </c>
      <c r="M43" s="508">
        <v>0</v>
      </c>
      <c r="N43" s="508">
        <v>0</v>
      </c>
      <c r="O43" s="508">
        <v>15377</v>
      </c>
      <c r="P43" s="508">
        <v>0</v>
      </c>
      <c r="Q43" s="508">
        <v>0</v>
      </c>
      <c r="R43" s="508">
        <v>3787</v>
      </c>
      <c r="S43" s="508">
        <v>0</v>
      </c>
      <c r="T43" s="508">
        <v>0</v>
      </c>
      <c r="U43" s="508">
        <v>0</v>
      </c>
      <c r="V43" s="508">
        <v>0</v>
      </c>
      <c r="W43" s="508">
        <v>0</v>
      </c>
      <c r="X43" s="508">
        <v>0</v>
      </c>
      <c r="Y43" s="508">
        <v>0</v>
      </c>
      <c r="Z43" s="508">
        <v>0</v>
      </c>
      <c r="AA43" s="508">
        <v>0</v>
      </c>
      <c r="AB43" s="508">
        <v>0</v>
      </c>
      <c r="AC43" s="508">
        <v>0</v>
      </c>
      <c r="AD43" s="508">
        <v>0</v>
      </c>
      <c r="AE43" s="508">
        <v>0</v>
      </c>
      <c r="AF43" s="508">
        <v>0</v>
      </c>
      <c r="AG43" s="508">
        <v>0</v>
      </c>
      <c r="AH43" s="508">
        <v>0</v>
      </c>
      <c r="AI43" s="508">
        <v>0</v>
      </c>
      <c r="AJ43" s="508">
        <v>0</v>
      </c>
      <c r="AK43" s="508">
        <v>0</v>
      </c>
      <c r="AL43" s="508">
        <v>0</v>
      </c>
      <c r="AM43" s="508">
        <v>0</v>
      </c>
      <c r="AN43" s="508">
        <v>0</v>
      </c>
      <c r="AO43" s="508">
        <v>0</v>
      </c>
      <c r="AP43" s="508">
        <v>0</v>
      </c>
      <c r="AQ43" s="508">
        <v>0</v>
      </c>
      <c r="AR43" s="508">
        <v>0</v>
      </c>
      <c r="AS43" s="508">
        <v>0</v>
      </c>
      <c r="AT43" s="508">
        <v>0</v>
      </c>
      <c r="AU43" s="508">
        <v>0</v>
      </c>
      <c r="AV43" s="508">
        <v>0</v>
      </c>
      <c r="AW43" s="509">
        <v>0</v>
      </c>
      <c r="AX43" s="435">
        <f t="shared" si="0"/>
        <v>19164</v>
      </c>
      <c r="AY43" s="1"/>
    </row>
    <row r="44" spans="2:51" ht="12" customHeight="1">
      <c r="B44" s="1670"/>
      <c r="C44" s="1671"/>
      <c r="D44" s="1672"/>
      <c r="E44" s="409" t="s">
        <v>496</v>
      </c>
      <c r="F44" s="419"/>
      <c r="G44" s="507">
        <v>0</v>
      </c>
      <c r="H44" s="508">
        <v>0</v>
      </c>
      <c r="I44" s="508">
        <v>0</v>
      </c>
      <c r="J44" s="508">
        <v>0</v>
      </c>
      <c r="K44" s="508">
        <v>0</v>
      </c>
      <c r="L44" s="508">
        <v>0</v>
      </c>
      <c r="M44" s="508">
        <v>0</v>
      </c>
      <c r="N44" s="508">
        <v>0</v>
      </c>
      <c r="O44" s="508">
        <v>7576</v>
      </c>
      <c r="P44" s="508">
        <v>0</v>
      </c>
      <c r="Q44" s="508">
        <v>0</v>
      </c>
      <c r="R44" s="508">
        <v>1481</v>
      </c>
      <c r="S44" s="508">
        <v>0</v>
      </c>
      <c r="T44" s="508">
        <v>0</v>
      </c>
      <c r="U44" s="508">
        <v>0</v>
      </c>
      <c r="V44" s="508">
        <v>0</v>
      </c>
      <c r="W44" s="508">
        <v>0</v>
      </c>
      <c r="X44" s="508">
        <v>0</v>
      </c>
      <c r="Y44" s="508">
        <v>0</v>
      </c>
      <c r="Z44" s="508">
        <v>0</v>
      </c>
      <c r="AA44" s="508">
        <v>0</v>
      </c>
      <c r="AB44" s="508">
        <v>0</v>
      </c>
      <c r="AC44" s="508">
        <v>0</v>
      </c>
      <c r="AD44" s="508">
        <v>0</v>
      </c>
      <c r="AE44" s="508">
        <v>0</v>
      </c>
      <c r="AF44" s="508">
        <v>0</v>
      </c>
      <c r="AG44" s="508">
        <v>0</v>
      </c>
      <c r="AH44" s="508">
        <v>0</v>
      </c>
      <c r="AI44" s="508">
        <v>0</v>
      </c>
      <c r="AJ44" s="508">
        <v>0</v>
      </c>
      <c r="AK44" s="508">
        <v>0</v>
      </c>
      <c r="AL44" s="508">
        <v>0</v>
      </c>
      <c r="AM44" s="508">
        <v>0</v>
      </c>
      <c r="AN44" s="508">
        <v>0</v>
      </c>
      <c r="AO44" s="508">
        <v>0</v>
      </c>
      <c r="AP44" s="508">
        <v>0</v>
      </c>
      <c r="AQ44" s="508">
        <v>0</v>
      </c>
      <c r="AR44" s="508">
        <v>0</v>
      </c>
      <c r="AS44" s="508">
        <v>0</v>
      </c>
      <c r="AT44" s="508">
        <v>0</v>
      </c>
      <c r="AU44" s="508">
        <v>0</v>
      </c>
      <c r="AV44" s="508">
        <v>0</v>
      </c>
      <c r="AW44" s="509">
        <v>0</v>
      </c>
      <c r="AX44" s="435">
        <f t="shared" si="0"/>
        <v>9057</v>
      </c>
      <c r="AY44" s="1"/>
    </row>
    <row r="45" spans="2:51" ht="12" customHeight="1">
      <c r="B45" s="1670"/>
      <c r="C45" s="1671"/>
      <c r="D45" s="1672"/>
      <c r="E45" s="51"/>
      <c r="F45" s="420" t="s">
        <v>122</v>
      </c>
      <c r="G45" s="507">
        <v>0</v>
      </c>
      <c r="H45" s="508">
        <v>0</v>
      </c>
      <c r="I45" s="508">
        <v>0</v>
      </c>
      <c r="J45" s="508">
        <v>0</v>
      </c>
      <c r="K45" s="508">
        <v>0</v>
      </c>
      <c r="L45" s="508">
        <v>0</v>
      </c>
      <c r="M45" s="508">
        <v>0</v>
      </c>
      <c r="N45" s="508">
        <v>0</v>
      </c>
      <c r="O45" s="508">
        <v>1403</v>
      </c>
      <c r="P45" s="508">
        <v>0</v>
      </c>
      <c r="Q45" s="508">
        <v>0</v>
      </c>
      <c r="R45" s="508">
        <v>273</v>
      </c>
      <c r="S45" s="508">
        <v>0</v>
      </c>
      <c r="T45" s="508">
        <v>0</v>
      </c>
      <c r="U45" s="508">
        <v>0</v>
      </c>
      <c r="V45" s="508">
        <v>0</v>
      </c>
      <c r="W45" s="508">
        <v>0</v>
      </c>
      <c r="X45" s="508">
        <v>0</v>
      </c>
      <c r="Y45" s="508">
        <v>0</v>
      </c>
      <c r="Z45" s="508">
        <v>0</v>
      </c>
      <c r="AA45" s="508">
        <v>0</v>
      </c>
      <c r="AB45" s="508">
        <v>0</v>
      </c>
      <c r="AC45" s="508">
        <v>0</v>
      </c>
      <c r="AD45" s="508">
        <v>0</v>
      </c>
      <c r="AE45" s="508">
        <v>0</v>
      </c>
      <c r="AF45" s="508">
        <v>0</v>
      </c>
      <c r="AG45" s="508">
        <v>0</v>
      </c>
      <c r="AH45" s="508">
        <v>0</v>
      </c>
      <c r="AI45" s="508">
        <v>0</v>
      </c>
      <c r="AJ45" s="508">
        <v>0</v>
      </c>
      <c r="AK45" s="508">
        <v>0</v>
      </c>
      <c r="AL45" s="508">
        <v>0</v>
      </c>
      <c r="AM45" s="508">
        <v>0</v>
      </c>
      <c r="AN45" s="508">
        <v>0</v>
      </c>
      <c r="AO45" s="508">
        <v>0</v>
      </c>
      <c r="AP45" s="508">
        <v>0</v>
      </c>
      <c r="AQ45" s="508">
        <v>0</v>
      </c>
      <c r="AR45" s="508">
        <v>0</v>
      </c>
      <c r="AS45" s="508">
        <v>0</v>
      </c>
      <c r="AT45" s="508">
        <v>0</v>
      </c>
      <c r="AU45" s="508">
        <v>0</v>
      </c>
      <c r="AV45" s="508">
        <v>0</v>
      </c>
      <c r="AW45" s="509">
        <v>0</v>
      </c>
      <c r="AX45" s="435">
        <f t="shared" si="0"/>
        <v>1676</v>
      </c>
      <c r="AY45" s="1"/>
    </row>
    <row r="46" spans="2:51" ht="12" customHeight="1">
      <c r="B46" s="1670"/>
      <c r="C46" s="1671"/>
      <c r="D46" s="1672"/>
      <c r="E46" s="51"/>
      <c r="F46" s="420" t="s">
        <v>123</v>
      </c>
      <c r="G46" s="507">
        <v>0</v>
      </c>
      <c r="H46" s="508">
        <v>0</v>
      </c>
      <c r="I46" s="508">
        <v>0</v>
      </c>
      <c r="J46" s="508">
        <v>0</v>
      </c>
      <c r="K46" s="508">
        <v>0</v>
      </c>
      <c r="L46" s="508">
        <v>0</v>
      </c>
      <c r="M46" s="508">
        <v>0</v>
      </c>
      <c r="N46" s="508">
        <v>0</v>
      </c>
      <c r="O46" s="508">
        <v>0</v>
      </c>
      <c r="P46" s="508">
        <v>0</v>
      </c>
      <c r="Q46" s="508">
        <v>0</v>
      </c>
      <c r="R46" s="508">
        <v>0</v>
      </c>
      <c r="S46" s="508">
        <v>0</v>
      </c>
      <c r="T46" s="508">
        <v>0</v>
      </c>
      <c r="U46" s="508">
        <v>0</v>
      </c>
      <c r="V46" s="508">
        <v>0</v>
      </c>
      <c r="W46" s="508">
        <v>0</v>
      </c>
      <c r="X46" s="508">
        <v>0</v>
      </c>
      <c r="Y46" s="508">
        <v>0</v>
      </c>
      <c r="Z46" s="508">
        <v>0</v>
      </c>
      <c r="AA46" s="508">
        <v>0</v>
      </c>
      <c r="AB46" s="508">
        <v>0</v>
      </c>
      <c r="AC46" s="508">
        <v>0</v>
      </c>
      <c r="AD46" s="508">
        <v>0</v>
      </c>
      <c r="AE46" s="508">
        <v>0</v>
      </c>
      <c r="AF46" s="508">
        <v>0</v>
      </c>
      <c r="AG46" s="508">
        <v>0</v>
      </c>
      <c r="AH46" s="508">
        <v>0</v>
      </c>
      <c r="AI46" s="508">
        <v>0</v>
      </c>
      <c r="AJ46" s="508">
        <v>0</v>
      </c>
      <c r="AK46" s="508">
        <v>0</v>
      </c>
      <c r="AL46" s="508">
        <v>0</v>
      </c>
      <c r="AM46" s="508">
        <v>0</v>
      </c>
      <c r="AN46" s="508">
        <v>0</v>
      </c>
      <c r="AO46" s="508">
        <v>0</v>
      </c>
      <c r="AP46" s="508">
        <v>0</v>
      </c>
      <c r="AQ46" s="508">
        <v>0</v>
      </c>
      <c r="AR46" s="508">
        <v>0</v>
      </c>
      <c r="AS46" s="508">
        <v>0</v>
      </c>
      <c r="AT46" s="508">
        <v>0</v>
      </c>
      <c r="AU46" s="508">
        <v>0</v>
      </c>
      <c r="AV46" s="508">
        <v>0</v>
      </c>
      <c r="AW46" s="509">
        <v>0</v>
      </c>
      <c r="AX46" s="435">
        <f t="shared" si="0"/>
        <v>0</v>
      </c>
      <c r="AY46" s="1"/>
    </row>
    <row r="47" spans="2:51" ht="12" customHeight="1">
      <c r="B47" s="1670"/>
      <c r="C47" s="1671"/>
      <c r="D47" s="1672"/>
      <c r="E47" s="51"/>
      <c r="F47" s="420" t="s">
        <v>124</v>
      </c>
      <c r="G47" s="507">
        <v>0</v>
      </c>
      <c r="H47" s="508">
        <v>0</v>
      </c>
      <c r="I47" s="508">
        <v>0</v>
      </c>
      <c r="J47" s="508">
        <v>0</v>
      </c>
      <c r="K47" s="508">
        <v>0</v>
      </c>
      <c r="L47" s="508">
        <v>0</v>
      </c>
      <c r="M47" s="508">
        <v>0</v>
      </c>
      <c r="N47" s="508">
        <v>0</v>
      </c>
      <c r="O47" s="508">
        <v>5164</v>
      </c>
      <c r="P47" s="508">
        <v>0</v>
      </c>
      <c r="Q47" s="508">
        <v>0</v>
      </c>
      <c r="R47" s="508">
        <v>1185</v>
      </c>
      <c r="S47" s="508">
        <v>0</v>
      </c>
      <c r="T47" s="508">
        <v>0</v>
      </c>
      <c r="U47" s="508">
        <v>0</v>
      </c>
      <c r="V47" s="508">
        <v>0</v>
      </c>
      <c r="W47" s="508">
        <v>0</v>
      </c>
      <c r="X47" s="508">
        <v>0</v>
      </c>
      <c r="Y47" s="508">
        <v>0</v>
      </c>
      <c r="Z47" s="508">
        <v>0</v>
      </c>
      <c r="AA47" s="508">
        <v>0</v>
      </c>
      <c r="AB47" s="508">
        <v>0</v>
      </c>
      <c r="AC47" s="508">
        <v>0</v>
      </c>
      <c r="AD47" s="508">
        <v>0</v>
      </c>
      <c r="AE47" s="508">
        <v>0</v>
      </c>
      <c r="AF47" s="508">
        <v>0</v>
      </c>
      <c r="AG47" s="508">
        <v>0</v>
      </c>
      <c r="AH47" s="508">
        <v>0</v>
      </c>
      <c r="AI47" s="508">
        <v>0</v>
      </c>
      <c r="AJ47" s="508">
        <v>0</v>
      </c>
      <c r="AK47" s="508">
        <v>0</v>
      </c>
      <c r="AL47" s="508">
        <v>0</v>
      </c>
      <c r="AM47" s="508">
        <v>0</v>
      </c>
      <c r="AN47" s="508">
        <v>0</v>
      </c>
      <c r="AO47" s="508">
        <v>0</v>
      </c>
      <c r="AP47" s="508">
        <v>0</v>
      </c>
      <c r="AQ47" s="508">
        <v>0</v>
      </c>
      <c r="AR47" s="508">
        <v>0</v>
      </c>
      <c r="AS47" s="508">
        <v>0</v>
      </c>
      <c r="AT47" s="508">
        <v>0</v>
      </c>
      <c r="AU47" s="508">
        <v>0</v>
      </c>
      <c r="AV47" s="508">
        <v>0</v>
      </c>
      <c r="AW47" s="509">
        <v>0</v>
      </c>
      <c r="AX47" s="435">
        <f t="shared" si="0"/>
        <v>6349</v>
      </c>
      <c r="AY47" s="1"/>
    </row>
    <row r="48" spans="2:51" ht="12" customHeight="1">
      <c r="B48" s="1670"/>
      <c r="C48" s="1671"/>
      <c r="D48" s="1672"/>
      <c r="E48" s="410"/>
      <c r="F48" s="420" t="s">
        <v>125</v>
      </c>
      <c r="G48" s="507">
        <v>0</v>
      </c>
      <c r="H48" s="508">
        <v>0</v>
      </c>
      <c r="I48" s="508">
        <v>0</v>
      </c>
      <c r="J48" s="508">
        <v>0</v>
      </c>
      <c r="K48" s="508">
        <v>0</v>
      </c>
      <c r="L48" s="508">
        <v>0</v>
      </c>
      <c r="M48" s="508">
        <v>0</v>
      </c>
      <c r="N48" s="508">
        <v>0</v>
      </c>
      <c r="O48" s="508">
        <v>1009</v>
      </c>
      <c r="P48" s="508">
        <v>0</v>
      </c>
      <c r="Q48" s="508">
        <v>0</v>
      </c>
      <c r="R48" s="508">
        <v>23</v>
      </c>
      <c r="S48" s="508">
        <v>0</v>
      </c>
      <c r="T48" s="508">
        <v>0</v>
      </c>
      <c r="U48" s="508">
        <v>0</v>
      </c>
      <c r="V48" s="508">
        <v>0</v>
      </c>
      <c r="W48" s="508">
        <v>0</v>
      </c>
      <c r="X48" s="508">
        <v>0</v>
      </c>
      <c r="Y48" s="508">
        <v>0</v>
      </c>
      <c r="Z48" s="508">
        <v>0</v>
      </c>
      <c r="AA48" s="508">
        <v>0</v>
      </c>
      <c r="AB48" s="508">
        <v>0</v>
      </c>
      <c r="AC48" s="508">
        <v>0</v>
      </c>
      <c r="AD48" s="508">
        <v>0</v>
      </c>
      <c r="AE48" s="508">
        <v>0</v>
      </c>
      <c r="AF48" s="508">
        <v>0</v>
      </c>
      <c r="AG48" s="508">
        <v>0</v>
      </c>
      <c r="AH48" s="508">
        <v>0</v>
      </c>
      <c r="AI48" s="508">
        <v>0</v>
      </c>
      <c r="AJ48" s="508">
        <v>0</v>
      </c>
      <c r="AK48" s="508">
        <v>0</v>
      </c>
      <c r="AL48" s="508">
        <v>0</v>
      </c>
      <c r="AM48" s="508">
        <v>0</v>
      </c>
      <c r="AN48" s="508">
        <v>0</v>
      </c>
      <c r="AO48" s="508">
        <v>0</v>
      </c>
      <c r="AP48" s="508">
        <v>0</v>
      </c>
      <c r="AQ48" s="508">
        <v>0</v>
      </c>
      <c r="AR48" s="508">
        <v>0</v>
      </c>
      <c r="AS48" s="508">
        <v>0</v>
      </c>
      <c r="AT48" s="508">
        <v>0</v>
      </c>
      <c r="AU48" s="508">
        <v>0</v>
      </c>
      <c r="AV48" s="508">
        <v>0</v>
      </c>
      <c r="AW48" s="509">
        <v>0</v>
      </c>
      <c r="AX48" s="435">
        <f t="shared" si="0"/>
        <v>1032</v>
      </c>
      <c r="AY48" s="1"/>
    </row>
    <row r="49" spans="2:51" ht="12" customHeight="1">
      <c r="B49" s="1670"/>
      <c r="C49" s="1671"/>
      <c r="D49" s="1672"/>
      <c r="E49" s="411" t="s">
        <v>497</v>
      </c>
      <c r="F49" s="421"/>
      <c r="G49" s="510">
        <v>0</v>
      </c>
      <c r="H49" s="511">
        <v>0</v>
      </c>
      <c r="I49" s="511">
        <v>0</v>
      </c>
      <c r="J49" s="511">
        <v>0</v>
      </c>
      <c r="K49" s="511">
        <v>0</v>
      </c>
      <c r="L49" s="511">
        <v>0</v>
      </c>
      <c r="M49" s="511">
        <v>0</v>
      </c>
      <c r="N49" s="511">
        <v>0</v>
      </c>
      <c r="O49" s="511">
        <v>22953</v>
      </c>
      <c r="P49" s="511">
        <v>0</v>
      </c>
      <c r="Q49" s="511">
        <v>0</v>
      </c>
      <c r="R49" s="511">
        <v>5268</v>
      </c>
      <c r="S49" s="511">
        <v>0</v>
      </c>
      <c r="T49" s="511">
        <v>0</v>
      </c>
      <c r="U49" s="511">
        <v>0</v>
      </c>
      <c r="V49" s="511">
        <v>0</v>
      </c>
      <c r="W49" s="511">
        <v>0</v>
      </c>
      <c r="X49" s="511">
        <v>0</v>
      </c>
      <c r="Y49" s="511">
        <v>0</v>
      </c>
      <c r="Z49" s="511">
        <v>0</v>
      </c>
      <c r="AA49" s="511">
        <v>0</v>
      </c>
      <c r="AB49" s="511">
        <v>0</v>
      </c>
      <c r="AC49" s="511">
        <v>0</v>
      </c>
      <c r="AD49" s="511">
        <v>0</v>
      </c>
      <c r="AE49" s="511">
        <v>0</v>
      </c>
      <c r="AF49" s="511">
        <v>0</v>
      </c>
      <c r="AG49" s="511">
        <v>0</v>
      </c>
      <c r="AH49" s="511">
        <v>0</v>
      </c>
      <c r="AI49" s="511">
        <v>0</v>
      </c>
      <c r="AJ49" s="511">
        <v>0</v>
      </c>
      <c r="AK49" s="511">
        <v>0</v>
      </c>
      <c r="AL49" s="511">
        <v>0</v>
      </c>
      <c r="AM49" s="511">
        <v>0</v>
      </c>
      <c r="AN49" s="511">
        <v>0</v>
      </c>
      <c r="AO49" s="511">
        <v>0</v>
      </c>
      <c r="AP49" s="511">
        <v>0</v>
      </c>
      <c r="AQ49" s="511">
        <v>0</v>
      </c>
      <c r="AR49" s="511">
        <v>0</v>
      </c>
      <c r="AS49" s="511">
        <v>0</v>
      </c>
      <c r="AT49" s="511">
        <v>0</v>
      </c>
      <c r="AU49" s="511">
        <v>0</v>
      </c>
      <c r="AV49" s="511">
        <v>0</v>
      </c>
      <c r="AW49" s="512">
        <v>0</v>
      </c>
      <c r="AX49" s="434">
        <f t="shared" si="0"/>
        <v>28221</v>
      </c>
      <c r="AY49" s="1"/>
    </row>
    <row r="50" spans="2:51" ht="12" customHeight="1">
      <c r="B50" s="1670"/>
      <c r="C50" s="1671"/>
      <c r="D50" s="1672"/>
      <c r="E50" s="410" t="s">
        <v>134</v>
      </c>
      <c r="F50" s="417"/>
      <c r="G50" s="513">
        <v>0</v>
      </c>
      <c r="H50" s="514">
        <v>0</v>
      </c>
      <c r="I50" s="514">
        <v>0</v>
      </c>
      <c r="J50" s="514">
        <v>0</v>
      </c>
      <c r="K50" s="514">
        <v>0</v>
      </c>
      <c r="L50" s="514">
        <v>0</v>
      </c>
      <c r="M50" s="514">
        <v>0</v>
      </c>
      <c r="N50" s="514">
        <v>0</v>
      </c>
      <c r="O50" s="1490">
        <v>182</v>
      </c>
      <c r="P50" s="514">
        <v>0</v>
      </c>
      <c r="Q50" s="514">
        <v>0</v>
      </c>
      <c r="R50" s="1490">
        <v>42</v>
      </c>
      <c r="S50" s="514">
        <v>0</v>
      </c>
      <c r="T50" s="514">
        <v>0</v>
      </c>
      <c r="U50" s="514">
        <v>0</v>
      </c>
      <c r="V50" s="514">
        <v>0</v>
      </c>
      <c r="W50" s="514">
        <v>0</v>
      </c>
      <c r="X50" s="514">
        <v>0</v>
      </c>
      <c r="Y50" s="514">
        <v>0</v>
      </c>
      <c r="Z50" s="514">
        <v>0</v>
      </c>
      <c r="AA50" s="514">
        <v>0</v>
      </c>
      <c r="AB50" s="514">
        <v>0</v>
      </c>
      <c r="AC50" s="514">
        <v>0</v>
      </c>
      <c r="AD50" s="514">
        <v>0</v>
      </c>
      <c r="AE50" s="514">
        <v>0</v>
      </c>
      <c r="AF50" s="514">
        <v>0</v>
      </c>
      <c r="AG50" s="514">
        <v>0</v>
      </c>
      <c r="AH50" s="514">
        <v>0</v>
      </c>
      <c r="AI50" s="514">
        <v>0</v>
      </c>
      <c r="AJ50" s="514">
        <v>0</v>
      </c>
      <c r="AK50" s="514">
        <v>0</v>
      </c>
      <c r="AL50" s="514">
        <v>0</v>
      </c>
      <c r="AM50" s="514">
        <v>0</v>
      </c>
      <c r="AN50" s="514">
        <v>0</v>
      </c>
      <c r="AO50" s="514">
        <v>0</v>
      </c>
      <c r="AP50" s="514">
        <v>0</v>
      </c>
      <c r="AQ50" s="514">
        <v>0</v>
      </c>
      <c r="AR50" s="514">
        <v>0</v>
      </c>
      <c r="AS50" s="514">
        <v>0</v>
      </c>
      <c r="AT50" s="514">
        <v>0</v>
      </c>
      <c r="AU50" s="514">
        <v>0</v>
      </c>
      <c r="AV50" s="514">
        <v>0</v>
      </c>
      <c r="AW50" s="515">
        <v>0</v>
      </c>
      <c r="AX50" s="433">
        <f t="shared" si="0"/>
        <v>224</v>
      </c>
      <c r="AY50" s="1"/>
    </row>
    <row r="51" spans="2:51" ht="12" customHeight="1" thickBot="1">
      <c r="B51" s="1670"/>
      <c r="C51" s="1671"/>
      <c r="D51" s="1672"/>
      <c r="E51" s="51" t="s">
        <v>135</v>
      </c>
      <c r="F51" s="431"/>
      <c r="G51" s="516">
        <v>0</v>
      </c>
      <c r="H51" s="517">
        <v>0</v>
      </c>
      <c r="I51" s="517">
        <v>0</v>
      </c>
      <c r="J51" s="517">
        <v>0</v>
      </c>
      <c r="K51" s="517">
        <v>0</v>
      </c>
      <c r="L51" s="517">
        <v>0</v>
      </c>
      <c r="M51" s="517">
        <v>0</v>
      </c>
      <c r="N51" s="517">
        <v>0</v>
      </c>
      <c r="O51" s="1491">
        <v>63</v>
      </c>
      <c r="P51" s="517">
        <v>0</v>
      </c>
      <c r="Q51" s="517">
        <v>0</v>
      </c>
      <c r="R51" s="1491">
        <v>18</v>
      </c>
      <c r="S51" s="517">
        <v>0</v>
      </c>
      <c r="T51" s="517">
        <v>0</v>
      </c>
      <c r="U51" s="517">
        <v>0</v>
      </c>
      <c r="V51" s="517">
        <v>0</v>
      </c>
      <c r="W51" s="517">
        <v>0</v>
      </c>
      <c r="X51" s="517">
        <v>0</v>
      </c>
      <c r="Y51" s="517">
        <v>0</v>
      </c>
      <c r="Z51" s="517">
        <v>0</v>
      </c>
      <c r="AA51" s="517">
        <v>0</v>
      </c>
      <c r="AB51" s="517">
        <v>0</v>
      </c>
      <c r="AC51" s="517">
        <v>0</v>
      </c>
      <c r="AD51" s="517">
        <v>0</v>
      </c>
      <c r="AE51" s="517">
        <v>0</v>
      </c>
      <c r="AF51" s="517">
        <v>0</v>
      </c>
      <c r="AG51" s="517">
        <v>0</v>
      </c>
      <c r="AH51" s="517">
        <v>0</v>
      </c>
      <c r="AI51" s="517">
        <v>0</v>
      </c>
      <c r="AJ51" s="517">
        <v>0</v>
      </c>
      <c r="AK51" s="517">
        <v>0</v>
      </c>
      <c r="AL51" s="517">
        <v>0</v>
      </c>
      <c r="AM51" s="517">
        <v>0</v>
      </c>
      <c r="AN51" s="517">
        <v>0</v>
      </c>
      <c r="AO51" s="517">
        <v>0</v>
      </c>
      <c r="AP51" s="517">
        <v>0</v>
      </c>
      <c r="AQ51" s="517">
        <v>0</v>
      </c>
      <c r="AR51" s="517">
        <v>0</v>
      </c>
      <c r="AS51" s="517">
        <v>0</v>
      </c>
      <c r="AT51" s="517">
        <v>0</v>
      </c>
      <c r="AU51" s="517">
        <v>0</v>
      </c>
      <c r="AV51" s="517">
        <v>0</v>
      </c>
      <c r="AW51" s="518">
        <v>0</v>
      </c>
      <c r="AX51" s="436">
        <f t="shared" si="0"/>
        <v>81</v>
      </c>
      <c r="AY51" s="1"/>
    </row>
    <row r="52" spans="1:52" s="1" customFormat="1" ht="12" customHeight="1">
      <c r="A52" s="989"/>
      <c r="B52" s="412" t="s">
        <v>128</v>
      </c>
      <c r="C52" s="413"/>
      <c r="D52" s="413"/>
      <c r="E52" s="413"/>
      <c r="F52" s="432"/>
      <c r="G52" s="839"/>
      <c r="H52" s="840"/>
      <c r="I52" s="840"/>
      <c r="J52" s="840"/>
      <c r="K52" s="840"/>
      <c r="L52" s="840"/>
      <c r="M52" s="840"/>
      <c r="N52" s="840"/>
      <c r="O52" s="840"/>
      <c r="P52" s="840"/>
      <c r="Q52" s="840"/>
      <c r="R52" s="840"/>
      <c r="S52" s="840"/>
      <c r="T52" s="840"/>
      <c r="U52" s="840"/>
      <c r="V52" s="840"/>
      <c r="W52" s="840"/>
      <c r="X52" s="840"/>
      <c r="Y52" s="840"/>
      <c r="Z52" s="840"/>
      <c r="AA52" s="840"/>
      <c r="AB52" s="840"/>
      <c r="AC52" s="840"/>
      <c r="AD52" s="840"/>
      <c r="AE52" s="840"/>
      <c r="AF52" s="840"/>
      <c r="AG52" s="840"/>
      <c r="AH52" s="840"/>
      <c r="AI52" s="840"/>
      <c r="AJ52" s="840"/>
      <c r="AK52" s="840"/>
      <c r="AL52" s="840"/>
      <c r="AM52" s="840"/>
      <c r="AN52" s="840"/>
      <c r="AO52" s="840"/>
      <c r="AP52" s="840"/>
      <c r="AQ52" s="840"/>
      <c r="AR52" s="840"/>
      <c r="AS52" s="840"/>
      <c r="AT52" s="840"/>
      <c r="AU52" s="840"/>
      <c r="AV52" s="840"/>
      <c r="AW52" s="841"/>
      <c r="AX52" s="842"/>
      <c r="AY52" s="45"/>
      <c r="AZ52" s="45"/>
    </row>
    <row r="53" spans="2:51" ht="12" customHeight="1">
      <c r="B53" s="1670"/>
      <c r="C53" s="1671"/>
      <c r="D53" s="1672"/>
      <c r="E53" s="407" t="s">
        <v>132</v>
      </c>
      <c r="F53" s="417"/>
      <c r="G53" s="533">
        <v>1500</v>
      </c>
      <c r="H53" s="534">
        <v>948</v>
      </c>
      <c r="I53" s="534">
        <v>252</v>
      </c>
      <c r="J53" s="534">
        <v>276</v>
      </c>
      <c r="K53" s="534">
        <v>119</v>
      </c>
      <c r="L53" s="534">
        <v>144</v>
      </c>
      <c r="M53" s="534">
        <v>108</v>
      </c>
      <c r="N53" s="534">
        <v>132</v>
      </c>
      <c r="O53" s="534">
        <v>276</v>
      </c>
      <c r="P53" s="534">
        <v>120</v>
      </c>
      <c r="Q53" s="534">
        <v>264</v>
      </c>
      <c r="R53" s="534">
        <v>204</v>
      </c>
      <c r="S53" s="534">
        <v>492</v>
      </c>
      <c r="T53" s="534">
        <v>432</v>
      </c>
      <c r="U53" s="534">
        <v>105</v>
      </c>
      <c r="V53" s="534">
        <v>84</v>
      </c>
      <c r="W53" s="534">
        <v>108</v>
      </c>
      <c r="X53" s="534">
        <v>108</v>
      </c>
      <c r="Y53" s="534">
        <v>187</v>
      </c>
      <c r="Z53" s="534">
        <v>240</v>
      </c>
      <c r="AA53" s="534">
        <v>168</v>
      </c>
      <c r="AB53" s="534">
        <v>180</v>
      </c>
      <c r="AC53" s="534">
        <v>120</v>
      </c>
      <c r="AD53" s="534">
        <v>144</v>
      </c>
      <c r="AE53" s="534">
        <v>204</v>
      </c>
      <c r="AF53" s="534">
        <v>108</v>
      </c>
      <c r="AG53" s="534">
        <v>168</v>
      </c>
      <c r="AH53" s="534">
        <v>144</v>
      </c>
      <c r="AI53" s="534">
        <v>120</v>
      </c>
      <c r="AJ53" s="534">
        <v>156</v>
      </c>
      <c r="AK53" s="534">
        <v>96</v>
      </c>
      <c r="AL53" s="534">
        <v>108</v>
      </c>
      <c r="AM53" s="534">
        <v>156</v>
      </c>
      <c r="AN53" s="534">
        <v>168</v>
      </c>
      <c r="AO53" s="534">
        <v>60</v>
      </c>
      <c r="AP53" s="534">
        <v>60</v>
      </c>
      <c r="AQ53" s="534">
        <v>36</v>
      </c>
      <c r="AR53" s="534">
        <v>48</v>
      </c>
      <c r="AS53" s="534">
        <v>36</v>
      </c>
      <c r="AT53" s="534">
        <v>120</v>
      </c>
      <c r="AU53" s="534">
        <v>96</v>
      </c>
      <c r="AV53" s="534">
        <v>768</v>
      </c>
      <c r="AW53" s="535">
        <v>372</v>
      </c>
      <c r="AX53" s="536">
        <f t="shared" si="0"/>
        <v>9735</v>
      </c>
      <c r="AY53" s="45"/>
    </row>
    <row r="54" spans="2:51" ht="12" customHeight="1">
      <c r="B54" s="1670"/>
      <c r="C54" s="1671"/>
      <c r="D54" s="1672"/>
      <c r="E54" s="408" t="s">
        <v>133</v>
      </c>
      <c r="F54" s="418"/>
      <c r="G54" s="507">
        <v>125</v>
      </c>
      <c r="H54" s="508">
        <v>79</v>
      </c>
      <c r="I54" s="508">
        <v>21</v>
      </c>
      <c r="J54" s="508">
        <v>23</v>
      </c>
      <c r="K54" s="508">
        <v>10</v>
      </c>
      <c r="L54" s="508">
        <v>12</v>
      </c>
      <c r="M54" s="508">
        <v>9</v>
      </c>
      <c r="N54" s="508">
        <v>11</v>
      </c>
      <c r="O54" s="508">
        <v>23</v>
      </c>
      <c r="P54" s="508">
        <v>10</v>
      </c>
      <c r="Q54" s="508">
        <v>22</v>
      </c>
      <c r="R54" s="508">
        <v>17</v>
      </c>
      <c r="S54" s="508">
        <v>41</v>
      </c>
      <c r="T54" s="508">
        <v>36</v>
      </c>
      <c r="U54" s="508">
        <v>8</v>
      </c>
      <c r="V54" s="508">
        <v>7</v>
      </c>
      <c r="W54" s="508">
        <v>9</v>
      </c>
      <c r="X54" s="508">
        <v>9</v>
      </c>
      <c r="Y54" s="508">
        <v>16</v>
      </c>
      <c r="Z54" s="508">
        <v>20</v>
      </c>
      <c r="AA54" s="508">
        <v>14</v>
      </c>
      <c r="AB54" s="508">
        <v>15</v>
      </c>
      <c r="AC54" s="508">
        <v>10</v>
      </c>
      <c r="AD54" s="508">
        <v>12</v>
      </c>
      <c r="AE54" s="508">
        <v>17</v>
      </c>
      <c r="AF54" s="508">
        <v>9</v>
      </c>
      <c r="AG54" s="508">
        <v>14</v>
      </c>
      <c r="AH54" s="508">
        <v>12</v>
      </c>
      <c r="AI54" s="508">
        <v>10</v>
      </c>
      <c r="AJ54" s="508">
        <v>13</v>
      </c>
      <c r="AK54" s="508">
        <v>8</v>
      </c>
      <c r="AL54" s="508">
        <v>9</v>
      </c>
      <c r="AM54" s="508">
        <v>13</v>
      </c>
      <c r="AN54" s="508">
        <v>14</v>
      </c>
      <c r="AO54" s="508">
        <v>5</v>
      </c>
      <c r="AP54" s="508">
        <v>5</v>
      </c>
      <c r="AQ54" s="508">
        <v>3</v>
      </c>
      <c r="AR54" s="508">
        <v>4</v>
      </c>
      <c r="AS54" s="508">
        <v>3</v>
      </c>
      <c r="AT54" s="508">
        <v>10</v>
      </c>
      <c r="AU54" s="508">
        <v>8</v>
      </c>
      <c r="AV54" s="508">
        <v>64</v>
      </c>
      <c r="AW54" s="509">
        <v>31</v>
      </c>
      <c r="AX54" s="435">
        <f t="shared" si="0"/>
        <v>811</v>
      </c>
      <c r="AY54" s="45"/>
    </row>
    <row r="55" spans="2:51" ht="12" customHeight="1">
      <c r="B55" s="1670"/>
      <c r="C55" s="1671"/>
      <c r="D55" s="1672"/>
      <c r="E55" s="408" t="s">
        <v>495</v>
      </c>
      <c r="F55" s="418"/>
      <c r="G55" s="507">
        <v>540851</v>
      </c>
      <c r="H55" s="508">
        <v>359078</v>
      </c>
      <c r="I55" s="508">
        <v>100554</v>
      </c>
      <c r="J55" s="508">
        <v>108204</v>
      </c>
      <c r="K55" s="508">
        <v>39524</v>
      </c>
      <c r="L55" s="508">
        <v>49089</v>
      </c>
      <c r="M55" s="508">
        <v>35041</v>
      </c>
      <c r="N55" s="508">
        <v>46152</v>
      </c>
      <c r="O55" s="508">
        <v>96640</v>
      </c>
      <c r="P55" s="508">
        <v>43743</v>
      </c>
      <c r="Q55" s="508">
        <v>98759</v>
      </c>
      <c r="R55" s="508">
        <v>75721</v>
      </c>
      <c r="S55" s="508">
        <v>192767</v>
      </c>
      <c r="T55" s="508">
        <v>161525</v>
      </c>
      <c r="U55" s="508">
        <v>40231</v>
      </c>
      <c r="V55" s="508">
        <v>31061</v>
      </c>
      <c r="W55" s="508">
        <v>37308</v>
      </c>
      <c r="X55" s="508">
        <v>38750</v>
      </c>
      <c r="Y55" s="508">
        <v>68178</v>
      </c>
      <c r="Z55" s="508">
        <v>84464</v>
      </c>
      <c r="AA55" s="508">
        <v>57369</v>
      </c>
      <c r="AB55" s="508">
        <v>62960</v>
      </c>
      <c r="AC55" s="508">
        <v>38965</v>
      </c>
      <c r="AD55" s="508">
        <v>52918</v>
      </c>
      <c r="AE55" s="508">
        <v>70867</v>
      </c>
      <c r="AF55" s="508">
        <v>36785</v>
      </c>
      <c r="AG55" s="508">
        <v>55554</v>
      </c>
      <c r="AH55" s="508">
        <v>45407</v>
      </c>
      <c r="AI55" s="508">
        <v>44993</v>
      </c>
      <c r="AJ55" s="508">
        <v>51620</v>
      </c>
      <c r="AK55" s="508">
        <v>32093</v>
      </c>
      <c r="AL55" s="508">
        <v>35238</v>
      </c>
      <c r="AM55" s="508">
        <v>52232</v>
      </c>
      <c r="AN55" s="508">
        <v>62505</v>
      </c>
      <c r="AO55" s="508">
        <v>23397</v>
      </c>
      <c r="AP55" s="508">
        <v>19947</v>
      </c>
      <c r="AQ55" s="508">
        <v>10598</v>
      </c>
      <c r="AR55" s="508">
        <v>17640</v>
      </c>
      <c r="AS55" s="508">
        <v>13072</v>
      </c>
      <c r="AT55" s="508">
        <v>40775</v>
      </c>
      <c r="AU55" s="508">
        <v>33894</v>
      </c>
      <c r="AV55" s="508">
        <v>283753</v>
      </c>
      <c r="AW55" s="509">
        <v>134855</v>
      </c>
      <c r="AX55" s="435">
        <f t="shared" si="0"/>
        <v>3525077</v>
      </c>
      <c r="AY55" s="1"/>
    </row>
    <row r="56" spans="2:51" ht="12" customHeight="1">
      <c r="B56" s="1670"/>
      <c r="C56" s="1671"/>
      <c r="D56" s="1672"/>
      <c r="E56" s="409" t="s">
        <v>496</v>
      </c>
      <c r="F56" s="419"/>
      <c r="G56" s="507">
        <v>793412</v>
      </c>
      <c r="H56" s="508">
        <v>177404</v>
      </c>
      <c r="I56" s="508">
        <v>43151</v>
      </c>
      <c r="J56" s="508">
        <v>53831</v>
      </c>
      <c r="K56" s="508">
        <v>26784</v>
      </c>
      <c r="L56" s="508">
        <v>25060</v>
      </c>
      <c r="M56" s="508">
        <v>14666</v>
      </c>
      <c r="N56" s="508">
        <v>20334</v>
      </c>
      <c r="O56" s="508">
        <v>45025</v>
      </c>
      <c r="P56" s="508">
        <v>19261</v>
      </c>
      <c r="Q56" s="508">
        <v>41186</v>
      </c>
      <c r="R56" s="508">
        <v>31616</v>
      </c>
      <c r="S56" s="508">
        <v>85799</v>
      </c>
      <c r="T56" s="508">
        <v>82014</v>
      </c>
      <c r="U56" s="508">
        <v>19140</v>
      </c>
      <c r="V56" s="508">
        <v>16382</v>
      </c>
      <c r="W56" s="508">
        <v>17996</v>
      </c>
      <c r="X56" s="508">
        <v>16409</v>
      </c>
      <c r="Y56" s="508">
        <v>34295</v>
      </c>
      <c r="Z56" s="508">
        <v>37631</v>
      </c>
      <c r="AA56" s="508">
        <v>25058</v>
      </c>
      <c r="AB56" s="508">
        <v>28707</v>
      </c>
      <c r="AC56" s="508">
        <v>18210</v>
      </c>
      <c r="AD56" s="508">
        <v>20843</v>
      </c>
      <c r="AE56" s="508">
        <v>39518</v>
      </c>
      <c r="AF56" s="508">
        <v>19275</v>
      </c>
      <c r="AG56" s="508">
        <v>24843</v>
      </c>
      <c r="AH56" s="508">
        <v>30812</v>
      </c>
      <c r="AI56" s="508">
        <v>21064</v>
      </c>
      <c r="AJ56" s="508">
        <v>24376</v>
      </c>
      <c r="AK56" s="508">
        <v>13079</v>
      </c>
      <c r="AL56" s="508">
        <v>15578</v>
      </c>
      <c r="AM56" s="508">
        <v>23343</v>
      </c>
      <c r="AN56" s="508">
        <v>28507</v>
      </c>
      <c r="AO56" s="508">
        <v>9192</v>
      </c>
      <c r="AP56" s="508">
        <v>8937</v>
      </c>
      <c r="AQ56" s="508">
        <v>3537</v>
      </c>
      <c r="AR56" s="508">
        <v>6988</v>
      </c>
      <c r="AS56" s="508">
        <v>5630</v>
      </c>
      <c r="AT56" s="508">
        <v>16662</v>
      </c>
      <c r="AU56" s="508">
        <v>14778</v>
      </c>
      <c r="AV56" s="508">
        <v>131450</v>
      </c>
      <c r="AW56" s="509">
        <v>68473</v>
      </c>
      <c r="AX56" s="435">
        <f t="shared" si="0"/>
        <v>2200256</v>
      </c>
      <c r="AY56" s="1"/>
    </row>
    <row r="57" spans="2:51" ht="12" customHeight="1">
      <c r="B57" s="1670"/>
      <c r="C57" s="1671"/>
      <c r="D57" s="1672"/>
      <c r="E57" s="51"/>
      <c r="F57" s="420" t="s">
        <v>122</v>
      </c>
      <c r="G57" s="507">
        <v>55569</v>
      </c>
      <c r="H57" s="508">
        <v>16364</v>
      </c>
      <c r="I57" s="508">
        <v>1897</v>
      </c>
      <c r="J57" s="508">
        <v>2329</v>
      </c>
      <c r="K57" s="508">
        <v>1500</v>
      </c>
      <c r="L57" s="508">
        <v>5457</v>
      </c>
      <c r="M57" s="508">
        <v>599</v>
      </c>
      <c r="N57" s="508">
        <v>1508</v>
      </c>
      <c r="O57" s="508">
        <v>7214</v>
      </c>
      <c r="P57" s="508">
        <v>650</v>
      </c>
      <c r="Q57" s="508">
        <v>2790</v>
      </c>
      <c r="R57" s="508">
        <v>3266</v>
      </c>
      <c r="S57" s="508">
        <v>4374</v>
      </c>
      <c r="T57" s="508">
        <v>8061</v>
      </c>
      <c r="U57" s="508">
        <v>3369</v>
      </c>
      <c r="V57" s="508">
        <v>3493</v>
      </c>
      <c r="W57" s="508">
        <v>4287</v>
      </c>
      <c r="X57" s="508">
        <v>803</v>
      </c>
      <c r="Y57" s="508">
        <v>4501</v>
      </c>
      <c r="Z57" s="508">
        <v>3137</v>
      </c>
      <c r="AA57" s="508">
        <v>2436</v>
      </c>
      <c r="AB57" s="508">
        <v>3839</v>
      </c>
      <c r="AC57" s="508">
        <v>1986</v>
      </c>
      <c r="AD57" s="508">
        <v>337</v>
      </c>
      <c r="AE57" s="508">
        <v>8437</v>
      </c>
      <c r="AF57" s="508">
        <v>4981</v>
      </c>
      <c r="AG57" s="508">
        <v>3332</v>
      </c>
      <c r="AH57" s="508">
        <v>3574</v>
      </c>
      <c r="AI57" s="508">
        <v>2721</v>
      </c>
      <c r="AJ57" s="508">
        <v>2966</v>
      </c>
      <c r="AK57" s="508">
        <v>956</v>
      </c>
      <c r="AL57" s="508">
        <v>1323</v>
      </c>
      <c r="AM57" s="508">
        <v>3007</v>
      </c>
      <c r="AN57" s="508">
        <v>3252</v>
      </c>
      <c r="AO57" s="508">
        <v>385</v>
      </c>
      <c r="AP57" s="508">
        <v>471</v>
      </c>
      <c r="AQ57" s="508">
        <v>53</v>
      </c>
      <c r="AR57" s="508">
        <v>197</v>
      </c>
      <c r="AS57" s="508">
        <v>164</v>
      </c>
      <c r="AT57" s="508">
        <v>1085</v>
      </c>
      <c r="AU57" s="508">
        <v>1172</v>
      </c>
      <c r="AV57" s="508">
        <v>14407</v>
      </c>
      <c r="AW57" s="509">
        <v>7815</v>
      </c>
      <c r="AX57" s="435">
        <f t="shared" si="0"/>
        <v>200064</v>
      </c>
      <c r="AY57" s="1"/>
    </row>
    <row r="58" spans="2:51" ht="12" customHeight="1">
      <c r="B58" s="1670"/>
      <c r="C58" s="1671"/>
      <c r="D58" s="1672"/>
      <c r="E58" s="51"/>
      <c r="F58" s="420" t="s">
        <v>123</v>
      </c>
      <c r="G58" s="507">
        <v>312</v>
      </c>
      <c r="H58" s="508">
        <v>8352</v>
      </c>
      <c r="I58" s="508">
        <v>60</v>
      </c>
      <c r="J58" s="508">
        <v>0</v>
      </c>
      <c r="K58" s="508">
        <v>0</v>
      </c>
      <c r="L58" s="508">
        <v>113</v>
      </c>
      <c r="M58" s="508">
        <v>0</v>
      </c>
      <c r="N58" s="508">
        <v>37</v>
      </c>
      <c r="O58" s="508">
        <v>0</v>
      </c>
      <c r="P58" s="508">
        <v>0</v>
      </c>
      <c r="Q58" s="508">
        <v>20</v>
      </c>
      <c r="R58" s="508">
        <v>0</v>
      </c>
      <c r="S58" s="508">
        <v>0</v>
      </c>
      <c r="T58" s="508">
        <v>3564</v>
      </c>
      <c r="U58" s="508">
        <v>16</v>
      </c>
      <c r="V58" s="508">
        <v>0</v>
      </c>
      <c r="W58" s="508">
        <v>2</v>
      </c>
      <c r="X58" s="508">
        <v>8</v>
      </c>
      <c r="Y58" s="508">
        <v>4</v>
      </c>
      <c r="Z58" s="508">
        <v>14</v>
      </c>
      <c r="AA58" s="508">
        <v>0</v>
      </c>
      <c r="AB58" s="508">
        <v>0</v>
      </c>
      <c r="AC58" s="508">
        <v>0</v>
      </c>
      <c r="AD58" s="508">
        <v>0</v>
      </c>
      <c r="AE58" s="508">
        <v>13</v>
      </c>
      <c r="AF58" s="508">
        <v>0</v>
      </c>
      <c r="AG58" s="508">
        <v>0</v>
      </c>
      <c r="AH58" s="508">
        <v>30</v>
      </c>
      <c r="AI58" s="508">
        <v>0</v>
      </c>
      <c r="AJ58" s="508">
        <v>38</v>
      </c>
      <c r="AK58" s="508">
        <v>0</v>
      </c>
      <c r="AL58" s="508">
        <v>0</v>
      </c>
      <c r="AM58" s="508">
        <v>180</v>
      </c>
      <c r="AN58" s="508">
        <v>395</v>
      </c>
      <c r="AO58" s="508">
        <v>0</v>
      </c>
      <c r="AP58" s="508">
        <v>0</v>
      </c>
      <c r="AQ58" s="508">
        <v>0</v>
      </c>
      <c r="AR58" s="508">
        <v>0</v>
      </c>
      <c r="AS58" s="508">
        <v>0</v>
      </c>
      <c r="AT58" s="508">
        <v>0</v>
      </c>
      <c r="AU58" s="508">
        <v>1368</v>
      </c>
      <c r="AV58" s="508">
        <v>2041</v>
      </c>
      <c r="AW58" s="509">
        <v>2340</v>
      </c>
      <c r="AX58" s="435">
        <f t="shared" si="0"/>
        <v>18907</v>
      </c>
      <c r="AY58" s="1"/>
    </row>
    <row r="59" spans="2:51" ht="12" customHeight="1">
      <c r="B59" s="1670"/>
      <c r="C59" s="1671"/>
      <c r="D59" s="1672"/>
      <c r="E59" s="51"/>
      <c r="F59" s="420" t="s">
        <v>124</v>
      </c>
      <c r="G59" s="507">
        <v>188266</v>
      </c>
      <c r="H59" s="508">
        <v>126843</v>
      </c>
      <c r="I59" s="508">
        <v>34784</v>
      </c>
      <c r="J59" s="508">
        <v>37858</v>
      </c>
      <c r="K59" s="508">
        <v>13634</v>
      </c>
      <c r="L59" s="508">
        <v>17274</v>
      </c>
      <c r="M59" s="508">
        <v>12089</v>
      </c>
      <c r="N59" s="508">
        <v>16193</v>
      </c>
      <c r="O59" s="508">
        <v>32936</v>
      </c>
      <c r="P59" s="508">
        <v>15429</v>
      </c>
      <c r="Q59" s="508">
        <v>34659</v>
      </c>
      <c r="R59" s="508">
        <v>25918</v>
      </c>
      <c r="S59" s="508">
        <v>68384</v>
      </c>
      <c r="T59" s="508">
        <v>57089</v>
      </c>
      <c r="U59" s="508">
        <v>14243</v>
      </c>
      <c r="V59" s="508">
        <v>10880</v>
      </c>
      <c r="W59" s="508">
        <v>12711</v>
      </c>
      <c r="X59" s="508">
        <v>13391</v>
      </c>
      <c r="Y59" s="508">
        <v>24029</v>
      </c>
      <c r="Z59" s="508">
        <v>29911</v>
      </c>
      <c r="AA59" s="508">
        <v>19980</v>
      </c>
      <c r="AB59" s="508">
        <v>21545</v>
      </c>
      <c r="AC59" s="508">
        <v>14030</v>
      </c>
      <c r="AD59" s="508">
        <v>18838</v>
      </c>
      <c r="AE59" s="508">
        <v>24868</v>
      </c>
      <c r="AF59" s="508">
        <v>12581</v>
      </c>
      <c r="AG59" s="508">
        <v>18639</v>
      </c>
      <c r="AH59" s="508">
        <v>15427</v>
      </c>
      <c r="AI59" s="508">
        <v>15693</v>
      </c>
      <c r="AJ59" s="508">
        <v>18670</v>
      </c>
      <c r="AK59" s="508">
        <v>11225</v>
      </c>
      <c r="AL59" s="508">
        <v>12237</v>
      </c>
      <c r="AM59" s="508">
        <v>17172</v>
      </c>
      <c r="AN59" s="508">
        <v>22089</v>
      </c>
      <c r="AO59" s="508">
        <v>8216</v>
      </c>
      <c r="AP59" s="508">
        <v>6998</v>
      </c>
      <c r="AQ59" s="508">
        <v>3411</v>
      </c>
      <c r="AR59" s="508">
        <v>6227</v>
      </c>
      <c r="AS59" s="508">
        <v>4565</v>
      </c>
      <c r="AT59" s="508">
        <v>14027</v>
      </c>
      <c r="AU59" s="508">
        <v>11636</v>
      </c>
      <c r="AV59" s="508">
        <v>99780</v>
      </c>
      <c r="AW59" s="509">
        <v>47197</v>
      </c>
      <c r="AX59" s="435">
        <f t="shared" si="0"/>
        <v>1231572</v>
      </c>
      <c r="AY59" s="1"/>
    </row>
    <row r="60" spans="2:51" ht="12" customHeight="1">
      <c r="B60" s="1670"/>
      <c r="C60" s="1671"/>
      <c r="D60" s="1672"/>
      <c r="E60" s="410"/>
      <c r="F60" s="420" t="s">
        <v>125</v>
      </c>
      <c r="G60" s="507">
        <v>549265</v>
      </c>
      <c r="H60" s="508">
        <v>25845</v>
      </c>
      <c r="I60" s="508">
        <v>6410</v>
      </c>
      <c r="J60" s="508">
        <v>13644</v>
      </c>
      <c r="K60" s="508">
        <v>11650</v>
      </c>
      <c r="L60" s="508">
        <v>2216</v>
      </c>
      <c r="M60" s="508">
        <v>1978</v>
      </c>
      <c r="N60" s="508">
        <v>2596</v>
      </c>
      <c r="O60" s="508">
        <v>4875</v>
      </c>
      <c r="P60" s="508">
        <v>3182</v>
      </c>
      <c r="Q60" s="508">
        <v>3717</v>
      </c>
      <c r="R60" s="508">
        <v>2432</v>
      </c>
      <c r="S60" s="508">
        <v>13041</v>
      </c>
      <c r="T60" s="508">
        <v>13300</v>
      </c>
      <c r="U60" s="508">
        <v>1512</v>
      </c>
      <c r="V60" s="508">
        <v>2009</v>
      </c>
      <c r="W60" s="508">
        <v>996</v>
      </c>
      <c r="X60" s="508">
        <v>2207</v>
      </c>
      <c r="Y60" s="508">
        <v>5761</v>
      </c>
      <c r="Z60" s="508">
        <v>4569</v>
      </c>
      <c r="AA60" s="508">
        <v>2642</v>
      </c>
      <c r="AB60" s="508">
        <v>3323</v>
      </c>
      <c r="AC60" s="508">
        <v>2194</v>
      </c>
      <c r="AD60" s="508">
        <v>1668</v>
      </c>
      <c r="AE60" s="508">
        <v>6200</v>
      </c>
      <c r="AF60" s="508">
        <v>1713</v>
      </c>
      <c r="AG60" s="508">
        <v>2872</v>
      </c>
      <c r="AH60" s="508">
        <v>11781</v>
      </c>
      <c r="AI60" s="508">
        <v>2650</v>
      </c>
      <c r="AJ60" s="508">
        <v>2702</v>
      </c>
      <c r="AK60" s="508">
        <v>898</v>
      </c>
      <c r="AL60" s="508">
        <v>2018</v>
      </c>
      <c r="AM60" s="508">
        <v>2984</v>
      </c>
      <c r="AN60" s="508">
        <v>2771</v>
      </c>
      <c r="AO60" s="508">
        <v>591</v>
      </c>
      <c r="AP60" s="508">
        <v>1468</v>
      </c>
      <c r="AQ60" s="508">
        <v>73</v>
      </c>
      <c r="AR60" s="508">
        <v>564</v>
      </c>
      <c r="AS60" s="508">
        <v>901</v>
      </c>
      <c r="AT60" s="508">
        <v>1550</v>
      </c>
      <c r="AU60" s="508">
        <v>602</v>
      </c>
      <c r="AV60" s="508">
        <v>15222</v>
      </c>
      <c r="AW60" s="509">
        <v>11121</v>
      </c>
      <c r="AX60" s="435">
        <f t="shared" si="0"/>
        <v>749713</v>
      </c>
      <c r="AY60" s="1"/>
    </row>
    <row r="61" spans="2:51" ht="12" customHeight="1">
      <c r="B61" s="1670"/>
      <c r="C61" s="1671"/>
      <c r="D61" s="1672"/>
      <c r="E61" s="411" t="s">
        <v>497</v>
      </c>
      <c r="F61" s="421"/>
      <c r="G61" s="510">
        <v>1334263</v>
      </c>
      <c r="H61" s="511">
        <v>536482</v>
      </c>
      <c r="I61" s="511">
        <v>143705</v>
      </c>
      <c r="J61" s="511">
        <v>162035</v>
      </c>
      <c r="K61" s="511">
        <v>66308</v>
      </c>
      <c r="L61" s="511">
        <v>74149</v>
      </c>
      <c r="M61" s="511">
        <v>49707</v>
      </c>
      <c r="N61" s="511">
        <v>66486</v>
      </c>
      <c r="O61" s="511">
        <v>141665</v>
      </c>
      <c r="P61" s="511">
        <v>63004</v>
      </c>
      <c r="Q61" s="511">
        <v>139945</v>
      </c>
      <c r="R61" s="511">
        <v>107337</v>
      </c>
      <c r="S61" s="511">
        <v>278566</v>
      </c>
      <c r="T61" s="511">
        <v>243539</v>
      </c>
      <c r="U61" s="511">
        <v>59371</v>
      </c>
      <c r="V61" s="511">
        <v>47443</v>
      </c>
      <c r="W61" s="511">
        <v>55304</v>
      </c>
      <c r="X61" s="511">
        <v>55159</v>
      </c>
      <c r="Y61" s="511">
        <v>102473</v>
      </c>
      <c r="Z61" s="511">
        <v>122095</v>
      </c>
      <c r="AA61" s="511">
        <v>82427</v>
      </c>
      <c r="AB61" s="511">
        <v>91667</v>
      </c>
      <c r="AC61" s="511">
        <v>57175</v>
      </c>
      <c r="AD61" s="511">
        <v>73761</v>
      </c>
      <c r="AE61" s="511">
        <v>110385</v>
      </c>
      <c r="AF61" s="511">
        <v>56060</v>
      </c>
      <c r="AG61" s="511">
        <v>80397</v>
      </c>
      <c r="AH61" s="511">
        <v>76219</v>
      </c>
      <c r="AI61" s="511">
        <v>66057</v>
      </c>
      <c r="AJ61" s="511">
        <v>75996</v>
      </c>
      <c r="AK61" s="511">
        <v>45172</v>
      </c>
      <c r="AL61" s="511">
        <v>50816</v>
      </c>
      <c r="AM61" s="511">
        <v>75575</v>
      </c>
      <c r="AN61" s="511">
        <v>91012</v>
      </c>
      <c r="AO61" s="511">
        <v>32589</v>
      </c>
      <c r="AP61" s="511">
        <v>28884</v>
      </c>
      <c r="AQ61" s="511">
        <v>14135</v>
      </c>
      <c r="AR61" s="511">
        <v>24628</v>
      </c>
      <c r="AS61" s="511">
        <v>18702</v>
      </c>
      <c r="AT61" s="511">
        <v>57437</v>
      </c>
      <c r="AU61" s="511">
        <v>48672</v>
      </c>
      <c r="AV61" s="511">
        <v>415203</v>
      </c>
      <c r="AW61" s="512">
        <v>203328</v>
      </c>
      <c r="AX61" s="434">
        <f t="shared" si="0"/>
        <v>5725333</v>
      </c>
      <c r="AY61" s="1"/>
    </row>
    <row r="62" spans="2:51" ht="12" customHeight="1">
      <c r="B62" s="1670"/>
      <c r="C62" s="1671"/>
      <c r="D62" s="1672"/>
      <c r="E62" s="410" t="s">
        <v>134</v>
      </c>
      <c r="F62" s="417"/>
      <c r="G62" s="504">
        <v>5829</v>
      </c>
      <c r="H62" s="505">
        <v>3629</v>
      </c>
      <c r="I62" s="505">
        <v>1028</v>
      </c>
      <c r="J62" s="505">
        <v>1126</v>
      </c>
      <c r="K62" s="505">
        <v>422</v>
      </c>
      <c r="L62" s="505">
        <v>510</v>
      </c>
      <c r="M62" s="505">
        <v>365</v>
      </c>
      <c r="N62" s="505">
        <v>510</v>
      </c>
      <c r="O62" s="505">
        <v>1027</v>
      </c>
      <c r="P62" s="505">
        <v>488</v>
      </c>
      <c r="Q62" s="505">
        <v>1165</v>
      </c>
      <c r="R62" s="505">
        <v>800</v>
      </c>
      <c r="S62" s="505">
        <v>1953</v>
      </c>
      <c r="T62" s="505">
        <v>1678</v>
      </c>
      <c r="U62" s="505">
        <v>382</v>
      </c>
      <c r="V62" s="505">
        <v>309</v>
      </c>
      <c r="W62" s="505">
        <v>388</v>
      </c>
      <c r="X62" s="505">
        <v>406</v>
      </c>
      <c r="Y62" s="505">
        <v>733</v>
      </c>
      <c r="Z62" s="505">
        <v>929</v>
      </c>
      <c r="AA62" s="505">
        <v>622</v>
      </c>
      <c r="AB62" s="505">
        <v>686</v>
      </c>
      <c r="AC62" s="505">
        <v>417</v>
      </c>
      <c r="AD62" s="505">
        <v>576</v>
      </c>
      <c r="AE62" s="505">
        <v>766</v>
      </c>
      <c r="AF62" s="505">
        <v>372</v>
      </c>
      <c r="AG62" s="505">
        <v>591</v>
      </c>
      <c r="AH62" s="505">
        <v>492</v>
      </c>
      <c r="AI62" s="505">
        <v>458</v>
      </c>
      <c r="AJ62" s="505">
        <v>544</v>
      </c>
      <c r="AK62" s="505">
        <v>353</v>
      </c>
      <c r="AL62" s="505">
        <v>367</v>
      </c>
      <c r="AM62" s="505">
        <v>621</v>
      </c>
      <c r="AN62" s="505">
        <v>688</v>
      </c>
      <c r="AO62" s="505">
        <v>246</v>
      </c>
      <c r="AP62" s="505">
        <v>206</v>
      </c>
      <c r="AQ62" s="505">
        <v>114</v>
      </c>
      <c r="AR62" s="505">
        <v>183</v>
      </c>
      <c r="AS62" s="505">
        <v>143</v>
      </c>
      <c r="AT62" s="505">
        <v>454</v>
      </c>
      <c r="AU62" s="505">
        <v>357</v>
      </c>
      <c r="AV62" s="505">
        <v>2942</v>
      </c>
      <c r="AW62" s="506">
        <v>1484</v>
      </c>
      <c r="AX62" s="433">
        <f t="shared" si="0"/>
        <v>37359</v>
      </c>
      <c r="AY62" s="1"/>
    </row>
    <row r="63" spans="2:51" ht="12" customHeight="1">
      <c r="B63" s="1670"/>
      <c r="C63" s="1671"/>
      <c r="D63" s="1672"/>
      <c r="E63" s="49" t="s">
        <v>135</v>
      </c>
      <c r="F63" s="414"/>
      <c r="G63" s="510">
        <v>2836</v>
      </c>
      <c r="H63" s="511">
        <v>1792</v>
      </c>
      <c r="I63" s="511">
        <v>556</v>
      </c>
      <c r="J63" s="511">
        <v>123</v>
      </c>
      <c r="K63" s="511">
        <v>150</v>
      </c>
      <c r="L63" s="511">
        <v>260</v>
      </c>
      <c r="M63" s="511">
        <v>36</v>
      </c>
      <c r="N63" s="511">
        <v>273</v>
      </c>
      <c r="O63" s="511">
        <v>467</v>
      </c>
      <c r="P63" s="511">
        <v>243</v>
      </c>
      <c r="Q63" s="511">
        <v>660</v>
      </c>
      <c r="R63" s="511">
        <v>393</v>
      </c>
      <c r="S63" s="511">
        <v>1063</v>
      </c>
      <c r="T63" s="511">
        <v>958</v>
      </c>
      <c r="U63" s="511">
        <v>204</v>
      </c>
      <c r="V63" s="511">
        <v>139</v>
      </c>
      <c r="W63" s="511">
        <v>203</v>
      </c>
      <c r="X63" s="511">
        <v>220</v>
      </c>
      <c r="Y63" s="511">
        <v>112</v>
      </c>
      <c r="Z63" s="511">
        <v>456</v>
      </c>
      <c r="AA63" s="511">
        <v>303</v>
      </c>
      <c r="AB63" s="511">
        <v>360</v>
      </c>
      <c r="AC63" s="511">
        <v>171</v>
      </c>
      <c r="AD63" s="511">
        <v>324</v>
      </c>
      <c r="AE63" s="511">
        <v>394</v>
      </c>
      <c r="AF63" s="511">
        <v>175</v>
      </c>
      <c r="AG63" s="511">
        <v>301</v>
      </c>
      <c r="AH63" s="511">
        <v>37</v>
      </c>
      <c r="AI63" s="511">
        <v>249</v>
      </c>
      <c r="AJ63" s="511">
        <v>281</v>
      </c>
      <c r="AK63" s="511">
        <v>174</v>
      </c>
      <c r="AL63" s="511">
        <v>168</v>
      </c>
      <c r="AM63" s="511">
        <v>70</v>
      </c>
      <c r="AN63" s="511">
        <v>373</v>
      </c>
      <c r="AO63" s="511">
        <v>150</v>
      </c>
      <c r="AP63" s="511">
        <v>91</v>
      </c>
      <c r="AQ63" s="511">
        <v>55</v>
      </c>
      <c r="AR63" s="511">
        <v>98</v>
      </c>
      <c r="AS63" s="511">
        <v>15</v>
      </c>
      <c r="AT63" s="511">
        <v>218</v>
      </c>
      <c r="AU63" s="511">
        <v>172</v>
      </c>
      <c r="AV63" s="511">
        <v>1603</v>
      </c>
      <c r="AW63" s="512">
        <v>743</v>
      </c>
      <c r="AX63" s="434">
        <f t="shared" si="0"/>
        <v>17669</v>
      </c>
      <c r="AY63" s="1"/>
    </row>
    <row r="64" spans="1:52" s="1" customFormat="1" ht="12" customHeight="1">
      <c r="A64" s="989"/>
      <c r="B64" s="1670"/>
      <c r="C64" s="1671"/>
      <c r="D64" s="1672"/>
      <c r="E64" s="47" t="s">
        <v>498</v>
      </c>
      <c r="F64" s="422"/>
      <c r="G64" s="843"/>
      <c r="H64" s="844"/>
      <c r="I64" s="844"/>
      <c r="J64" s="844"/>
      <c r="K64" s="844"/>
      <c r="L64" s="844"/>
      <c r="M64" s="844"/>
      <c r="N64" s="844"/>
      <c r="O64" s="844"/>
      <c r="P64" s="844"/>
      <c r="Q64" s="844"/>
      <c r="R64" s="844"/>
      <c r="S64" s="844"/>
      <c r="T64" s="844"/>
      <c r="U64" s="844"/>
      <c r="V64" s="844"/>
      <c r="W64" s="844"/>
      <c r="X64" s="844"/>
      <c r="Y64" s="844"/>
      <c r="Z64" s="844"/>
      <c r="AA64" s="844"/>
      <c r="AB64" s="844"/>
      <c r="AC64" s="844"/>
      <c r="AD64" s="844"/>
      <c r="AE64" s="844"/>
      <c r="AF64" s="844"/>
      <c r="AG64" s="844"/>
      <c r="AH64" s="844"/>
      <c r="AI64" s="844"/>
      <c r="AJ64" s="844"/>
      <c r="AK64" s="844"/>
      <c r="AL64" s="844"/>
      <c r="AM64" s="844"/>
      <c r="AN64" s="844"/>
      <c r="AO64" s="844"/>
      <c r="AP64" s="844"/>
      <c r="AQ64" s="844"/>
      <c r="AR64" s="844"/>
      <c r="AS64" s="844"/>
      <c r="AT64" s="844"/>
      <c r="AU64" s="844"/>
      <c r="AV64" s="844"/>
      <c r="AW64" s="845"/>
      <c r="AX64" s="846"/>
      <c r="AY64" s="45"/>
      <c r="AZ64" s="45"/>
    </row>
    <row r="65" spans="2:50" ht="12" customHeight="1">
      <c r="B65" s="1670"/>
      <c r="C65" s="1671"/>
      <c r="D65" s="1672"/>
      <c r="E65" s="51"/>
      <c r="F65" s="420" t="s">
        <v>129</v>
      </c>
      <c r="G65" s="507">
        <v>498846</v>
      </c>
      <c r="H65" s="508">
        <v>327710</v>
      </c>
      <c r="I65" s="508">
        <v>91233</v>
      </c>
      <c r="J65" s="508">
        <v>100542</v>
      </c>
      <c r="K65" s="508">
        <v>37464</v>
      </c>
      <c r="L65" s="508">
        <v>47382</v>
      </c>
      <c r="M65" s="508">
        <v>33668</v>
      </c>
      <c r="N65" s="508">
        <v>44463</v>
      </c>
      <c r="O65" s="508">
        <v>92202</v>
      </c>
      <c r="P65" s="508">
        <v>42117</v>
      </c>
      <c r="Q65" s="508">
        <v>95034</v>
      </c>
      <c r="R65" s="508">
        <v>72337</v>
      </c>
      <c r="S65" s="508">
        <v>175121</v>
      </c>
      <c r="T65" s="508">
        <v>151996</v>
      </c>
      <c r="U65" s="508">
        <v>38947</v>
      </c>
      <c r="V65" s="508">
        <v>30141</v>
      </c>
      <c r="W65" s="508">
        <v>33816</v>
      </c>
      <c r="X65" s="508">
        <v>36290</v>
      </c>
      <c r="Y65" s="508">
        <v>65219</v>
      </c>
      <c r="Z65" s="508">
        <v>79761</v>
      </c>
      <c r="AA65" s="508">
        <v>55840</v>
      </c>
      <c r="AB65" s="508">
        <v>60755</v>
      </c>
      <c r="AC65" s="508">
        <v>37857</v>
      </c>
      <c r="AD65" s="508">
        <v>50350</v>
      </c>
      <c r="AE65" s="508">
        <v>69110</v>
      </c>
      <c r="AF65" s="508">
        <v>34633</v>
      </c>
      <c r="AG65" s="508">
        <v>53025</v>
      </c>
      <c r="AH65" s="508">
        <v>43064</v>
      </c>
      <c r="AI65" s="508">
        <v>42527</v>
      </c>
      <c r="AJ65" s="508">
        <v>50265</v>
      </c>
      <c r="AK65" s="508">
        <v>30915</v>
      </c>
      <c r="AL65" s="508">
        <v>33662</v>
      </c>
      <c r="AM65" s="508">
        <v>49372</v>
      </c>
      <c r="AN65" s="508">
        <v>59733</v>
      </c>
      <c r="AO65" s="508">
        <v>22671</v>
      </c>
      <c r="AP65" s="508">
        <v>19203</v>
      </c>
      <c r="AQ65" s="508">
        <v>9727</v>
      </c>
      <c r="AR65" s="508">
        <v>16563</v>
      </c>
      <c r="AS65" s="508">
        <v>12700</v>
      </c>
      <c r="AT65" s="508">
        <v>39342</v>
      </c>
      <c r="AU65" s="508">
        <v>31527</v>
      </c>
      <c r="AV65" s="508">
        <v>273344</v>
      </c>
      <c r="AW65" s="509">
        <v>129559</v>
      </c>
      <c r="AX65" s="435">
        <f t="shared" si="0"/>
        <v>3320033</v>
      </c>
    </row>
    <row r="66" spans="2:50" ht="12" customHeight="1">
      <c r="B66" s="1670"/>
      <c r="C66" s="1671"/>
      <c r="D66" s="1672"/>
      <c r="E66" s="51"/>
      <c r="F66" s="420" t="s">
        <v>130</v>
      </c>
      <c r="G66" s="507">
        <v>18011</v>
      </c>
      <c r="H66" s="508">
        <v>13882</v>
      </c>
      <c r="I66" s="508">
        <v>2411</v>
      </c>
      <c r="J66" s="508">
        <v>3330</v>
      </c>
      <c r="K66" s="508">
        <v>2060</v>
      </c>
      <c r="L66" s="508">
        <v>1707</v>
      </c>
      <c r="M66" s="508">
        <v>1373</v>
      </c>
      <c r="N66" s="508">
        <v>1689</v>
      </c>
      <c r="O66" s="508">
        <v>4438</v>
      </c>
      <c r="P66" s="508">
        <v>1626</v>
      </c>
      <c r="Q66" s="508">
        <v>3725</v>
      </c>
      <c r="R66" s="508">
        <v>3384</v>
      </c>
      <c r="S66" s="508">
        <v>8090</v>
      </c>
      <c r="T66" s="508">
        <v>5429</v>
      </c>
      <c r="U66" s="508">
        <v>1284</v>
      </c>
      <c r="V66" s="508">
        <v>920</v>
      </c>
      <c r="W66" s="508">
        <v>1336</v>
      </c>
      <c r="X66" s="508">
        <v>2460</v>
      </c>
      <c r="Y66" s="508">
        <v>2959</v>
      </c>
      <c r="Z66" s="508">
        <v>2174</v>
      </c>
      <c r="AA66" s="508">
        <v>1529</v>
      </c>
      <c r="AB66" s="508">
        <v>2205</v>
      </c>
      <c r="AC66" s="508">
        <v>1108</v>
      </c>
      <c r="AD66" s="508">
        <v>2568</v>
      </c>
      <c r="AE66" s="508">
        <v>1757</v>
      </c>
      <c r="AF66" s="508">
        <v>2152</v>
      </c>
      <c r="AG66" s="508">
        <v>2529</v>
      </c>
      <c r="AH66" s="508">
        <v>996</v>
      </c>
      <c r="AI66" s="508">
        <v>2466</v>
      </c>
      <c r="AJ66" s="508">
        <v>1355</v>
      </c>
      <c r="AK66" s="508">
        <v>1178</v>
      </c>
      <c r="AL66" s="508">
        <v>1576</v>
      </c>
      <c r="AM66" s="508">
        <v>1544</v>
      </c>
      <c r="AN66" s="508">
        <v>2772</v>
      </c>
      <c r="AO66" s="508">
        <v>726</v>
      </c>
      <c r="AP66" s="508">
        <v>744</v>
      </c>
      <c r="AQ66" s="508">
        <v>871</v>
      </c>
      <c r="AR66" s="508">
        <v>1077</v>
      </c>
      <c r="AS66" s="508">
        <v>372</v>
      </c>
      <c r="AT66" s="508">
        <v>1433</v>
      </c>
      <c r="AU66" s="508">
        <v>1368</v>
      </c>
      <c r="AV66" s="508">
        <v>10409</v>
      </c>
      <c r="AW66" s="509">
        <v>5296</v>
      </c>
      <c r="AX66" s="435">
        <f t="shared" si="0"/>
        <v>130319</v>
      </c>
    </row>
    <row r="67" spans="2:50" ht="12" customHeight="1" thickBot="1">
      <c r="B67" s="1676"/>
      <c r="C67" s="1677"/>
      <c r="D67" s="1678"/>
      <c r="E67" s="87"/>
      <c r="F67" s="423" t="s">
        <v>751</v>
      </c>
      <c r="G67" s="758">
        <v>23994</v>
      </c>
      <c r="H67" s="759">
        <v>17486</v>
      </c>
      <c r="I67" s="759">
        <v>6910</v>
      </c>
      <c r="J67" s="759">
        <v>4332</v>
      </c>
      <c r="K67" s="759">
        <v>0</v>
      </c>
      <c r="L67" s="759">
        <v>0</v>
      </c>
      <c r="M67" s="759">
        <v>0</v>
      </c>
      <c r="N67" s="759">
        <v>0</v>
      </c>
      <c r="O67" s="759">
        <v>0</v>
      </c>
      <c r="P67" s="759">
        <v>0</v>
      </c>
      <c r="Q67" s="759">
        <v>0</v>
      </c>
      <c r="R67" s="759">
        <v>0</v>
      </c>
      <c r="S67" s="759">
        <v>9556</v>
      </c>
      <c r="T67" s="759">
        <v>4100</v>
      </c>
      <c r="U67" s="759">
        <v>0</v>
      </c>
      <c r="V67" s="759">
        <v>0</v>
      </c>
      <c r="W67" s="759">
        <v>2156</v>
      </c>
      <c r="X67" s="759">
        <v>0</v>
      </c>
      <c r="Y67" s="759">
        <v>0</v>
      </c>
      <c r="Z67" s="759">
        <v>2529</v>
      </c>
      <c r="AA67" s="759">
        <v>0</v>
      </c>
      <c r="AB67" s="759">
        <v>0</v>
      </c>
      <c r="AC67" s="759">
        <v>0</v>
      </c>
      <c r="AD67" s="759">
        <v>0</v>
      </c>
      <c r="AE67" s="759">
        <v>0</v>
      </c>
      <c r="AF67" s="759">
        <v>0</v>
      </c>
      <c r="AG67" s="759">
        <v>0</v>
      </c>
      <c r="AH67" s="759">
        <v>1347</v>
      </c>
      <c r="AI67" s="759">
        <v>0</v>
      </c>
      <c r="AJ67" s="759">
        <v>0</v>
      </c>
      <c r="AK67" s="759">
        <v>0</v>
      </c>
      <c r="AL67" s="759">
        <v>0</v>
      </c>
      <c r="AM67" s="759">
        <v>1316</v>
      </c>
      <c r="AN67" s="759">
        <v>0</v>
      </c>
      <c r="AO67" s="759">
        <v>0</v>
      </c>
      <c r="AP67" s="759">
        <v>0</v>
      </c>
      <c r="AQ67" s="759">
        <v>0</v>
      </c>
      <c r="AR67" s="759">
        <v>0</v>
      </c>
      <c r="AS67" s="759">
        <v>0</v>
      </c>
      <c r="AT67" s="759">
        <v>0</v>
      </c>
      <c r="AU67" s="759">
        <v>999</v>
      </c>
      <c r="AV67" s="759">
        <v>0</v>
      </c>
      <c r="AW67" s="760">
        <v>0</v>
      </c>
      <c r="AX67" s="436">
        <f t="shared" si="0"/>
        <v>74725</v>
      </c>
    </row>
    <row r="68" spans="1:52" s="83" customFormat="1" ht="12" customHeight="1">
      <c r="A68" s="1465"/>
      <c r="B68" s="84"/>
      <c r="C68" s="84"/>
      <c r="D68" s="84"/>
      <c r="E68" s="84"/>
      <c r="F68" s="84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6"/>
      <c r="AZ68" s="86"/>
    </row>
  </sheetData>
  <sheetProtection/>
  <mergeCells count="6">
    <mergeCell ref="AX2:AX3"/>
    <mergeCell ref="B29:D39"/>
    <mergeCell ref="B41:D51"/>
    <mergeCell ref="B53:D67"/>
    <mergeCell ref="B5:D15"/>
    <mergeCell ref="B17:D27"/>
  </mergeCells>
  <conditionalFormatting sqref="A1:IV65536">
    <cfRule type="cellIs" priority="1" dxfId="0" operator="equal" stopIfTrue="1">
      <formula>0</formula>
    </cfRule>
  </conditionalFormatting>
  <printOptions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1"/>
  <headerFooter alignWithMargins="0">
    <oddFooter>&amp;C&amp;"ＭＳ Ｐゴシック,太字"&amp;20１　水道事業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茨城県</cp:lastModifiedBy>
  <cp:lastPrinted>2012-03-13T08:10:43Z</cp:lastPrinted>
  <dcterms:created xsi:type="dcterms:W3CDTF">1999-07-27T06:18:02Z</dcterms:created>
  <dcterms:modified xsi:type="dcterms:W3CDTF">2012-03-14T02:42:36Z</dcterms:modified>
  <cp:category/>
  <cp:version/>
  <cp:contentType/>
  <cp:contentStatus/>
</cp:coreProperties>
</file>