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20" activeTab="0"/>
  </bookViews>
  <sheets>
    <sheet name="２９表（第１表）" sheetId="1" r:id="rId1"/>
    <sheet name="２６表（第２表）" sheetId="2" r:id="rId2"/>
    <sheet name="２４表（第３表）" sheetId="3" r:id="rId3"/>
    <sheet name="４０表（第４表）" sheetId="4" r:id="rId4"/>
  </sheets>
  <definedNames>
    <definedName name="_xlnm.Print_Area" localSheetId="2">'２４表（第３表）'!$C$2:$K$29</definedName>
    <definedName name="_xlnm.Print_Area" localSheetId="1">'２６表（第２表）'!$B$1:$L$95</definedName>
    <definedName name="_xlnm.Print_Area" localSheetId="0">'２９表（第１表）'!$B$1:$L$49</definedName>
    <definedName name="_xlnm.Print_Area" localSheetId="3">'４０表（第４表）'!$B$1:$K$51</definedName>
    <definedName name="_xlnm.Print_Titles" localSheetId="2">'２４表（第３表）'!$C:$F,'２４表（第３表）'!$1:$4</definedName>
  </definedNames>
  <calcPr fullCalcOnLoad="1"/>
</workbook>
</file>

<file path=xl/sharedStrings.xml><?xml version="1.0" encoding="utf-8"?>
<sst xmlns="http://schemas.openxmlformats.org/spreadsheetml/2006/main" count="315" uniqueCount="232">
  <si>
    <t>常陸太田市</t>
  </si>
  <si>
    <t>常陸大宮市</t>
  </si>
  <si>
    <t>財政融資</t>
  </si>
  <si>
    <t>郵　貯</t>
  </si>
  <si>
    <t>（７）政府保証付外債</t>
  </si>
  <si>
    <t>（８）交付公債</t>
  </si>
  <si>
    <t>（９）その他</t>
  </si>
  <si>
    <t>（５）有収率　（Ｅ）／（Ｄ）×１００　(％）</t>
  </si>
  <si>
    <t>（単位：千円）</t>
  </si>
  <si>
    <t>県　　計</t>
  </si>
  <si>
    <t>１．収益勘定繰入金</t>
  </si>
  <si>
    <t>基準額</t>
  </si>
  <si>
    <t>実繰入額</t>
  </si>
  <si>
    <t>（１）営業収益</t>
  </si>
  <si>
    <t>（２）営業外収益</t>
  </si>
  <si>
    <t>ア他会計繰入金</t>
  </si>
  <si>
    <t>２．資本勘定繰入金</t>
  </si>
  <si>
    <t>３．繰入金計</t>
  </si>
  <si>
    <t>４．実繰入額が基準額を超える部分及び「その他」実繰入額</t>
  </si>
  <si>
    <t>収益勘定繰入金</t>
  </si>
  <si>
    <t>他会計繰入金</t>
  </si>
  <si>
    <t>資本勘定繰入金</t>
  </si>
  <si>
    <t>他会計補助金</t>
  </si>
  <si>
    <t>合計</t>
  </si>
  <si>
    <t>繰出基準等に基づくもの</t>
  </si>
  <si>
    <t>その他</t>
  </si>
  <si>
    <t>７．基準外繰入金合計　　（ａ）＋（ｂ）＋（ｃ）</t>
  </si>
  <si>
    <t>繰出基準に基づく繰入金</t>
  </si>
  <si>
    <t>繰出基準以外の繰入金</t>
  </si>
  <si>
    <t>基準額</t>
  </si>
  <si>
    <t>実繰入額</t>
  </si>
  <si>
    <t>ア他会計負担金</t>
  </si>
  <si>
    <t>（ウ）高料金対策</t>
  </si>
  <si>
    <t>オその他</t>
  </si>
  <si>
    <t>簡　易　水　道　事　業</t>
  </si>
  <si>
    <t>第４表　繰入金に関する調</t>
  </si>
  <si>
    <t>第２表　歳入歳出決算に関する調</t>
  </si>
  <si>
    <t>５．収益勘定
　　他会計借入金</t>
  </si>
  <si>
    <t>６．資本勘定
　　他会計借入金</t>
  </si>
  <si>
    <t>日立市</t>
  </si>
  <si>
    <t>石岡市</t>
  </si>
  <si>
    <t>（ａ）</t>
  </si>
  <si>
    <t>（ｂ）</t>
  </si>
  <si>
    <t>（ｃ）</t>
  </si>
  <si>
    <t>ア建設改良に要する経費</t>
  </si>
  <si>
    <t>（臨時措置分に係る元金償還）</t>
  </si>
  <si>
    <t>イ建設改良に要する経費</t>
  </si>
  <si>
    <t>（元金償還）</t>
  </si>
  <si>
    <t>ウ簡易水道未普及解消</t>
  </si>
  <si>
    <t>緊急対策（元金償還）</t>
  </si>
  <si>
    <t>エ臨時財政特例債等の償還</t>
  </si>
  <si>
    <t>に要する経費（元金償還）</t>
  </si>
  <si>
    <t>（イ）建設改良に要する
　　経費（支払利息）</t>
  </si>
  <si>
    <t>（ア）建設改良に要する
　　経費（臨時措置分に
　　係る支払利息）</t>
  </si>
  <si>
    <t>（エ）簡易水道未普及
　　解消緊急対策
　　（支払利息）</t>
  </si>
  <si>
    <t>（１）配水能力（ｍ3／日）　　　　　　</t>
  </si>
  <si>
    <t>団　体　名</t>
  </si>
  <si>
    <t xml:space="preserve"> </t>
  </si>
  <si>
    <t>082023</t>
  </si>
  <si>
    <t>082058</t>
  </si>
  <si>
    <t>082121</t>
  </si>
  <si>
    <t>082252</t>
  </si>
  <si>
    <t>項　　　目</t>
  </si>
  <si>
    <t>１１．収益的支出に充てた地方債　　　（Ｘ）</t>
  </si>
  <si>
    <t>１３．収益的収支に関する他会計繰入金合計</t>
  </si>
  <si>
    <t>１４．資本的収支に関する他会計繰入金合計</t>
  </si>
  <si>
    <t>第１表　　施設及び業務概況に関する調</t>
  </si>
  <si>
    <t>（２）年間総配水量（ｍ3）    （Ｄ）</t>
  </si>
  <si>
    <t>（３）一日最大配水量（ｍ3／日）</t>
  </si>
  <si>
    <t>（４）年間総有収水量（ｍ3）　　　　（Ｅ）</t>
  </si>
  <si>
    <t>４．料金等</t>
  </si>
  <si>
    <t>（１）給水原価　（円）</t>
  </si>
  <si>
    <t>（２）供給単価　（円）</t>
  </si>
  <si>
    <t>第３表　地方債に関する調</t>
  </si>
  <si>
    <t>１５．元金償還金分に
      対して繰入れたもの</t>
  </si>
  <si>
    <t>１６．利息支払分に
      対して繰入れたもの</t>
  </si>
  <si>
    <t>１７．元利償還金に
      対して繰入れたもの</t>
  </si>
  <si>
    <t>上記に対する財源としての地方債</t>
  </si>
  <si>
    <t>総収益</t>
  </si>
  <si>
    <t>総費用</t>
  </si>
  <si>
    <t>　　　　　総収益　　　　　</t>
  </si>
  <si>
    <t>総費用＋地方債償還金</t>
  </si>
  <si>
    <t>営業収益－受託工事収益</t>
  </si>
  <si>
    <t>営業費用－受託工事費用</t>
  </si>
  <si>
    <t>　　実質赤字額　　</t>
  </si>
  <si>
    <t>損益勘定所属職員給与費</t>
  </si>
  <si>
    <t>６．総収支比率</t>
  </si>
  <si>
    <t>７．収益的収支比率</t>
  </si>
  <si>
    <t>８．営業収支比率</t>
  </si>
  <si>
    <t>営業収益</t>
  </si>
  <si>
    <t>　　　　　営業収益－受託工事収益　　×１００</t>
  </si>
  <si>
    <t>１８．赤字比率</t>
  </si>
  <si>
    <t>９．職員給与費対</t>
  </si>
  <si>
    <t>１％未満</t>
  </si>
  <si>
    <t>１％以上２％未満</t>
  </si>
  <si>
    <t>２％以上３％未満</t>
  </si>
  <si>
    <t>４％以上５％未満</t>
  </si>
  <si>
    <t>５％以上６％未満</t>
  </si>
  <si>
    <t>６％以上７％未満</t>
  </si>
  <si>
    <t>８％以上</t>
  </si>
  <si>
    <t>（オ）地方公営企業法の
　　適用及び統合に要す
　　る経費</t>
  </si>
  <si>
    <t>３％以上４％未満</t>
  </si>
  <si>
    <t>（１）総収益　（Ｂ）＋（Ｃ）　               　（Ａ）</t>
  </si>
  <si>
    <t>（２）総費用　（Ｅ）＋（Ｆ）　               　（Ｄ）</t>
  </si>
  <si>
    <t>（３）収支差引（Ａ）―（Ｄ）              　　（Ｇ）</t>
  </si>
  <si>
    <t>（１）資本的収入　　                      （Ｈ）</t>
  </si>
  <si>
    <t>（３）収支差引（Ｈ）―（Ｉ）　               　（Ｋ）</t>
  </si>
  <si>
    <t>３.収支再差引（Ｇ）＋（Ｋ）　　               　（Ｌ）</t>
  </si>
  <si>
    <t>４．積立金　　　　　                 　　　　　　（Ｍ）</t>
  </si>
  <si>
    <t>５.前年度からの繰越金　                   　（Ｎ）</t>
  </si>
  <si>
    <t>６．前年度繰上充用金　　                     （Ｏ）</t>
  </si>
  <si>
    <t>７．形式収支(L)-(M)+(N)-(O)+(X)+(Y)　　　 （Ｐ）</t>
  </si>
  <si>
    <t>９．翌年度に繰越すべき財源           （Ｑ）</t>
  </si>
  <si>
    <t>１２．収益的支出に充てた他会計借入金　（Ｙ）</t>
  </si>
  <si>
    <t>起債前借</t>
  </si>
  <si>
    <t xml:space="preserve"> </t>
  </si>
  <si>
    <t>団　　体　　名</t>
  </si>
  <si>
    <t>　県　　計</t>
  </si>
  <si>
    <t>１．事業開始年月日</t>
  </si>
  <si>
    <t>（１）事業創設認可年月日</t>
  </si>
  <si>
    <t>（２）供用開始年月日</t>
  </si>
  <si>
    <t>２．施設</t>
  </si>
  <si>
    <t>（１）行政区域内現在人口（人）　　（Ａ）</t>
  </si>
  <si>
    <t>（２）計画給水人口（人）　　　　　　 （Ｂ）</t>
  </si>
  <si>
    <t>（３）現在給水人口（人）　　　　　 　（Ｃ）</t>
  </si>
  <si>
    <t>（４）導水管延長（ｍ）</t>
  </si>
  <si>
    <t>（５）送水管延長（ｍ）</t>
  </si>
  <si>
    <t>（６）配水管延長（ｍ）</t>
  </si>
  <si>
    <t>（７）浄水場設置数</t>
  </si>
  <si>
    <t>（８）配水池設置数</t>
  </si>
  <si>
    <t>（９）普及率</t>
  </si>
  <si>
    <t>（Ｃ）／（Ａ）×100　（％）</t>
  </si>
  <si>
    <t>（Ｃ）／（Ｂ）×100　（％）</t>
  </si>
  <si>
    <t>３．業務</t>
  </si>
  <si>
    <t>（3)料金（家庭用）</t>
  </si>
  <si>
    <t>（ア）基本水量（ｍ3）</t>
  </si>
  <si>
    <t>（イ）基本料金（円）</t>
  </si>
  <si>
    <t>（ウ）超過料金（円／ｍ3）</t>
  </si>
  <si>
    <t>（エ）１ヶ月１０ｍ3当たり料金（円）</t>
  </si>
  <si>
    <t>（４）現行料金実施年月日</t>
  </si>
  <si>
    <t>５．職員数</t>
  </si>
  <si>
    <t>計</t>
  </si>
  <si>
    <t>（１）損益勘定所属職員</t>
  </si>
  <si>
    <t>うち</t>
  </si>
  <si>
    <t>原水関係職員</t>
  </si>
  <si>
    <t>浄水関係職員</t>
  </si>
  <si>
    <t>配水関係職員</t>
  </si>
  <si>
    <t>（２）資本勘定所属職員</t>
  </si>
  <si>
    <t>×１００</t>
  </si>
  <si>
    <t>（％）</t>
  </si>
  <si>
    <t>×１００</t>
  </si>
  <si>
    <t>（％）</t>
  </si>
  <si>
    <t>　　　営業収益比率（％）</t>
  </si>
  <si>
    <t>団体名</t>
  </si>
  <si>
    <t>項　　目</t>
  </si>
  <si>
    <t>1.収益的収支</t>
  </si>
  <si>
    <t>ア営業収益                          　　（Ｂ）</t>
  </si>
  <si>
    <t>（ア）料金収入</t>
  </si>
  <si>
    <t>（イ）受託工事収益</t>
  </si>
  <si>
    <t>（ウ）その他</t>
  </si>
  <si>
    <t>イ営業外収益                           （Ｃ）</t>
  </si>
  <si>
    <t>（ア）国庫補助金</t>
  </si>
  <si>
    <t>（イ）都道府県補助金</t>
  </si>
  <si>
    <t>（ウ）他会計繰入金</t>
  </si>
  <si>
    <t>（エ）その他</t>
  </si>
  <si>
    <t>ア営業費用　                          　（Ｅ）</t>
  </si>
  <si>
    <t>（ア）職員給与費</t>
  </si>
  <si>
    <t>（イ）受託工事費</t>
  </si>
  <si>
    <t>イ営業外費用　　                       （Ｆ）</t>
  </si>
  <si>
    <t>（ア）支払利息</t>
  </si>
  <si>
    <t>ⅰ　地方債利息</t>
  </si>
  <si>
    <t>（イ）その他</t>
  </si>
  <si>
    <t>２．資本的収支</t>
  </si>
  <si>
    <t>ア　地方債</t>
  </si>
  <si>
    <t>イ　他会計出資金</t>
  </si>
  <si>
    <t>ウ　他会計補助金</t>
  </si>
  <si>
    <t>エ　他会計借入金</t>
  </si>
  <si>
    <t>オ　固定資産売却代金</t>
  </si>
  <si>
    <t>カ　国庫補助金</t>
  </si>
  <si>
    <t>キ　都道府県補助金</t>
  </si>
  <si>
    <t>ク　工事負担金</t>
  </si>
  <si>
    <t>ケ　その他</t>
  </si>
  <si>
    <t>ア　建設改良費</t>
  </si>
  <si>
    <t>うち</t>
  </si>
  <si>
    <t>職員給与費</t>
  </si>
  <si>
    <t>建設利息</t>
  </si>
  <si>
    <t>アの内訳</t>
  </si>
  <si>
    <t>補助対象事業費</t>
  </si>
  <si>
    <t>単独事業費</t>
  </si>
  <si>
    <t>アの財源内訳</t>
  </si>
  <si>
    <t>地方債</t>
  </si>
  <si>
    <t>その他</t>
  </si>
  <si>
    <t>国庫補助金</t>
  </si>
  <si>
    <t>都道府県補助金</t>
  </si>
  <si>
    <t>工事負担金</t>
  </si>
  <si>
    <t>他会計繰入金</t>
  </si>
  <si>
    <t>イ　地方債償還金　　                  (J)</t>
  </si>
  <si>
    <t>うち</t>
  </si>
  <si>
    <t>政府資金に係る繰上償還金分</t>
  </si>
  <si>
    <t>その他資金に係る繰上償還金分</t>
  </si>
  <si>
    <t>ウ　他会計長期借入金返還金</t>
  </si>
  <si>
    <t>エ　他会計への繰出金</t>
  </si>
  <si>
    <t>オ　その他</t>
  </si>
  <si>
    <t>うち地方債</t>
  </si>
  <si>
    <t>８．未収入特定財源</t>
  </si>
  <si>
    <t>内訳</t>
  </si>
  <si>
    <t>国庫（県）支出金</t>
  </si>
  <si>
    <t>１０．実質収支　（Ｐ）―（Ｑ）</t>
  </si>
  <si>
    <t>黒字</t>
  </si>
  <si>
    <t>赤字（△）</t>
  </si>
  <si>
    <t>（％）</t>
  </si>
  <si>
    <t>資金別内訳</t>
  </si>
  <si>
    <t>（１）政府資金</t>
  </si>
  <si>
    <t>簡　保</t>
  </si>
  <si>
    <t>（３）市中銀行</t>
  </si>
  <si>
    <t>（４）市中銀行以外の金融機関</t>
  </si>
  <si>
    <t>（５）市場公募債</t>
  </si>
  <si>
    <t>（６）共済組合</t>
  </si>
  <si>
    <t>利率別内訳</t>
  </si>
  <si>
    <t>７％以上７．５％未満</t>
  </si>
  <si>
    <t>７．５％以上８％未満</t>
  </si>
  <si>
    <t>ⅱ　その他借入金利息</t>
  </si>
  <si>
    <t>（２）地方公共団体金融機構</t>
  </si>
  <si>
    <t>（キ）臨時財政特例債等
　　の償還に要する経費
　　（支払利息）</t>
  </si>
  <si>
    <t>（ク）その他</t>
  </si>
  <si>
    <t>（２）資本的支出　                           （Ｉ）</t>
  </si>
  <si>
    <t>機構資金</t>
  </si>
  <si>
    <t>機構資金に係る繰上償還金分</t>
  </si>
  <si>
    <t>（１）他会計補助金</t>
  </si>
  <si>
    <t>他会計負担金</t>
  </si>
  <si>
    <t>地方債現在高</t>
  </si>
  <si>
    <t>（カ）児童手当及び
　　子ども手当に要
　　する経費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</si>
</sst>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0_);[Red]\(0\)"/>
    <numFmt numFmtId="182" formatCode="#,##0_ ;[Red]\-#,##0\ "/>
    <numFmt numFmtId="183" formatCode="#,##0;&quot;▲ &quot;#,##0"/>
    <numFmt numFmtId="184" formatCode="#,##0;&quot;△ &quot;#,##0"/>
    <numFmt numFmtId="185" formatCode="0.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_);[Red]\(0.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u val="single"/>
      <sz val="9"/>
      <name val="ＭＳ Ｐゴシック"/>
      <family val="3"/>
    </font>
    <font>
      <u val="single"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hair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n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7" fillId="4" borderId="0" applyNumberFormat="0" applyBorder="0" applyAlignment="0" applyProtection="0"/>
  </cellStyleXfs>
  <cellXfs count="541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38" fontId="7" fillId="0" borderId="0" xfId="48" applyFont="1" applyAlignment="1">
      <alignment vertical="center"/>
    </xf>
    <xf numFmtId="38" fontId="7" fillId="0" borderId="0" xfId="48" applyFont="1" applyFill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0" xfId="48" applyFont="1" applyFill="1" applyAlignment="1">
      <alignment horizontal="right" vertical="center"/>
    </xf>
    <xf numFmtId="38" fontId="7" fillId="0" borderId="10" xfId="48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38" fontId="7" fillId="0" borderId="12" xfId="48" applyFont="1" applyBorder="1" applyAlignment="1">
      <alignment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8" fontId="7" fillId="0" borderId="15" xfId="48" applyFont="1" applyBorder="1" applyAlignment="1">
      <alignment vertical="center"/>
    </xf>
    <xf numFmtId="38" fontId="7" fillId="0" borderId="10" xfId="48" applyFont="1" applyBorder="1" applyAlignment="1">
      <alignment horizontal="left" vertical="center"/>
    </xf>
    <xf numFmtId="38" fontId="7" fillId="0" borderId="16" xfId="48" applyFont="1" applyFill="1" applyBorder="1" applyAlignment="1">
      <alignment vertical="center"/>
    </xf>
    <xf numFmtId="38" fontId="7" fillId="0" borderId="17" xfId="48" applyFont="1" applyBorder="1" applyAlignment="1">
      <alignment vertical="center"/>
    </xf>
    <xf numFmtId="38" fontId="7" fillId="0" borderId="18" xfId="48" applyFont="1" applyBorder="1" applyAlignment="1">
      <alignment vertical="center"/>
    </xf>
    <xf numFmtId="38" fontId="7" fillId="0" borderId="19" xfId="48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49" fontId="0" fillId="0" borderId="20" xfId="48" applyNumberFormat="1" applyFont="1" applyFill="1" applyBorder="1" applyAlignment="1">
      <alignment horizontal="left" vertical="center"/>
    </xf>
    <xf numFmtId="49" fontId="0" fillId="0" borderId="21" xfId="48" applyNumberFormat="1" applyFont="1" applyFill="1" applyBorder="1" applyAlignment="1">
      <alignment horizontal="left" vertical="center"/>
    </xf>
    <xf numFmtId="49" fontId="2" fillId="0" borderId="21" xfId="48" applyNumberFormat="1" applyFont="1" applyFill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49" fontId="7" fillId="0" borderId="22" xfId="0" applyNumberFormat="1" applyFont="1" applyFill="1" applyBorder="1" applyAlignment="1">
      <alignment horizontal="center" vertical="center"/>
    </xf>
    <xf numFmtId="38" fontId="7" fillId="0" borderId="23" xfId="48" applyFont="1" applyBorder="1" applyAlignment="1">
      <alignment vertical="center"/>
    </xf>
    <xf numFmtId="38" fontId="7" fillId="0" borderId="24" xfId="48" applyFont="1" applyBorder="1" applyAlignment="1">
      <alignment vertical="center"/>
    </xf>
    <xf numFmtId="38" fontId="7" fillId="0" borderId="25" xfId="48" applyFont="1" applyFill="1" applyBorder="1" applyAlignment="1">
      <alignment vertical="center"/>
    </xf>
    <xf numFmtId="38" fontId="7" fillId="0" borderId="26" xfId="48" applyFont="1" applyFill="1" applyBorder="1" applyAlignment="1">
      <alignment vertical="center"/>
    </xf>
    <xf numFmtId="49" fontId="0" fillId="0" borderId="27" xfId="48" applyNumberFormat="1" applyFont="1" applyFill="1" applyBorder="1" applyAlignment="1">
      <alignment horizontal="left" vertical="center"/>
    </xf>
    <xf numFmtId="49" fontId="0" fillId="0" borderId="28" xfId="48" applyNumberFormat="1" applyFont="1" applyFill="1" applyBorder="1" applyAlignment="1">
      <alignment horizontal="left" vertical="center"/>
    </xf>
    <xf numFmtId="49" fontId="2" fillId="0" borderId="28" xfId="48" applyNumberFormat="1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/>
    </xf>
    <xf numFmtId="49" fontId="0" fillId="0" borderId="30" xfId="48" applyNumberFormat="1" applyFont="1" applyFill="1" applyBorder="1" applyAlignment="1">
      <alignment horizontal="right" vertical="center"/>
    </xf>
    <xf numFmtId="38" fontId="7" fillId="0" borderId="31" xfId="48" applyFont="1" applyFill="1" applyBorder="1" applyAlignment="1">
      <alignment horizontal="center" vertical="center"/>
    </xf>
    <xf numFmtId="38" fontId="7" fillId="0" borderId="32" xfId="48" applyFont="1" applyFill="1" applyBorder="1" applyAlignment="1">
      <alignment vertical="center"/>
    </xf>
    <xf numFmtId="38" fontId="7" fillId="0" borderId="27" xfId="48" applyFont="1" applyBorder="1" applyAlignment="1">
      <alignment vertical="center"/>
    </xf>
    <xf numFmtId="38" fontId="7" fillId="0" borderId="33" xfId="48" applyFont="1" applyBorder="1" applyAlignment="1">
      <alignment vertical="center"/>
    </xf>
    <xf numFmtId="38" fontId="7" fillId="0" borderId="28" xfId="48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0" fontId="6" fillId="0" borderId="0" xfId="0" applyFont="1" applyAlignment="1">
      <alignment vertical="center"/>
    </xf>
    <xf numFmtId="49" fontId="2" fillId="0" borderId="31" xfId="48" applyNumberFormat="1" applyFont="1" applyFill="1" applyBorder="1" applyAlignment="1">
      <alignment horizontal="left" vertical="center"/>
    </xf>
    <xf numFmtId="0" fontId="0" fillId="0" borderId="3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40" fontId="0" fillId="0" borderId="35" xfId="48" applyNumberFormat="1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77" fontId="0" fillId="0" borderId="38" xfId="48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39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>
      <alignment horizontal="left" vertical="center"/>
    </xf>
    <xf numFmtId="49" fontId="2" fillId="0" borderId="40" xfId="0" applyNumberFormat="1" applyFont="1" applyFill="1" applyBorder="1" applyAlignment="1">
      <alignment horizontal="left" vertical="center"/>
    </xf>
    <xf numFmtId="49" fontId="2" fillId="0" borderId="36" xfId="0" applyNumberFormat="1" applyFont="1" applyFill="1" applyBorder="1" applyAlignment="1">
      <alignment horizontal="left" vertical="center"/>
    </xf>
    <xf numFmtId="49" fontId="2" fillId="0" borderId="32" xfId="0" applyNumberFormat="1" applyFont="1" applyFill="1" applyBorder="1" applyAlignment="1">
      <alignment horizontal="left" vertical="center"/>
    </xf>
    <xf numFmtId="182" fontId="0" fillId="0" borderId="41" xfId="48" applyNumberFormat="1" applyFont="1" applyFill="1" applyBorder="1" applyAlignment="1">
      <alignment vertical="center"/>
    </xf>
    <xf numFmtId="182" fontId="0" fillId="0" borderId="26" xfId="48" applyNumberFormat="1" applyFont="1" applyFill="1" applyBorder="1" applyAlignment="1">
      <alignment vertical="center"/>
    </xf>
    <xf numFmtId="38" fontId="2" fillId="0" borderId="42" xfId="48" applyFont="1" applyFill="1" applyBorder="1" applyAlignment="1">
      <alignment vertical="center"/>
    </xf>
    <xf numFmtId="38" fontId="7" fillId="0" borderId="42" xfId="48" applyFont="1" applyFill="1" applyBorder="1" applyAlignment="1">
      <alignment vertical="center"/>
    </xf>
    <xf numFmtId="38" fontId="7" fillId="0" borderId="43" xfId="48" applyFont="1" applyFill="1" applyBorder="1" applyAlignment="1">
      <alignment vertical="center"/>
    </xf>
    <xf numFmtId="38" fontId="7" fillId="0" borderId="44" xfId="48" applyFont="1" applyBorder="1" applyAlignment="1">
      <alignment vertical="center"/>
    </xf>
    <xf numFmtId="38" fontId="7" fillId="0" borderId="34" xfId="48" applyFont="1" applyFill="1" applyBorder="1" applyAlignment="1">
      <alignment vertical="center"/>
    </xf>
    <xf numFmtId="38" fontId="7" fillId="0" borderId="45" xfId="48" applyFont="1" applyBorder="1" applyAlignment="1">
      <alignment vertical="center"/>
    </xf>
    <xf numFmtId="38" fontId="7" fillId="0" borderId="46" xfId="48" applyFont="1" applyFill="1" applyBorder="1" applyAlignment="1">
      <alignment vertical="center"/>
    </xf>
    <xf numFmtId="38" fontId="7" fillId="0" borderId="47" xfId="48" applyFont="1" applyFill="1" applyBorder="1" applyAlignment="1">
      <alignment vertical="center"/>
    </xf>
    <xf numFmtId="38" fontId="7" fillId="0" borderId="48" xfId="48" applyFont="1" applyFill="1" applyBorder="1" applyAlignment="1">
      <alignment vertical="center"/>
    </xf>
    <xf numFmtId="38" fontId="7" fillId="0" borderId="49" xfId="48" applyFont="1" applyFill="1" applyBorder="1" applyAlignment="1">
      <alignment vertical="center"/>
    </xf>
    <xf numFmtId="38" fontId="7" fillId="0" borderId="50" xfId="48" applyFont="1" applyFill="1" applyBorder="1" applyAlignment="1">
      <alignment vertical="center"/>
    </xf>
    <xf numFmtId="38" fontId="7" fillId="0" borderId="51" xfId="48" applyFont="1" applyFill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8" fontId="7" fillId="0" borderId="52" xfId="48" applyFont="1" applyFill="1" applyBorder="1" applyAlignment="1">
      <alignment vertical="center"/>
    </xf>
    <xf numFmtId="38" fontId="7" fillId="0" borderId="53" xfId="48" applyFont="1" applyFill="1" applyBorder="1" applyAlignment="1">
      <alignment vertical="center"/>
    </xf>
    <xf numFmtId="38" fontId="7" fillId="0" borderId="33" xfId="48" applyFont="1" applyBorder="1" applyAlignment="1">
      <alignment horizontal="left" vertical="center"/>
    </xf>
    <xf numFmtId="38" fontId="7" fillId="0" borderId="54" xfId="48" applyFont="1" applyFill="1" applyBorder="1" applyAlignment="1">
      <alignment vertical="center"/>
    </xf>
    <xf numFmtId="38" fontId="7" fillId="0" borderId="55" xfId="48" applyFont="1" applyFill="1" applyBorder="1" applyAlignment="1">
      <alignment vertical="center"/>
    </xf>
    <xf numFmtId="38" fontId="7" fillId="0" borderId="56" xfId="48" applyFont="1" applyFill="1" applyBorder="1" applyAlignment="1">
      <alignment vertical="center"/>
    </xf>
    <xf numFmtId="0" fontId="8" fillId="0" borderId="0" xfId="0" applyFont="1" applyAlignment="1">
      <alignment vertical="center"/>
    </xf>
    <xf numFmtId="38" fontId="8" fillId="0" borderId="0" xfId="48" applyFont="1" applyFill="1" applyBorder="1" applyAlignment="1">
      <alignment vertical="center"/>
    </xf>
    <xf numFmtId="49" fontId="2" fillId="0" borderId="51" xfId="0" applyNumberFormat="1" applyFont="1" applyFill="1" applyBorder="1" applyAlignment="1">
      <alignment horizontal="left" vertical="center"/>
    </xf>
    <xf numFmtId="49" fontId="2" fillId="0" borderId="54" xfId="0" applyNumberFormat="1" applyFont="1" applyFill="1" applyBorder="1" applyAlignment="1">
      <alignment horizontal="left" vertical="center"/>
    </xf>
    <xf numFmtId="49" fontId="2" fillId="0" borderId="57" xfId="0" applyNumberFormat="1" applyFont="1" applyFill="1" applyBorder="1" applyAlignment="1">
      <alignment horizontal="left" vertical="center"/>
    </xf>
    <xf numFmtId="38" fontId="8" fillId="0" borderId="0" xfId="48" applyFont="1" applyAlignment="1">
      <alignment vertical="center"/>
    </xf>
    <xf numFmtId="38" fontId="1" fillId="0" borderId="42" xfId="48" applyFont="1" applyFill="1" applyBorder="1" applyAlignment="1">
      <alignment vertical="center"/>
    </xf>
    <xf numFmtId="182" fontId="0" fillId="0" borderId="25" xfId="48" applyNumberFormat="1" applyFont="1" applyFill="1" applyBorder="1" applyAlignment="1">
      <alignment vertical="center"/>
    </xf>
    <xf numFmtId="38" fontId="2" fillId="0" borderId="14" xfId="48" applyFont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49" fontId="0" fillId="0" borderId="20" xfId="48" applyNumberFormat="1" applyFont="1" applyFill="1" applyBorder="1" applyAlignment="1">
      <alignment horizontal="left" vertical="center"/>
    </xf>
    <xf numFmtId="49" fontId="0" fillId="0" borderId="21" xfId="48" applyNumberFormat="1" applyFont="1" applyFill="1" applyBorder="1" applyAlignment="1">
      <alignment horizontal="left" vertical="center"/>
    </xf>
    <xf numFmtId="49" fontId="0" fillId="0" borderId="30" xfId="48" applyNumberFormat="1" applyFont="1" applyFill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38" fontId="0" fillId="0" borderId="63" xfId="48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177" fontId="0" fillId="0" borderId="64" xfId="48" applyNumberFormat="1" applyFont="1" applyFill="1" applyBorder="1" applyAlignment="1">
      <alignment vertical="center"/>
    </xf>
    <xf numFmtId="0" fontId="0" fillId="0" borderId="28" xfId="0" applyFont="1" applyBorder="1" applyAlignment="1">
      <alignment vertical="center"/>
    </xf>
    <xf numFmtId="177" fontId="0" fillId="0" borderId="65" xfId="48" applyNumberFormat="1" applyFont="1" applyFill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57" fontId="0" fillId="0" borderId="68" xfId="0" applyNumberFormat="1" applyFont="1" applyFill="1" applyBorder="1" applyAlignment="1">
      <alignment vertical="center"/>
    </xf>
    <xf numFmtId="57" fontId="0" fillId="0" borderId="69" xfId="0" applyNumberFormat="1" applyFont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70" xfId="48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38" fontId="0" fillId="0" borderId="76" xfId="48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0" fontId="0" fillId="0" borderId="79" xfId="0" applyFont="1" applyBorder="1" applyAlignment="1">
      <alignment vertical="center"/>
    </xf>
    <xf numFmtId="0" fontId="0" fillId="0" borderId="80" xfId="0" applyFont="1" applyBorder="1" applyAlignment="1">
      <alignment vertical="center"/>
    </xf>
    <xf numFmtId="38" fontId="0" fillId="0" borderId="81" xfId="48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7" fontId="9" fillId="0" borderId="0" xfId="48" applyNumberFormat="1" applyFont="1" applyBorder="1" applyAlignment="1">
      <alignment horizontal="center" shrinkToFit="1"/>
    </xf>
    <xf numFmtId="177" fontId="9" fillId="0" borderId="82" xfId="48" applyNumberFormat="1" applyFont="1" applyBorder="1" applyAlignment="1">
      <alignment horizontal="center" shrinkToFit="1"/>
    </xf>
    <xf numFmtId="177" fontId="10" fillId="0" borderId="73" xfId="48" applyNumberFormat="1" applyFont="1" applyBorder="1" applyAlignment="1">
      <alignment horizontal="center" shrinkToFit="1"/>
    </xf>
    <xf numFmtId="0" fontId="3" fillId="0" borderId="24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75" xfId="0" applyFont="1" applyBorder="1" applyAlignment="1">
      <alignment horizontal="right" vertical="center"/>
    </xf>
    <xf numFmtId="177" fontId="2" fillId="0" borderId="44" xfId="48" applyNumberFormat="1" applyFont="1" applyBorder="1" applyAlignment="1">
      <alignment horizontal="center" vertical="center" shrinkToFit="1"/>
    </xf>
    <xf numFmtId="0" fontId="3" fillId="0" borderId="83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177" fontId="9" fillId="0" borderId="13" xfId="48" applyNumberFormat="1" applyFont="1" applyBorder="1" applyAlignment="1">
      <alignment horizontal="center" shrinkToFit="1"/>
    </xf>
    <xf numFmtId="177" fontId="9" fillId="0" borderId="84" xfId="48" applyNumberFormat="1" applyFont="1" applyBorder="1" applyAlignment="1">
      <alignment horizontal="center" shrinkToFit="1"/>
    </xf>
    <xf numFmtId="177" fontId="10" fillId="0" borderId="85" xfId="48" applyNumberFormat="1" applyFont="1" applyBorder="1" applyAlignment="1">
      <alignment horizontal="center" shrinkToFit="1"/>
    </xf>
    <xf numFmtId="0" fontId="3" fillId="0" borderId="13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177" fontId="3" fillId="0" borderId="28" xfId="48" applyNumberFormat="1" applyFont="1" applyBorder="1" applyAlignment="1">
      <alignment horizontal="center" vertical="center" shrinkToFit="1"/>
    </xf>
    <xf numFmtId="177" fontId="3" fillId="0" borderId="86" xfId="48" applyNumberFormat="1" applyFont="1" applyBorder="1" applyAlignment="1">
      <alignment horizontal="center" vertical="center" shrinkToFit="1"/>
    </xf>
    <xf numFmtId="177" fontId="2" fillId="0" borderId="87" xfId="48" applyNumberFormat="1" applyFont="1" applyBorder="1" applyAlignment="1">
      <alignment horizontal="center" vertical="center" shrinkToFit="1"/>
    </xf>
    <xf numFmtId="38" fontId="0" fillId="0" borderId="0" xfId="48" applyFont="1" applyAlignment="1">
      <alignment vertical="center"/>
    </xf>
    <xf numFmtId="57" fontId="0" fillId="0" borderId="88" xfId="0" applyNumberFormat="1" applyFont="1" applyBorder="1" applyAlignment="1">
      <alignment horizontal="center" vertical="center"/>
    </xf>
    <xf numFmtId="57" fontId="0" fillId="0" borderId="89" xfId="0" applyNumberFormat="1" applyFont="1" applyBorder="1" applyAlignment="1">
      <alignment horizontal="center" vertical="center"/>
    </xf>
    <xf numFmtId="57" fontId="0" fillId="0" borderId="90" xfId="0" applyNumberFormat="1" applyFont="1" applyBorder="1" applyAlignment="1">
      <alignment horizontal="center" vertical="center"/>
    </xf>
    <xf numFmtId="57" fontId="0" fillId="0" borderId="91" xfId="0" applyNumberFormat="1" applyFont="1" applyBorder="1" applyAlignment="1">
      <alignment horizontal="center"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Alignment="1">
      <alignment horizontal="right" vertical="center"/>
    </xf>
    <xf numFmtId="38" fontId="0" fillId="0" borderId="20" xfId="48" applyFont="1" applyFill="1" applyBorder="1" applyAlignment="1">
      <alignment vertical="center"/>
    </xf>
    <xf numFmtId="38" fontId="0" fillId="0" borderId="21" xfId="48" applyFont="1" applyFill="1" applyBorder="1" applyAlignment="1">
      <alignment vertical="center"/>
    </xf>
    <xf numFmtId="38" fontId="0" fillId="0" borderId="30" xfId="48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38" fontId="0" fillId="0" borderId="27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38" fontId="0" fillId="0" borderId="31" xfId="48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38" fontId="0" fillId="0" borderId="23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40" xfId="48" applyFont="1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92" xfId="48" applyFont="1" applyFill="1" applyBorder="1" applyAlignment="1">
      <alignment vertical="center"/>
    </xf>
    <xf numFmtId="38" fontId="0" fillId="0" borderId="42" xfId="48" applyFont="1" applyFill="1" applyBorder="1" applyAlignment="1">
      <alignment vertical="center"/>
    </xf>
    <xf numFmtId="38" fontId="0" fillId="0" borderId="58" xfId="48" applyFont="1" applyFill="1" applyBorder="1" applyAlignment="1">
      <alignment vertical="center"/>
    </xf>
    <xf numFmtId="38" fontId="0" fillId="0" borderId="59" xfId="48" applyFont="1" applyFill="1" applyBorder="1" applyAlignment="1">
      <alignment vertical="center"/>
    </xf>
    <xf numFmtId="38" fontId="0" fillId="0" borderId="70" xfId="48" applyFont="1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43" xfId="48" applyFont="1" applyFill="1" applyBorder="1" applyAlignment="1">
      <alignment vertical="center"/>
    </xf>
    <xf numFmtId="38" fontId="0" fillId="0" borderId="66" xfId="48" applyFont="1" applyFill="1" applyBorder="1" applyAlignment="1">
      <alignment vertical="center"/>
    </xf>
    <xf numFmtId="38" fontId="0" fillId="0" borderId="67" xfId="48" applyFont="1" applyFill="1" applyBorder="1" applyAlignment="1">
      <alignment vertical="center"/>
    </xf>
    <xf numFmtId="38" fontId="0" fillId="0" borderId="76" xfId="48" applyFont="1" applyFill="1" applyBorder="1" applyAlignment="1">
      <alignment vertical="center"/>
    </xf>
    <xf numFmtId="38" fontId="0" fillId="0" borderId="71" xfId="48" applyFont="1" applyFill="1" applyBorder="1" applyAlignment="1">
      <alignment vertical="center"/>
    </xf>
    <xf numFmtId="38" fontId="0" fillId="0" borderId="88" xfId="48" applyFont="1" applyFill="1" applyBorder="1" applyAlignment="1">
      <alignment vertical="center"/>
    </xf>
    <xf numFmtId="38" fontId="0" fillId="0" borderId="89" xfId="48" applyFont="1" applyFill="1" applyBorder="1" applyAlignment="1">
      <alignment vertical="center"/>
    </xf>
    <xf numFmtId="38" fontId="0" fillId="0" borderId="73" xfId="48" applyFont="1" applyFill="1" applyBorder="1" applyAlignment="1">
      <alignment vertical="center"/>
    </xf>
    <xf numFmtId="38" fontId="0" fillId="0" borderId="93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94" xfId="48" applyFont="1" applyFill="1" applyBorder="1" applyAlignment="1">
      <alignment vertical="center"/>
    </xf>
    <xf numFmtId="38" fontId="0" fillId="0" borderId="95" xfId="48" applyFont="1" applyFill="1" applyBorder="1" applyAlignment="1">
      <alignment vertical="center"/>
    </xf>
    <xf numFmtId="38" fontId="0" fillId="0" borderId="96" xfId="48" applyFont="1" applyFill="1" applyBorder="1" applyAlignment="1">
      <alignment vertical="center"/>
    </xf>
    <xf numFmtId="38" fontId="0" fillId="0" borderId="59" xfId="48" applyFont="1" applyFill="1" applyBorder="1" applyAlignment="1">
      <alignment vertical="center"/>
    </xf>
    <xf numFmtId="38" fontId="0" fillId="0" borderId="70" xfId="48" applyFont="1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73" xfId="48" applyFont="1" applyFill="1" applyBorder="1" applyAlignment="1">
      <alignment vertical="center"/>
    </xf>
    <xf numFmtId="38" fontId="0" fillId="0" borderId="42" xfId="48" applyFont="1" applyFill="1" applyBorder="1" applyAlignment="1">
      <alignment vertical="center"/>
    </xf>
    <xf numFmtId="38" fontId="0" fillId="0" borderId="96" xfId="48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71" xfId="48" applyFont="1" applyFill="1" applyBorder="1" applyAlignment="1">
      <alignment vertical="center"/>
    </xf>
    <xf numFmtId="38" fontId="0" fillId="0" borderId="97" xfId="48" applyFont="1" applyFill="1" applyBorder="1" applyAlignment="1">
      <alignment vertical="center"/>
    </xf>
    <xf numFmtId="38" fontId="0" fillId="0" borderId="54" xfId="48" applyFont="1" applyFill="1" applyBorder="1" applyAlignment="1">
      <alignment vertical="center" shrinkToFit="1"/>
    </xf>
    <xf numFmtId="38" fontId="0" fillId="0" borderId="98" xfId="48" applyFont="1" applyFill="1" applyBorder="1" applyAlignment="1">
      <alignment vertical="center"/>
    </xf>
    <xf numFmtId="38" fontId="0" fillId="0" borderId="99" xfId="48" applyFont="1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44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100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40" xfId="48" applyFont="1" applyFill="1" applyBorder="1" applyAlignment="1">
      <alignment vertical="center"/>
    </xf>
    <xf numFmtId="38" fontId="0" fillId="0" borderId="92" xfId="48" applyFont="1" applyFill="1" applyBorder="1" applyAlignment="1">
      <alignment vertical="center"/>
    </xf>
    <xf numFmtId="38" fontId="0" fillId="0" borderId="95" xfId="48" applyFont="1" applyFill="1" applyBorder="1" applyAlignment="1">
      <alignment vertical="center"/>
    </xf>
    <xf numFmtId="38" fontId="0" fillId="0" borderId="101" xfId="48" applyFont="1" applyFill="1" applyBorder="1" applyAlignment="1">
      <alignment vertical="center"/>
    </xf>
    <xf numFmtId="38" fontId="0" fillId="0" borderId="102" xfId="48" applyFont="1" applyFill="1" applyBorder="1" applyAlignment="1">
      <alignment vertical="center"/>
    </xf>
    <xf numFmtId="38" fontId="0" fillId="0" borderId="67" xfId="48" applyFont="1" applyFill="1" applyBorder="1" applyAlignment="1">
      <alignment vertical="center"/>
    </xf>
    <xf numFmtId="38" fontId="0" fillId="0" borderId="76" xfId="48" applyFont="1" applyFill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38" fontId="0" fillId="0" borderId="19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38" fontId="0" fillId="0" borderId="31" xfId="48" applyFont="1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83" xfId="48" applyFont="1" applyFill="1" applyBorder="1" applyAlignment="1">
      <alignment vertical="center"/>
    </xf>
    <xf numFmtId="38" fontId="0" fillId="0" borderId="43" xfId="48" applyFont="1" applyFill="1" applyBorder="1" applyAlignment="1">
      <alignment vertical="center"/>
    </xf>
    <xf numFmtId="38" fontId="0" fillId="0" borderId="66" xfId="48" applyFont="1" applyFill="1" applyBorder="1" applyAlignment="1">
      <alignment vertical="center"/>
    </xf>
    <xf numFmtId="38" fontId="0" fillId="0" borderId="103" xfId="48" applyFont="1" applyFill="1" applyBorder="1" applyAlignment="1">
      <alignment vertical="center"/>
    </xf>
    <xf numFmtId="38" fontId="0" fillId="0" borderId="72" xfId="48" applyFont="1" applyFill="1" applyBorder="1" applyAlignment="1">
      <alignment vertical="center"/>
    </xf>
    <xf numFmtId="38" fontId="0" fillId="0" borderId="58" xfId="48" applyFont="1" applyFill="1" applyBorder="1" applyAlignment="1">
      <alignment vertical="center"/>
    </xf>
    <xf numFmtId="38" fontId="0" fillId="0" borderId="74" xfId="48" applyFont="1" applyFill="1" applyBorder="1" applyAlignment="1">
      <alignment vertical="center"/>
    </xf>
    <xf numFmtId="38" fontId="0" fillId="0" borderId="75" xfId="48" applyFont="1" applyFill="1" applyBorder="1" applyAlignment="1">
      <alignment vertical="center"/>
    </xf>
    <xf numFmtId="38" fontId="0" fillId="0" borderId="25" xfId="48" applyFont="1" applyFill="1" applyBorder="1" applyAlignment="1">
      <alignment vertical="center"/>
    </xf>
    <xf numFmtId="38" fontId="0" fillId="0" borderId="26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0" fillId="0" borderId="104" xfId="48" applyFont="1" applyFill="1" applyBorder="1" applyAlignment="1">
      <alignment vertical="center"/>
    </xf>
    <xf numFmtId="38" fontId="0" fillId="0" borderId="105" xfId="48" applyFont="1" applyFill="1" applyBorder="1" applyAlignment="1">
      <alignment vertical="center"/>
    </xf>
    <xf numFmtId="38" fontId="0" fillId="0" borderId="46" xfId="48" applyFont="1" applyFill="1" applyBorder="1" applyAlignment="1">
      <alignment vertical="center"/>
    </xf>
    <xf numFmtId="38" fontId="0" fillId="0" borderId="64" xfId="48" applyFont="1" applyFill="1" applyBorder="1" applyAlignment="1">
      <alignment vertical="center"/>
    </xf>
    <xf numFmtId="38" fontId="0" fillId="0" borderId="106" xfId="48" applyFont="1" applyFill="1" applyBorder="1" applyAlignment="1">
      <alignment vertical="center"/>
    </xf>
    <xf numFmtId="182" fontId="0" fillId="0" borderId="107" xfId="48" applyNumberFormat="1" applyFont="1" applyFill="1" applyBorder="1" applyAlignment="1">
      <alignment vertical="center"/>
    </xf>
    <xf numFmtId="182" fontId="0" fillId="0" borderId="108" xfId="48" applyNumberFormat="1" applyFont="1" applyFill="1" applyBorder="1" applyAlignment="1">
      <alignment vertical="center"/>
    </xf>
    <xf numFmtId="38" fontId="0" fillId="0" borderId="109" xfId="48" applyFont="1" applyFill="1" applyBorder="1" applyAlignment="1">
      <alignment vertical="center"/>
    </xf>
    <xf numFmtId="182" fontId="0" fillId="0" borderId="32" xfId="48" applyNumberFormat="1" applyFont="1" applyFill="1" applyBorder="1" applyAlignment="1">
      <alignment vertical="center"/>
    </xf>
    <xf numFmtId="38" fontId="0" fillId="0" borderId="94" xfId="48" applyFont="1" applyFill="1" applyBorder="1" applyAlignment="1">
      <alignment vertical="center"/>
    </xf>
    <xf numFmtId="38" fontId="0" fillId="0" borderId="20" xfId="48" applyFont="1" applyFill="1" applyBorder="1" applyAlignment="1">
      <alignment vertical="center"/>
    </xf>
    <xf numFmtId="38" fontId="0" fillId="0" borderId="21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110" xfId="48" applyFont="1" applyFill="1" applyBorder="1" applyAlignment="1">
      <alignment vertical="center"/>
    </xf>
    <xf numFmtId="38" fontId="0" fillId="0" borderId="45" xfId="48" applyFont="1" applyFill="1" applyBorder="1" applyAlignment="1">
      <alignment vertical="center"/>
    </xf>
    <xf numFmtId="38" fontId="0" fillId="0" borderId="87" xfId="48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177" fontId="9" fillId="0" borderId="111" xfId="48" applyNumberFormat="1" applyFont="1" applyBorder="1" applyAlignment="1">
      <alignment horizontal="center" shrinkToFit="1"/>
    </xf>
    <xf numFmtId="38" fontId="0" fillId="0" borderId="112" xfId="48" applyFont="1" applyFill="1" applyBorder="1" applyAlignment="1">
      <alignment vertical="center"/>
    </xf>
    <xf numFmtId="38" fontId="0" fillId="0" borderId="113" xfId="48" applyFont="1" applyFill="1" applyBorder="1" applyAlignment="1">
      <alignment vertical="center"/>
    </xf>
    <xf numFmtId="38" fontId="0" fillId="0" borderId="110" xfId="48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0" fontId="3" fillId="0" borderId="28" xfId="0" applyFont="1" applyBorder="1" applyAlignment="1">
      <alignment horizontal="right" vertical="center"/>
    </xf>
    <xf numFmtId="0" fontId="0" fillId="23" borderId="114" xfId="0" applyFont="1" applyFill="1" applyBorder="1" applyAlignment="1">
      <alignment horizontal="center" vertical="center"/>
    </xf>
    <xf numFmtId="0" fontId="0" fillId="23" borderId="17" xfId="0" applyFont="1" applyFill="1" applyBorder="1" applyAlignment="1">
      <alignment horizontal="center" vertical="center"/>
    </xf>
    <xf numFmtId="38" fontId="0" fillId="23" borderId="106" xfId="48" applyFont="1" applyFill="1" applyBorder="1" applyAlignment="1">
      <alignment horizontal="center" vertical="center"/>
    </xf>
    <xf numFmtId="38" fontId="0" fillId="23" borderId="70" xfId="48" applyFont="1" applyFill="1" applyBorder="1" applyAlignment="1">
      <alignment vertical="center"/>
    </xf>
    <xf numFmtId="38" fontId="0" fillId="23" borderId="65" xfId="48" applyFont="1" applyFill="1" applyBorder="1" applyAlignment="1">
      <alignment vertical="center"/>
    </xf>
    <xf numFmtId="38" fontId="0" fillId="23" borderId="100" xfId="48" applyFont="1" applyFill="1" applyBorder="1" applyAlignment="1">
      <alignment vertical="center"/>
    </xf>
    <xf numFmtId="57" fontId="0" fillId="23" borderId="16" xfId="0" applyNumberFormat="1" applyFont="1" applyFill="1" applyBorder="1" applyAlignment="1">
      <alignment vertical="center"/>
    </xf>
    <xf numFmtId="57" fontId="0" fillId="23" borderId="11" xfId="0" applyNumberFormat="1" applyFont="1" applyFill="1" applyBorder="1" applyAlignment="1">
      <alignment vertical="center"/>
    </xf>
    <xf numFmtId="38" fontId="0" fillId="23" borderId="16" xfId="48" applyFont="1" applyFill="1" applyBorder="1" applyAlignment="1">
      <alignment vertical="center"/>
    </xf>
    <xf numFmtId="38" fontId="0" fillId="23" borderId="11" xfId="48" applyFont="1" applyFill="1" applyBorder="1" applyAlignment="1">
      <alignment vertical="center"/>
    </xf>
    <xf numFmtId="40" fontId="0" fillId="23" borderId="115" xfId="48" applyNumberFormat="1" applyFont="1" applyFill="1" applyBorder="1" applyAlignment="1">
      <alignment vertical="center"/>
    </xf>
    <xf numFmtId="40" fontId="0" fillId="23" borderId="116" xfId="48" applyNumberFormat="1" applyFont="1" applyFill="1" applyBorder="1" applyAlignment="1">
      <alignment vertical="center"/>
    </xf>
    <xf numFmtId="40" fontId="0" fillId="23" borderId="92" xfId="48" applyNumberFormat="1" applyFont="1" applyFill="1" applyBorder="1" applyAlignment="1">
      <alignment vertical="center"/>
    </xf>
    <xf numFmtId="38" fontId="0" fillId="23" borderId="38" xfId="48" applyFont="1" applyFill="1" applyBorder="1" applyAlignment="1">
      <alignment vertical="center"/>
    </xf>
    <xf numFmtId="38" fontId="0" fillId="23" borderId="114" xfId="48" applyFont="1" applyFill="1" applyBorder="1" applyAlignment="1">
      <alignment vertical="center"/>
    </xf>
    <xf numFmtId="38" fontId="0" fillId="23" borderId="17" xfId="48" applyFont="1" applyFill="1" applyBorder="1" applyAlignment="1">
      <alignment vertical="center"/>
    </xf>
    <xf numFmtId="38" fontId="0" fillId="23" borderId="106" xfId="48" applyFont="1" applyFill="1" applyBorder="1" applyAlignment="1">
      <alignment vertical="center"/>
    </xf>
    <xf numFmtId="38" fontId="0" fillId="23" borderId="117" xfId="48" applyFont="1" applyFill="1" applyBorder="1" applyAlignment="1">
      <alignment vertical="center"/>
    </xf>
    <xf numFmtId="38" fontId="0" fillId="23" borderId="118" xfId="48" applyFont="1" applyFill="1" applyBorder="1" applyAlignment="1">
      <alignment vertical="center"/>
    </xf>
    <xf numFmtId="38" fontId="0" fillId="23" borderId="99" xfId="48" applyFont="1" applyFill="1" applyBorder="1" applyAlignment="1">
      <alignment vertical="center"/>
    </xf>
    <xf numFmtId="38" fontId="0" fillId="23" borderId="114" xfId="48" applyFont="1" applyFill="1" applyBorder="1" applyAlignment="1">
      <alignment vertical="center"/>
    </xf>
    <xf numFmtId="38" fontId="0" fillId="23" borderId="17" xfId="48" applyFont="1" applyFill="1" applyBorder="1" applyAlignment="1">
      <alignment vertical="center"/>
    </xf>
    <xf numFmtId="38" fontId="0" fillId="23" borderId="106" xfId="48" applyFont="1" applyFill="1" applyBorder="1" applyAlignment="1">
      <alignment vertical="center"/>
    </xf>
    <xf numFmtId="38" fontId="0" fillId="23" borderId="16" xfId="48" applyFont="1" applyFill="1" applyBorder="1" applyAlignment="1">
      <alignment vertical="center"/>
    </xf>
    <xf numFmtId="38" fontId="0" fillId="23" borderId="11" xfId="48" applyFont="1" applyFill="1" applyBorder="1" applyAlignment="1">
      <alignment vertical="center"/>
    </xf>
    <xf numFmtId="38" fontId="0" fillId="23" borderId="100" xfId="48" applyFont="1" applyFill="1" applyBorder="1" applyAlignment="1">
      <alignment vertical="center"/>
    </xf>
    <xf numFmtId="38" fontId="7" fillId="23" borderId="119" xfId="48" applyFont="1" applyFill="1" applyBorder="1" applyAlignment="1">
      <alignment vertical="center"/>
    </xf>
    <xf numFmtId="38" fontId="7" fillId="23" borderId="63" xfId="48" applyFont="1" applyFill="1" applyBorder="1" applyAlignment="1">
      <alignment vertical="center"/>
    </xf>
    <xf numFmtId="38" fontId="7" fillId="23" borderId="16" xfId="48" applyFont="1" applyFill="1" applyBorder="1" applyAlignment="1">
      <alignment vertical="center"/>
    </xf>
    <xf numFmtId="38" fontId="7" fillId="23" borderId="11" xfId="48" applyFont="1" applyFill="1" applyBorder="1" applyAlignment="1">
      <alignment vertical="center"/>
    </xf>
    <xf numFmtId="38" fontId="0" fillId="0" borderId="0" xfId="48" applyFont="1" applyFill="1" applyAlignment="1">
      <alignment horizontal="right" vertical="center"/>
    </xf>
    <xf numFmtId="49" fontId="0" fillId="0" borderId="0" xfId="0" applyNumberFormat="1" applyFont="1" applyFill="1" applyAlignment="1">
      <alignment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38" fontId="0" fillId="0" borderId="100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49" fontId="0" fillId="0" borderId="12" xfId="0" applyNumberFormat="1" applyFont="1" applyFill="1" applyBorder="1" applyAlignment="1">
      <alignment horizontal="left" vertical="center"/>
    </xf>
    <xf numFmtId="38" fontId="0" fillId="23" borderId="119" xfId="48" applyFont="1" applyFill="1" applyBorder="1" applyAlignment="1">
      <alignment vertical="center"/>
    </xf>
    <xf numFmtId="38" fontId="0" fillId="23" borderId="63" xfId="48" applyFont="1" applyFill="1" applyBorder="1" applyAlignment="1">
      <alignment vertical="center"/>
    </xf>
    <xf numFmtId="38" fontId="0" fillId="23" borderId="35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left" vertical="center"/>
    </xf>
    <xf numFmtId="38" fontId="0" fillId="0" borderId="64" xfId="0" applyNumberFormat="1" applyFont="1" applyFill="1" applyBorder="1" applyAlignment="1">
      <alignment vertical="center"/>
    </xf>
    <xf numFmtId="38" fontId="0" fillId="0" borderId="70" xfId="0" applyNumberFormat="1" applyFont="1" applyFill="1" applyBorder="1" applyAlignment="1">
      <alignment vertical="center"/>
    </xf>
    <xf numFmtId="38" fontId="0" fillId="0" borderId="76" xfId="0" applyNumberFormat="1" applyFont="1" applyFill="1" applyBorder="1" applyAlignment="1">
      <alignment vertical="center"/>
    </xf>
    <xf numFmtId="38" fontId="0" fillId="0" borderId="35" xfId="0" applyNumberFormat="1" applyFont="1" applyFill="1" applyBorder="1" applyAlignment="1">
      <alignment vertical="center"/>
    </xf>
    <xf numFmtId="49" fontId="0" fillId="0" borderId="120" xfId="0" applyNumberFormat="1" applyFont="1" applyFill="1" applyBorder="1" applyAlignment="1">
      <alignment horizontal="left" vertical="center"/>
    </xf>
    <xf numFmtId="49" fontId="0" fillId="0" borderId="33" xfId="0" applyNumberFormat="1" applyFont="1" applyFill="1" applyBorder="1" applyAlignment="1">
      <alignment horizontal="left" vertical="center"/>
    </xf>
    <xf numFmtId="38" fontId="0" fillId="0" borderId="38" xfId="0" applyNumberFormat="1" applyFont="1" applyFill="1" applyBorder="1" applyAlignment="1">
      <alignment vertical="center"/>
    </xf>
    <xf numFmtId="0" fontId="0" fillId="23" borderId="100" xfId="0" applyFont="1" applyFill="1" applyBorder="1" applyAlignment="1">
      <alignment vertical="center"/>
    </xf>
    <xf numFmtId="57" fontId="0" fillId="23" borderId="121" xfId="0" applyNumberFormat="1" applyFont="1" applyFill="1" applyBorder="1" applyAlignment="1">
      <alignment vertical="center"/>
    </xf>
    <xf numFmtId="38" fontId="0" fillId="0" borderId="63" xfId="48" applyFont="1" applyBorder="1" applyAlignment="1">
      <alignment vertical="center"/>
    </xf>
    <xf numFmtId="38" fontId="0" fillId="0" borderId="119" xfId="48" applyFont="1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122" xfId="0" applyBorder="1" applyAlignment="1">
      <alignment vertical="center"/>
    </xf>
    <xf numFmtId="38" fontId="0" fillId="0" borderId="89" xfId="48" applyFont="1" applyBorder="1" applyAlignment="1">
      <alignment vertical="center"/>
    </xf>
    <xf numFmtId="38" fontId="0" fillId="0" borderId="123" xfId="48" applyFont="1" applyBorder="1" applyAlignment="1">
      <alignment vertical="center"/>
    </xf>
    <xf numFmtId="38" fontId="0" fillId="0" borderId="122" xfId="48" applyFont="1" applyBorder="1" applyAlignment="1">
      <alignment vertical="center"/>
    </xf>
    <xf numFmtId="0" fontId="0" fillId="0" borderId="116" xfId="0" applyBorder="1" applyAlignment="1">
      <alignment vertical="center"/>
    </xf>
    <xf numFmtId="0" fontId="0" fillId="0" borderId="124" xfId="0" applyBorder="1" applyAlignment="1">
      <alignment vertical="center"/>
    </xf>
    <xf numFmtId="38" fontId="0" fillId="0" borderId="69" xfId="48" applyFont="1" applyFill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68" xfId="48" applyFont="1" applyBorder="1" applyAlignment="1">
      <alignment vertical="center"/>
    </xf>
    <xf numFmtId="38" fontId="0" fillId="0" borderId="69" xfId="48" applyFont="1" applyBorder="1" applyAlignment="1">
      <alignment vertical="center"/>
    </xf>
    <xf numFmtId="38" fontId="7" fillId="0" borderId="125" xfId="48" applyFont="1" applyFill="1" applyBorder="1" applyAlignment="1">
      <alignment vertical="center"/>
    </xf>
    <xf numFmtId="38" fontId="7" fillId="0" borderId="100" xfId="48" applyFont="1" applyFill="1" applyBorder="1" applyAlignment="1">
      <alignment vertical="center"/>
    </xf>
    <xf numFmtId="38" fontId="7" fillId="23" borderId="35" xfId="48" applyFont="1" applyFill="1" applyBorder="1" applyAlignment="1">
      <alignment vertical="center"/>
    </xf>
    <xf numFmtId="38" fontId="7" fillId="0" borderId="64" xfId="48" applyFont="1" applyFill="1" applyBorder="1" applyAlignment="1">
      <alignment vertical="center"/>
    </xf>
    <xf numFmtId="38" fontId="7" fillId="0" borderId="106" xfId="48" applyFont="1" applyFill="1" applyBorder="1" applyAlignment="1">
      <alignment vertical="center"/>
    </xf>
    <xf numFmtId="38" fontId="7" fillId="0" borderId="70" xfId="48" applyFont="1" applyFill="1" applyBorder="1" applyAlignment="1">
      <alignment vertical="center"/>
    </xf>
    <xf numFmtId="38" fontId="7" fillId="0" borderId="65" xfId="48" applyFont="1" applyFill="1" applyBorder="1" applyAlignment="1">
      <alignment vertical="center"/>
    </xf>
    <xf numFmtId="38" fontId="7" fillId="0" borderId="94" xfId="48" applyFont="1" applyFill="1" applyBorder="1" applyAlignment="1">
      <alignment vertical="center"/>
    </xf>
    <xf numFmtId="38" fontId="7" fillId="23" borderId="100" xfId="48" applyFont="1" applyFill="1" applyBorder="1" applyAlignment="1">
      <alignment vertical="center"/>
    </xf>
    <xf numFmtId="38" fontId="7" fillId="0" borderId="35" xfId="48" applyFont="1" applyFill="1" applyBorder="1" applyAlignment="1">
      <alignment vertical="center"/>
    </xf>
    <xf numFmtId="38" fontId="0" fillId="0" borderId="103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6" xfId="48" applyFont="1" applyBorder="1" applyAlignment="1">
      <alignment vertical="center"/>
    </xf>
    <xf numFmtId="38" fontId="0" fillId="0" borderId="127" xfId="48" applyFont="1" applyBorder="1" applyAlignment="1">
      <alignment vertical="center"/>
    </xf>
    <xf numFmtId="38" fontId="0" fillId="0" borderId="128" xfId="48" applyFont="1" applyBorder="1" applyAlignment="1">
      <alignment vertical="center"/>
    </xf>
    <xf numFmtId="38" fontId="0" fillId="0" borderId="116" xfId="48" applyFont="1" applyBorder="1" applyAlignment="1">
      <alignment vertical="center"/>
    </xf>
    <xf numFmtId="38" fontId="0" fillId="0" borderId="129" xfId="48" applyFont="1" applyBorder="1" applyAlignment="1">
      <alignment vertical="center"/>
    </xf>
    <xf numFmtId="38" fontId="0" fillId="0" borderId="130" xfId="48" applyFont="1" applyBorder="1" applyAlignment="1">
      <alignment vertical="center"/>
    </xf>
    <xf numFmtId="38" fontId="0" fillId="0" borderId="131" xfId="48" applyFont="1" applyBorder="1" applyAlignment="1">
      <alignment vertical="center"/>
    </xf>
    <xf numFmtId="38" fontId="0" fillId="0" borderId="132" xfId="48" applyFont="1" applyBorder="1" applyAlignment="1">
      <alignment vertical="center"/>
    </xf>
    <xf numFmtId="38" fontId="0" fillId="0" borderId="133" xfId="48" applyFont="1" applyBorder="1" applyAlignment="1">
      <alignment vertical="center"/>
    </xf>
    <xf numFmtId="0" fontId="0" fillId="0" borderId="0" xfId="0" applyAlignment="1">
      <alignment vertical="center"/>
    </xf>
    <xf numFmtId="38" fontId="0" fillId="0" borderId="99" xfId="48" applyFont="1" applyBorder="1" applyAlignment="1">
      <alignment vertical="center"/>
    </xf>
    <xf numFmtId="38" fontId="0" fillId="0" borderId="100" xfId="48" applyFont="1" applyBorder="1" applyAlignment="1">
      <alignment vertical="center"/>
    </xf>
    <xf numFmtId="0" fontId="0" fillId="0" borderId="134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135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136" xfId="0" applyBorder="1" applyAlignment="1">
      <alignment vertical="center"/>
    </xf>
    <xf numFmtId="0" fontId="0" fillId="0" borderId="80" xfId="0" applyBorder="1" applyAlignment="1">
      <alignment vertical="center"/>
    </xf>
    <xf numFmtId="38" fontId="0" fillId="0" borderId="137" xfId="48" applyFont="1" applyBorder="1" applyAlignment="1">
      <alignment vertical="center"/>
    </xf>
    <xf numFmtId="38" fontId="0" fillId="0" borderId="46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138" xfId="48" applyFont="1" applyBorder="1" applyAlignment="1">
      <alignment vertical="center"/>
    </xf>
    <xf numFmtId="38" fontId="0" fillId="0" borderId="139" xfId="48" applyFont="1" applyBorder="1" applyAlignment="1">
      <alignment vertical="center"/>
    </xf>
    <xf numFmtId="38" fontId="0" fillId="0" borderId="140" xfId="48" applyFont="1" applyBorder="1" applyAlignment="1">
      <alignment vertical="center"/>
    </xf>
    <xf numFmtId="38" fontId="0" fillId="0" borderId="141" xfId="48" applyFont="1" applyBorder="1" applyAlignment="1">
      <alignment vertical="center"/>
    </xf>
    <xf numFmtId="38" fontId="0" fillId="0" borderId="142" xfId="48" applyFont="1" applyBorder="1" applyAlignment="1">
      <alignment vertical="center"/>
    </xf>
    <xf numFmtId="38" fontId="0" fillId="0" borderId="143" xfId="48" applyFont="1" applyBorder="1" applyAlignment="1">
      <alignment vertical="center"/>
    </xf>
    <xf numFmtId="38" fontId="0" fillId="0" borderId="144" xfId="48" applyFont="1" applyBorder="1" applyAlignment="1">
      <alignment vertical="center"/>
    </xf>
    <xf numFmtId="38" fontId="0" fillId="0" borderId="145" xfId="48" applyFont="1" applyBorder="1" applyAlignment="1">
      <alignment vertical="center"/>
    </xf>
    <xf numFmtId="38" fontId="0" fillId="0" borderId="134" xfId="48" applyFont="1" applyBorder="1" applyAlignment="1">
      <alignment vertical="center"/>
    </xf>
    <xf numFmtId="38" fontId="0" fillId="23" borderId="0" xfId="48" applyFont="1" applyFill="1" applyBorder="1" applyAlignment="1">
      <alignment vertical="center"/>
    </xf>
    <xf numFmtId="38" fontId="0" fillId="0" borderId="146" xfId="48" applyFont="1" applyBorder="1" applyAlignment="1">
      <alignment vertical="center"/>
    </xf>
    <xf numFmtId="38" fontId="0" fillId="0" borderId="59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0" fillId="0" borderId="139" xfId="0" applyBorder="1" applyAlignment="1">
      <alignment vertical="center"/>
    </xf>
    <xf numFmtId="0" fontId="0" fillId="0" borderId="140" xfId="0" applyBorder="1" applyAlignment="1">
      <alignment vertical="center"/>
    </xf>
    <xf numFmtId="38" fontId="0" fillId="0" borderId="147" xfId="48" applyFont="1" applyBorder="1" applyAlignment="1">
      <alignment vertical="center"/>
    </xf>
    <xf numFmtId="38" fontId="0" fillId="0" borderId="148" xfId="48" applyFont="1" applyBorder="1" applyAlignment="1">
      <alignment vertical="center"/>
    </xf>
    <xf numFmtId="38" fontId="0" fillId="0" borderId="149" xfId="48" applyFont="1" applyBorder="1" applyAlignment="1">
      <alignment vertical="center"/>
    </xf>
    <xf numFmtId="0" fontId="0" fillId="0" borderId="150" xfId="0" applyBorder="1" applyAlignment="1">
      <alignment vertical="center"/>
    </xf>
    <xf numFmtId="0" fontId="0" fillId="0" borderId="151" xfId="0" applyBorder="1" applyAlignment="1">
      <alignment vertical="center"/>
    </xf>
    <xf numFmtId="0" fontId="0" fillId="0" borderId="91" xfId="0" applyBorder="1" applyAlignment="1">
      <alignment vertical="center"/>
    </xf>
    <xf numFmtId="0" fontId="0" fillId="0" borderId="152" xfId="0" applyBorder="1" applyAlignment="1">
      <alignment vertical="center"/>
    </xf>
    <xf numFmtId="38" fontId="0" fillId="0" borderId="153" xfId="48" applyFont="1" applyBorder="1" applyAlignment="1">
      <alignment vertical="center"/>
    </xf>
    <xf numFmtId="0" fontId="0" fillId="0" borderId="121" xfId="0" applyBorder="1" applyAlignment="1">
      <alignment vertical="center"/>
    </xf>
    <xf numFmtId="0" fontId="0" fillId="0" borderId="154" xfId="0" applyBorder="1" applyAlignment="1">
      <alignment vertical="center"/>
    </xf>
    <xf numFmtId="0" fontId="0" fillId="0" borderId="155" xfId="0" applyBorder="1" applyAlignment="1">
      <alignment vertical="center"/>
    </xf>
    <xf numFmtId="0" fontId="0" fillId="0" borderId="143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144" xfId="0" applyBorder="1" applyAlignment="1">
      <alignment vertical="center"/>
    </xf>
    <xf numFmtId="38" fontId="0" fillId="0" borderId="151" xfId="48" applyFont="1" applyBorder="1" applyAlignment="1">
      <alignment vertical="center"/>
    </xf>
    <xf numFmtId="38" fontId="0" fillId="0" borderId="91" xfId="48" applyFont="1" applyBorder="1" applyAlignment="1">
      <alignment vertical="center"/>
    </xf>
    <xf numFmtId="38" fontId="0" fillId="0" borderId="152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0" fontId="0" fillId="0" borderId="63" xfId="0" applyBorder="1" applyAlignment="1">
      <alignment vertical="center"/>
    </xf>
    <xf numFmtId="38" fontId="0" fillId="0" borderId="150" xfId="48" applyFont="1" applyBorder="1" applyAlignment="1">
      <alignment vertical="center"/>
    </xf>
    <xf numFmtId="38" fontId="7" fillId="0" borderId="156" xfId="48" applyFont="1" applyFill="1" applyBorder="1" applyAlignment="1">
      <alignment vertical="center"/>
    </xf>
    <xf numFmtId="0" fontId="0" fillId="0" borderId="141" xfId="0" applyBorder="1" applyAlignment="1">
      <alignment vertical="center"/>
    </xf>
    <xf numFmtId="0" fontId="0" fillId="0" borderId="138" xfId="0" applyBorder="1" applyAlignment="1">
      <alignment vertical="center"/>
    </xf>
    <xf numFmtId="0" fontId="0" fillId="0" borderId="142" xfId="0" applyBorder="1" applyAlignment="1">
      <alignment vertical="center"/>
    </xf>
    <xf numFmtId="38" fontId="7" fillId="0" borderId="76" xfId="48" applyFont="1" applyFill="1" applyBorder="1" applyAlignment="1">
      <alignment vertical="center"/>
    </xf>
    <xf numFmtId="38" fontId="0" fillId="0" borderId="157" xfId="48" applyFont="1" applyBorder="1" applyAlignment="1">
      <alignment vertical="center"/>
    </xf>
    <xf numFmtId="38" fontId="0" fillId="0" borderId="62" xfId="48" applyFont="1" applyBorder="1" applyAlignment="1">
      <alignment vertical="center"/>
    </xf>
    <xf numFmtId="38" fontId="0" fillId="0" borderId="158" xfId="48" applyFont="1" applyBorder="1" applyAlignment="1">
      <alignment vertical="center"/>
    </xf>
    <xf numFmtId="38" fontId="0" fillId="0" borderId="159" xfId="48" applyFont="1" applyBorder="1" applyAlignment="1">
      <alignment vertical="center"/>
    </xf>
    <xf numFmtId="38" fontId="0" fillId="0" borderId="160" xfId="48" applyFont="1" applyBorder="1" applyAlignment="1">
      <alignment vertical="center"/>
    </xf>
    <xf numFmtId="0" fontId="0" fillId="0" borderId="119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38" fontId="0" fillId="0" borderId="158" xfId="48" applyFont="1" applyFill="1" applyBorder="1" applyAlignment="1">
      <alignment vertical="center"/>
    </xf>
    <xf numFmtId="38" fontId="0" fillId="0" borderId="159" xfId="48" applyFont="1" applyFill="1" applyBorder="1" applyAlignment="1">
      <alignment vertical="center"/>
    </xf>
    <xf numFmtId="38" fontId="0" fillId="0" borderId="160" xfId="48" applyFont="1" applyFill="1" applyBorder="1" applyAlignment="1">
      <alignment vertical="center"/>
    </xf>
    <xf numFmtId="38" fontId="0" fillId="0" borderId="134" xfId="48" applyFont="1" applyFill="1" applyBorder="1" applyAlignment="1">
      <alignment vertical="center"/>
    </xf>
    <xf numFmtId="38" fontId="0" fillId="0" borderId="89" xfId="48" applyFont="1" applyFill="1" applyBorder="1" applyAlignment="1">
      <alignment vertical="center"/>
    </xf>
    <xf numFmtId="38" fontId="0" fillId="0" borderId="59" xfId="48" applyFont="1" applyFill="1" applyBorder="1" applyAlignment="1">
      <alignment vertical="center"/>
    </xf>
    <xf numFmtId="38" fontId="0" fillId="0" borderId="135" xfId="48" applyFont="1" applyFill="1" applyBorder="1" applyAlignment="1">
      <alignment vertical="center"/>
    </xf>
    <xf numFmtId="38" fontId="0" fillId="0" borderId="122" xfId="48" applyFont="1" applyFill="1" applyBorder="1" applyAlignment="1">
      <alignment vertical="center"/>
    </xf>
    <xf numFmtId="38" fontId="0" fillId="0" borderId="67" xfId="48" applyFont="1" applyFill="1" applyBorder="1" applyAlignment="1">
      <alignment vertical="center"/>
    </xf>
    <xf numFmtId="38" fontId="0" fillId="0" borderId="115" xfId="48" applyFont="1" applyFill="1" applyBorder="1" applyAlignment="1">
      <alignment vertical="center"/>
    </xf>
    <xf numFmtId="38" fontId="0" fillId="0" borderId="116" xfId="48" applyFont="1" applyFill="1" applyBorder="1" applyAlignment="1">
      <alignment vertical="center"/>
    </xf>
    <xf numFmtId="38" fontId="0" fillId="0" borderId="147" xfId="48" applyFont="1" applyFill="1" applyBorder="1" applyAlignment="1">
      <alignment vertical="center"/>
    </xf>
    <xf numFmtId="38" fontId="0" fillId="0" borderId="148" xfId="48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7" fillId="0" borderId="161" xfId="48" applyFont="1" applyFill="1" applyBorder="1" applyAlignment="1">
      <alignment vertical="center"/>
    </xf>
    <xf numFmtId="38" fontId="7" fillId="0" borderId="159" xfId="48" applyFont="1" applyFill="1" applyBorder="1" applyAlignment="1">
      <alignment vertical="center"/>
    </xf>
    <xf numFmtId="177" fontId="0" fillId="0" borderId="47" xfId="48" applyNumberFormat="1" applyFont="1" applyFill="1" applyBorder="1" applyAlignment="1">
      <alignment vertical="center"/>
    </xf>
    <xf numFmtId="177" fontId="0" fillId="0" borderId="90" xfId="48" applyNumberFormat="1" applyFont="1" applyFill="1" applyBorder="1" applyAlignment="1">
      <alignment vertical="center"/>
    </xf>
    <xf numFmtId="177" fontId="0" fillId="0" borderId="68" xfId="48" applyNumberFormat="1" applyFont="1" applyFill="1" applyBorder="1" applyAlignment="1">
      <alignment vertical="center"/>
    </xf>
    <xf numFmtId="40" fontId="0" fillId="0" borderId="126" xfId="48" applyNumberFormat="1" applyFont="1" applyBorder="1" applyAlignment="1">
      <alignment vertical="center"/>
    </xf>
    <xf numFmtId="40" fontId="0" fillId="0" borderId="63" xfId="48" applyNumberFormat="1" applyFont="1" applyBorder="1" applyAlignment="1">
      <alignment vertical="center"/>
    </xf>
    <xf numFmtId="40" fontId="0" fillId="0" borderId="127" xfId="48" applyNumberFormat="1" applyFont="1" applyBorder="1" applyAlignment="1">
      <alignment vertical="center"/>
    </xf>
    <xf numFmtId="177" fontId="0" fillId="0" borderId="70" xfId="48" applyNumberFormat="1" applyFont="1" applyBorder="1" applyAlignment="1">
      <alignment vertical="center"/>
    </xf>
    <xf numFmtId="38" fontId="7" fillId="0" borderId="39" xfId="48" applyFont="1" applyBorder="1" applyAlignment="1">
      <alignment vertical="center"/>
    </xf>
    <xf numFmtId="38" fontId="7" fillId="0" borderId="26" xfId="48" applyFont="1" applyBorder="1" applyAlignment="1">
      <alignment vertical="center"/>
    </xf>
    <xf numFmtId="38" fontId="0" fillId="0" borderId="162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63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7" fillId="0" borderId="38" xfId="48" applyFont="1" applyFill="1" applyBorder="1" applyAlignment="1">
      <alignment vertical="center"/>
    </xf>
    <xf numFmtId="38" fontId="7" fillId="0" borderId="84" xfId="48" applyFont="1" applyBorder="1" applyAlignment="1">
      <alignment vertical="center"/>
    </xf>
    <xf numFmtId="38" fontId="7" fillId="0" borderId="75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34" xfId="48" applyFont="1" applyBorder="1" applyAlignment="1">
      <alignment vertical="center"/>
    </xf>
    <xf numFmtId="38" fontId="7" fillId="0" borderId="92" xfId="48" applyFont="1" applyFill="1" applyBorder="1" applyAlignment="1">
      <alignment vertical="center"/>
    </xf>
    <xf numFmtId="184" fontId="0" fillId="0" borderId="143" xfId="48" applyNumberFormat="1" applyFont="1" applyBorder="1" applyAlignment="1">
      <alignment vertical="center"/>
    </xf>
    <xf numFmtId="184" fontId="0" fillId="0" borderId="69" xfId="48" applyNumberFormat="1" applyFont="1" applyBorder="1" applyAlignment="1">
      <alignment vertical="center"/>
    </xf>
    <xf numFmtId="184" fontId="0" fillId="0" borderId="144" xfId="48" applyNumberFormat="1" applyFont="1" applyBorder="1" applyAlignment="1">
      <alignment vertical="center"/>
    </xf>
    <xf numFmtId="184" fontId="0" fillId="0" borderId="38" xfId="48" applyNumberFormat="1" applyFont="1" applyFill="1" applyBorder="1" applyAlignment="1">
      <alignment vertical="center"/>
    </xf>
    <xf numFmtId="184" fontId="0" fillId="0" borderId="141" xfId="48" applyNumberFormat="1" applyFont="1" applyBorder="1" applyAlignment="1">
      <alignment vertical="center"/>
    </xf>
    <xf numFmtId="184" fontId="0" fillId="0" borderId="138" xfId="48" applyNumberFormat="1" applyFont="1" applyBorder="1" applyAlignment="1">
      <alignment vertical="center"/>
    </xf>
    <xf numFmtId="184" fontId="0" fillId="0" borderId="142" xfId="48" applyNumberFormat="1" applyFont="1" applyBorder="1" applyAlignment="1">
      <alignment vertical="center"/>
    </xf>
    <xf numFmtId="184" fontId="0" fillId="0" borderId="100" xfId="48" applyNumberFormat="1" applyFont="1" applyFill="1" applyBorder="1" applyAlignment="1">
      <alignment vertical="center"/>
    </xf>
    <xf numFmtId="38" fontId="0" fillId="0" borderId="54" xfId="48" applyFont="1" applyFill="1" applyBorder="1" applyAlignment="1">
      <alignment vertical="center"/>
    </xf>
    <xf numFmtId="49" fontId="0" fillId="0" borderId="147" xfId="0" applyNumberFormat="1" applyFont="1" applyFill="1" applyBorder="1" applyAlignment="1">
      <alignment horizontal="left" vertical="center"/>
    </xf>
    <xf numFmtId="0" fontId="0" fillId="23" borderId="16" xfId="0" applyFill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38" fontId="0" fillId="0" borderId="110" xfId="48" applyFont="1" applyBorder="1" applyAlignment="1">
      <alignment horizontal="center" vertical="center"/>
    </xf>
    <xf numFmtId="38" fontId="0" fillId="0" borderId="94" xfId="48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92" fontId="0" fillId="0" borderId="11" xfId="0" applyNumberFormat="1" applyFont="1" applyFill="1" applyBorder="1" applyAlignment="1">
      <alignment horizontal="right" vertical="center"/>
    </xf>
    <xf numFmtId="192" fontId="0" fillId="0" borderId="63" xfId="0" applyNumberFormat="1" applyFont="1" applyFill="1" applyBorder="1" applyAlignment="1">
      <alignment horizontal="right" vertical="center"/>
    </xf>
    <xf numFmtId="192" fontId="0" fillId="0" borderId="63" xfId="48" applyNumberFormat="1" applyFont="1" applyFill="1" applyBorder="1" applyAlignment="1">
      <alignment horizontal="right" vertical="center"/>
    </xf>
    <xf numFmtId="192" fontId="0" fillId="0" borderId="18" xfId="48" applyNumberFormat="1" applyFont="1" applyFill="1" applyBorder="1" applyAlignment="1">
      <alignment horizontal="right" vertical="center"/>
    </xf>
    <xf numFmtId="192" fontId="0" fillId="0" borderId="24" xfId="0" applyNumberFormat="1" applyFont="1" applyFill="1" applyBorder="1" applyAlignment="1">
      <alignment horizontal="right" vertical="center"/>
    </xf>
    <xf numFmtId="192" fontId="0" fillId="0" borderId="103" xfId="0" applyNumberFormat="1" applyFont="1" applyFill="1" applyBorder="1" applyAlignment="1">
      <alignment horizontal="right" vertical="center"/>
    </xf>
    <xf numFmtId="192" fontId="0" fillId="0" borderId="103" xfId="48" applyNumberFormat="1" applyFont="1" applyFill="1" applyBorder="1" applyAlignment="1">
      <alignment horizontal="right" vertical="center"/>
    </xf>
    <xf numFmtId="192" fontId="0" fillId="0" borderId="25" xfId="0" applyNumberFormat="1" applyFont="1" applyFill="1" applyBorder="1" applyAlignment="1">
      <alignment horizontal="right" vertical="center"/>
    </xf>
    <xf numFmtId="192" fontId="0" fillId="0" borderId="69" xfId="0" applyNumberFormat="1" applyFont="1" applyFill="1" applyBorder="1" applyAlignment="1">
      <alignment horizontal="right" vertical="center"/>
    </xf>
    <xf numFmtId="185" fontId="0" fillId="0" borderId="100" xfId="0" applyNumberFormat="1" applyFont="1" applyBorder="1" applyAlignment="1">
      <alignment horizontal="right" vertical="center"/>
    </xf>
    <xf numFmtId="185" fontId="0" fillId="0" borderId="35" xfId="0" applyNumberFormat="1" applyFont="1" applyBorder="1" applyAlignment="1">
      <alignment horizontal="right" vertical="center"/>
    </xf>
    <xf numFmtId="177" fontId="0" fillId="0" borderId="35" xfId="48" applyNumberFormat="1" applyFont="1" applyBorder="1" applyAlignment="1">
      <alignment horizontal="right" vertical="center"/>
    </xf>
    <xf numFmtId="185" fontId="0" fillId="0" borderId="38" xfId="0" applyNumberFormat="1" applyFont="1" applyBorder="1" applyAlignment="1">
      <alignment horizontal="right" vertical="center"/>
    </xf>
    <xf numFmtId="192" fontId="0" fillId="0" borderId="18" xfId="0" applyNumberFormat="1" applyFont="1" applyFill="1" applyBorder="1" applyAlignment="1">
      <alignment horizontal="right" vertical="center"/>
    </xf>
    <xf numFmtId="192" fontId="0" fillId="0" borderId="39" xfId="0" applyNumberFormat="1" applyFont="1" applyFill="1" applyBorder="1" applyAlignment="1">
      <alignment horizontal="right" vertical="center"/>
    </xf>
    <xf numFmtId="177" fontId="10" fillId="0" borderId="164" xfId="48" applyNumberFormat="1" applyFont="1" applyBorder="1" applyAlignment="1">
      <alignment horizontal="center" shrinkToFit="1"/>
    </xf>
    <xf numFmtId="177" fontId="10" fillId="0" borderId="21" xfId="48" applyNumberFormat="1" applyFont="1" applyBorder="1" applyAlignment="1">
      <alignment horizontal="center" shrinkToFit="1"/>
    </xf>
    <xf numFmtId="177" fontId="10" fillId="0" borderId="30" xfId="48" applyNumberFormat="1" applyFont="1" applyBorder="1" applyAlignment="1">
      <alignment horizontal="center" shrinkToFit="1"/>
    </xf>
    <xf numFmtId="177" fontId="2" fillId="0" borderId="87" xfId="48" applyNumberFormat="1" applyFont="1" applyBorder="1" applyAlignment="1">
      <alignment horizontal="center" vertical="center" shrinkToFit="1"/>
    </xf>
    <xf numFmtId="177" fontId="2" fillId="0" borderId="28" xfId="48" applyNumberFormat="1" applyFont="1" applyBorder="1" applyAlignment="1">
      <alignment horizontal="center" vertical="center" shrinkToFit="1"/>
    </xf>
    <xf numFmtId="177" fontId="2" fillId="0" borderId="31" xfId="48" applyNumberFormat="1" applyFont="1" applyBorder="1" applyAlignment="1">
      <alignment horizontal="center" vertical="center" shrinkToFit="1"/>
    </xf>
    <xf numFmtId="38" fontId="0" fillId="0" borderId="110" xfId="48" applyFont="1" applyFill="1" applyBorder="1" applyAlignment="1">
      <alignment horizontal="center" vertical="center"/>
    </xf>
    <xf numFmtId="38" fontId="0" fillId="0" borderId="94" xfId="48" applyFont="1" applyFill="1" applyBorder="1" applyAlignment="1">
      <alignment horizontal="center" vertical="center"/>
    </xf>
    <xf numFmtId="38" fontId="3" fillId="0" borderId="83" xfId="48" applyFont="1" applyFill="1" applyBorder="1" applyAlignment="1">
      <alignment horizontal="left" vertical="center" wrapText="1"/>
    </xf>
    <xf numFmtId="38" fontId="3" fillId="0" borderId="13" xfId="48" applyFont="1" applyFill="1" applyBorder="1" applyAlignment="1">
      <alignment horizontal="left" vertical="center" wrapText="1"/>
    </xf>
    <xf numFmtId="38" fontId="3" fillId="0" borderId="24" xfId="48" applyFont="1" applyFill="1" applyBorder="1" applyAlignment="1">
      <alignment horizontal="left" vertical="center" wrapText="1"/>
    </xf>
    <xf numFmtId="38" fontId="3" fillId="0" borderId="15" xfId="48" applyFont="1" applyFill="1" applyBorder="1" applyAlignment="1">
      <alignment horizontal="left" vertical="center" wrapText="1"/>
    </xf>
    <xf numFmtId="38" fontId="3" fillId="0" borderId="27" xfId="48" applyFont="1" applyFill="1" applyBorder="1" applyAlignment="1">
      <alignment horizontal="left" vertical="center" wrapText="1"/>
    </xf>
    <xf numFmtId="38" fontId="3" fillId="0" borderId="28" xfId="48" applyFont="1" applyFill="1" applyBorder="1" applyAlignment="1">
      <alignment horizontal="left" vertical="center" wrapText="1"/>
    </xf>
    <xf numFmtId="38" fontId="3" fillId="0" borderId="42" xfId="48" applyFont="1" applyFill="1" applyBorder="1" applyAlignment="1">
      <alignment horizontal="left" vertical="center" shrinkToFit="1"/>
    </xf>
    <xf numFmtId="38" fontId="3" fillId="0" borderId="59" xfId="48" applyFont="1" applyFill="1" applyBorder="1" applyAlignment="1">
      <alignment horizontal="left" vertical="center" shrinkToFit="1"/>
    </xf>
    <xf numFmtId="38" fontId="2" fillId="0" borderId="43" xfId="48" applyFont="1" applyFill="1" applyBorder="1" applyAlignment="1">
      <alignment horizontal="left" vertical="center" shrinkToFit="1"/>
    </xf>
    <xf numFmtId="38" fontId="2" fillId="0" borderId="67" xfId="48" applyFont="1" applyFill="1" applyBorder="1" applyAlignment="1">
      <alignment horizontal="left" vertical="center" shrinkToFit="1"/>
    </xf>
    <xf numFmtId="38" fontId="0" fillId="0" borderId="110" xfId="48" applyFont="1" applyFill="1" applyBorder="1" applyAlignment="1">
      <alignment horizontal="center" vertical="center"/>
    </xf>
    <xf numFmtId="38" fontId="0" fillId="0" borderId="94" xfId="48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36" xfId="0" applyNumberFormat="1" applyFont="1" applyFill="1" applyBorder="1" applyAlignment="1">
      <alignment horizontal="left" vertical="center"/>
    </xf>
    <xf numFmtId="38" fontId="7" fillId="0" borderId="110" xfId="48" applyFont="1" applyFill="1" applyBorder="1" applyAlignment="1">
      <alignment horizontal="center" vertical="center"/>
    </xf>
    <xf numFmtId="38" fontId="7" fillId="0" borderId="94" xfId="48" applyFont="1" applyFill="1" applyBorder="1" applyAlignment="1">
      <alignment horizontal="center" vertical="center"/>
    </xf>
    <xf numFmtId="38" fontId="7" fillId="0" borderId="23" xfId="48" applyFont="1" applyBorder="1" applyAlignment="1">
      <alignment horizontal="center" vertical="center" shrinkToFit="1"/>
    </xf>
    <xf numFmtId="38" fontId="7" fillId="0" borderId="0" xfId="48" applyFont="1" applyBorder="1" applyAlignment="1">
      <alignment horizontal="center" vertical="center" shrinkToFit="1"/>
    </xf>
    <xf numFmtId="38" fontId="7" fillId="0" borderId="37" xfId="48" applyFont="1" applyBorder="1" applyAlignment="1">
      <alignment horizontal="center" vertical="center" shrinkToFit="1"/>
    </xf>
    <xf numFmtId="38" fontId="3" fillId="0" borderId="83" xfId="48" applyFont="1" applyBorder="1" applyAlignment="1">
      <alignment horizontal="left" vertical="center" wrapText="1"/>
    </xf>
    <xf numFmtId="38" fontId="3" fillId="0" borderId="13" xfId="48" applyFont="1" applyBorder="1" applyAlignment="1">
      <alignment horizontal="left" vertical="center"/>
    </xf>
    <xf numFmtId="38" fontId="3" fillId="0" borderId="24" xfId="48" applyFont="1" applyBorder="1" applyAlignment="1">
      <alignment horizontal="left" vertical="center"/>
    </xf>
    <xf numFmtId="38" fontId="3" fillId="0" borderId="15" xfId="48" applyFont="1" applyBorder="1" applyAlignment="1">
      <alignment horizontal="left" vertical="center"/>
    </xf>
    <xf numFmtId="38" fontId="2" fillId="0" borderId="165" xfId="48" applyFont="1" applyBorder="1" applyAlignment="1">
      <alignment vertical="center" wrapText="1" shrinkToFit="1"/>
    </xf>
    <xf numFmtId="38" fontId="2" fillId="0" borderId="165" xfId="48" applyFont="1" applyBorder="1" applyAlignment="1">
      <alignment vertical="center" shrinkToFit="1"/>
    </xf>
    <xf numFmtId="38" fontId="7" fillId="0" borderId="12" xfId="48" applyFont="1" applyBorder="1" applyAlignment="1">
      <alignment horizontal="left" vertical="center"/>
    </xf>
    <xf numFmtId="38" fontId="7" fillId="0" borderId="13" xfId="48" applyFont="1" applyBorder="1" applyAlignment="1">
      <alignment horizontal="left" vertical="center"/>
    </xf>
    <xf numFmtId="38" fontId="7" fillId="0" borderId="10" xfId="48" applyFont="1" applyBorder="1" applyAlignment="1">
      <alignment horizontal="left" vertical="center"/>
    </xf>
    <xf numFmtId="38" fontId="7" fillId="0" borderId="0" xfId="48" applyFont="1" applyBorder="1" applyAlignment="1">
      <alignment horizontal="left" vertical="center"/>
    </xf>
    <xf numFmtId="38" fontId="2" fillId="0" borderId="165" xfId="48" applyFont="1" applyBorder="1" applyAlignment="1">
      <alignment horizontal="left" vertical="center" wrapText="1" shrinkToFit="1"/>
    </xf>
    <xf numFmtId="38" fontId="2" fillId="0" borderId="165" xfId="48" applyFont="1" applyBorder="1" applyAlignment="1">
      <alignment horizontal="left" vertical="center" shrinkToFit="1"/>
    </xf>
    <xf numFmtId="38" fontId="3" fillId="0" borderId="165" xfId="48" applyFont="1" applyBorder="1" applyAlignment="1">
      <alignment horizontal="left" vertical="center" shrinkToFit="1"/>
    </xf>
    <xf numFmtId="38" fontId="3" fillId="0" borderId="165" xfId="48" applyFont="1" applyBorder="1" applyAlignment="1">
      <alignment vertical="center" wrapText="1" shrinkToFit="1"/>
    </xf>
    <xf numFmtId="38" fontId="3" fillId="0" borderId="165" xfId="48" applyFont="1" applyBorder="1" applyAlignment="1">
      <alignment vertical="center" shrinkToFit="1"/>
    </xf>
    <xf numFmtId="38" fontId="7" fillId="0" borderId="165" xfId="48" applyFont="1" applyBorder="1" applyAlignment="1">
      <alignment horizontal="left" vertical="center"/>
    </xf>
    <xf numFmtId="38" fontId="7" fillId="0" borderId="166" xfId="48" applyFont="1" applyBorder="1" applyAlignment="1">
      <alignment horizontal="left" vertical="center"/>
    </xf>
    <xf numFmtId="38" fontId="7" fillId="0" borderId="19" xfId="48" applyFont="1" applyBorder="1" applyAlignment="1">
      <alignment horizontal="center" vertical="center"/>
    </xf>
    <xf numFmtId="38" fontId="7" fillId="0" borderId="36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7</xdr:col>
      <xdr:colOff>0</xdr:colOff>
      <xdr:row>4</xdr:row>
      <xdr:rowOff>266700</xdr:rowOff>
    </xdr:to>
    <xdr:sp>
      <xdr:nvSpPr>
        <xdr:cNvPr id="1" name="Line 1"/>
        <xdr:cNvSpPr>
          <a:spLocks/>
        </xdr:cNvSpPr>
      </xdr:nvSpPr>
      <xdr:spPr>
        <a:xfrm>
          <a:off x="304800" y="638175"/>
          <a:ext cx="31623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</xdr:col>
      <xdr:colOff>0</xdr:colOff>
      <xdr:row>3</xdr:row>
      <xdr:rowOff>152400</xdr:rowOff>
    </xdr:to>
    <xdr:sp>
      <xdr:nvSpPr>
        <xdr:cNvPr id="1" name="Line 2"/>
        <xdr:cNvSpPr>
          <a:spLocks/>
        </xdr:cNvSpPr>
      </xdr:nvSpPr>
      <xdr:spPr>
        <a:xfrm>
          <a:off x="266700" y="238125"/>
          <a:ext cx="29813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28575</xdr:rowOff>
    </xdr:from>
    <xdr:to>
      <xdr:col>5</xdr:col>
      <xdr:colOff>1085850</xdr:colOff>
      <xdr:row>3</xdr:row>
      <xdr:rowOff>200025</xdr:rowOff>
    </xdr:to>
    <xdr:sp>
      <xdr:nvSpPr>
        <xdr:cNvPr id="1" name="Line 1"/>
        <xdr:cNvSpPr>
          <a:spLocks/>
        </xdr:cNvSpPr>
      </xdr:nvSpPr>
      <xdr:spPr>
        <a:xfrm>
          <a:off x="657225" y="419100"/>
          <a:ext cx="22098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209550</xdr:rowOff>
    </xdr:from>
    <xdr:to>
      <xdr:col>6</xdr:col>
      <xdr:colOff>19050</xdr:colOff>
      <xdr:row>2</xdr:row>
      <xdr:rowOff>219075</xdr:rowOff>
    </xdr:to>
    <xdr:sp>
      <xdr:nvSpPr>
        <xdr:cNvPr id="1" name="Line 1"/>
        <xdr:cNvSpPr>
          <a:spLocks/>
        </xdr:cNvSpPr>
      </xdr:nvSpPr>
      <xdr:spPr>
        <a:xfrm>
          <a:off x="247650" y="209550"/>
          <a:ext cx="33051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L49"/>
  <sheetViews>
    <sheetView showZeros="0" tabSelected="1" view="pageBreakPreview" zoomScale="75" zoomScaleSheetLayoutView="75" zoomScalePageLayoutView="0" workbookViewId="0" topLeftCell="A1">
      <pane ySplit="5" topLeftCell="BM15" activePane="bottomLeft" state="frozen"/>
      <selection pane="topLeft" activeCell="A1" sqref="A1"/>
      <selection pane="bottomLeft" activeCell="D5" sqref="D5"/>
    </sheetView>
  </sheetViews>
  <sheetFormatPr defaultColWidth="9.00390625" defaultRowHeight="13.5"/>
  <cols>
    <col min="1" max="1" width="4.00390625" style="44" bestFit="1" customWidth="1"/>
    <col min="2" max="2" width="3.875" style="44" customWidth="1"/>
    <col min="3" max="3" width="4.75390625" style="44" customWidth="1"/>
    <col min="4" max="4" width="8.625" style="44" customWidth="1"/>
    <col min="5" max="5" width="0.12890625" style="44" customWidth="1"/>
    <col min="6" max="6" width="18.25390625" style="44" customWidth="1"/>
    <col min="7" max="7" width="5.875" style="44" customWidth="1"/>
    <col min="8" max="11" width="13.625" style="44" customWidth="1"/>
    <col min="12" max="12" width="13.625" style="165" customWidth="1"/>
    <col min="13" max="13" width="10.625" style="44" customWidth="1"/>
    <col min="14" max="16384" width="9.00390625" style="44" customWidth="1"/>
  </cols>
  <sheetData>
    <row r="1" spans="2:12" ht="21" customHeight="1">
      <c r="B1" s="38"/>
      <c r="C1" s="38"/>
      <c r="D1" s="38"/>
      <c r="E1" s="38"/>
      <c r="F1" s="38"/>
      <c r="G1" s="38"/>
      <c r="H1" s="38"/>
      <c r="I1" s="41" t="s">
        <v>34</v>
      </c>
      <c r="J1" s="39"/>
      <c r="K1" s="39"/>
      <c r="L1" s="40"/>
    </row>
    <row r="2" spans="2:12" ht="12.75" customHeight="1">
      <c r="B2" s="38"/>
      <c r="C2" s="38"/>
      <c r="D2" s="38"/>
      <c r="E2" s="38"/>
      <c r="F2" s="38"/>
      <c r="G2" s="38"/>
      <c r="H2" s="38"/>
      <c r="I2" s="39"/>
      <c r="J2" s="39"/>
      <c r="K2" s="39"/>
      <c r="L2" s="40"/>
    </row>
    <row r="3" spans="1:12" s="102" customFormat="1" ht="16.5" customHeight="1" thickBot="1">
      <c r="A3" s="44"/>
      <c r="B3" s="93" t="s">
        <v>66</v>
      </c>
      <c r="L3" s="103"/>
    </row>
    <row r="4" spans="1:12" ht="22.5" customHeight="1">
      <c r="A4" s="102"/>
      <c r="B4" s="104" t="s">
        <v>115</v>
      </c>
      <c r="C4" s="105"/>
      <c r="D4" s="21"/>
      <c r="E4" s="21"/>
      <c r="F4" s="21"/>
      <c r="G4" s="106" t="s">
        <v>116</v>
      </c>
      <c r="H4" s="107" t="s">
        <v>58</v>
      </c>
      <c r="I4" s="107" t="s">
        <v>59</v>
      </c>
      <c r="J4" s="107" t="s">
        <v>60</v>
      </c>
      <c r="K4" s="107" t="s">
        <v>61</v>
      </c>
      <c r="L4" s="475" t="s">
        <v>117</v>
      </c>
    </row>
    <row r="5" spans="2:12" ht="22.5" customHeight="1" thickBot="1">
      <c r="B5" s="28"/>
      <c r="C5" s="29" t="s">
        <v>62</v>
      </c>
      <c r="D5" s="29"/>
      <c r="E5" s="29"/>
      <c r="F5" s="29"/>
      <c r="G5" s="42"/>
      <c r="H5" s="108" t="s">
        <v>39</v>
      </c>
      <c r="I5" s="108" t="s">
        <v>40</v>
      </c>
      <c r="J5" s="108" t="s">
        <v>0</v>
      </c>
      <c r="K5" s="108" t="s">
        <v>1</v>
      </c>
      <c r="L5" s="476"/>
    </row>
    <row r="6" spans="2:12" ht="22.5" customHeight="1">
      <c r="B6" s="45" t="s">
        <v>118</v>
      </c>
      <c r="C6" s="51"/>
      <c r="D6" s="51"/>
      <c r="E6" s="51"/>
      <c r="F6" s="51"/>
      <c r="G6" s="52"/>
      <c r="H6" s="279"/>
      <c r="I6" s="280"/>
      <c r="J6" s="280"/>
      <c r="K6" s="280"/>
      <c r="L6" s="281"/>
    </row>
    <row r="7" spans="2:12" ht="22.5" customHeight="1">
      <c r="B7" s="45"/>
      <c r="C7" s="109" t="s">
        <v>119</v>
      </c>
      <c r="D7" s="110"/>
      <c r="E7" s="110"/>
      <c r="F7" s="110"/>
      <c r="G7" s="111"/>
      <c r="H7" s="166">
        <v>27886</v>
      </c>
      <c r="I7" s="167">
        <v>26225</v>
      </c>
      <c r="J7" s="167">
        <v>24167</v>
      </c>
      <c r="K7" s="167">
        <v>22143</v>
      </c>
      <c r="L7" s="282"/>
    </row>
    <row r="8" spans="2:12" ht="22.5" customHeight="1" thickBot="1">
      <c r="B8" s="55"/>
      <c r="C8" s="112" t="s">
        <v>120</v>
      </c>
      <c r="D8" s="113"/>
      <c r="E8" s="113"/>
      <c r="F8" s="113"/>
      <c r="G8" s="114"/>
      <c r="H8" s="168">
        <v>28216</v>
      </c>
      <c r="I8" s="169">
        <v>26390</v>
      </c>
      <c r="J8" s="169">
        <v>24563</v>
      </c>
      <c r="K8" s="169">
        <v>22402</v>
      </c>
      <c r="L8" s="283"/>
    </row>
    <row r="9" spans="2:12" ht="22.5" customHeight="1">
      <c r="B9" s="45" t="s">
        <v>121</v>
      </c>
      <c r="C9" s="51"/>
      <c r="D9" s="51"/>
      <c r="E9" s="51"/>
      <c r="F9" s="51"/>
      <c r="G9" s="51"/>
      <c r="H9" s="331"/>
      <c r="I9" s="286"/>
      <c r="J9" s="286"/>
      <c r="K9" s="286"/>
      <c r="L9" s="284"/>
    </row>
    <row r="10" spans="2:12" ht="22.5" customHeight="1">
      <c r="B10" s="45"/>
      <c r="C10" s="53" t="s">
        <v>122</v>
      </c>
      <c r="D10" s="49"/>
      <c r="E10" s="49"/>
      <c r="F10" s="49"/>
      <c r="G10" s="49"/>
      <c r="H10" s="357">
        <v>197759</v>
      </c>
      <c r="I10" s="332">
        <v>81163</v>
      </c>
      <c r="J10" s="332">
        <v>58626</v>
      </c>
      <c r="K10" s="358">
        <v>46608</v>
      </c>
      <c r="L10" s="48">
        <f aca="true" t="shared" si="0" ref="L10:L17">SUM(H10:K10)</f>
        <v>384156</v>
      </c>
    </row>
    <row r="11" spans="2:12" ht="22.5" customHeight="1">
      <c r="B11" s="45"/>
      <c r="C11" s="46" t="s">
        <v>123</v>
      </c>
      <c r="D11" s="47"/>
      <c r="E11" s="47"/>
      <c r="F11" s="47"/>
      <c r="G11" s="47"/>
      <c r="H11" s="357">
        <v>1300</v>
      </c>
      <c r="I11" s="332">
        <v>2380</v>
      </c>
      <c r="J11" s="332">
        <v>12810</v>
      </c>
      <c r="K11" s="358">
        <v>23165</v>
      </c>
      <c r="L11" s="48">
        <f t="shared" si="0"/>
        <v>39655</v>
      </c>
    </row>
    <row r="12" spans="2:12" ht="22.5" customHeight="1">
      <c r="B12" s="45"/>
      <c r="C12" s="46" t="s">
        <v>124</v>
      </c>
      <c r="D12" s="47"/>
      <c r="E12" s="47"/>
      <c r="F12" s="47"/>
      <c r="G12" s="47"/>
      <c r="H12" s="357">
        <v>1131</v>
      </c>
      <c r="I12" s="332">
        <v>1881</v>
      </c>
      <c r="J12" s="332">
        <v>8824</v>
      </c>
      <c r="K12" s="358">
        <v>18870</v>
      </c>
      <c r="L12" s="48">
        <f t="shared" si="0"/>
        <v>30706</v>
      </c>
    </row>
    <row r="13" spans="2:12" ht="22.5" customHeight="1">
      <c r="B13" s="45"/>
      <c r="C13" s="46" t="s">
        <v>125</v>
      </c>
      <c r="D13" s="47"/>
      <c r="E13" s="47"/>
      <c r="F13" s="47"/>
      <c r="G13" s="47"/>
      <c r="H13" s="359">
        <v>35</v>
      </c>
      <c r="I13" s="332">
        <v>0</v>
      </c>
      <c r="J13" s="332">
        <v>4874</v>
      </c>
      <c r="K13" s="360">
        <v>5750</v>
      </c>
      <c r="L13" s="48">
        <f t="shared" si="0"/>
        <v>10659</v>
      </c>
    </row>
    <row r="14" spans="2:12" ht="22.5" customHeight="1">
      <c r="B14" s="45"/>
      <c r="C14" s="46" t="s">
        <v>126</v>
      </c>
      <c r="D14" s="47"/>
      <c r="E14" s="47"/>
      <c r="F14" s="47"/>
      <c r="G14" s="47"/>
      <c r="H14" s="359">
        <v>524</v>
      </c>
      <c r="I14" s="332">
        <v>27</v>
      </c>
      <c r="J14" s="332">
        <v>2419</v>
      </c>
      <c r="K14" s="360">
        <v>21538</v>
      </c>
      <c r="L14" s="48">
        <f t="shared" si="0"/>
        <v>24508</v>
      </c>
    </row>
    <row r="15" spans="2:12" ht="22.5" customHeight="1">
      <c r="B15" s="45"/>
      <c r="C15" s="46" t="s">
        <v>127</v>
      </c>
      <c r="D15" s="47"/>
      <c r="E15" s="47"/>
      <c r="F15" s="47"/>
      <c r="G15" s="47"/>
      <c r="H15" s="359">
        <v>32967</v>
      </c>
      <c r="I15" s="332">
        <v>14909</v>
      </c>
      <c r="J15" s="332">
        <v>186933</v>
      </c>
      <c r="K15" s="360">
        <v>420080</v>
      </c>
      <c r="L15" s="48">
        <f t="shared" si="0"/>
        <v>654889</v>
      </c>
    </row>
    <row r="16" spans="2:12" ht="22.5" customHeight="1">
      <c r="B16" s="45"/>
      <c r="C16" s="46" t="s">
        <v>128</v>
      </c>
      <c r="D16" s="47"/>
      <c r="E16" s="47"/>
      <c r="F16" s="47"/>
      <c r="G16" s="47"/>
      <c r="H16" s="359">
        <v>2</v>
      </c>
      <c r="I16" s="332">
        <v>2</v>
      </c>
      <c r="J16" s="332">
        <v>6</v>
      </c>
      <c r="K16" s="360">
        <v>11</v>
      </c>
      <c r="L16" s="48">
        <f t="shared" si="0"/>
        <v>21</v>
      </c>
    </row>
    <row r="17" spans="2:12" ht="22.5" customHeight="1">
      <c r="B17" s="45"/>
      <c r="C17" s="116" t="s">
        <v>129</v>
      </c>
      <c r="D17" s="51"/>
      <c r="E17" s="51"/>
      <c r="F17" s="51"/>
      <c r="G17" s="47"/>
      <c r="H17" s="359">
        <v>3</v>
      </c>
      <c r="I17" s="332">
        <v>0</v>
      </c>
      <c r="J17" s="332">
        <v>32</v>
      </c>
      <c r="K17" s="360">
        <v>57</v>
      </c>
      <c r="L17" s="48">
        <f t="shared" si="0"/>
        <v>92</v>
      </c>
    </row>
    <row r="18" spans="2:12" ht="22.5" customHeight="1">
      <c r="B18" s="45"/>
      <c r="C18" s="117" t="s">
        <v>130</v>
      </c>
      <c r="D18" s="118"/>
      <c r="E18" s="118"/>
      <c r="F18" s="119" t="s">
        <v>131</v>
      </c>
      <c r="G18" s="120"/>
      <c r="H18" s="444">
        <f aca="true" t="shared" si="1" ref="H18:L19">+ROUND(+H$12/H10*100,1)</f>
        <v>0.6</v>
      </c>
      <c r="I18" s="444">
        <f t="shared" si="1"/>
        <v>2.3</v>
      </c>
      <c r="J18" s="444">
        <f t="shared" si="1"/>
        <v>15.1</v>
      </c>
      <c r="K18" s="444">
        <f t="shared" si="1"/>
        <v>40.5</v>
      </c>
      <c r="L18" s="121">
        <f t="shared" si="1"/>
        <v>8</v>
      </c>
    </row>
    <row r="19" spans="2:12" ht="22.5" customHeight="1" thickBot="1">
      <c r="B19" s="55"/>
      <c r="C19" s="56"/>
      <c r="D19" s="122"/>
      <c r="E19" s="122"/>
      <c r="F19" s="112" t="s">
        <v>132</v>
      </c>
      <c r="G19" s="114"/>
      <c r="H19" s="445">
        <f t="shared" si="1"/>
        <v>87</v>
      </c>
      <c r="I19" s="445">
        <f t="shared" si="1"/>
        <v>79</v>
      </c>
      <c r="J19" s="445">
        <f t="shared" si="1"/>
        <v>68.9</v>
      </c>
      <c r="K19" s="445">
        <f t="shared" si="1"/>
        <v>81.5</v>
      </c>
      <c r="L19" s="123">
        <f t="shared" si="1"/>
        <v>77.4</v>
      </c>
    </row>
    <row r="20" spans="2:12" ht="22.5" customHeight="1">
      <c r="B20" s="45" t="s">
        <v>133</v>
      </c>
      <c r="C20" s="51"/>
      <c r="D20" s="51"/>
      <c r="E20" s="51"/>
      <c r="F20" s="51"/>
      <c r="G20" s="52"/>
      <c r="H20" s="287"/>
      <c r="I20" s="288"/>
      <c r="J20" s="288"/>
      <c r="K20" s="288"/>
      <c r="L20" s="284"/>
    </row>
    <row r="21" spans="2:12" ht="22.5" customHeight="1">
      <c r="B21" s="45"/>
      <c r="C21" s="53" t="s">
        <v>55</v>
      </c>
      <c r="D21" s="49"/>
      <c r="E21" s="49"/>
      <c r="F21" s="49"/>
      <c r="G21" s="50"/>
      <c r="H21" s="359">
        <v>596</v>
      </c>
      <c r="I21" s="332">
        <v>1354</v>
      </c>
      <c r="J21" s="332">
        <v>3808</v>
      </c>
      <c r="K21" s="360">
        <v>9563</v>
      </c>
      <c r="L21" s="48">
        <f>SUM(H21:K21)</f>
        <v>15321</v>
      </c>
    </row>
    <row r="22" spans="2:12" ht="22.5" customHeight="1">
      <c r="B22" s="45"/>
      <c r="C22" s="46" t="s">
        <v>67</v>
      </c>
      <c r="D22" s="47"/>
      <c r="E22" s="47"/>
      <c r="F22" s="47"/>
      <c r="G22" s="43"/>
      <c r="H22" s="359">
        <v>305205</v>
      </c>
      <c r="I22" s="332">
        <v>243838</v>
      </c>
      <c r="J22" s="332">
        <v>971149</v>
      </c>
      <c r="K22" s="360">
        <v>3033966</v>
      </c>
      <c r="L22" s="48">
        <f>SUM(H22:K22)</f>
        <v>4554158</v>
      </c>
    </row>
    <row r="23" spans="2:12" ht="22.5" customHeight="1">
      <c r="B23" s="45"/>
      <c r="C23" s="46" t="s">
        <v>68</v>
      </c>
      <c r="D23" s="47"/>
      <c r="E23" s="47"/>
      <c r="F23" s="47"/>
      <c r="G23" s="43"/>
      <c r="H23" s="359">
        <v>1126</v>
      </c>
      <c r="I23" s="332">
        <v>716</v>
      </c>
      <c r="J23" s="332">
        <v>3637</v>
      </c>
      <c r="K23" s="360">
        <v>10252</v>
      </c>
      <c r="L23" s="48">
        <f>SUM(H23:K23)</f>
        <v>15731</v>
      </c>
    </row>
    <row r="24" spans="2:12" ht="22.5" customHeight="1">
      <c r="B24" s="45"/>
      <c r="C24" s="46" t="s">
        <v>69</v>
      </c>
      <c r="D24" s="47"/>
      <c r="E24" s="47"/>
      <c r="F24" s="47"/>
      <c r="G24" s="43"/>
      <c r="H24" s="359">
        <v>208123</v>
      </c>
      <c r="I24" s="332">
        <v>182216</v>
      </c>
      <c r="J24" s="332">
        <v>831206</v>
      </c>
      <c r="K24" s="360">
        <v>1780720</v>
      </c>
      <c r="L24" s="48">
        <f>SUM(H24:K24)</f>
        <v>3002265</v>
      </c>
    </row>
    <row r="25" spans="2:12" ht="22.5" customHeight="1" thickBot="1">
      <c r="B25" s="55"/>
      <c r="C25" s="56" t="s">
        <v>7</v>
      </c>
      <c r="D25" s="57"/>
      <c r="E25" s="57"/>
      <c r="F25" s="57"/>
      <c r="G25" s="58"/>
      <c r="H25" s="446">
        <f>ROUND(+H24/H22*100,1)</f>
        <v>68.2</v>
      </c>
      <c r="I25" s="446">
        <f>ROUND(+I24/I22*100,1)</f>
        <v>74.7</v>
      </c>
      <c r="J25" s="446">
        <f>ROUND(+J24/J22*100,1)</f>
        <v>85.6</v>
      </c>
      <c r="K25" s="446">
        <f>ROUND(+K24/K22*100,1)</f>
        <v>58.7</v>
      </c>
      <c r="L25" s="59">
        <f>ROUND(+L24/L22*100,1)</f>
        <v>65.9</v>
      </c>
    </row>
    <row r="26" spans="2:12" ht="22.5" customHeight="1">
      <c r="B26" s="45" t="s">
        <v>70</v>
      </c>
      <c r="C26" s="51"/>
      <c r="D26" s="51"/>
      <c r="E26" s="51"/>
      <c r="F26" s="51"/>
      <c r="G26" s="52"/>
      <c r="H26" s="287"/>
      <c r="I26" s="288"/>
      <c r="J26" s="288"/>
      <c r="K26" s="288"/>
      <c r="L26" s="284"/>
    </row>
    <row r="27" spans="2:12" ht="22.5" customHeight="1">
      <c r="B27" s="45"/>
      <c r="C27" s="53" t="s">
        <v>71</v>
      </c>
      <c r="D27" s="49"/>
      <c r="E27" s="49"/>
      <c r="F27" s="49"/>
      <c r="G27" s="50"/>
      <c r="H27" s="447">
        <v>391.97</v>
      </c>
      <c r="I27" s="448">
        <v>144.81</v>
      </c>
      <c r="J27" s="448">
        <v>267.21</v>
      </c>
      <c r="K27" s="449">
        <v>273.22</v>
      </c>
      <c r="L27" s="54">
        <f>ROUND(SUM(H27:K27)/4,2)</f>
        <v>269.3</v>
      </c>
    </row>
    <row r="28" spans="2:12" ht="22.5" customHeight="1">
      <c r="B28" s="45"/>
      <c r="C28" s="53" t="s">
        <v>72</v>
      </c>
      <c r="D28" s="49"/>
      <c r="E28" s="49"/>
      <c r="F28" s="49"/>
      <c r="G28" s="50"/>
      <c r="H28" s="447">
        <v>170.16</v>
      </c>
      <c r="I28" s="448">
        <v>96.61</v>
      </c>
      <c r="J28" s="448">
        <v>159.41</v>
      </c>
      <c r="K28" s="449">
        <v>190.07</v>
      </c>
      <c r="L28" s="54">
        <f>ROUND(SUM(H28:K28)/4,2)</f>
        <v>154.06</v>
      </c>
    </row>
    <row r="29" spans="2:12" ht="22.5" customHeight="1">
      <c r="B29" s="45"/>
      <c r="C29" s="117" t="s">
        <v>134</v>
      </c>
      <c r="D29" s="118"/>
      <c r="E29" s="118"/>
      <c r="F29" s="118"/>
      <c r="G29" s="124"/>
      <c r="H29" s="289"/>
      <c r="I29" s="290"/>
      <c r="J29" s="290"/>
      <c r="K29" s="290"/>
      <c r="L29" s="291"/>
    </row>
    <row r="30" spans="2:12" ht="22.5" customHeight="1">
      <c r="B30" s="45"/>
      <c r="C30" s="116"/>
      <c r="D30" s="109" t="s">
        <v>135</v>
      </c>
      <c r="E30" s="110"/>
      <c r="F30" s="110"/>
      <c r="G30" s="111"/>
      <c r="H30" s="361">
        <v>10</v>
      </c>
      <c r="I30" s="362">
        <v>10</v>
      </c>
      <c r="J30" s="362">
        <v>8</v>
      </c>
      <c r="K30" s="363">
        <v>10</v>
      </c>
      <c r="L30" s="450">
        <f>ROUND(SUM(H30:K30)/4,0)</f>
        <v>10</v>
      </c>
    </row>
    <row r="31" spans="2:12" ht="22.5" customHeight="1">
      <c r="B31" s="45"/>
      <c r="C31" s="116"/>
      <c r="D31" s="109" t="s">
        <v>136</v>
      </c>
      <c r="E31" s="110"/>
      <c r="F31" s="110"/>
      <c r="G31" s="111"/>
      <c r="H31" s="366">
        <v>987</v>
      </c>
      <c r="I31" s="336">
        <v>1144</v>
      </c>
      <c r="J31" s="336">
        <v>1155</v>
      </c>
      <c r="K31" s="367">
        <v>1680</v>
      </c>
      <c r="L31" s="132">
        <f>ROUND(SUM(H31:K31)/4,0)</f>
        <v>1242</v>
      </c>
    </row>
    <row r="32" spans="2:12" ht="22.5" customHeight="1">
      <c r="B32" s="45"/>
      <c r="C32" s="116"/>
      <c r="D32" s="109" t="s">
        <v>137</v>
      </c>
      <c r="E32" s="110"/>
      <c r="F32" s="110"/>
      <c r="G32" s="111"/>
      <c r="H32" s="366">
        <v>121</v>
      </c>
      <c r="I32" s="336">
        <v>74</v>
      </c>
      <c r="J32" s="336">
        <v>158</v>
      </c>
      <c r="K32" s="367">
        <v>179</v>
      </c>
      <c r="L32" s="132">
        <f>ROUND(SUM(H32:K32)/4,0)</f>
        <v>133</v>
      </c>
    </row>
    <row r="33" spans="2:12" ht="22.5" customHeight="1">
      <c r="B33" s="45"/>
      <c r="C33" s="46"/>
      <c r="D33" s="125" t="s">
        <v>138</v>
      </c>
      <c r="E33" s="126"/>
      <c r="F33" s="126"/>
      <c r="G33" s="127"/>
      <c r="H33" s="364">
        <v>987</v>
      </c>
      <c r="I33" s="342">
        <v>1228</v>
      </c>
      <c r="J33" s="342">
        <v>1470</v>
      </c>
      <c r="K33" s="365">
        <v>1680</v>
      </c>
      <c r="L33" s="139">
        <f>ROUND(SUM(H33:K33)/4,0)</f>
        <v>1341</v>
      </c>
    </row>
    <row r="34" spans="2:12" ht="22.5" customHeight="1" thickBot="1">
      <c r="B34" s="55"/>
      <c r="C34" s="128" t="s">
        <v>139</v>
      </c>
      <c r="D34" s="57"/>
      <c r="E34" s="57"/>
      <c r="F34" s="57"/>
      <c r="G34" s="58"/>
      <c r="H34" s="129">
        <v>35156</v>
      </c>
      <c r="I34" s="130">
        <v>35521</v>
      </c>
      <c r="J34" s="130">
        <v>35521</v>
      </c>
      <c r="K34" s="130">
        <v>39173</v>
      </c>
      <c r="L34" s="292"/>
    </row>
    <row r="35" spans="2:12" ht="22.5" customHeight="1">
      <c r="B35" s="45" t="s">
        <v>140</v>
      </c>
      <c r="C35" s="51"/>
      <c r="D35" s="51"/>
      <c r="E35" s="51"/>
      <c r="F35" s="51"/>
      <c r="G35" s="52"/>
      <c r="H35" s="285"/>
      <c r="I35" s="286"/>
      <c r="J35" s="286"/>
      <c r="K35" s="286"/>
      <c r="L35" s="284"/>
    </row>
    <row r="36" spans="2:12" ht="22.5" customHeight="1">
      <c r="B36" s="45"/>
      <c r="C36" s="53" t="s">
        <v>141</v>
      </c>
      <c r="D36" s="49"/>
      <c r="E36" s="49"/>
      <c r="F36" s="49"/>
      <c r="G36" s="50"/>
      <c r="H36" s="425">
        <f>H37+H41</f>
        <v>0</v>
      </c>
      <c r="I36" s="426">
        <f>I37+I41</f>
        <v>1</v>
      </c>
      <c r="J36" s="426">
        <f>J37+J41</f>
        <v>5</v>
      </c>
      <c r="K36" s="426">
        <f>K37+K41</f>
        <v>15</v>
      </c>
      <c r="L36" s="131">
        <f aca="true" t="shared" si="2" ref="L36:L41">SUM(H36:K36)</f>
        <v>21</v>
      </c>
    </row>
    <row r="37" spans="2:12" ht="22.5" customHeight="1">
      <c r="B37" s="45"/>
      <c r="C37" s="117" t="s">
        <v>142</v>
      </c>
      <c r="D37" s="118"/>
      <c r="E37" s="118"/>
      <c r="F37" s="118"/>
      <c r="G37" s="124"/>
      <c r="H37" s="368">
        <v>0</v>
      </c>
      <c r="I37" s="339">
        <v>1</v>
      </c>
      <c r="J37" s="339">
        <v>3</v>
      </c>
      <c r="K37" s="368">
        <v>11</v>
      </c>
      <c r="L37" s="369">
        <f t="shared" si="2"/>
        <v>15</v>
      </c>
    </row>
    <row r="38" spans="2:12" ht="22.5" customHeight="1">
      <c r="B38" s="45"/>
      <c r="C38" s="116"/>
      <c r="D38" s="133" t="s">
        <v>143</v>
      </c>
      <c r="E38" s="134"/>
      <c r="F38" s="109" t="s">
        <v>144</v>
      </c>
      <c r="G38" s="111"/>
      <c r="H38" s="371">
        <v>0</v>
      </c>
      <c r="I38" s="334">
        <v>0</v>
      </c>
      <c r="J38" s="334">
        <v>1</v>
      </c>
      <c r="K38" s="372">
        <v>0</v>
      </c>
      <c r="L38" s="132">
        <f t="shared" si="2"/>
        <v>1</v>
      </c>
    </row>
    <row r="39" spans="2:12" ht="22.5" customHeight="1">
      <c r="B39" s="45"/>
      <c r="C39" s="116"/>
      <c r="D39" s="135"/>
      <c r="E39" s="136"/>
      <c r="F39" s="109" t="s">
        <v>145</v>
      </c>
      <c r="G39" s="111"/>
      <c r="H39" s="371">
        <v>0</v>
      </c>
      <c r="I39" s="334">
        <v>1</v>
      </c>
      <c r="J39" s="334">
        <v>1</v>
      </c>
      <c r="K39" s="372">
        <v>4</v>
      </c>
      <c r="L39" s="132">
        <f t="shared" si="2"/>
        <v>6</v>
      </c>
    </row>
    <row r="40" spans="2:12" ht="22.5" customHeight="1">
      <c r="B40" s="45"/>
      <c r="C40" s="46"/>
      <c r="D40" s="137"/>
      <c r="E40" s="138"/>
      <c r="F40" s="125" t="s">
        <v>146</v>
      </c>
      <c r="G40" s="127"/>
      <c r="H40" s="373">
        <v>0</v>
      </c>
      <c r="I40" s="335">
        <v>0</v>
      </c>
      <c r="J40" s="335">
        <v>1</v>
      </c>
      <c r="K40" s="374">
        <v>4</v>
      </c>
      <c r="L40" s="370">
        <f t="shared" si="2"/>
        <v>5</v>
      </c>
    </row>
    <row r="41" spans="2:12" ht="22.5" customHeight="1" thickBot="1">
      <c r="B41" s="140"/>
      <c r="C41" s="141" t="s">
        <v>147</v>
      </c>
      <c r="D41" s="142"/>
      <c r="E41" s="142"/>
      <c r="F41" s="142"/>
      <c r="G41" s="143"/>
      <c r="H41" s="375">
        <v>0</v>
      </c>
      <c r="I41" s="340">
        <v>0</v>
      </c>
      <c r="J41" s="340">
        <v>2</v>
      </c>
      <c r="K41" s="376">
        <v>4</v>
      </c>
      <c r="L41" s="144">
        <f t="shared" si="2"/>
        <v>6</v>
      </c>
    </row>
    <row r="42" spans="2:12" ht="14.25" customHeight="1" thickTop="1">
      <c r="B42" s="145" t="s">
        <v>86</v>
      </c>
      <c r="C42" s="146"/>
      <c r="D42" s="147"/>
      <c r="E42" s="148"/>
      <c r="F42" s="149" t="s">
        <v>78</v>
      </c>
      <c r="G42" s="477" t="s">
        <v>148</v>
      </c>
      <c r="H42" s="484">
        <f>'２６表（第２表）'!H6/'２６表（第２表）'!H17*100</f>
        <v>100</v>
      </c>
      <c r="I42" s="480">
        <f>'２６表（第２表）'!I6/'２６表（第２表）'!I17*100</f>
        <v>104.61608428712196</v>
      </c>
      <c r="J42" s="480">
        <f>'２６表（第２表）'!J6/'２６表（第２表）'!J17*100</f>
        <v>148.05968839148562</v>
      </c>
      <c r="K42" s="480">
        <f>'２６表（第２表）'!K6/'２６表（第２表）'!K17*100</f>
        <v>140.28328691591415</v>
      </c>
      <c r="L42" s="489">
        <f>'２６表（第２表）'!L6/'２６表（第２表）'!L17*100</f>
        <v>134.0875426529058</v>
      </c>
    </row>
    <row r="43" spans="2:12" ht="14.25" customHeight="1">
      <c r="B43" s="150"/>
      <c r="C43" s="151"/>
      <c r="D43" s="151" t="s">
        <v>149</v>
      </c>
      <c r="E43" s="152"/>
      <c r="F43" s="153" t="s">
        <v>79</v>
      </c>
      <c r="G43" s="478"/>
      <c r="H43" s="485"/>
      <c r="I43" s="481"/>
      <c r="J43" s="481"/>
      <c r="K43" s="481"/>
      <c r="L43" s="490"/>
    </row>
    <row r="44" spans="2:12" ht="14.25" customHeight="1">
      <c r="B44" s="154" t="s">
        <v>87</v>
      </c>
      <c r="C44" s="155"/>
      <c r="D44" s="156"/>
      <c r="E44" s="157"/>
      <c r="F44" s="158" t="s">
        <v>80</v>
      </c>
      <c r="G44" s="479" t="s">
        <v>148</v>
      </c>
      <c r="H44" s="486">
        <f>'２６表（第２表）'!H6/('２６表（第２表）'!H17+'２６表（第２表）'!H58)*100</f>
        <v>92.63658539575135</v>
      </c>
      <c r="I44" s="482">
        <f>'２６表（第２表）'!I6/('２６表（第２表）'!I17+'２６表（第２表）'!I58)*100</f>
        <v>104.61608428712196</v>
      </c>
      <c r="J44" s="483">
        <f>'２６表（第２表）'!J6/('２６表（第２表）'!J17+'２６表（第２表）'!J58)*100</f>
        <v>75.94368505411782</v>
      </c>
      <c r="K44" s="483">
        <f>'２６表（第２表）'!K6/('２６表（第２表）'!K17+'２６表（第２表）'!K58)*100</f>
        <v>81.99653459343135</v>
      </c>
      <c r="L44" s="491">
        <f>'２６表（第２表）'!L6/('２６表（第２表）'!L17+'２６表（第２表）'!L58)*100</f>
        <v>82.14404675016776</v>
      </c>
    </row>
    <row r="45" spans="2:12" ht="14.25" customHeight="1">
      <c r="B45" s="150"/>
      <c r="C45" s="151"/>
      <c r="D45" s="151" t="s">
        <v>149</v>
      </c>
      <c r="E45" s="152"/>
      <c r="F45" s="153" t="s">
        <v>81</v>
      </c>
      <c r="G45" s="478"/>
      <c r="H45" s="486"/>
      <c r="I45" s="482"/>
      <c r="J45" s="483"/>
      <c r="K45" s="483"/>
      <c r="L45" s="491"/>
    </row>
    <row r="46" spans="2:12" ht="14.25" customHeight="1">
      <c r="B46" s="154" t="s">
        <v>88</v>
      </c>
      <c r="C46" s="155"/>
      <c r="D46" s="156"/>
      <c r="E46" s="157"/>
      <c r="F46" s="158" t="s">
        <v>82</v>
      </c>
      <c r="G46" s="479" t="s">
        <v>150</v>
      </c>
      <c r="H46" s="486">
        <f>('２６表（第２表）'!H7-'２６表（第２表）'!H10)/('２６表（第２表）'!H18-'２６表（第２表）'!H20)*100</f>
        <v>49.67295597484277</v>
      </c>
      <c r="I46" s="482">
        <f>('２６表（第２表）'!I7-'２６表（第２表）'!I10)/('２６表（第２表）'!I18-'２６表（第２表）'!I20)*100</f>
        <v>66.71719851436367</v>
      </c>
      <c r="J46" s="483">
        <f>('２６表（第２表）'!J7-'２６表（第２表）'!J10)/('２６表（第２表）'!J18-'２６表（第２表）'!J20)*100</f>
        <v>151.49859753890698</v>
      </c>
      <c r="K46" s="483">
        <f>('２６表（第２表）'!K7-'２６表（第２表）'!K10)/('２６表（第２表）'!K18-'２６表（第２表）'!K20)*100</f>
        <v>148.30077731331775</v>
      </c>
      <c r="L46" s="491">
        <f>('２６表（第２表）'!L7-'２６表（第２表）'!L10)/('２６表（第２表）'!L18-'２６表（第２表）'!L20)*100</f>
        <v>126.76844182220786</v>
      </c>
    </row>
    <row r="47" spans="2:12" ht="14.25" customHeight="1">
      <c r="B47" s="150"/>
      <c r="C47" s="151"/>
      <c r="D47" s="151" t="s">
        <v>151</v>
      </c>
      <c r="E47" s="152"/>
      <c r="F47" s="153" t="s">
        <v>83</v>
      </c>
      <c r="G47" s="478"/>
      <c r="H47" s="486"/>
      <c r="I47" s="482"/>
      <c r="J47" s="483"/>
      <c r="K47" s="483"/>
      <c r="L47" s="491"/>
    </row>
    <row r="48" spans="2:12" ht="14.25" customHeight="1">
      <c r="B48" s="154" t="s">
        <v>92</v>
      </c>
      <c r="C48" s="159"/>
      <c r="D48" s="156"/>
      <c r="E48" s="157"/>
      <c r="F48" s="158" t="s">
        <v>85</v>
      </c>
      <c r="G48" s="479" t="s">
        <v>148</v>
      </c>
      <c r="H48" s="485">
        <f>'２６表（第２表）'!H19/'２６表（第２表）'!H7*100</f>
        <v>0</v>
      </c>
      <c r="I48" s="481">
        <f>'２６表（第２表）'!I19/'２６表（第２表）'!I7*100</f>
        <v>54.70347648261759</v>
      </c>
      <c r="J48" s="493">
        <f>'２６表（第２表）'!J19/'２６表（第２表）'!J7*100</f>
        <v>12.683931944247437</v>
      </c>
      <c r="K48" s="493">
        <f>'２６表（第２表）'!K19/'２６表（第２表）'!K7*100</f>
        <v>24.734750557681227</v>
      </c>
      <c r="L48" s="490">
        <f>'２６表（第２表）'!L19/'２６表（第２表）'!L7*100</f>
        <v>20.99442678037633</v>
      </c>
    </row>
    <row r="49" spans="2:12" ht="14.25" customHeight="1" thickBot="1">
      <c r="B49" s="160" t="s">
        <v>152</v>
      </c>
      <c r="C49" s="161"/>
      <c r="D49" s="162"/>
      <c r="E49" s="163"/>
      <c r="F49" s="164" t="s">
        <v>89</v>
      </c>
      <c r="G49" s="474"/>
      <c r="H49" s="487"/>
      <c r="I49" s="488"/>
      <c r="J49" s="494"/>
      <c r="K49" s="494"/>
      <c r="L49" s="492"/>
    </row>
    <row r="50" ht="16.5" customHeight="1"/>
    <row r="51" ht="16.5" customHeight="1"/>
    <row r="52" ht="16.5" customHeight="1"/>
  </sheetData>
  <sheetProtection/>
  <mergeCells count="25">
    <mergeCell ref="I48:I49"/>
    <mergeCell ref="L42:L43"/>
    <mergeCell ref="L44:L45"/>
    <mergeCell ref="L46:L47"/>
    <mergeCell ref="L48:L49"/>
    <mergeCell ref="J42:J43"/>
    <mergeCell ref="J44:J45"/>
    <mergeCell ref="J46:J47"/>
    <mergeCell ref="J48:J49"/>
    <mergeCell ref="K48:K49"/>
    <mergeCell ref="G48:G49"/>
    <mergeCell ref="H42:H43"/>
    <mergeCell ref="H44:H45"/>
    <mergeCell ref="H46:H47"/>
    <mergeCell ref="H48:H49"/>
    <mergeCell ref="L4:L5"/>
    <mergeCell ref="G42:G43"/>
    <mergeCell ref="G44:G45"/>
    <mergeCell ref="G46:G47"/>
    <mergeCell ref="I42:I43"/>
    <mergeCell ref="I44:I45"/>
    <mergeCell ref="I46:I47"/>
    <mergeCell ref="K42:K43"/>
    <mergeCell ref="K44:K45"/>
    <mergeCell ref="K46:K47"/>
  </mergeCells>
  <conditionalFormatting sqref="A1:IV65536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1968503937007874"/>
  <pageSetup errors="blank" horizontalDpi="600" verticalDpi="600" orientation="portrait" paperSize="9" scale="70" r:id="rId2"/>
  <headerFooter alignWithMargins="0">
    <oddFooter>&amp;C&amp;"ＭＳ Ｐゴシック,太字"&amp;16５　簡易水道事業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2:L96"/>
  <sheetViews>
    <sheetView showZeros="0" view="pageBreakPreview" zoomScaleSheetLayoutView="100" zoomScalePageLayoutView="0" workbookViewId="0" topLeftCell="A1">
      <pane xSplit="7" ySplit="4" topLeftCell="H80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E94" sqref="E94:G94"/>
    </sheetView>
  </sheetViews>
  <sheetFormatPr defaultColWidth="9.00390625" defaultRowHeight="13.5"/>
  <cols>
    <col min="1" max="1" width="3.50390625" style="170" bestFit="1" customWidth="1"/>
    <col min="2" max="4" width="3.25390625" style="170" customWidth="1"/>
    <col min="5" max="5" width="9.00390625" style="170" customWidth="1"/>
    <col min="6" max="6" width="9.875" style="170" customWidth="1"/>
    <col min="7" max="7" width="10.50390625" style="170" customWidth="1"/>
    <col min="8" max="12" width="13.625" style="170" customWidth="1"/>
    <col min="13" max="13" width="10.625" style="170" customWidth="1"/>
    <col min="14" max="16384" width="9.00390625" style="170" customWidth="1"/>
  </cols>
  <sheetData>
    <row r="1" ht="3.75" customHeight="1"/>
    <row r="2" spans="1:12" s="171" customFormat="1" ht="15" thickBot="1">
      <c r="A2" s="170"/>
      <c r="B2" s="94" t="s">
        <v>36</v>
      </c>
      <c r="D2" s="172"/>
      <c r="E2" s="172"/>
      <c r="F2" s="172"/>
      <c r="G2" s="172"/>
      <c r="L2" s="173" t="s">
        <v>8</v>
      </c>
    </row>
    <row r="3" spans="2:12" s="171" customFormat="1" ht="13.5">
      <c r="B3" s="174"/>
      <c r="C3" s="175"/>
      <c r="D3" s="175"/>
      <c r="E3" s="175"/>
      <c r="F3" s="175"/>
      <c r="G3" s="176" t="s">
        <v>153</v>
      </c>
      <c r="H3" s="177" t="s">
        <v>58</v>
      </c>
      <c r="I3" s="177" t="s">
        <v>59</v>
      </c>
      <c r="J3" s="177" t="s">
        <v>60</v>
      </c>
      <c r="K3" s="177" t="s">
        <v>61</v>
      </c>
      <c r="L3" s="501" t="s">
        <v>9</v>
      </c>
    </row>
    <row r="4" spans="2:12" s="171" customFormat="1" ht="14.25" thickBot="1">
      <c r="B4" s="178"/>
      <c r="C4" s="179" t="s">
        <v>154</v>
      </c>
      <c r="D4" s="179"/>
      <c r="E4" s="179"/>
      <c r="F4" s="179"/>
      <c r="G4" s="180"/>
      <c r="H4" s="181" t="s">
        <v>39</v>
      </c>
      <c r="I4" s="181" t="s">
        <v>40</v>
      </c>
      <c r="J4" s="181" t="s">
        <v>0</v>
      </c>
      <c r="K4" s="181" t="s">
        <v>1</v>
      </c>
      <c r="L4" s="502"/>
    </row>
    <row r="5" spans="2:12" s="171" customFormat="1" ht="13.5">
      <c r="B5" s="182" t="s">
        <v>155</v>
      </c>
      <c r="C5" s="172"/>
      <c r="D5" s="172"/>
      <c r="E5" s="172"/>
      <c r="F5" s="172"/>
      <c r="G5" s="183"/>
      <c r="H5" s="302"/>
      <c r="I5" s="303"/>
      <c r="J5" s="303"/>
      <c r="K5" s="303"/>
      <c r="L5" s="301"/>
    </row>
    <row r="6" spans="2:12" s="171" customFormat="1" ht="13.5">
      <c r="B6" s="182"/>
      <c r="C6" s="184" t="s">
        <v>102</v>
      </c>
      <c r="D6" s="185"/>
      <c r="E6" s="185"/>
      <c r="F6" s="185"/>
      <c r="G6" s="186"/>
      <c r="H6" s="357">
        <v>75572</v>
      </c>
      <c r="I6" s="332">
        <v>27604</v>
      </c>
      <c r="J6" s="332">
        <v>168677</v>
      </c>
      <c r="K6" s="358">
        <v>398932</v>
      </c>
      <c r="L6" s="187">
        <f>SUM(H6:K6)</f>
        <v>670785</v>
      </c>
    </row>
    <row r="7" spans="2:12" s="171" customFormat="1" ht="13.5">
      <c r="B7" s="182"/>
      <c r="C7" s="188"/>
      <c r="D7" s="184" t="s">
        <v>156</v>
      </c>
      <c r="E7" s="185"/>
      <c r="F7" s="185"/>
      <c r="G7" s="186"/>
      <c r="H7" s="377">
        <v>35541</v>
      </c>
      <c r="I7" s="344">
        <v>17604</v>
      </c>
      <c r="J7" s="344">
        <v>133949</v>
      </c>
      <c r="K7" s="378">
        <v>338455</v>
      </c>
      <c r="L7" s="189">
        <f>SUM(H7:K7)</f>
        <v>525549</v>
      </c>
    </row>
    <row r="8" spans="2:12" s="171" customFormat="1" ht="13.5">
      <c r="B8" s="182"/>
      <c r="C8" s="188"/>
      <c r="D8" s="188"/>
      <c r="E8" s="190" t="s">
        <v>157</v>
      </c>
      <c r="F8" s="191"/>
      <c r="G8" s="192"/>
      <c r="H8" s="379">
        <v>35415</v>
      </c>
      <c r="I8" s="380">
        <v>17604</v>
      </c>
      <c r="J8" s="380">
        <v>132503</v>
      </c>
      <c r="K8" s="379">
        <v>338455</v>
      </c>
      <c r="L8" s="193">
        <f>SUM(H8:K8)</f>
        <v>523977</v>
      </c>
    </row>
    <row r="9" spans="2:12" s="171" customFormat="1" ht="13.5" hidden="1">
      <c r="B9" s="182"/>
      <c r="C9" s="188"/>
      <c r="D9" s="188"/>
      <c r="E9" s="190"/>
      <c r="F9" s="191"/>
      <c r="G9" s="192"/>
      <c r="H9" s="200"/>
      <c r="I9" s="201"/>
      <c r="J9" s="201"/>
      <c r="K9" s="201"/>
      <c r="L9" s="193"/>
    </row>
    <row r="10" spans="2:12" s="171" customFormat="1" ht="13.5">
      <c r="B10" s="182"/>
      <c r="C10" s="188"/>
      <c r="D10" s="188"/>
      <c r="E10" s="190" t="s">
        <v>158</v>
      </c>
      <c r="F10" s="191"/>
      <c r="G10" s="192"/>
      <c r="H10" s="366">
        <v>0</v>
      </c>
      <c r="I10" s="336">
        <v>0</v>
      </c>
      <c r="J10" s="336">
        <v>0</v>
      </c>
      <c r="K10" s="367">
        <v>0</v>
      </c>
      <c r="L10" s="193">
        <f aca="true" t="shared" si="0" ref="L10:L27">SUM(H10:K10)</f>
        <v>0</v>
      </c>
    </row>
    <row r="11" spans="2:12" s="171" customFormat="1" ht="13.5">
      <c r="B11" s="182"/>
      <c r="C11" s="188"/>
      <c r="D11" s="194"/>
      <c r="E11" s="195" t="s">
        <v>159</v>
      </c>
      <c r="F11" s="196"/>
      <c r="G11" s="197"/>
      <c r="H11" s="381">
        <v>126</v>
      </c>
      <c r="I11" s="338">
        <v>0</v>
      </c>
      <c r="J11" s="338">
        <v>1446</v>
      </c>
      <c r="K11" s="382">
        <v>0</v>
      </c>
      <c r="L11" s="198">
        <f t="shared" si="0"/>
        <v>1572</v>
      </c>
    </row>
    <row r="12" spans="2:12" s="171" customFormat="1" ht="13.5">
      <c r="B12" s="182"/>
      <c r="C12" s="188"/>
      <c r="D12" s="188" t="s">
        <v>160</v>
      </c>
      <c r="E12" s="172"/>
      <c r="F12" s="172"/>
      <c r="G12" s="183"/>
      <c r="H12" s="383">
        <v>40031</v>
      </c>
      <c r="I12" s="380">
        <v>10000</v>
      </c>
      <c r="J12" s="380">
        <v>34728</v>
      </c>
      <c r="K12" s="384">
        <v>60477</v>
      </c>
      <c r="L12" s="189">
        <f t="shared" si="0"/>
        <v>145236</v>
      </c>
    </row>
    <row r="13" spans="2:12" s="171" customFormat="1" ht="13.5">
      <c r="B13" s="182"/>
      <c r="C13" s="188"/>
      <c r="D13" s="188"/>
      <c r="E13" s="190" t="s">
        <v>161</v>
      </c>
      <c r="F13" s="191"/>
      <c r="G13" s="192"/>
      <c r="H13" s="366">
        <v>0</v>
      </c>
      <c r="I13" s="336">
        <v>0</v>
      </c>
      <c r="J13" s="336">
        <v>0</v>
      </c>
      <c r="K13" s="367">
        <v>0</v>
      </c>
      <c r="L13" s="193">
        <f t="shared" si="0"/>
        <v>0</v>
      </c>
    </row>
    <row r="14" spans="2:12" s="171" customFormat="1" ht="13.5">
      <c r="B14" s="182"/>
      <c r="C14" s="188"/>
      <c r="D14" s="188"/>
      <c r="E14" s="190" t="s">
        <v>162</v>
      </c>
      <c r="F14" s="191"/>
      <c r="G14" s="192"/>
      <c r="H14" s="366">
        <v>0</v>
      </c>
      <c r="I14" s="336">
        <v>0</v>
      </c>
      <c r="J14" s="336">
        <v>0</v>
      </c>
      <c r="K14" s="367">
        <v>0</v>
      </c>
      <c r="L14" s="193">
        <f t="shared" si="0"/>
        <v>0</v>
      </c>
    </row>
    <row r="15" spans="2:12" s="171" customFormat="1" ht="13.5">
      <c r="B15" s="182"/>
      <c r="C15" s="188"/>
      <c r="D15" s="188"/>
      <c r="E15" s="190" t="s">
        <v>163</v>
      </c>
      <c r="F15" s="191"/>
      <c r="G15" s="192"/>
      <c r="H15" s="366">
        <v>39590</v>
      </c>
      <c r="I15" s="336">
        <v>10000</v>
      </c>
      <c r="J15" s="336">
        <v>34712</v>
      </c>
      <c r="K15" s="367">
        <v>54416</v>
      </c>
      <c r="L15" s="193">
        <f t="shared" si="0"/>
        <v>138718</v>
      </c>
    </row>
    <row r="16" spans="2:12" s="171" customFormat="1" ht="13.5">
      <c r="B16" s="182"/>
      <c r="C16" s="194"/>
      <c r="D16" s="194"/>
      <c r="E16" s="195" t="s">
        <v>164</v>
      </c>
      <c r="F16" s="196"/>
      <c r="G16" s="197"/>
      <c r="H16" s="381">
        <v>441</v>
      </c>
      <c r="I16" s="338">
        <v>0</v>
      </c>
      <c r="J16" s="338">
        <v>16</v>
      </c>
      <c r="K16" s="382">
        <v>6061</v>
      </c>
      <c r="L16" s="198">
        <f t="shared" si="0"/>
        <v>6518</v>
      </c>
    </row>
    <row r="17" spans="2:12" s="171" customFormat="1" ht="13.5">
      <c r="B17" s="182"/>
      <c r="C17" s="184" t="s">
        <v>103</v>
      </c>
      <c r="D17" s="185"/>
      <c r="E17" s="185"/>
      <c r="F17" s="185"/>
      <c r="G17" s="186"/>
      <c r="H17" s="359">
        <v>75572</v>
      </c>
      <c r="I17" s="332">
        <v>26386</v>
      </c>
      <c r="J17" s="332">
        <v>113925</v>
      </c>
      <c r="K17" s="360">
        <v>284376</v>
      </c>
      <c r="L17" s="187">
        <f t="shared" si="0"/>
        <v>500259</v>
      </c>
    </row>
    <row r="18" spans="2:12" s="171" customFormat="1" ht="13.5">
      <c r="B18" s="182"/>
      <c r="C18" s="188"/>
      <c r="D18" s="184" t="s">
        <v>165</v>
      </c>
      <c r="E18" s="185"/>
      <c r="F18" s="185"/>
      <c r="G18" s="186"/>
      <c r="H18" s="383">
        <v>71550</v>
      </c>
      <c r="I18" s="380">
        <v>26386</v>
      </c>
      <c r="J18" s="380">
        <v>88416</v>
      </c>
      <c r="K18" s="384">
        <v>228222</v>
      </c>
      <c r="L18" s="189">
        <f t="shared" si="0"/>
        <v>414574</v>
      </c>
    </row>
    <row r="19" spans="2:12" s="171" customFormat="1" ht="13.5">
      <c r="B19" s="182"/>
      <c r="C19" s="188"/>
      <c r="D19" s="188"/>
      <c r="E19" s="190" t="s">
        <v>166</v>
      </c>
      <c r="F19" s="191"/>
      <c r="G19" s="192"/>
      <c r="H19" s="366">
        <v>0</v>
      </c>
      <c r="I19" s="336">
        <v>9630</v>
      </c>
      <c r="J19" s="336">
        <v>16990</v>
      </c>
      <c r="K19" s="367">
        <v>83716</v>
      </c>
      <c r="L19" s="193">
        <f t="shared" si="0"/>
        <v>110336</v>
      </c>
    </row>
    <row r="20" spans="2:12" s="171" customFormat="1" ht="13.5">
      <c r="B20" s="182"/>
      <c r="C20" s="188"/>
      <c r="D20" s="188"/>
      <c r="E20" s="190" t="s">
        <v>167</v>
      </c>
      <c r="F20" s="191"/>
      <c r="G20" s="192"/>
      <c r="H20" s="366">
        <v>0</v>
      </c>
      <c r="I20" s="336">
        <v>0</v>
      </c>
      <c r="J20" s="336">
        <v>0</v>
      </c>
      <c r="K20" s="367">
        <v>0</v>
      </c>
      <c r="L20" s="193">
        <f t="shared" si="0"/>
        <v>0</v>
      </c>
    </row>
    <row r="21" spans="2:12" s="171" customFormat="1" ht="13.5">
      <c r="B21" s="182"/>
      <c r="C21" s="188"/>
      <c r="D21" s="194"/>
      <c r="E21" s="195" t="s">
        <v>159</v>
      </c>
      <c r="F21" s="196"/>
      <c r="G21" s="197"/>
      <c r="H21" s="381">
        <v>71550</v>
      </c>
      <c r="I21" s="338">
        <v>16756</v>
      </c>
      <c r="J21" s="338">
        <v>71426</v>
      </c>
      <c r="K21" s="382">
        <v>144506</v>
      </c>
      <c r="L21" s="198">
        <f t="shared" si="0"/>
        <v>304238</v>
      </c>
    </row>
    <row r="22" spans="2:12" s="171" customFormat="1" ht="13.5">
      <c r="B22" s="182"/>
      <c r="C22" s="188"/>
      <c r="D22" s="188" t="s">
        <v>168</v>
      </c>
      <c r="E22" s="172"/>
      <c r="F22" s="172"/>
      <c r="G22" s="183"/>
      <c r="H22" s="383">
        <v>4022</v>
      </c>
      <c r="I22" s="380">
        <v>0</v>
      </c>
      <c r="J22" s="380">
        <v>25509</v>
      </c>
      <c r="K22" s="384">
        <v>56154</v>
      </c>
      <c r="L22" s="189">
        <f t="shared" si="0"/>
        <v>85685</v>
      </c>
    </row>
    <row r="23" spans="2:12" s="171" customFormat="1" ht="13.5">
      <c r="B23" s="182"/>
      <c r="C23" s="188"/>
      <c r="D23" s="188"/>
      <c r="E23" s="199" t="s">
        <v>169</v>
      </c>
      <c r="F23" s="191"/>
      <c r="G23" s="192"/>
      <c r="H23" s="366">
        <v>4022</v>
      </c>
      <c r="I23" s="336">
        <v>0</v>
      </c>
      <c r="J23" s="336">
        <v>24923</v>
      </c>
      <c r="K23" s="367">
        <v>56154</v>
      </c>
      <c r="L23" s="193">
        <f t="shared" si="0"/>
        <v>85099</v>
      </c>
    </row>
    <row r="24" spans="2:12" s="171" customFormat="1" ht="13.5">
      <c r="B24" s="182"/>
      <c r="C24" s="188"/>
      <c r="D24" s="188"/>
      <c r="E24" s="202"/>
      <c r="F24" s="190" t="s">
        <v>170</v>
      </c>
      <c r="G24" s="192"/>
      <c r="H24" s="366">
        <v>4022</v>
      </c>
      <c r="I24" s="336">
        <v>0</v>
      </c>
      <c r="J24" s="336">
        <v>24923</v>
      </c>
      <c r="K24" s="367">
        <v>56154</v>
      </c>
      <c r="L24" s="193">
        <f t="shared" si="0"/>
        <v>85099</v>
      </c>
    </row>
    <row r="25" spans="2:12" s="171" customFormat="1" ht="13.5">
      <c r="B25" s="182"/>
      <c r="C25" s="188"/>
      <c r="D25" s="188"/>
      <c r="E25" s="203"/>
      <c r="F25" s="190" t="s">
        <v>221</v>
      </c>
      <c r="G25" s="192"/>
      <c r="H25" s="366">
        <v>0</v>
      </c>
      <c r="I25" s="336">
        <v>0</v>
      </c>
      <c r="J25" s="336">
        <v>0</v>
      </c>
      <c r="K25" s="367">
        <v>0</v>
      </c>
      <c r="L25" s="193">
        <f t="shared" si="0"/>
        <v>0</v>
      </c>
    </row>
    <row r="26" spans="2:12" s="171" customFormat="1" ht="13.5">
      <c r="B26" s="182"/>
      <c r="C26" s="194"/>
      <c r="D26" s="194"/>
      <c r="E26" s="195" t="s">
        <v>171</v>
      </c>
      <c r="F26" s="196"/>
      <c r="G26" s="197"/>
      <c r="H26" s="381">
        <v>0</v>
      </c>
      <c r="I26" s="338">
        <v>0</v>
      </c>
      <c r="J26" s="338">
        <v>586</v>
      </c>
      <c r="K26" s="382">
        <v>0</v>
      </c>
      <c r="L26" s="198">
        <f t="shared" si="0"/>
        <v>586</v>
      </c>
    </row>
    <row r="27" spans="2:12" s="171" customFormat="1" ht="14.25" thickBot="1">
      <c r="B27" s="178"/>
      <c r="C27" s="204" t="s">
        <v>104</v>
      </c>
      <c r="D27" s="179"/>
      <c r="E27" s="179"/>
      <c r="F27" s="179"/>
      <c r="G27" s="180"/>
      <c r="H27" s="385">
        <v>0</v>
      </c>
      <c r="I27" s="346">
        <v>1218</v>
      </c>
      <c r="J27" s="346">
        <v>54752</v>
      </c>
      <c r="K27" s="386">
        <v>114556</v>
      </c>
      <c r="L27" s="205">
        <f t="shared" si="0"/>
        <v>170526</v>
      </c>
    </row>
    <row r="28" spans="2:12" s="171" customFormat="1" ht="13.5">
      <c r="B28" s="182" t="s">
        <v>172</v>
      </c>
      <c r="C28" s="172"/>
      <c r="D28" s="172"/>
      <c r="E28" s="172"/>
      <c r="F28" s="172"/>
      <c r="G28" s="183"/>
      <c r="H28" s="302"/>
      <c r="I28" s="303"/>
      <c r="J28" s="303"/>
      <c r="K28" s="303"/>
      <c r="L28" s="304"/>
    </row>
    <row r="29" spans="2:12" s="171" customFormat="1" ht="13.5">
      <c r="B29" s="182"/>
      <c r="C29" s="184" t="s">
        <v>105</v>
      </c>
      <c r="D29" s="185"/>
      <c r="E29" s="185"/>
      <c r="F29" s="185"/>
      <c r="G29" s="186"/>
      <c r="H29" s="379">
        <v>98101</v>
      </c>
      <c r="I29" s="344">
        <v>0</v>
      </c>
      <c r="J29" s="344">
        <v>133720</v>
      </c>
      <c r="K29" s="379">
        <v>367944</v>
      </c>
      <c r="L29" s="189">
        <f aca="true" t="shared" si="1" ref="L29:L42">SUM(H29:K29)</f>
        <v>599765</v>
      </c>
    </row>
    <row r="30" spans="2:12" s="171" customFormat="1" ht="13.5">
      <c r="B30" s="182"/>
      <c r="C30" s="188"/>
      <c r="D30" s="190" t="s">
        <v>173</v>
      </c>
      <c r="E30" s="191"/>
      <c r="F30" s="191"/>
      <c r="G30" s="192"/>
      <c r="H30" s="366">
        <v>76800</v>
      </c>
      <c r="I30" s="336">
        <v>0</v>
      </c>
      <c r="J30" s="336">
        <v>19500</v>
      </c>
      <c r="K30" s="367">
        <v>72800</v>
      </c>
      <c r="L30" s="193">
        <f t="shared" si="1"/>
        <v>169100</v>
      </c>
    </row>
    <row r="31" spans="2:12" s="171" customFormat="1" ht="13.5">
      <c r="B31" s="182"/>
      <c r="C31" s="188"/>
      <c r="D31" s="190" t="s">
        <v>174</v>
      </c>
      <c r="E31" s="191"/>
      <c r="F31" s="191"/>
      <c r="G31" s="192"/>
      <c r="H31" s="366">
        <v>0</v>
      </c>
      <c r="I31" s="336">
        <v>0</v>
      </c>
      <c r="J31" s="336">
        <v>0</v>
      </c>
      <c r="K31" s="367">
        <v>0</v>
      </c>
      <c r="L31" s="193">
        <f t="shared" si="1"/>
        <v>0</v>
      </c>
    </row>
    <row r="32" spans="2:12" s="171" customFormat="1" ht="13.5">
      <c r="B32" s="182"/>
      <c r="C32" s="188"/>
      <c r="D32" s="190" t="s">
        <v>175</v>
      </c>
      <c r="E32" s="191"/>
      <c r="F32" s="191"/>
      <c r="G32" s="192"/>
      <c r="H32" s="366">
        <v>13012</v>
      </c>
      <c r="I32" s="336">
        <v>0</v>
      </c>
      <c r="J32" s="336">
        <v>108183</v>
      </c>
      <c r="K32" s="367">
        <v>276427</v>
      </c>
      <c r="L32" s="193">
        <f t="shared" si="1"/>
        <v>397622</v>
      </c>
    </row>
    <row r="33" spans="2:12" s="171" customFormat="1" ht="13.5">
      <c r="B33" s="182"/>
      <c r="C33" s="188"/>
      <c r="D33" s="190" t="s">
        <v>176</v>
      </c>
      <c r="E33" s="191"/>
      <c r="F33" s="191"/>
      <c r="G33" s="192"/>
      <c r="H33" s="366">
        <v>0</v>
      </c>
      <c r="I33" s="336">
        <v>0</v>
      </c>
      <c r="J33" s="336">
        <v>0</v>
      </c>
      <c r="K33" s="367">
        <v>0</v>
      </c>
      <c r="L33" s="193">
        <f t="shared" si="1"/>
        <v>0</v>
      </c>
    </row>
    <row r="34" spans="2:12" s="171" customFormat="1" ht="13.5">
      <c r="B34" s="182"/>
      <c r="C34" s="188"/>
      <c r="D34" s="190" t="s">
        <v>177</v>
      </c>
      <c r="E34" s="191"/>
      <c r="F34" s="191"/>
      <c r="G34" s="192"/>
      <c r="H34" s="366">
        <v>0</v>
      </c>
      <c r="I34" s="336">
        <v>0</v>
      </c>
      <c r="J34" s="336">
        <v>0</v>
      </c>
      <c r="K34" s="367">
        <v>0</v>
      </c>
      <c r="L34" s="193">
        <f t="shared" si="1"/>
        <v>0</v>
      </c>
    </row>
    <row r="35" spans="2:12" s="171" customFormat="1" ht="13.5">
      <c r="B35" s="182"/>
      <c r="C35" s="188"/>
      <c r="D35" s="190" t="s">
        <v>178</v>
      </c>
      <c r="E35" s="191"/>
      <c r="F35" s="191"/>
      <c r="G35" s="192"/>
      <c r="H35" s="366">
        <v>8289</v>
      </c>
      <c r="I35" s="336">
        <v>0</v>
      </c>
      <c r="J35" s="336">
        <v>0</v>
      </c>
      <c r="K35" s="367">
        <v>10654</v>
      </c>
      <c r="L35" s="193">
        <f t="shared" si="1"/>
        <v>18943</v>
      </c>
    </row>
    <row r="36" spans="2:12" s="171" customFormat="1" ht="13.5">
      <c r="B36" s="182"/>
      <c r="C36" s="188"/>
      <c r="D36" s="190" t="s">
        <v>179</v>
      </c>
      <c r="E36" s="191"/>
      <c r="F36" s="191"/>
      <c r="G36" s="192"/>
      <c r="H36" s="366">
        <v>0</v>
      </c>
      <c r="I36" s="336">
        <v>0</v>
      </c>
      <c r="J36" s="336">
        <v>0</v>
      </c>
      <c r="K36" s="367">
        <v>0</v>
      </c>
      <c r="L36" s="193">
        <f t="shared" si="1"/>
        <v>0</v>
      </c>
    </row>
    <row r="37" spans="2:12" s="171" customFormat="1" ht="13.5">
      <c r="B37" s="182"/>
      <c r="C37" s="188"/>
      <c r="D37" s="190" t="s">
        <v>180</v>
      </c>
      <c r="E37" s="191"/>
      <c r="F37" s="191"/>
      <c r="G37" s="192"/>
      <c r="H37" s="366">
        <v>0</v>
      </c>
      <c r="I37" s="336">
        <v>0</v>
      </c>
      <c r="J37" s="336">
        <v>0</v>
      </c>
      <c r="K37" s="367">
        <v>0</v>
      </c>
      <c r="L37" s="193">
        <f t="shared" si="1"/>
        <v>0</v>
      </c>
    </row>
    <row r="38" spans="2:12" s="171" customFormat="1" ht="13.5">
      <c r="B38" s="182"/>
      <c r="C38" s="194"/>
      <c r="D38" s="195" t="s">
        <v>181</v>
      </c>
      <c r="E38" s="196"/>
      <c r="F38" s="196"/>
      <c r="G38" s="197"/>
      <c r="H38" s="381">
        <v>0</v>
      </c>
      <c r="I38" s="338">
        <v>0</v>
      </c>
      <c r="J38" s="338">
        <v>6037</v>
      </c>
      <c r="K38" s="382">
        <v>8063</v>
      </c>
      <c r="L38" s="198">
        <f t="shared" si="1"/>
        <v>14100</v>
      </c>
    </row>
    <row r="39" spans="2:12" s="171" customFormat="1" ht="13.5">
      <c r="B39" s="182"/>
      <c r="C39" s="184" t="s">
        <v>225</v>
      </c>
      <c r="D39" s="185"/>
      <c r="E39" s="185"/>
      <c r="F39" s="185"/>
      <c r="G39" s="186"/>
      <c r="H39" s="357">
        <v>98101</v>
      </c>
      <c r="I39" s="332">
        <v>0</v>
      </c>
      <c r="J39" s="332">
        <v>174147</v>
      </c>
      <c r="K39" s="358">
        <v>523381</v>
      </c>
      <c r="L39" s="187">
        <f t="shared" si="1"/>
        <v>795629</v>
      </c>
    </row>
    <row r="40" spans="2:12" s="171" customFormat="1" ht="13.5">
      <c r="B40" s="182"/>
      <c r="C40" s="188"/>
      <c r="D40" s="184" t="s">
        <v>182</v>
      </c>
      <c r="E40" s="185"/>
      <c r="F40" s="185"/>
      <c r="G40" s="186"/>
      <c r="H40" s="387">
        <v>92094</v>
      </c>
      <c r="I40" s="380">
        <v>0</v>
      </c>
      <c r="J40" s="380">
        <v>65964</v>
      </c>
      <c r="K40" s="390">
        <v>321234</v>
      </c>
      <c r="L40" s="189">
        <f t="shared" si="1"/>
        <v>479292</v>
      </c>
    </row>
    <row r="41" spans="2:12" s="171" customFormat="1" ht="13.5">
      <c r="B41" s="182"/>
      <c r="C41" s="188"/>
      <c r="D41" s="188"/>
      <c r="E41" s="206" t="s">
        <v>183</v>
      </c>
      <c r="F41" s="190" t="s">
        <v>184</v>
      </c>
      <c r="G41" s="192"/>
      <c r="H41" s="388">
        <v>0</v>
      </c>
      <c r="I41" s="336">
        <v>0</v>
      </c>
      <c r="J41" s="336">
        <v>30345</v>
      </c>
      <c r="K41" s="391">
        <v>28652</v>
      </c>
      <c r="L41" s="193">
        <f t="shared" si="1"/>
        <v>58997</v>
      </c>
    </row>
    <row r="42" spans="2:12" s="171" customFormat="1" ht="13.5">
      <c r="B42" s="182"/>
      <c r="C42" s="188"/>
      <c r="D42" s="188"/>
      <c r="E42" s="207"/>
      <c r="F42" s="190" t="s">
        <v>185</v>
      </c>
      <c r="G42" s="192"/>
      <c r="H42" s="379">
        <v>0</v>
      </c>
      <c r="I42" s="392">
        <v>0</v>
      </c>
      <c r="J42" s="392">
        <v>0</v>
      </c>
      <c r="K42" s="379">
        <v>0</v>
      </c>
      <c r="L42" s="193">
        <f t="shared" si="1"/>
        <v>0</v>
      </c>
    </row>
    <row r="43" spans="2:12" s="171" customFormat="1" ht="13.5">
      <c r="B43" s="182"/>
      <c r="C43" s="188"/>
      <c r="D43" s="188"/>
      <c r="E43" s="202" t="s">
        <v>186</v>
      </c>
      <c r="F43" s="172"/>
      <c r="G43" s="183"/>
      <c r="H43" s="389"/>
      <c r="I43" s="300"/>
      <c r="J43" s="300"/>
      <c r="K43" s="299"/>
      <c r="L43" s="301"/>
    </row>
    <row r="44" spans="2:12" s="171" customFormat="1" ht="13.5">
      <c r="B44" s="182"/>
      <c r="C44" s="188"/>
      <c r="D44" s="188"/>
      <c r="E44" s="202"/>
      <c r="F44" s="190" t="s">
        <v>187</v>
      </c>
      <c r="G44" s="192"/>
      <c r="H44" s="366">
        <v>33159</v>
      </c>
      <c r="I44" s="336">
        <v>0</v>
      </c>
      <c r="J44" s="336">
        <v>0</v>
      </c>
      <c r="K44" s="367">
        <v>52681</v>
      </c>
      <c r="L44" s="193">
        <f>SUM(H44:K44)</f>
        <v>85840</v>
      </c>
    </row>
    <row r="45" spans="1:12" ht="13.5">
      <c r="A45" s="171"/>
      <c r="B45" s="182"/>
      <c r="C45" s="188"/>
      <c r="D45" s="188"/>
      <c r="E45" s="202"/>
      <c r="F45" s="99" t="s">
        <v>77</v>
      </c>
      <c r="G45" s="208"/>
      <c r="H45" s="366">
        <v>24870</v>
      </c>
      <c r="I45" s="336">
        <v>0</v>
      </c>
      <c r="J45" s="336">
        <v>0</v>
      </c>
      <c r="K45" s="367">
        <v>32200</v>
      </c>
      <c r="L45" s="209">
        <f>SUM(H45:K45)</f>
        <v>57070</v>
      </c>
    </row>
    <row r="46" spans="2:12" ht="13.5">
      <c r="B46" s="210"/>
      <c r="C46" s="211"/>
      <c r="D46" s="211"/>
      <c r="E46" s="212"/>
      <c r="F46" s="213" t="s">
        <v>188</v>
      </c>
      <c r="G46" s="208"/>
      <c r="H46" s="366">
        <v>58935</v>
      </c>
      <c r="I46" s="336">
        <v>0</v>
      </c>
      <c r="J46" s="336">
        <v>65964</v>
      </c>
      <c r="K46" s="367">
        <v>268553</v>
      </c>
      <c r="L46" s="209">
        <f>SUM(H46:K46)</f>
        <v>393452</v>
      </c>
    </row>
    <row r="47" spans="2:12" ht="13.5">
      <c r="B47" s="210"/>
      <c r="C47" s="211"/>
      <c r="D47" s="211"/>
      <c r="E47" s="214"/>
      <c r="F47" s="99" t="s">
        <v>77</v>
      </c>
      <c r="G47" s="208"/>
      <c r="H47" s="366">
        <v>51930</v>
      </c>
      <c r="I47" s="336">
        <v>0</v>
      </c>
      <c r="J47" s="336">
        <v>19500</v>
      </c>
      <c r="K47" s="367">
        <v>40600</v>
      </c>
      <c r="L47" s="209">
        <f>SUM(H47:K47)</f>
        <v>112030</v>
      </c>
    </row>
    <row r="48" spans="2:12" ht="13.5">
      <c r="B48" s="210"/>
      <c r="C48" s="211"/>
      <c r="D48" s="211"/>
      <c r="E48" s="212" t="s">
        <v>189</v>
      </c>
      <c r="F48" s="215"/>
      <c r="G48" s="216"/>
      <c r="H48" s="293"/>
      <c r="I48" s="294"/>
      <c r="J48" s="294"/>
      <c r="K48" s="294"/>
      <c r="L48" s="295"/>
    </row>
    <row r="49" spans="2:12" ht="13.5">
      <c r="B49" s="210"/>
      <c r="C49" s="211"/>
      <c r="D49" s="211"/>
      <c r="E49" s="212"/>
      <c r="F49" s="217" t="s">
        <v>190</v>
      </c>
      <c r="G49" s="218"/>
      <c r="H49" s="296"/>
      <c r="I49" s="297"/>
      <c r="J49" s="297"/>
      <c r="K49" s="297"/>
      <c r="L49" s="298"/>
    </row>
    <row r="50" spans="2:12" ht="13.5">
      <c r="B50" s="210"/>
      <c r="C50" s="211"/>
      <c r="D50" s="211"/>
      <c r="E50" s="212"/>
      <c r="F50" s="212"/>
      <c r="G50" s="471" t="s">
        <v>2</v>
      </c>
      <c r="H50" s="366">
        <v>0</v>
      </c>
      <c r="I50" s="336">
        <v>0</v>
      </c>
      <c r="J50" s="336">
        <v>19500</v>
      </c>
      <c r="K50" s="367">
        <v>55700</v>
      </c>
      <c r="L50" s="209">
        <f aca="true" t="shared" si="2" ref="L50:L76">SUM(H50:K50)</f>
        <v>75200</v>
      </c>
    </row>
    <row r="51" spans="2:12" ht="13.5">
      <c r="B51" s="210"/>
      <c r="C51" s="211"/>
      <c r="D51" s="211"/>
      <c r="E51" s="212"/>
      <c r="F51" s="212"/>
      <c r="G51" s="219" t="s">
        <v>226</v>
      </c>
      <c r="H51" s="366">
        <v>76800</v>
      </c>
      <c r="I51" s="336">
        <v>0</v>
      </c>
      <c r="J51" s="336">
        <v>0</v>
      </c>
      <c r="K51" s="367">
        <v>17100</v>
      </c>
      <c r="L51" s="209">
        <f t="shared" si="2"/>
        <v>93900</v>
      </c>
    </row>
    <row r="52" spans="2:12" ht="13.5">
      <c r="B52" s="210"/>
      <c r="C52" s="211"/>
      <c r="D52" s="211"/>
      <c r="E52" s="212"/>
      <c r="F52" s="212"/>
      <c r="G52" s="220" t="s">
        <v>191</v>
      </c>
      <c r="H52" s="366">
        <v>0</v>
      </c>
      <c r="I52" s="336">
        <v>0</v>
      </c>
      <c r="J52" s="336">
        <v>0</v>
      </c>
      <c r="K52" s="367">
        <v>0</v>
      </c>
      <c r="L52" s="221">
        <f t="shared" si="2"/>
        <v>0</v>
      </c>
    </row>
    <row r="53" spans="2:12" ht="13.5">
      <c r="B53" s="210"/>
      <c r="C53" s="211"/>
      <c r="D53" s="211"/>
      <c r="E53" s="212"/>
      <c r="F53" s="213" t="s">
        <v>192</v>
      </c>
      <c r="G53" s="208"/>
      <c r="H53" s="366">
        <v>8289</v>
      </c>
      <c r="I53" s="336">
        <v>0</v>
      </c>
      <c r="J53" s="336">
        <v>0</v>
      </c>
      <c r="K53" s="367">
        <v>10654</v>
      </c>
      <c r="L53" s="209">
        <f t="shared" si="2"/>
        <v>18943</v>
      </c>
    </row>
    <row r="54" spans="2:12" ht="13.5">
      <c r="B54" s="210"/>
      <c r="C54" s="211"/>
      <c r="D54" s="211"/>
      <c r="E54" s="212"/>
      <c r="F54" s="213" t="s">
        <v>193</v>
      </c>
      <c r="G54" s="208"/>
      <c r="H54" s="366">
        <v>0</v>
      </c>
      <c r="I54" s="336">
        <v>0</v>
      </c>
      <c r="J54" s="336">
        <v>0</v>
      </c>
      <c r="K54" s="367">
        <v>0</v>
      </c>
      <c r="L54" s="209">
        <f t="shared" si="2"/>
        <v>0</v>
      </c>
    </row>
    <row r="55" spans="2:12" ht="13.5">
      <c r="B55" s="210"/>
      <c r="C55" s="211"/>
      <c r="D55" s="211"/>
      <c r="E55" s="212"/>
      <c r="F55" s="213" t="s">
        <v>194</v>
      </c>
      <c r="G55" s="208"/>
      <c r="H55" s="366">
        <v>0</v>
      </c>
      <c r="I55" s="336">
        <v>0</v>
      </c>
      <c r="J55" s="336">
        <v>0</v>
      </c>
      <c r="K55" s="367">
        <v>0</v>
      </c>
      <c r="L55" s="209">
        <f t="shared" si="2"/>
        <v>0</v>
      </c>
    </row>
    <row r="56" spans="2:12" ht="13.5">
      <c r="B56" s="210"/>
      <c r="C56" s="211"/>
      <c r="D56" s="211"/>
      <c r="E56" s="212"/>
      <c r="F56" s="213" t="s">
        <v>195</v>
      </c>
      <c r="G56" s="208"/>
      <c r="H56" s="366">
        <v>7005</v>
      </c>
      <c r="I56" s="336">
        <v>0</v>
      </c>
      <c r="J56" s="336">
        <v>40427</v>
      </c>
      <c r="K56" s="367">
        <v>175192</v>
      </c>
      <c r="L56" s="209">
        <f t="shared" si="2"/>
        <v>222624</v>
      </c>
    </row>
    <row r="57" spans="2:12" ht="13.5">
      <c r="B57" s="210"/>
      <c r="C57" s="211"/>
      <c r="D57" s="222"/>
      <c r="E57" s="223"/>
      <c r="F57" s="223" t="s">
        <v>191</v>
      </c>
      <c r="G57" s="224"/>
      <c r="H57" s="381">
        <v>0</v>
      </c>
      <c r="I57" s="338">
        <v>0</v>
      </c>
      <c r="J57" s="338">
        <v>6037</v>
      </c>
      <c r="K57" s="382">
        <v>62588</v>
      </c>
      <c r="L57" s="225">
        <f t="shared" si="2"/>
        <v>68625</v>
      </c>
    </row>
    <row r="58" spans="2:12" ht="13.5">
      <c r="B58" s="210"/>
      <c r="C58" s="211"/>
      <c r="D58" s="226" t="s">
        <v>196</v>
      </c>
      <c r="E58" s="227"/>
      <c r="F58" s="227"/>
      <c r="G58" s="228"/>
      <c r="H58" s="383">
        <v>6007</v>
      </c>
      <c r="I58" s="380">
        <v>0</v>
      </c>
      <c r="J58" s="380">
        <v>108183</v>
      </c>
      <c r="K58" s="384">
        <v>202147</v>
      </c>
      <c r="L58" s="229">
        <f t="shared" si="2"/>
        <v>316337</v>
      </c>
    </row>
    <row r="59" spans="2:12" ht="13.5">
      <c r="B59" s="210"/>
      <c r="C59" s="211"/>
      <c r="D59" s="211"/>
      <c r="E59" s="230" t="s">
        <v>197</v>
      </c>
      <c r="F59" s="74" t="s">
        <v>198</v>
      </c>
      <c r="G59" s="208"/>
      <c r="H59" s="366">
        <v>0</v>
      </c>
      <c r="I59" s="336">
        <v>0</v>
      </c>
      <c r="J59" s="336">
        <v>0</v>
      </c>
      <c r="K59" s="367">
        <v>0</v>
      </c>
      <c r="L59" s="209">
        <f t="shared" si="2"/>
        <v>0</v>
      </c>
    </row>
    <row r="60" spans="2:12" ht="13.5">
      <c r="B60" s="210"/>
      <c r="C60" s="211"/>
      <c r="D60" s="211"/>
      <c r="E60" s="231"/>
      <c r="F60" s="509" t="s">
        <v>227</v>
      </c>
      <c r="G60" s="510"/>
      <c r="H60" s="366">
        <v>0</v>
      </c>
      <c r="I60" s="336">
        <v>0</v>
      </c>
      <c r="J60" s="336">
        <v>0</v>
      </c>
      <c r="K60" s="367">
        <v>0</v>
      </c>
      <c r="L60" s="209">
        <f t="shared" si="2"/>
        <v>0</v>
      </c>
    </row>
    <row r="61" spans="2:12" ht="13.5">
      <c r="B61" s="210"/>
      <c r="C61" s="211"/>
      <c r="D61" s="222"/>
      <c r="E61" s="232"/>
      <c r="F61" s="511" t="s">
        <v>199</v>
      </c>
      <c r="G61" s="512"/>
      <c r="H61" s="381">
        <v>0</v>
      </c>
      <c r="I61" s="338">
        <v>0</v>
      </c>
      <c r="J61" s="338">
        <v>0</v>
      </c>
      <c r="K61" s="382">
        <v>0</v>
      </c>
      <c r="L61" s="234">
        <f t="shared" si="2"/>
        <v>0</v>
      </c>
    </row>
    <row r="62" spans="2:12" ht="13.5">
      <c r="B62" s="210"/>
      <c r="C62" s="211"/>
      <c r="D62" s="235" t="s">
        <v>200</v>
      </c>
      <c r="E62" s="236"/>
      <c r="F62" s="236"/>
      <c r="G62" s="237"/>
      <c r="H62" s="359">
        <v>0</v>
      </c>
      <c r="I62" s="332">
        <v>0</v>
      </c>
      <c r="J62" s="332">
        <v>0</v>
      </c>
      <c r="K62" s="360">
        <v>0</v>
      </c>
      <c r="L62" s="131">
        <f t="shared" si="2"/>
        <v>0</v>
      </c>
    </row>
    <row r="63" spans="2:12" ht="13.5">
      <c r="B63" s="210"/>
      <c r="C63" s="211"/>
      <c r="D63" s="235" t="s">
        <v>201</v>
      </c>
      <c r="E63" s="236"/>
      <c r="F63" s="236"/>
      <c r="G63" s="237"/>
      <c r="H63" s="359">
        <v>0</v>
      </c>
      <c r="I63" s="332">
        <v>0</v>
      </c>
      <c r="J63" s="332">
        <v>0</v>
      </c>
      <c r="K63" s="360">
        <v>0</v>
      </c>
      <c r="L63" s="131">
        <f t="shared" si="2"/>
        <v>0</v>
      </c>
    </row>
    <row r="64" spans="2:12" ht="13.5">
      <c r="B64" s="210"/>
      <c r="C64" s="222"/>
      <c r="D64" s="235" t="s">
        <v>202</v>
      </c>
      <c r="E64" s="236"/>
      <c r="F64" s="236"/>
      <c r="G64" s="237"/>
      <c r="H64" s="359">
        <v>0</v>
      </c>
      <c r="I64" s="332">
        <v>0</v>
      </c>
      <c r="J64" s="332">
        <v>0</v>
      </c>
      <c r="K64" s="360">
        <v>0</v>
      </c>
      <c r="L64" s="131">
        <f t="shared" si="2"/>
        <v>0</v>
      </c>
    </row>
    <row r="65" spans="2:12" ht="14.25" thickBot="1">
      <c r="B65" s="238"/>
      <c r="C65" s="239" t="s">
        <v>106</v>
      </c>
      <c r="D65" s="239"/>
      <c r="E65" s="239"/>
      <c r="F65" s="239"/>
      <c r="G65" s="240"/>
      <c r="H65" s="463">
        <v>0</v>
      </c>
      <c r="I65" s="464">
        <v>0</v>
      </c>
      <c r="J65" s="464">
        <v>-40427</v>
      </c>
      <c r="K65" s="465">
        <v>-155437</v>
      </c>
      <c r="L65" s="466">
        <f t="shared" si="2"/>
        <v>-195864</v>
      </c>
    </row>
    <row r="66" spans="2:12" ht="13.5">
      <c r="B66" s="241" t="s">
        <v>107</v>
      </c>
      <c r="C66" s="242"/>
      <c r="D66" s="242"/>
      <c r="E66" s="242"/>
      <c r="F66" s="242"/>
      <c r="G66" s="224"/>
      <c r="H66" s="467">
        <v>0</v>
      </c>
      <c r="I66" s="468">
        <v>1218</v>
      </c>
      <c r="J66" s="468">
        <v>14325</v>
      </c>
      <c r="K66" s="469">
        <v>-40881</v>
      </c>
      <c r="L66" s="470">
        <f t="shared" si="2"/>
        <v>-25338</v>
      </c>
    </row>
    <row r="67" spans="2:12" ht="13.5">
      <c r="B67" s="243" t="s">
        <v>108</v>
      </c>
      <c r="C67" s="227"/>
      <c r="D67" s="227"/>
      <c r="E67" s="227"/>
      <c r="F67" s="227"/>
      <c r="G67" s="228"/>
      <c r="H67" s="366">
        <v>0</v>
      </c>
      <c r="I67" s="336">
        <v>0</v>
      </c>
      <c r="J67" s="336">
        <v>0</v>
      </c>
      <c r="K67" s="367">
        <v>0</v>
      </c>
      <c r="L67" s="131">
        <f t="shared" si="2"/>
        <v>0</v>
      </c>
    </row>
    <row r="68" spans="2:12" ht="13.5">
      <c r="B68" s="243" t="s">
        <v>109</v>
      </c>
      <c r="C68" s="227"/>
      <c r="D68" s="227"/>
      <c r="E68" s="227"/>
      <c r="F68" s="227"/>
      <c r="G68" s="228"/>
      <c r="H68" s="366">
        <v>0</v>
      </c>
      <c r="I68" s="336">
        <v>304</v>
      </c>
      <c r="J68" s="336">
        <v>22584</v>
      </c>
      <c r="K68" s="367">
        <v>118601</v>
      </c>
      <c r="L68" s="229">
        <f t="shared" si="2"/>
        <v>141489</v>
      </c>
    </row>
    <row r="69" spans="2:12" ht="13.5">
      <c r="B69" s="241"/>
      <c r="C69" s="244" t="s">
        <v>203</v>
      </c>
      <c r="D69" s="245"/>
      <c r="E69" s="245"/>
      <c r="F69" s="245"/>
      <c r="G69" s="233"/>
      <c r="H69" s="393">
        <v>0</v>
      </c>
      <c r="I69" s="335">
        <v>0</v>
      </c>
      <c r="J69" s="335">
        <v>0</v>
      </c>
      <c r="K69" s="394">
        <v>0</v>
      </c>
      <c r="L69" s="234">
        <f t="shared" si="2"/>
        <v>0</v>
      </c>
    </row>
    <row r="70" spans="2:12" ht="13.5">
      <c r="B70" s="241" t="s">
        <v>110</v>
      </c>
      <c r="C70" s="242"/>
      <c r="D70" s="242"/>
      <c r="E70" s="242"/>
      <c r="F70" s="242"/>
      <c r="G70" s="224"/>
      <c r="H70" s="357">
        <v>0</v>
      </c>
      <c r="I70" s="332">
        <v>0</v>
      </c>
      <c r="J70" s="332">
        <v>0</v>
      </c>
      <c r="K70" s="358">
        <v>0</v>
      </c>
      <c r="L70" s="131">
        <f t="shared" si="2"/>
        <v>0</v>
      </c>
    </row>
    <row r="71" spans="2:12" ht="13.5">
      <c r="B71" s="246" t="s">
        <v>111</v>
      </c>
      <c r="C71" s="236"/>
      <c r="D71" s="236"/>
      <c r="E71" s="236"/>
      <c r="F71" s="236"/>
      <c r="G71" s="237"/>
      <c r="H71" s="359">
        <v>0</v>
      </c>
      <c r="I71" s="332">
        <v>1522</v>
      </c>
      <c r="J71" s="332">
        <v>36909</v>
      </c>
      <c r="K71" s="360">
        <v>77720</v>
      </c>
      <c r="L71" s="131">
        <f t="shared" si="2"/>
        <v>116151</v>
      </c>
    </row>
    <row r="72" spans="2:12" ht="13.5">
      <c r="B72" s="243" t="s">
        <v>204</v>
      </c>
      <c r="C72" s="227"/>
      <c r="D72" s="227"/>
      <c r="E72" s="227"/>
      <c r="F72" s="227"/>
      <c r="G72" s="228"/>
      <c r="H72" s="383">
        <v>0</v>
      </c>
      <c r="I72" s="380">
        <v>0</v>
      </c>
      <c r="J72" s="380">
        <v>0</v>
      </c>
      <c r="K72" s="384">
        <v>125879</v>
      </c>
      <c r="L72" s="229">
        <f t="shared" si="2"/>
        <v>125879</v>
      </c>
    </row>
    <row r="73" spans="2:12" ht="13.5">
      <c r="B73" s="210"/>
      <c r="C73" s="217" t="s">
        <v>205</v>
      </c>
      <c r="D73" s="247"/>
      <c r="E73" s="213" t="s">
        <v>206</v>
      </c>
      <c r="F73" s="248"/>
      <c r="G73" s="208"/>
      <c r="H73" s="366">
        <v>0</v>
      </c>
      <c r="I73" s="336">
        <v>0</v>
      </c>
      <c r="J73" s="336">
        <v>0</v>
      </c>
      <c r="K73" s="367">
        <v>22679</v>
      </c>
      <c r="L73" s="209">
        <f t="shared" si="2"/>
        <v>22679</v>
      </c>
    </row>
    <row r="74" spans="2:12" ht="13.5">
      <c r="B74" s="210"/>
      <c r="C74" s="212"/>
      <c r="D74" s="249"/>
      <c r="E74" s="213" t="s">
        <v>190</v>
      </c>
      <c r="F74" s="248"/>
      <c r="G74" s="208"/>
      <c r="H74" s="366">
        <v>0</v>
      </c>
      <c r="I74" s="336">
        <v>0</v>
      </c>
      <c r="J74" s="336">
        <v>0</v>
      </c>
      <c r="K74" s="367">
        <v>83800</v>
      </c>
      <c r="L74" s="209">
        <f t="shared" si="2"/>
        <v>83800</v>
      </c>
    </row>
    <row r="75" spans="2:12" ht="13.5">
      <c r="B75" s="241"/>
      <c r="C75" s="223"/>
      <c r="D75" s="250"/>
      <c r="E75" s="244" t="s">
        <v>191</v>
      </c>
      <c r="F75" s="245"/>
      <c r="G75" s="233"/>
      <c r="H75" s="381">
        <v>0</v>
      </c>
      <c r="I75" s="338">
        <v>0</v>
      </c>
      <c r="J75" s="338">
        <v>0</v>
      </c>
      <c r="K75" s="382">
        <v>19400</v>
      </c>
      <c r="L75" s="234">
        <f t="shared" si="2"/>
        <v>19400</v>
      </c>
    </row>
    <row r="76" spans="2:12" ht="14.25" thickBot="1">
      <c r="B76" s="251" t="s">
        <v>112</v>
      </c>
      <c r="C76" s="252"/>
      <c r="D76" s="252"/>
      <c r="E76" s="252"/>
      <c r="F76" s="252"/>
      <c r="G76" s="253"/>
      <c r="H76" s="395">
        <v>0</v>
      </c>
      <c r="I76" s="396">
        <v>0</v>
      </c>
      <c r="J76" s="396">
        <v>36909</v>
      </c>
      <c r="K76" s="397">
        <v>42184</v>
      </c>
      <c r="L76" s="254">
        <f t="shared" si="2"/>
        <v>79093</v>
      </c>
    </row>
    <row r="77" spans="2:12" ht="13.5">
      <c r="B77" s="210" t="s">
        <v>207</v>
      </c>
      <c r="C77" s="215"/>
      <c r="D77" s="215"/>
      <c r="E77" s="215"/>
      <c r="F77" s="215"/>
      <c r="G77" s="216"/>
      <c r="H77" s="287"/>
      <c r="I77" s="288"/>
      <c r="J77" s="288"/>
      <c r="K77" s="288"/>
      <c r="L77" s="284"/>
    </row>
    <row r="78" spans="2:12" ht="13.5">
      <c r="B78" s="210"/>
      <c r="C78" s="255" t="s">
        <v>208</v>
      </c>
      <c r="D78" s="256"/>
      <c r="E78" s="256"/>
      <c r="F78" s="256"/>
      <c r="G78" s="257"/>
      <c r="H78" s="398">
        <v>0</v>
      </c>
      <c r="I78" s="344">
        <v>1522</v>
      </c>
      <c r="J78" s="344">
        <v>0</v>
      </c>
      <c r="K78" s="402">
        <v>35536</v>
      </c>
      <c r="L78" s="258">
        <f>SUM(H78:K78)</f>
        <v>37058</v>
      </c>
    </row>
    <row r="79" spans="2:12" ht="14.25" thickBot="1">
      <c r="B79" s="210"/>
      <c r="C79" s="211" t="s">
        <v>209</v>
      </c>
      <c r="D79" s="215"/>
      <c r="E79" s="215"/>
      <c r="F79" s="215"/>
      <c r="G79" s="216"/>
      <c r="H79" s="399">
        <v>0</v>
      </c>
      <c r="I79" s="400">
        <v>0</v>
      </c>
      <c r="J79" s="400">
        <v>0</v>
      </c>
      <c r="K79" s="401">
        <v>0</v>
      </c>
      <c r="L79" s="259">
        <f>SUM(H79:K79)</f>
        <v>0</v>
      </c>
    </row>
    <row r="80" spans="2:12" ht="13.5">
      <c r="B80" s="260" t="s">
        <v>63</v>
      </c>
      <c r="C80" s="72"/>
      <c r="D80" s="72"/>
      <c r="E80" s="72"/>
      <c r="F80" s="72"/>
      <c r="G80" s="261"/>
      <c r="H80" s="403">
        <v>0</v>
      </c>
      <c r="I80" s="404">
        <v>0</v>
      </c>
      <c r="J80" s="404">
        <v>0</v>
      </c>
      <c r="K80" s="405">
        <v>0</v>
      </c>
      <c r="L80" s="262"/>
    </row>
    <row r="81" spans="2:12" ht="14.25" thickBot="1">
      <c r="B81" s="100" t="s">
        <v>113</v>
      </c>
      <c r="C81" s="73"/>
      <c r="D81" s="73"/>
      <c r="E81" s="73"/>
      <c r="F81" s="73"/>
      <c r="G81" s="263"/>
      <c r="H81" s="406">
        <v>0</v>
      </c>
      <c r="I81" s="407">
        <v>0</v>
      </c>
      <c r="J81" s="407">
        <v>0</v>
      </c>
      <c r="K81" s="408">
        <v>0</v>
      </c>
      <c r="L81" s="264"/>
    </row>
    <row r="82" spans="2:12" ht="13.5">
      <c r="B82" s="265" t="s">
        <v>64</v>
      </c>
      <c r="C82" s="266"/>
      <c r="D82" s="266"/>
      <c r="E82" s="266"/>
      <c r="F82" s="266"/>
      <c r="G82" s="267"/>
      <c r="H82" s="427">
        <f>SUM(H83:H84)</f>
        <v>39590</v>
      </c>
      <c r="I82" s="428">
        <f>SUM(I83:I84)</f>
        <v>10000</v>
      </c>
      <c r="J82" s="428">
        <f>SUM(J83:J84)</f>
        <v>34712</v>
      </c>
      <c r="K82" s="429">
        <f>SUM(K83:K84)</f>
        <v>54416</v>
      </c>
      <c r="L82" s="268">
        <f aca="true" t="shared" si="3" ref="L82:L93">SUM(H82:K82)</f>
        <v>138718</v>
      </c>
    </row>
    <row r="83" spans="2:12" ht="13.5">
      <c r="B83" s="210"/>
      <c r="C83" s="215"/>
      <c r="D83" s="215"/>
      <c r="E83" s="215"/>
      <c r="F83" s="75" t="s">
        <v>27</v>
      </c>
      <c r="G83" s="208"/>
      <c r="H83" s="430">
        <v>2011</v>
      </c>
      <c r="I83" s="431">
        <v>0</v>
      </c>
      <c r="J83" s="431">
        <v>12462</v>
      </c>
      <c r="K83" s="432">
        <v>54416</v>
      </c>
      <c r="L83" s="209">
        <f t="shared" si="3"/>
        <v>68889</v>
      </c>
    </row>
    <row r="84" spans="2:12" ht="13.5">
      <c r="B84" s="241"/>
      <c r="C84" s="242"/>
      <c r="D84" s="242"/>
      <c r="E84" s="242"/>
      <c r="F84" s="76" t="s">
        <v>28</v>
      </c>
      <c r="G84" s="233"/>
      <c r="H84" s="433">
        <v>37579</v>
      </c>
      <c r="I84" s="434">
        <v>10000</v>
      </c>
      <c r="J84" s="434">
        <v>22250</v>
      </c>
      <c r="K84" s="435">
        <v>0</v>
      </c>
      <c r="L84" s="234">
        <f t="shared" si="3"/>
        <v>69829</v>
      </c>
    </row>
    <row r="85" spans="2:12" ht="13.5">
      <c r="B85" s="243" t="s">
        <v>65</v>
      </c>
      <c r="C85" s="227"/>
      <c r="D85" s="227"/>
      <c r="E85" s="227"/>
      <c r="F85" s="18"/>
      <c r="G85" s="228"/>
      <c r="H85" s="436">
        <f>SUM(H86:H87)</f>
        <v>13012</v>
      </c>
      <c r="I85" s="437">
        <f>SUM(I86:I87)</f>
        <v>0</v>
      </c>
      <c r="J85" s="437">
        <f>SUM(J86:J87)</f>
        <v>108183</v>
      </c>
      <c r="K85" s="437">
        <f>SUM(K86:K87)</f>
        <v>276427</v>
      </c>
      <c r="L85" s="229">
        <f t="shared" si="3"/>
        <v>397622</v>
      </c>
    </row>
    <row r="86" spans="2:12" ht="13.5">
      <c r="B86" s="210"/>
      <c r="C86" s="215"/>
      <c r="D86" s="215"/>
      <c r="E86" s="215"/>
      <c r="F86" s="75" t="s">
        <v>27</v>
      </c>
      <c r="G86" s="208"/>
      <c r="H86" s="366">
        <v>3004</v>
      </c>
      <c r="I86" s="336">
        <v>0</v>
      </c>
      <c r="J86" s="336">
        <v>54091</v>
      </c>
      <c r="K86" s="367">
        <v>101235</v>
      </c>
      <c r="L86" s="209">
        <f t="shared" si="3"/>
        <v>158330</v>
      </c>
    </row>
    <row r="87" spans="2:12" ht="13.5">
      <c r="B87" s="241"/>
      <c r="C87" s="242"/>
      <c r="D87" s="242"/>
      <c r="E87" s="242"/>
      <c r="F87" s="76" t="s">
        <v>28</v>
      </c>
      <c r="G87" s="233"/>
      <c r="H87" s="381">
        <v>10008</v>
      </c>
      <c r="I87" s="338">
        <v>0</v>
      </c>
      <c r="J87" s="338">
        <v>54092</v>
      </c>
      <c r="K87" s="382">
        <v>175192</v>
      </c>
      <c r="L87" s="234">
        <f t="shared" si="3"/>
        <v>239292</v>
      </c>
    </row>
    <row r="88" spans="2:12" ht="13.5">
      <c r="B88" s="503" t="s">
        <v>74</v>
      </c>
      <c r="C88" s="504"/>
      <c r="D88" s="504"/>
      <c r="E88" s="504"/>
      <c r="F88" s="269" t="s">
        <v>11</v>
      </c>
      <c r="G88" s="257"/>
      <c r="H88" s="383">
        <v>3004</v>
      </c>
      <c r="I88" s="380">
        <v>0</v>
      </c>
      <c r="J88" s="380">
        <v>54091</v>
      </c>
      <c r="K88" s="384">
        <v>101235</v>
      </c>
      <c r="L88" s="258">
        <f t="shared" si="3"/>
        <v>158330</v>
      </c>
    </row>
    <row r="89" spans="2:12" ht="13.5">
      <c r="B89" s="505"/>
      <c r="C89" s="506"/>
      <c r="D89" s="506"/>
      <c r="E89" s="506"/>
      <c r="F89" s="223" t="s">
        <v>12</v>
      </c>
      <c r="G89" s="224"/>
      <c r="H89" s="381">
        <v>6007</v>
      </c>
      <c r="I89" s="338">
        <v>0</v>
      </c>
      <c r="J89" s="338">
        <v>108183</v>
      </c>
      <c r="K89" s="382">
        <v>101235</v>
      </c>
      <c r="L89" s="225">
        <f t="shared" si="3"/>
        <v>215425</v>
      </c>
    </row>
    <row r="90" spans="2:12" ht="13.5">
      <c r="B90" s="503" t="s">
        <v>75</v>
      </c>
      <c r="C90" s="504"/>
      <c r="D90" s="504"/>
      <c r="E90" s="504"/>
      <c r="F90" s="269" t="s">
        <v>11</v>
      </c>
      <c r="G90" s="257"/>
      <c r="H90" s="383">
        <v>2011</v>
      </c>
      <c r="I90" s="380">
        <v>0</v>
      </c>
      <c r="J90" s="380">
        <v>12462</v>
      </c>
      <c r="K90" s="384">
        <v>28171</v>
      </c>
      <c r="L90" s="258">
        <f t="shared" si="3"/>
        <v>42644</v>
      </c>
    </row>
    <row r="91" spans="2:12" ht="13.5">
      <c r="B91" s="505"/>
      <c r="C91" s="506"/>
      <c r="D91" s="506"/>
      <c r="E91" s="506"/>
      <c r="F91" s="223" t="s">
        <v>12</v>
      </c>
      <c r="G91" s="224"/>
      <c r="H91" s="381">
        <v>4022</v>
      </c>
      <c r="I91" s="338">
        <v>0</v>
      </c>
      <c r="J91" s="338">
        <v>24923</v>
      </c>
      <c r="K91" s="382">
        <v>28171</v>
      </c>
      <c r="L91" s="225">
        <f t="shared" si="3"/>
        <v>57116</v>
      </c>
    </row>
    <row r="92" spans="2:12" ht="13.5">
      <c r="B92" s="503" t="s">
        <v>76</v>
      </c>
      <c r="C92" s="504"/>
      <c r="D92" s="504"/>
      <c r="E92" s="504"/>
      <c r="F92" s="269" t="s">
        <v>29</v>
      </c>
      <c r="G92" s="257"/>
      <c r="H92" s="383">
        <v>5015</v>
      </c>
      <c r="I92" s="380">
        <v>0</v>
      </c>
      <c r="J92" s="380">
        <v>66553</v>
      </c>
      <c r="K92" s="384">
        <v>129406</v>
      </c>
      <c r="L92" s="258">
        <f t="shared" si="3"/>
        <v>200974</v>
      </c>
    </row>
    <row r="93" spans="2:12" ht="14.25" thickBot="1">
      <c r="B93" s="507"/>
      <c r="C93" s="508"/>
      <c r="D93" s="508"/>
      <c r="E93" s="508"/>
      <c r="F93" s="270" t="s">
        <v>30</v>
      </c>
      <c r="G93" s="240"/>
      <c r="H93" s="409">
        <v>10029</v>
      </c>
      <c r="I93" s="410">
        <v>0</v>
      </c>
      <c r="J93" s="410">
        <v>133106</v>
      </c>
      <c r="K93" s="411">
        <v>129406</v>
      </c>
      <c r="L93" s="264">
        <f t="shared" si="3"/>
        <v>272541</v>
      </c>
    </row>
    <row r="94" spans="1:12" s="277" customFormat="1" ht="13.5">
      <c r="A94" s="170"/>
      <c r="B94" s="271" t="s">
        <v>91</v>
      </c>
      <c r="C94" s="272"/>
      <c r="D94" s="273"/>
      <c r="E94" s="495" t="s">
        <v>84</v>
      </c>
      <c r="F94" s="496"/>
      <c r="G94" s="497"/>
      <c r="H94" s="274"/>
      <c r="I94" s="275"/>
      <c r="J94" s="275"/>
      <c r="K94" s="275"/>
      <c r="L94" s="276"/>
    </row>
    <row r="95" spans="1:12" ht="14.25" thickBot="1">
      <c r="A95" s="277"/>
      <c r="B95" s="160"/>
      <c r="C95" s="278"/>
      <c r="D95" s="278" t="s">
        <v>210</v>
      </c>
      <c r="E95" s="498" t="s">
        <v>90</v>
      </c>
      <c r="F95" s="499"/>
      <c r="G95" s="500"/>
      <c r="H95" s="438">
        <f>H79/(H7-H10)*100</f>
        <v>0</v>
      </c>
      <c r="I95" s="439">
        <f>I79/(I7-I10)*100</f>
        <v>0</v>
      </c>
      <c r="J95" s="439">
        <f>J79/(J7-J10)*100</f>
        <v>0</v>
      </c>
      <c r="K95" s="439">
        <f>K79/(K7-K10)*100</f>
        <v>0</v>
      </c>
      <c r="L95" s="264">
        <f>L79/(L7-L10)*100</f>
        <v>0</v>
      </c>
    </row>
    <row r="96" spans="2:12" ht="13.5">
      <c r="B96" s="215"/>
      <c r="C96" s="215"/>
      <c r="D96" s="215"/>
      <c r="E96" s="215"/>
      <c r="F96" s="215"/>
      <c r="G96" s="215"/>
      <c r="H96" s="215"/>
      <c r="I96" s="215"/>
      <c r="J96" s="215"/>
      <c r="K96" s="215"/>
      <c r="L96" s="215"/>
    </row>
  </sheetData>
  <sheetProtection/>
  <mergeCells count="8">
    <mergeCell ref="E94:G94"/>
    <mergeCell ref="E95:G95"/>
    <mergeCell ref="L3:L4"/>
    <mergeCell ref="B88:E89"/>
    <mergeCell ref="B90:E91"/>
    <mergeCell ref="B92:E93"/>
    <mergeCell ref="F60:G60"/>
    <mergeCell ref="F61:G61"/>
  </mergeCells>
  <conditionalFormatting sqref="G1:G60 A1:F65536 G62:G65536 H1:IV65536">
    <cfRule type="cellIs" priority="1" dxfId="0" operator="equal" stopIfTrue="1">
      <formula>0</formula>
    </cfRule>
  </conditionalFormatting>
  <printOptions/>
  <pageMargins left="1.062992125984252" right="0.7874015748031497" top="0.7874015748031497" bottom="0.7874015748031497" header="0.5118110236220472" footer="0.1968503937007874"/>
  <pageSetup errors="blank" horizontalDpi="600" verticalDpi="600" orientation="portrait" paperSize="9" scale="61" r:id="rId2"/>
  <headerFooter alignWithMargins="0">
    <oddFooter>&amp;C&amp;"ＭＳ Ｐゴシック,太字"&amp;18５　簡易水道事業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C1:BR29"/>
  <sheetViews>
    <sheetView showZeros="0" view="pageBreakPreview" zoomScaleNormal="120" zoomScaleSheetLayoutView="100" zoomScalePageLayoutView="0" workbookViewId="0" topLeftCell="A1">
      <selection activeCell="E4" sqref="E4"/>
    </sheetView>
  </sheetViews>
  <sheetFormatPr defaultColWidth="9.00390625" defaultRowHeight="13.5"/>
  <cols>
    <col min="1" max="1" width="4.00390625" style="170" bestFit="1" customWidth="1"/>
    <col min="2" max="2" width="4.625" style="309" bestFit="1" customWidth="1"/>
    <col min="3" max="4" width="2.875" style="309" customWidth="1"/>
    <col min="5" max="5" width="9.00390625" style="309" customWidth="1"/>
    <col min="6" max="6" width="14.625" style="309" customWidth="1"/>
    <col min="7" max="11" width="13.75390625" style="170" customWidth="1"/>
    <col min="12" max="70" width="10.625" style="170" customWidth="1"/>
    <col min="71" max="16384" width="9.00390625" style="170" customWidth="1"/>
  </cols>
  <sheetData>
    <row r="1" spans="3:6" ht="13.5">
      <c r="C1" s="310"/>
      <c r="D1" s="310"/>
      <c r="E1" s="310"/>
      <c r="F1" s="310"/>
    </row>
    <row r="2" spans="3:11" ht="17.25" customHeight="1" thickBot="1">
      <c r="C2" s="60" t="s">
        <v>73</v>
      </c>
      <c r="D2" s="60"/>
      <c r="E2" s="310"/>
      <c r="F2" s="310"/>
      <c r="K2" s="309" t="s">
        <v>8</v>
      </c>
    </row>
    <row r="3" spans="3:70" ht="17.25" customHeight="1">
      <c r="C3" s="19" t="s">
        <v>57</v>
      </c>
      <c r="D3" s="20"/>
      <c r="E3" s="21"/>
      <c r="F3" s="106" t="s">
        <v>116</v>
      </c>
      <c r="G3" s="311" t="s">
        <v>58</v>
      </c>
      <c r="H3" s="311" t="s">
        <v>59</v>
      </c>
      <c r="I3" s="311" t="s">
        <v>60</v>
      </c>
      <c r="J3" s="311" t="s">
        <v>61</v>
      </c>
      <c r="K3" s="513" t="s">
        <v>9</v>
      </c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312"/>
      <c r="BN3" s="312"/>
      <c r="BO3" s="312"/>
      <c r="BP3" s="312"/>
      <c r="BQ3" s="312"/>
      <c r="BR3" s="312"/>
    </row>
    <row r="4" spans="3:70" ht="17.25" customHeight="1" thickBot="1">
      <c r="C4" s="28"/>
      <c r="D4" s="29" t="s">
        <v>62</v>
      </c>
      <c r="E4" s="29"/>
      <c r="F4" s="42"/>
      <c r="G4" s="313" t="s">
        <v>39</v>
      </c>
      <c r="H4" s="313" t="s">
        <v>40</v>
      </c>
      <c r="I4" s="313" t="s">
        <v>0</v>
      </c>
      <c r="J4" s="313" t="s">
        <v>1</v>
      </c>
      <c r="K4" s="514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12"/>
      <c r="AM4" s="312"/>
      <c r="AN4" s="312"/>
      <c r="AO4" s="312"/>
      <c r="AP4" s="312"/>
      <c r="AQ4" s="312"/>
      <c r="AR4" s="312"/>
      <c r="AS4" s="312"/>
      <c r="AT4" s="312"/>
      <c r="AU4" s="312"/>
      <c r="AV4" s="312"/>
      <c r="AW4" s="312"/>
      <c r="AX4" s="312"/>
      <c r="AY4" s="312"/>
      <c r="AZ4" s="312"/>
      <c r="BA4" s="312"/>
      <c r="BB4" s="312"/>
      <c r="BC4" s="312"/>
      <c r="BD4" s="312"/>
      <c r="BE4" s="312"/>
      <c r="BF4" s="312"/>
      <c r="BG4" s="312"/>
      <c r="BH4" s="312"/>
      <c r="BI4" s="312"/>
      <c r="BJ4" s="312"/>
      <c r="BK4" s="312"/>
      <c r="BL4" s="312"/>
      <c r="BM4" s="312"/>
      <c r="BN4" s="312"/>
      <c r="BO4" s="312"/>
      <c r="BP4" s="312"/>
      <c r="BQ4" s="312"/>
      <c r="BR4" s="312"/>
    </row>
    <row r="5" spans="3:70" ht="17.25" customHeight="1">
      <c r="C5" s="314" t="s">
        <v>230</v>
      </c>
      <c r="D5" s="315"/>
      <c r="E5" s="61"/>
      <c r="F5" s="68"/>
      <c r="G5" s="440">
        <f>SUM(G7:G17)</f>
        <v>238052</v>
      </c>
      <c r="H5" s="441">
        <f>SUM(H7:H17)</f>
        <v>0</v>
      </c>
      <c r="I5" s="441">
        <f>SUM(I7:I17)</f>
        <v>1235002</v>
      </c>
      <c r="J5" s="441">
        <f>SUM(J7:J17)</f>
        <v>2810534</v>
      </c>
      <c r="K5" s="316">
        <f>SUM(G5:J5)</f>
        <v>4283588</v>
      </c>
      <c r="L5" s="317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12"/>
      <c r="AU5" s="312"/>
      <c r="AV5" s="312"/>
      <c r="AW5" s="312"/>
      <c r="AX5" s="312"/>
      <c r="AY5" s="312"/>
      <c r="AZ5" s="312"/>
      <c r="BA5" s="312"/>
      <c r="BB5" s="312"/>
      <c r="BC5" s="312"/>
      <c r="BD5" s="312"/>
      <c r="BE5" s="312"/>
      <c r="BF5" s="312"/>
      <c r="BG5" s="312"/>
      <c r="BH5" s="312"/>
      <c r="BI5" s="312"/>
      <c r="BJ5" s="312"/>
      <c r="BK5" s="312"/>
      <c r="BL5" s="312"/>
      <c r="BM5" s="312"/>
      <c r="BN5" s="312"/>
      <c r="BO5" s="312"/>
      <c r="BP5" s="312"/>
      <c r="BQ5" s="312"/>
      <c r="BR5" s="312"/>
    </row>
    <row r="6" spans="3:70" ht="17.25" customHeight="1">
      <c r="C6" s="314"/>
      <c r="D6" s="318" t="s">
        <v>211</v>
      </c>
      <c r="E6" s="62"/>
      <c r="F6" s="69"/>
      <c r="G6" s="319"/>
      <c r="H6" s="320"/>
      <c r="I6" s="320"/>
      <c r="J6" s="320"/>
      <c r="K6" s="321"/>
      <c r="L6" s="317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2"/>
      <c r="AO6" s="312"/>
      <c r="AP6" s="312"/>
      <c r="AQ6" s="312"/>
      <c r="AR6" s="312"/>
      <c r="AS6" s="312"/>
      <c r="AT6" s="312"/>
      <c r="AU6" s="312"/>
      <c r="AV6" s="312"/>
      <c r="AW6" s="312"/>
      <c r="AX6" s="312"/>
      <c r="AY6" s="312"/>
      <c r="AZ6" s="312"/>
      <c r="BA6" s="312"/>
      <c r="BB6" s="312"/>
      <c r="BC6" s="312"/>
      <c r="BD6" s="312"/>
      <c r="BE6" s="312"/>
      <c r="BF6" s="312"/>
      <c r="BG6" s="312"/>
      <c r="BH6" s="312"/>
      <c r="BI6" s="312"/>
      <c r="BJ6" s="312"/>
      <c r="BK6" s="312"/>
      <c r="BL6" s="312"/>
      <c r="BM6" s="312"/>
      <c r="BN6" s="312"/>
      <c r="BO6" s="312"/>
      <c r="BP6" s="312"/>
      <c r="BQ6" s="312"/>
      <c r="BR6" s="312"/>
    </row>
    <row r="7" spans="3:70" ht="17.25" customHeight="1">
      <c r="C7" s="314"/>
      <c r="D7" s="322"/>
      <c r="E7" s="63" t="s">
        <v>212</v>
      </c>
      <c r="F7" s="95" t="s">
        <v>2</v>
      </c>
      <c r="G7" s="343">
        <v>112730</v>
      </c>
      <c r="H7" s="344"/>
      <c r="I7" s="344">
        <v>451955</v>
      </c>
      <c r="J7" s="344">
        <v>2246157</v>
      </c>
      <c r="K7" s="323">
        <f>SUM(G7:J7)</f>
        <v>2810842</v>
      </c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2"/>
      <c r="AO7" s="312"/>
      <c r="AP7" s="312"/>
      <c r="AQ7" s="312"/>
      <c r="AR7" s="312"/>
      <c r="AS7" s="312"/>
      <c r="AT7" s="312"/>
      <c r="AU7" s="312"/>
      <c r="AV7" s="312"/>
      <c r="AW7" s="312"/>
      <c r="AX7" s="312"/>
      <c r="AY7" s="312"/>
      <c r="AZ7" s="312"/>
      <c r="BA7" s="312"/>
      <c r="BB7" s="312"/>
      <c r="BC7" s="312"/>
      <c r="BD7" s="312"/>
      <c r="BE7" s="312"/>
      <c r="BF7" s="312"/>
      <c r="BG7" s="312"/>
      <c r="BH7" s="312"/>
      <c r="BI7" s="312"/>
      <c r="BJ7" s="312"/>
      <c r="BK7" s="312"/>
      <c r="BL7" s="312"/>
      <c r="BM7" s="312"/>
      <c r="BN7" s="312"/>
      <c r="BO7" s="312"/>
      <c r="BP7" s="312"/>
      <c r="BQ7" s="312"/>
      <c r="BR7" s="312"/>
    </row>
    <row r="8" spans="3:70" ht="17.25" customHeight="1">
      <c r="C8" s="314"/>
      <c r="D8" s="322"/>
      <c r="E8" s="64"/>
      <c r="F8" s="96" t="s">
        <v>3</v>
      </c>
      <c r="G8" s="412">
        <v>0</v>
      </c>
      <c r="H8" s="336"/>
      <c r="I8" s="336">
        <v>0</v>
      </c>
      <c r="J8" s="336">
        <v>0</v>
      </c>
      <c r="K8" s="324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12"/>
      <c r="AE8" s="312"/>
      <c r="AF8" s="312"/>
      <c r="AG8" s="312"/>
      <c r="AH8" s="312"/>
      <c r="AI8" s="312"/>
      <c r="AJ8" s="312"/>
      <c r="AK8" s="312"/>
      <c r="AL8" s="312"/>
      <c r="AM8" s="312"/>
      <c r="AN8" s="312"/>
      <c r="AO8" s="312"/>
      <c r="AP8" s="312"/>
      <c r="AQ8" s="312"/>
      <c r="AR8" s="312"/>
      <c r="AS8" s="312"/>
      <c r="AT8" s="312"/>
      <c r="AU8" s="312"/>
      <c r="AV8" s="312"/>
      <c r="AW8" s="312"/>
      <c r="AX8" s="312"/>
      <c r="AY8" s="312"/>
      <c r="AZ8" s="312"/>
      <c r="BA8" s="312"/>
      <c r="BB8" s="312"/>
      <c r="BC8" s="312"/>
      <c r="BD8" s="312"/>
      <c r="BE8" s="312"/>
      <c r="BF8" s="312"/>
      <c r="BG8" s="312"/>
      <c r="BH8" s="312"/>
      <c r="BI8" s="312"/>
      <c r="BJ8" s="312"/>
      <c r="BK8" s="312"/>
      <c r="BL8" s="312"/>
      <c r="BM8" s="312"/>
      <c r="BN8" s="312"/>
      <c r="BO8" s="312"/>
      <c r="BP8" s="312"/>
      <c r="BQ8" s="312"/>
      <c r="BR8" s="312"/>
    </row>
    <row r="9" spans="3:70" ht="17.25" customHeight="1">
      <c r="C9" s="314"/>
      <c r="D9" s="322"/>
      <c r="E9" s="65"/>
      <c r="F9" s="97" t="s">
        <v>213</v>
      </c>
      <c r="G9" s="337">
        <v>0</v>
      </c>
      <c r="H9" s="338"/>
      <c r="I9" s="338">
        <v>107817</v>
      </c>
      <c r="J9" s="338">
        <v>0</v>
      </c>
      <c r="K9" s="325">
        <f aca="true" t="shared" si="0" ref="K9:K14">SUM(G9:J9)</f>
        <v>107817</v>
      </c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12"/>
      <c r="AF9" s="312"/>
      <c r="AG9" s="312"/>
      <c r="AH9" s="312"/>
      <c r="AI9" s="312"/>
      <c r="AJ9" s="312"/>
      <c r="AK9" s="312"/>
      <c r="AL9" s="312"/>
      <c r="AM9" s="312"/>
      <c r="AN9" s="312"/>
      <c r="AO9" s="312"/>
      <c r="AP9" s="312"/>
      <c r="AQ9" s="312"/>
      <c r="AR9" s="312"/>
      <c r="AS9" s="312"/>
      <c r="AT9" s="312"/>
      <c r="AU9" s="312"/>
      <c r="AV9" s="312"/>
      <c r="AW9" s="312"/>
      <c r="AX9" s="312"/>
      <c r="AY9" s="312"/>
      <c r="AZ9" s="312"/>
      <c r="BA9" s="312"/>
      <c r="BB9" s="312"/>
      <c r="BC9" s="312"/>
      <c r="BD9" s="312"/>
      <c r="BE9" s="312"/>
      <c r="BF9" s="312"/>
      <c r="BG9" s="312"/>
      <c r="BH9" s="312"/>
      <c r="BI9" s="312"/>
      <c r="BJ9" s="312"/>
      <c r="BK9" s="312"/>
      <c r="BL9" s="312"/>
      <c r="BM9" s="312"/>
      <c r="BN9" s="312"/>
      <c r="BO9" s="312"/>
      <c r="BP9" s="312"/>
      <c r="BQ9" s="312"/>
      <c r="BR9" s="312"/>
    </row>
    <row r="10" spans="3:70" ht="17.25" customHeight="1">
      <c r="C10" s="314"/>
      <c r="D10" s="322"/>
      <c r="E10" s="66" t="s">
        <v>222</v>
      </c>
      <c r="F10" s="70"/>
      <c r="G10" s="333">
        <v>125322</v>
      </c>
      <c r="H10" s="332"/>
      <c r="I10" s="332">
        <v>266328</v>
      </c>
      <c r="J10" s="332">
        <v>340127</v>
      </c>
      <c r="K10" s="326">
        <f t="shared" si="0"/>
        <v>731777</v>
      </c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2"/>
      <c r="AD10" s="312"/>
      <c r="AE10" s="312"/>
      <c r="AF10" s="312"/>
      <c r="AG10" s="312"/>
      <c r="AH10" s="312"/>
      <c r="AI10" s="312"/>
      <c r="AJ10" s="312"/>
      <c r="AK10" s="312"/>
      <c r="AL10" s="312"/>
      <c r="AM10" s="312"/>
      <c r="AN10" s="312"/>
      <c r="AO10" s="312"/>
      <c r="AP10" s="312"/>
      <c r="AQ10" s="312"/>
      <c r="AR10" s="312"/>
      <c r="AS10" s="312"/>
      <c r="AT10" s="312"/>
      <c r="AU10" s="312"/>
      <c r="AV10" s="312"/>
      <c r="AW10" s="312"/>
      <c r="AX10" s="312"/>
      <c r="AY10" s="312"/>
      <c r="AZ10" s="312"/>
      <c r="BA10" s="312"/>
      <c r="BB10" s="312"/>
      <c r="BC10" s="312"/>
      <c r="BD10" s="312"/>
      <c r="BE10" s="312"/>
      <c r="BF10" s="312"/>
      <c r="BG10" s="312"/>
      <c r="BH10" s="312"/>
      <c r="BI10" s="312"/>
      <c r="BJ10" s="312"/>
      <c r="BK10" s="312"/>
      <c r="BL10" s="312"/>
      <c r="BM10" s="312"/>
      <c r="BN10" s="312"/>
      <c r="BO10" s="312"/>
      <c r="BP10" s="312"/>
      <c r="BQ10" s="312"/>
      <c r="BR10" s="312"/>
    </row>
    <row r="11" spans="3:70" ht="17.25" customHeight="1">
      <c r="C11" s="314"/>
      <c r="D11" s="322"/>
      <c r="E11" s="66" t="s">
        <v>214</v>
      </c>
      <c r="F11" s="70"/>
      <c r="G11" s="333">
        <v>0</v>
      </c>
      <c r="H11" s="332"/>
      <c r="I11" s="332">
        <v>0</v>
      </c>
      <c r="J11" s="332">
        <v>131630</v>
      </c>
      <c r="K11" s="326">
        <f t="shared" si="0"/>
        <v>131630</v>
      </c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312"/>
      <c r="AK11" s="312"/>
      <c r="AL11" s="312"/>
      <c r="AM11" s="312"/>
      <c r="AN11" s="312"/>
      <c r="AO11" s="312"/>
      <c r="AP11" s="312"/>
      <c r="AQ11" s="312"/>
      <c r="AR11" s="312"/>
      <c r="AS11" s="312"/>
      <c r="AT11" s="312"/>
      <c r="AU11" s="312"/>
      <c r="AV11" s="312"/>
      <c r="AW11" s="312"/>
      <c r="AX11" s="312"/>
      <c r="AY11" s="312"/>
      <c r="AZ11" s="312"/>
      <c r="BA11" s="312"/>
      <c r="BB11" s="312"/>
      <c r="BC11" s="312"/>
      <c r="BD11" s="312"/>
      <c r="BE11" s="312"/>
      <c r="BF11" s="312"/>
      <c r="BG11" s="312"/>
      <c r="BH11" s="312"/>
      <c r="BI11" s="312"/>
      <c r="BJ11" s="312"/>
      <c r="BK11" s="312"/>
      <c r="BL11" s="312"/>
      <c r="BM11" s="312"/>
      <c r="BN11" s="312"/>
      <c r="BO11" s="312"/>
      <c r="BP11" s="312"/>
      <c r="BQ11" s="312"/>
      <c r="BR11" s="312"/>
    </row>
    <row r="12" spans="3:70" ht="17.25" customHeight="1">
      <c r="C12" s="314"/>
      <c r="D12" s="322"/>
      <c r="E12" s="66" t="s">
        <v>215</v>
      </c>
      <c r="F12" s="70"/>
      <c r="G12" s="333">
        <v>0</v>
      </c>
      <c r="H12" s="332"/>
      <c r="I12" s="332">
        <v>408902</v>
      </c>
      <c r="J12" s="332">
        <v>92620</v>
      </c>
      <c r="K12" s="326">
        <f t="shared" si="0"/>
        <v>501522</v>
      </c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312"/>
      <c r="AG12" s="312"/>
      <c r="AH12" s="312"/>
      <c r="AI12" s="312"/>
      <c r="AJ12" s="312"/>
      <c r="AK12" s="312"/>
      <c r="AL12" s="312"/>
      <c r="AM12" s="312"/>
      <c r="AN12" s="312"/>
      <c r="AO12" s="312"/>
      <c r="AP12" s="312"/>
      <c r="AQ12" s="312"/>
      <c r="AR12" s="312"/>
      <c r="AS12" s="312"/>
      <c r="AT12" s="312"/>
      <c r="AU12" s="312"/>
      <c r="AV12" s="312"/>
      <c r="AW12" s="312"/>
      <c r="AX12" s="312"/>
      <c r="AY12" s="312"/>
      <c r="AZ12" s="312"/>
      <c r="BA12" s="312"/>
      <c r="BB12" s="312"/>
      <c r="BC12" s="312"/>
      <c r="BD12" s="312"/>
      <c r="BE12" s="312"/>
      <c r="BF12" s="312"/>
      <c r="BG12" s="312"/>
      <c r="BH12" s="312"/>
      <c r="BI12" s="312"/>
      <c r="BJ12" s="312"/>
      <c r="BK12" s="312"/>
      <c r="BL12" s="312"/>
      <c r="BM12" s="312"/>
      <c r="BN12" s="312"/>
      <c r="BO12" s="312"/>
      <c r="BP12" s="312"/>
      <c r="BQ12" s="312"/>
      <c r="BR12" s="312"/>
    </row>
    <row r="13" spans="3:70" ht="17.25" customHeight="1">
      <c r="C13" s="314"/>
      <c r="D13" s="322"/>
      <c r="E13" s="66" t="s">
        <v>216</v>
      </c>
      <c r="F13" s="70"/>
      <c r="G13" s="333">
        <v>0</v>
      </c>
      <c r="H13" s="332">
        <v>0</v>
      </c>
      <c r="I13" s="115"/>
      <c r="J13" s="413">
        <v>0</v>
      </c>
      <c r="K13" s="326">
        <f t="shared" si="0"/>
        <v>0</v>
      </c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312"/>
      <c r="AJ13" s="312"/>
      <c r="AK13" s="312"/>
      <c r="AL13" s="312"/>
      <c r="AM13" s="312"/>
      <c r="AN13" s="312"/>
      <c r="AO13" s="312"/>
      <c r="AP13" s="312"/>
      <c r="AQ13" s="312"/>
      <c r="AR13" s="312"/>
      <c r="AS13" s="312"/>
      <c r="AT13" s="312"/>
      <c r="AU13" s="312"/>
      <c r="AV13" s="312"/>
      <c r="AW13" s="312"/>
      <c r="AX13" s="312"/>
      <c r="AY13" s="312"/>
      <c r="AZ13" s="312"/>
      <c r="BA13" s="312"/>
      <c r="BB13" s="312"/>
      <c r="BC13" s="312"/>
      <c r="BD13" s="312"/>
      <c r="BE13" s="312"/>
      <c r="BF13" s="312"/>
      <c r="BG13" s="312"/>
      <c r="BH13" s="312"/>
      <c r="BI13" s="312"/>
      <c r="BJ13" s="312"/>
      <c r="BK13" s="312"/>
      <c r="BL13" s="312"/>
      <c r="BM13" s="312"/>
      <c r="BN13" s="312"/>
      <c r="BO13" s="312"/>
      <c r="BP13" s="312"/>
      <c r="BQ13" s="312"/>
      <c r="BR13" s="312"/>
    </row>
    <row r="14" spans="3:70" ht="17.25" customHeight="1">
      <c r="C14" s="314"/>
      <c r="D14" s="322"/>
      <c r="E14" s="66" t="s">
        <v>217</v>
      </c>
      <c r="F14" s="70"/>
      <c r="G14" s="333">
        <v>0</v>
      </c>
      <c r="H14" s="332">
        <v>0</v>
      </c>
      <c r="I14" s="115"/>
      <c r="J14" s="413">
        <v>0</v>
      </c>
      <c r="K14" s="326">
        <f t="shared" si="0"/>
        <v>0</v>
      </c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312"/>
      <c r="AP14" s="312"/>
      <c r="AQ14" s="312"/>
      <c r="AR14" s="312"/>
      <c r="AS14" s="312"/>
      <c r="AT14" s="312"/>
      <c r="AU14" s="312"/>
      <c r="AV14" s="312"/>
      <c r="AW14" s="312"/>
      <c r="AX14" s="312"/>
      <c r="AY14" s="312"/>
      <c r="AZ14" s="312"/>
      <c r="BA14" s="312"/>
      <c r="BB14" s="312"/>
      <c r="BC14" s="312"/>
      <c r="BD14" s="312"/>
      <c r="BE14" s="312"/>
      <c r="BF14" s="312"/>
      <c r="BG14" s="312"/>
      <c r="BH14" s="312"/>
      <c r="BI14" s="312"/>
      <c r="BJ14" s="312"/>
      <c r="BK14" s="312"/>
      <c r="BL14" s="312"/>
      <c r="BM14" s="312"/>
      <c r="BN14" s="312"/>
      <c r="BO14" s="312"/>
      <c r="BP14" s="312"/>
      <c r="BQ14" s="312"/>
      <c r="BR14" s="312"/>
    </row>
    <row r="15" spans="3:70" ht="17.25" customHeight="1">
      <c r="C15" s="314"/>
      <c r="D15" s="322"/>
      <c r="E15" s="66" t="s">
        <v>4</v>
      </c>
      <c r="F15" s="70"/>
      <c r="G15" s="333">
        <v>0</v>
      </c>
      <c r="H15" s="332">
        <v>0</v>
      </c>
      <c r="I15" s="115"/>
      <c r="J15" s="413">
        <v>0</v>
      </c>
      <c r="K15" s="326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2"/>
      <c r="AK15" s="312"/>
      <c r="AL15" s="312"/>
      <c r="AM15" s="312"/>
      <c r="AN15" s="312"/>
      <c r="AO15" s="312"/>
      <c r="AP15" s="312"/>
      <c r="AQ15" s="312"/>
      <c r="AR15" s="312"/>
      <c r="AS15" s="312"/>
      <c r="AT15" s="312"/>
      <c r="AU15" s="312"/>
      <c r="AV15" s="312"/>
      <c r="AW15" s="312"/>
      <c r="AX15" s="312"/>
      <c r="AY15" s="312"/>
      <c r="AZ15" s="312"/>
      <c r="BA15" s="312"/>
      <c r="BB15" s="312"/>
      <c r="BC15" s="312"/>
      <c r="BD15" s="312"/>
      <c r="BE15" s="312"/>
      <c r="BF15" s="312"/>
      <c r="BG15" s="312"/>
      <c r="BH15" s="312"/>
      <c r="BI15" s="312"/>
      <c r="BJ15" s="312"/>
      <c r="BK15" s="312"/>
      <c r="BL15" s="312"/>
      <c r="BM15" s="312"/>
      <c r="BN15" s="312"/>
      <c r="BO15" s="312"/>
      <c r="BP15" s="312"/>
      <c r="BQ15" s="312"/>
      <c r="BR15" s="312"/>
    </row>
    <row r="16" spans="3:70" ht="17.25" customHeight="1">
      <c r="C16" s="314"/>
      <c r="D16" s="322"/>
      <c r="E16" s="66" t="s">
        <v>5</v>
      </c>
      <c r="F16" s="70"/>
      <c r="G16" s="333">
        <v>0</v>
      </c>
      <c r="H16" s="332">
        <v>0</v>
      </c>
      <c r="I16" s="115"/>
      <c r="J16" s="413">
        <v>0</v>
      </c>
      <c r="K16" s="326">
        <f>SUM(G16:J16)</f>
        <v>0</v>
      </c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  <c r="AL16" s="312"/>
      <c r="AM16" s="312"/>
      <c r="AN16" s="312"/>
      <c r="AO16" s="312"/>
      <c r="AP16" s="312"/>
      <c r="AQ16" s="312"/>
      <c r="AR16" s="312"/>
      <c r="AS16" s="312"/>
      <c r="AT16" s="312"/>
      <c r="AU16" s="312"/>
      <c r="AV16" s="312"/>
      <c r="AW16" s="312"/>
      <c r="AX16" s="312"/>
      <c r="AY16" s="312"/>
      <c r="AZ16" s="312"/>
      <c r="BA16" s="312"/>
      <c r="BB16" s="312"/>
      <c r="BC16" s="312"/>
      <c r="BD16" s="312"/>
      <c r="BE16" s="312"/>
      <c r="BF16" s="312"/>
      <c r="BG16" s="312"/>
      <c r="BH16" s="312"/>
      <c r="BI16" s="312"/>
      <c r="BJ16" s="312"/>
      <c r="BK16" s="312"/>
      <c r="BL16" s="312"/>
      <c r="BM16" s="312"/>
      <c r="BN16" s="312"/>
      <c r="BO16" s="312"/>
      <c r="BP16" s="312"/>
      <c r="BQ16" s="312"/>
      <c r="BR16" s="312"/>
    </row>
    <row r="17" spans="3:70" ht="17.25" customHeight="1" thickBot="1">
      <c r="C17" s="327"/>
      <c r="D17" s="328"/>
      <c r="E17" s="67" t="s">
        <v>6</v>
      </c>
      <c r="F17" s="71"/>
      <c r="G17" s="345">
        <v>0</v>
      </c>
      <c r="H17" s="346">
        <v>0</v>
      </c>
      <c r="I17" s="341"/>
      <c r="J17" s="407">
        <v>0</v>
      </c>
      <c r="K17" s="329">
        <f>SUM(G17:J17)</f>
        <v>0</v>
      </c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E17" s="312"/>
      <c r="AF17" s="312"/>
      <c r="AG17" s="312"/>
      <c r="AH17" s="312"/>
      <c r="AI17" s="312"/>
      <c r="AJ17" s="312"/>
      <c r="AK17" s="312"/>
      <c r="AL17" s="312"/>
      <c r="AM17" s="312"/>
      <c r="AN17" s="312"/>
      <c r="AO17" s="312"/>
      <c r="AP17" s="312"/>
      <c r="AQ17" s="312"/>
      <c r="AR17" s="312"/>
      <c r="AS17" s="312"/>
      <c r="AT17" s="312"/>
      <c r="AU17" s="312"/>
      <c r="AV17" s="312"/>
      <c r="AW17" s="312"/>
      <c r="AX17" s="312"/>
      <c r="AY17" s="312"/>
      <c r="AZ17" s="312"/>
      <c r="BA17" s="312"/>
      <c r="BB17" s="312"/>
      <c r="BC17" s="312"/>
      <c r="BD17" s="312"/>
      <c r="BE17" s="312"/>
      <c r="BF17" s="312"/>
      <c r="BG17" s="312"/>
      <c r="BH17" s="312"/>
      <c r="BI17" s="312"/>
      <c r="BJ17" s="312"/>
      <c r="BK17" s="312"/>
      <c r="BL17" s="312"/>
      <c r="BM17" s="312"/>
      <c r="BN17" s="312"/>
      <c r="BO17" s="312"/>
      <c r="BP17" s="312"/>
      <c r="BQ17" s="312"/>
      <c r="BR17" s="312"/>
    </row>
    <row r="18" spans="3:70" ht="17.25" customHeight="1">
      <c r="C18" s="314"/>
      <c r="D18" s="322" t="s">
        <v>218</v>
      </c>
      <c r="E18" s="61"/>
      <c r="F18" s="68"/>
      <c r="G18" s="473">
        <v>0</v>
      </c>
      <c r="H18" s="288"/>
      <c r="I18" s="288"/>
      <c r="J18" s="288"/>
      <c r="K18" s="330"/>
      <c r="L18" s="317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312"/>
      <c r="AH18" s="312"/>
      <c r="AI18" s="312"/>
      <c r="AJ18" s="312"/>
      <c r="AK18" s="312"/>
      <c r="AL18" s="312"/>
      <c r="AM18" s="312"/>
      <c r="AN18" s="312"/>
      <c r="AO18" s="312"/>
      <c r="AP18" s="312"/>
      <c r="AQ18" s="312"/>
      <c r="AR18" s="312"/>
      <c r="AS18" s="312"/>
      <c r="AT18" s="312"/>
      <c r="AU18" s="312"/>
      <c r="AV18" s="312"/>
      <c r="AW18" s="312"/>
      <c r="AX18" s="312"/>
      <c r="AY18" s="312"/>
      <c r="AZ18" s="312"/>
      <c r="BA18" s="312"/>
      <c r="BB18" s="312"/>
      <c r="BC18" s="312"/>
      <c r="BD18" s="312"/>
      <c r="BE18" s="312"/>
      <c r="BF18" s="312"/>
      <c r="BG18" s="312"/>
      <c r="BH18" s="312"/>
      <c r="BI18" s="312"/>
      <c r="BJ18" s="312"/>
      <c r="BK18" s="312"/>
      <c r="BL18" s="312"/>
      <c r="BM18" s="312"/>
      <c r="BN18" s="312"/>
      <c r="BO18" s="312"/>
      <c r="BP18" s="312"/>
      <c r="BQ18" s="312"/>
      <c r="BR18" s="312"/>
    </row>
    <row r="19" spans="3:70" ht="17.25" customHeight="1">
      <c r="C19" s="314"/>
      <c r="D19" s="322"/>
      <c r="E19" s="515" t="s">
        <v>114</v>
      </c>
      <c r="F19" s="516"/>
      <c r="G19" s="359">
        <v>0</v>
      </c>
      <c r="H19" s="332">
        <v>0</v>
      </c>
      <c r="I19" s="332">
        <v>0</v>
      </c>
      <c r="J19" s="360">
        <v>55700</v>
      </c>
      <c r="K19" s="326">
        <f aca="true" t="shared" si="1" ref="K19:K29">SUM(G19:J19)</f>
        <v>55700</v>
      </c>
      <c r="L19" s="317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312"/>
      <c r="AH19" s="312"/>
      <c r="AI19" s="312"/>
      <c r="AJ19" s="312"/>
      <c r="AK19" s="312"/>
      <c r="AL19" s="312"/>
      <c r="AM19" s="312"/>
      <c r="AN19" s="312"/>
      <c r="AO19" s="312"/>
      <c r="AP19" s="312"/>
      <c r="AQ19" s="312"/>
      <c r="AR19" s="312"/>
      <c r="AS19" s="312"/>
      <c r="AT19" s="312"/>
      <c r="AU19" s="312"/>
      <c r="AV19" s="312"/>
      <c r="AW19" s="312"/>
      <c r="AX19" s="312"/>
      <c r="AY19" s="312"/>
      <c r="AZ19" s="312"/>
      <c r="BA19" s="312"/>
      <c r="BB19" s="312"/>
      <c r="BC19" s="312"/>
      <c r="BD19" s="312"/>
      <c r="BE19" s="312"/>
      <c r="BF19" s="312"/>
      <c r="BG19" s="312"/>
      <c r="BH19" s="312"/>
      <c r="BI19" s="312"/>
      <c r="BJ19" s="312"/>
      <c r="BK19" s="312"/>
      <c r="BL19" s="312"/>
      <c r="BM19" s="312"/>
      <c r="BN19" s="312"/>
      <c r="BO19" s="312"/>
      <c r="BP19" s="312"/>
      <c r="BQ19" s="312"/>
      <c r="BR19" s="312"/>
    </row>
    <row r="20" spans="3:70" ht="17.25" customHeight="1">
      <c r="C20" s="314"/>
      <c r="D20" s="322"/>
      <c r="E20" s="66" t="s">
        <v>93</v>
      </c>
      <c r="F20" s="70"/>
      <c r="G20" s="359">
        <v>49800</v>
      </c>
      <c r="H20" s="332">
        <v>0</v>
      </c>
      <c r="I20" s="332">
        <v>148058</v>
      </c>
      <c r="J20" s="360">
        <v>231000</v>
      </c>
      <c r="K20" s="326">
        <f t="shared" si="1"/>
        <v>428858</v>
      </c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312"/>
      <c r="AP20" s="312"/>
      <c r="AQ20" s="312"/>
      <c r="AR20" s="312"/>
      <c r="AS20" s="312"/>
      <c r="AT20" s="312"/>
      <c r="AU20" s="312"/>
      <c r="AV20" s="312"/>
      <c r="AW20" s="312"/>
      <c r="AX20" s="312"/>
      <c r="AY20" s="312"/>
      <c r="AZ20" s="312"/>
      <c r="BA20" s="312"/>
      <c r="BB20" s="312"/>
      <c r="BC20" s="312"/>
      <c r="BD20" s="312"/>
      <c r="BE20" s="312"/>
      <c r="BF20" s="312"/>
      <c r="BG20" s="312"/>
      <c r="BH20" s="312"/>
      <c r="BI20" s="312"/>
      <c r="BJ20" s="312"/>
      <c r="BK20" s="312"/>
      <c r="BL20" s="312"/>
      <c r="BM20" s="312"/>
      <c r="BN20" s="312"/>
      <c r="BO20" s="312"/>
      <c r="BP20" s="312"/>
      <c r="BQ20" s="312"/>
      <c r="BR20" s="312"/>
    </row>
    <row r="21" spans="3:70" ht="17.25" customHeight="1">
      <c r="C21" s="314"/>
      <c r="D21" s="322"/>
      <c r="E21" s="66" t="s">
        <v>94</v>
      </c>
      <c r="F21" s="70"/>
      <c r="G21" s="359">
        <v>76800</v>
      </c>
      <c r="H21" s="332">
        <v>0</v>
      </c>
      <c r="I21" s="332">
        <v>355121</v>
      </c>
      <c r="J21" s="360">
        <v>898665</v>
      </c>
      <c r="K21" s="326">
        <f t="shared" si="1"/>
        <v>1330586</v>
      </c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312"/>
      <c r="AC21" s="312"/>
      <c r="AD21" s="312"/>
      <c r="AE21" s="312"/>
      <c r="AF21" s="312"/>
      <c r="AG21" s="312"/>
      <c r="AH21" s="312"/>
      <c r="AI21" s="312"/>
      <c r="AJ21" s="312"/>
      <c r="AK21" s="312"/>
      <c r="AL21" s="312"/>
      <c r="AM21" s="312"/>
      <c r="AN21" s="312"/>
      <c r="AO21" s="312"/>
      <c r="AP21" s="312"/>
      <c r="AQ21" s="312"/>
      <c r="AR21" s="312"/>
      <c r="AS21" s="312"/>
      <c r="AT21" s="312"/>
      <c r="AU21" s="312"/>
      <c r="AV21" s="312"/>
      <c r="AW21" s="312"/>
      <c r="AX21" s="312"/>
      <c r="AY21" s="312"/>
      <c r="AZ21" s="312"/>
      <c r="BA21" s="312"/>
      <c r="BB21" s="312"/>
      <c r="BC21" s="312"/>
      <c r="BD21" s="312"/>
      <c r="BE21" s="312"/>
      <c r="BF21" s="312"/>
      <c r="BG21" s="312"/>
      <c r="BH21" s="312"/>
      <c r="BI21" s="312"/>
      <c r="BJ21" s="312"/>
      <c r="BK21" s="312"/>
      <c r="BL21" s="312"/>
      <c r="BM21" s="312"/>
      <c r="BN21" s="312"/>
      <c r="BO21" s="312"/>
      <c r="BP21" s="312"/>
      <c r="BQ21" s="312"/>
      <c r="BR21" s="312"/>
    </row>
    <row r="22" spans="3:70" ht="17.25" customHeight="1">
      <c r="C22" s="314"/>
      <c r="D22" s="322"/>
      <c r="E22" s="66" t="s">
        <v>95</v>
      </c>
      <c r="F22" s="70"/>
      <c r="G22" s="359">
        <v>64183</v>
      </c>
      <c r="H22" s="332">
        <v>0</v>
      </c>
      <c r="I22" s="332">
        <v>624006</v>
      </c>
      <c r="J22" s="360">
        <v>1287038</v>
      </c>
      <c r="K22" s="326">
        <f t="shared" si="1"/>
        <v>1975227</v>
      </c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312"/>
      <c r="AF22" s="312"/>
      <c r="AG22" s="312"/>
      <c r="AH22" s="312"/>
      <c r="AI22" s="312"/>
      <c r="AJ22" s="312"/>
      <c r="AK22" s="312"/>
      <c r="AL22" s="312"/>
      <c r="AM22" s="312"/>
      <c r="AN22" s="312"/>
      <c r="AO22" s="312"/>
      <c r="AP22" s="312"/>
      <c r="AQ22" s="312"/>
      <c r="AR22" s="312"/>
      <c r="AS22" s="312"/>
      <c r="AT22" s="312"/>
      <c r="AU22" s="312"/>
      <c r="AV22" s="312"/>
      <c r="AW22" s="312"/>
      <c r="AX22" s="312"/>
      <c r="AY22" s="312"/>
      <c r="AZ22" s="312"/>
      <c r="BA22" s="312"/>
      <c r="BB22" s="312"/>
      <c r="BC22" s="312"/>
      <c r="BD22" s="312"/>
      <c r="BE22" s="312"/>
      <c r="BF22" s="312"/>
      <c r="BG22" s="312"/>
      <c r="BH22" s="312"/>
      <c r="BI22" s="312"/>
      <c r="BJ22" s="312"/>
      <c r="BK22" s="312"/>
      <c r="BL22" s="312"/>
      <c r="BM22" s="312"/>
      <c r="BN22" s="312"/>
      <c r="BO22" s="312"/>
      <c r="BP22" s="312"/>
      <c r="BQ22" s="312"/>
      <c r="BR22" s="312"/>
    </row>
    <row r="23" spans="3:70" ht="17.25" customHeight="1">
      <c r="C23" s="314"/>
      <c r="D23" s="322"/>
      <c r="E23" s="66" t="s">
        <v>101</v>
      </c>
      <c r="F23" s="70"/>
      <c r="G23" s="359">
        <v>0</v>
      </c>
      <c r="H23" s="332">
        <v>0</v>
      </c>
      <c r="I23" s="332">
        <v>0</v>
      </c>
      <c r="J23" s="360">
        <v>149502</v>
      </c>
      <c r="K23" s="326">
        <f t="shared" si="1"/>
        <v>149502</v>
      </c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O23" s="312"/>
      <c r="AP23" s="312"/>
      <c r="AQ23" s="312"/>
      <c r="AR23" s="312"/>
      <c r="AS23" s="312"/>
      <c r="AT23" s="312"/>
      <c r="AU23" s="312"/>
      <c r="AV23" s="312"/>
      <c r="AW23" s="312"/>
      <c r="AX23" s="312"/>
      <c r="AY23" s="312"/>
      <c r="AZ23" s="312"/>
      <c r="BA23" s="312"/>
      <c r="BB23" s="312"/>
      <c r="BC23" s="312"/>
      <c r="BD23" s="312"/>
      <c r="BE23" s="312"/>
      <c r="BF23" s="312"/>
      <c r="BG23" s="312"/>
      <c r="BH23" s="312"/>
      <c r="BI23" s="312"/>
      <c r="BJ23" s="312"/>
      <c r="BK23" s="312"/>
      <c r="BL23" s="312"/>
      <c r="BM23" s="312"/>
      <c r="BN23" s="312"/>
      <c r="BO23" s="312"/>
      <c r="BP23" s="312"/>
      <c r="BQ23" s="312"/>
      <c r="BR23" s="312"/>
    </row>
    <row r="24" spans="3:70" ht="17.25" customHeight="1">
      <c r="C24" s="314"/>
      <c r="D24" s="322"/>
      <c r="E24" s="66" t="s">
        <v>96</v>
      </c>
      <c r="F24" s="70"/>
      <c r="G24" s="359">
        <v>47269</v>
      </c>
      <c r="H24" s="332">
        <v>0</v>
      </c>
      <c r="I24" s="332">
        <v>107817</v>
      </c>
      <c r="J24" s="360">
        <v>188629</v>
      </c>
      <c r="K24" s="326">
        <f t="shared" si="1"/>
        <v>343715</v>
      </c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  <c r="AA24" s="312"/>
      <c r="AB24" s="312"/>
      <c r="AC24" s="312"/>
      <c r="AD24" s="312"/>
      <c r="AE24" s="312"/>
      <c r="AF24" s="312"/>
      <c r="AG24" s="312"/>
      <c r="AH24" s="312"/>
      <c r="AI24" s="312"/>
      <c r="AJ24" s="312"/>
      <c r="AK24" s="312"/>
      <c r="AL24" s="312"/>
      <c r="AM24" s="312"/>
      <c r="AN24" s="312"/>
      <c r="AO24" s="312"/>
      <c r="AP24" s="312"/>
      <c r="AQ24" s="312"/>
      <c r="AR24" s="312"/>
      <c r="AS24" s="312"/>
      <c r="AT24" s="312"/>
      <c r="AU24" s="312"/>
      <c r="AV24" s="312"/>
      <c r="AW24" s="312"/>
      <c r="AX24" s="312"/>
      <c r="AY24" s="312"/>
      <c r="AZ24" s="312"/>
      <c r="BA24" s="312"/>
      <c r="BB24" s="312"/>
      <c r="BC24" s="312"/>
      <c r="BD24" s="312"/>
      <c r="BE24" s="312"/>
      <c r="BF24" s="312"/>
      <c r="BG24" s="312"/>
      <c r="BH24" s="312"/>
      <c r="BI24" s="312"/>
      <c r="BJ24" s="312"/>
      <c r="BK24" s="312"/>
      <c r="BL24" s="312"/>
      <c r="BM24" s="312"/>
      <c r="BN24" s="312"/>
      <c r="BO24" s="312"/>
      <c r="BP24" s="312"/>
      <c r="BQ24" s="312"/>
      <c r="BR24" s="312"/>
    </row>
    <row r="25" spans="3:70" ht="17.25" customHeight="1">
      <c r="C25" s="314"/>
      <c r="D25" s="322"/>
      <c r="E25" s="66" t="s">
        <v>97</v>
      </c>
      <c r="F25" s="70"/>
      <c r="G25" s="359">
        <v>0</v>
      </c>
      <c r="H25" s="332">
        <v>0</v>
      </c>
      <c r="I25" s="332">
        <v>0</v>
      </c>
      <c r="J25" s="360">
        <v>0</v>
      </c>
      <c r="K25" s="326">
        <f t="shared" si="1"/>
        <v>0</v>
      </c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/>
      <c r="AM25" s="312"/>
      <c r="AN25" s="312"/>
      <c r="AO25" s="312"/>
      <c r="AP25" s="312"/>
      <c r="AQ25" s="312"/>
      <c r="AR25" s="312"/>
      <c r="AS25" s="312"/>
      <c r="AT25" s="312"/>
      <c r="AU25" s="312"/>
      <c r="AV25" s="312"/>
      <c r="AW25" s="312"/>
      <c r="AX25" s="312"/>
      <c r="AY25" s="312"/>
      <c r="AZ25" s="312"/>
      <c r="BA25" s="312"/>
      <c r="BB25" s="312"/>
      <c r="BC25" s="312"/>
      <c r="BD25" s="312"/>
      <c r="BE25" s="312"/>
      <c r="BF25" s="312"/>
      <c r="BG25" s="312"/>
      <c r="BH25" s="312"/>
      <c r="BI25" s="312"/>
      <c r="BJ25" s="312"/>
      <c r="BK25" s="312"/>
      <c r="BL25" s="312"/>
      <c r="BM25" s="312"/>
      <c r="BN25" s="312"/>
      <c r="BO25" s="312"/>
      <c r="BP25" s="312"/>
      <c r="BQ25" s="312"/>
      <c r="BR25" s="312"/>
    </row>
    <row r="26" spans="3:70" ht="17.25" customHeight="1">
      <c r="C26" s="314"/>
      <c r="D26" s="322"/>
      <c r="E26" s="66" t="s">
        <v>98</v>
      </c>
      <c r="F26" s="70"/>
      <c r="G26" s="359">
        <v>0</v>
      </c>
      <c r="H26" s="332">
        <v>0</v>
      </c>
      <c r="I26" s="332">
        <v>0</v>
      </c>
      <c r="J26" s="360">
        <v>0</v>
      </c>
      <c r="K26" s="326">
        <f t="shared" si="1"/>
        <v>0</v>
      </c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312"/>
      <c r="AL26" s="312"/>
      <c r="AM26" s="312"/>
      <c r="AN26" s="312"/>
      <c r="AO26" s="312"/>
      <c r="AP26" s="312"/>
      <c r="AQ26" s="312"/>
      <c r="AR26" s="312"/>
      <c r="AS26" s="312"/>
      <c r="AT26" s="312"/>
      <c r="AU26" s="312"/>
      <c r="AV26" s="312"/>
      <c r="AW26" s="312"/>
      <c r="AX26" s="312"/>
      <c r="AY26" s="312"/>
      <c r="AZ26" s="312"/>
      <c r="BA26" s="312"/>
      <c r="BB26" s="312"/>
      <c r="BC26" s="312"/>
      <c r="BD26" s="312"/>
      <c r="BE26" s="312"/>
      <c r="BF26" s="312"/>
      <c r="BG26" s="312"/>
      <c r="BH26" s="312"/>
      <c r="BI26" s="312"/>
      <c r="BJ26" s="312"/>
      <c r="BK26" s="312"/>
      <c r="BL26" s="312"/>
      <c r="BM26" s="312"/>
      <c r="BN26" s="312"/>
      <c r="BO26" s="312"/>
      <c r="BP26" s="312"/>
      <c r="BQ26" s="312"/>
      <c r="BR26" s="312"/>
    </row>
    <row r="27" spans="3:70" ht="17.25" customHeight="1">
      <c r="C27" s="314"/>
      <c r="D27" s="322"/>
      <c r="E27" s="66" t="s">
        <v>219</v>
      </c>
      <c r="F27" s="70"/>
      <c r="G27" s="359">
        <v>0</v>
      </c>
      <c r="H27" s="332">
        <v>0</v>
      </c>
      <c r="I27" s="332">
        <v>0</v>
      </c>
      <c r="J27" s="360">
        <v>0</v>
      </c>
      <c r="K27" s="326">
        <f t="shared" si="1"/>
        <v>0</v>
      </c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2"/>
      <c r="AG27" s="312"/>
      <c r="AH27" s="312"/>
      <c r="AI27" s="312"/>
      <c r="AJ27" s="312"/>
      <c r="AK27" s="312"/>
      <c r="AL27" s="312"/>
      <c r="AM27" s="312"/>
      <c r="AN27" s="312"/>
      <c r="AO27" s="312"/>
      <c r="AP27" s="312"/>
      <c r="AQ27" s="312"/>
      <c r="AR27" s="312"/>
      <c r="AS27" s="312"/>
      <c r="AT27" s="312"/>
      <c r="AU27" s="312"/>
      <c r="AV27" s="312"/>
      <c r="AW27" s="312"/>
      <c r="AX27" s="312"/>
      <c r="AY27" s="312"/>
      <c r="AZ27" s="312"/>
      <c r="BA27" s="312"/>
      <c r="BB27" s="312"/>
      <c r="BC27" s="312"/>
      <c r="BD27" s="312"/>
      <c r="BE27" s="312"/>
      <c r="BF27" s="312"/>
      <c r="BG27" s="312"/>
      <c r="BH27" s="312"/>
      <c r="BI27" s="312"/>
      <c r="BJ27" s="312"/>
      <c r="BK27" s="312"/>
      <c r="BL27" s="312"/>
      <c r="BM27" s="312"/>
      <c r="BN27" s="312"/>
      <c r="BO27" s="312"/>
      <c r="BP27" s="312"/>
      <c r="BQ27" s="312"/>
      <c r="BR27" s="312"/>
    </row>
    <row r="28" spans="3:70" ht="17.25" customHeight="1">
      <c r="C28" s="314"/>
      <c r="D28" s="322"/>
      <c r="E28" s="66" t="s">
        <v>220</v>
      </c>
      <c r="F28" s="70"/>
      <c r="G28" s="359">
        <v>0</v>
      </c>
      <c r="H28" s="332">
        <v>0</v>
      </c>
      <c r="I28" s="332">
        <v>0</v>
      </c>
      <c r="J28" s="360">
        <v>0</v>
      </c>
      <c r="K28" s="326">
        <f t="shared" si="1"/>
        <v>0</v>
      </c>
      <c r="L28" s="312"/>
      <c r="M28" s="312"/>
      <c r="N28" s="312"/>
      <c r="O28" s="312"/>
      <c r="P28" s="312"/>
      <c r="Q28" s="312"/>
      <c r="R28" s="312"/>
      <c r="S28" s="312"/>
      <c r="T28" s="312"/>
      <c r="U28" s="312"/>
      <c r="V28" s="312"/>
      <c r="W28" s="312"/>
      <c r="X28" s="312"/>
      <c r="Y28" s="312"/>
      <c r="Z28" s="312"/>
      <c r="AA28" s="312"/>
      <c r="AB28" s="312"/>
      <c r="AC28" s="312"/>
      <c r="AD28" s="312"/>
      <c r="AE28" s="312"/>
      <c r="AF28" s="312"/>
      <c r="AG28" s="312"/>
      <c r="AH28" s="312"/>
      <c r="AI28" s="312"/>
      <c r="AJ28" s="312"/>
      <c r="AK28" s="312"/>
      <c r="AL28" s="312"/>
      <c r="AM28" s="312"/>
      <c r="AN28" s="312"/>
      <c r="AO28" s="312"/>
      <c r="AP28" s="312"/>
      <c r="AQ28" s="312"/>
      <c r="AR28" s="312"/>
      <c r="AS28" s="312"/>
      <c r="AT28" s="312"/>
      <c r="AU28" s="312"/>
      <c r="AV28" s="312"/>
      <c r="AW28" s="312"/>
      <c r="AX28" s="312"/>
      <c r="AY28" s="312"/>
      <c r="AZ28" s="312"/>
      <c r="BA28" s="312"/>
      <c r="BB28" s="312"/>
      <c r="BC28" s="312"/>
      <c r="BD28" s="312"/>
      <c r="BE28" s="312"/>
      <c r="BF28" s="312"/>
      <c r="BG28" s="312"/>
      <c r="BH28" s="312"/>
      <c r="BI28" s="312"/>
      <c r="BJ28" s="312"/>
      <c r="BK28" s="312"/>
      <c r="BL28" s="312"/>
      <c r="BM28" s="312"/>
      <c r="BN28" s="312"/>
      <c r="BO28" s="312"/>
      <c r="BP28" s="312"/>
      <c r="BQ28" s="312"/>
      <c r="BR28" s="312"/>
    </row>
    <row r="29" spans="3:70" ht="17.25" customHeight="1" thickBot="1">
      <c r="C29" s="472"/>
      <c r="D29" s="328"/>
      <c r="E29" s="67" t="s">
        <v>99</v>
      </c>
      <c r="F29" s="71"/>
      <c r="G29" s="385">
        <v>0</v>
      </c>
      <c r="H29" s="346">
        <v>0</v>
      </c>
      <c r="I29" s="346">
        <v>0</v>
      </c>
      <c r="J29" s="386">
        <v>0</v>
      </c>
      <c r="K29" s="329">
        <f t="shared" si="1"/>
        <v>0</v>
      </c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2"/>
      <c r="AK29" s="312"/>
      <c r="AL29" s="312"/>
      <c r="AM29" s="312"/>
      <c r="AN29" s="312"/>
      <c r="AO29" s="312"/>
      <c r="AP29" s="312"/>
      <c r="AQ29" s="312"/>
      <c r="AR29" s="312"/>
      <c r="AS29" s="312"/>
      <c r="AT29" s="312"/>
      <c r="AU29" s="312"/>
      <c r="AV29" s="312"/>
      <c r="AW29" s="312"/>
      <c r="AX29" s="312"/>
      <c r="AY29" s="312"/>
      <c r="AZ29" s="312"/>
      <c r="BA29" s="312"/>
      <c r="BB29" s="312"/>
      <c r="BC29" s="312"/>
      <c r="BD29" s="312"/>
      <c r="BE29" s="312"/>
      <c r="BF29" s="312"/>
      <c r="BG29" s="312"/>
      <c r="BH29" s="312"/>
      <c r="BI29" s="312"/>
      <c r="BJ29" s="312"/>
      <c r="BK29" s="312"/>
      <c r="BL29" s="312"/>
      <c r="BM29" s="312"/>
      <c r="BN29" s="312"/>
      <c r="BO29" s="312"/>
      <c r="BP29" s="312"/>
      <c r="BQ29" s="312"/>
      <c r="BR29" s="312"/>
    </row>
  </sheetData>
  <sheetProtection/>
  <mergeCells count="2">
    <mergeCell ref="K3:K4"/>
    <mergeCell ref="E19:F19"/>
  </mergeCells>
  <conditionalFormatting sqref="A1:IV65536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1968503937007874"/>
  <pageSetup errors="blank" horizontalDpi="600" verticalDpi="600" orientation="portrait" paperSize="9" scale="80" r:id="rId2"/>
  <headerFooter alignWithMargins="0">
    <oddFooter>&amp;C&amp;"ＭＳ Ｐゴシック,太字"&amp;16５　簡易水道事業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B1:L51"/>
  <sheetViews>
    <sheetView view="pageBreakPreview" zoomScale="75" zoomScaleNormal="75" zoomScaleSheetLayoutView="75" zoomScalePageLayoutView="0" workbookViewId="0" topLeftCell="A1">
      <selection activeCell="A1" sqref="A1:A16384"/>
    </sheetView>
  </sheetViews>
  <sheetFormatPr defaultColWidth="9.00390625" defaultRowHeight="18" customHeight="1"/>
  <cols>
    <col min="1" max="1" width="3.25390625" style="1" customWidth="1"/>
    <col min="2" max="2" width="2.75390625" style="1" customWidth="1"/>
    <col min="3" max="3" width="3.875" style="1" customWidth="1"/>
    <col min="4" max="4" width="6.50390625" style="1" customWidth="1"/>
    <col min="5" max="5" width="16.00390625" style="1" customWidth="1"/>
    <col min="6" max="6" width="14.00390625" style="4" customWidth="1"/>
    <col min="7" max="11" width="11.00390625" style="4" customWidth="1"/>
    <col min="12" max="16384" width="9.00390625" style="1" customWidth="1"/>
  </cols>
  <sheetData>
    <row r="1" spans="2:11" ht="18" customHeight="1" thickBot="1">
      <c r="B1" s="98" t="s">
        <v>35</v>
      </c>
      <c r="D1" s="2"/>
      <c r="E1" s="2"/>
      <c r="F1" s="3"/>
      <c r="J1" s="5"/>
      <c r="K1" s="5" t="s">
        <v>8</v>
      </c>
    </row>
    <row r="2" spans="2:12" ht="18" customHeight="1">
      <c r="B2" s="19" t="s">
        <v>57</v>
      </c>
      <c r="C2" s="20"/>
      <c r="D2" s="21"/>
      <c r="E2" s="22"/>
      <c r="F2" s="32" t="s">
        <v>56</v>
      </c>
      <c r="G2" s="23" t="s">
        <v>58</v>
      </c>
      <c r="H2" s="23" t="s">
        <v>59</v>
      </c>
      <c r="I2" s="23" t="s">
        <v>60</v>
      </c>
      <c r="J2" s="23" t="s">
        <v>61</v>
      </c>
      <c r="K2" s="517" t="s">
        <v>9</v>
      </c>
      <c r="L2" s="4"/>
    </row>
    <row r="3" spans="2:12" ht="18" customHeight="1" thickBot="1">
      <c r="B3" s="28"/>
      <c r="C3" s="29" t="s">
        <v>62</v>
      </c>
      <c r="D3" s="29"/>
      <c r="E3" s="30"/>
      <c r="F3" s="33"/>
      <c r="G3" s="31" t="s">
        <v>39</v>
      </c>
      <c r="H3" s="31" t="s">
        <v>40</v>
      </c>
      <c r="I3" s="31" t="s">
        <v>0</v>
      </c>
      <c r="J3" s="31" t="s">
        <v>1</v>
      </c>
      <c r="K3" s="518"/>
      <c r="L3" s="4"/>
    </row>
    <row r="4" spans="2:11" ht="18" customHeight="1">
      <c r="B4" s="24" t="s">
        <v>10</v>
      </c>
      <c r="C4" s="7"/>
      <c r="D4" s="7"/>
      <c r="E4" s="7"/>
      <c r="F4" s="88" t="s">
        <v>11</v>
      </c>
      <c r="G4" s="442">
        <f>SUM(G9,G7)</f>
        <v>2011</v>
      </c>
      <c r="H4" s="443">
        <f>SUM(H9,H7)</f>
        <v>0</v>
      </c>
      <c r="I4" s="443">
        <f>SUM(I9,I7)</f>
        <v>12462</v>
      </c>
      <c r="J4" s="443">
        <f>SUM(J9,J7)</f>
        <v>54416</v>
      </c>
      <c r="K4" s="347">
        <f>SUM(G4:J4)</f>
        <v>68889</v>
      </c>
    </row>
    <row r="5" spans="2:11" ht="18" customHeight="1">
      <c r="B5" s="24"/>
      <c r="C5" s="7"/>
      <c r="D5" s="7"/>
      <c r="E5" s="7"/>
      <c r="F5" s="84" t="s">
        <v>12</v>
      </c>
      <c r="G5" s="14">
        <f>SUM(G10)</f>
        <v>39590</v>
      </c>
      <c r="H5" s="14">
        <f>SUM(H10)</f>
        <v>10000</v>
      </c>
      <c r="I5" s="14">
        <f>SUM(I10)</f>
        <v>34712</v>
      </c>
      <c r="J5" s="14">
        <f>SUM(J10)</f>
        <v>54416</v>
      </c>
      <c r="K5" s="348">
        <f>SUM(G5:J5)</f>
        <v>138718</v>
      </c>
    </row>
    <row r="6" spans="2:11" ht="18" customHeight="1">
      <c r="B6" s="24"/>
      <c r="C6" s="9" t="s">
        <v>13</v>
      </c>
      <c r="D6" s="10"/>
      <c r="E6" s="10"/>
      <c r="F6" s="83"/>
      <c r="G6" s="305"/>
      <c r="H6" s="306"/>
      <c r="I6" s="306"/>
      <c r="J6" s="306"/>
      <c r="K6" s="349"/>
    </row>
    <row r="7" spans="2:11" ht="18" customHeight="1">
      <c r="B7" s="24"/>
      <c r="C7" s="11"/>
      <c r="D7" s="16" t="s">
        <v>31</v>
      </c>
      <c r="E7" s="17"/>
      <c r="F7" s="83" t="s">
        <v>12</v>
      </c>
      <c r="G7" s="81">
        <v>0</v>
      </c>
      <c r="H7" s="82">
        <v>0</v>
      </c>
      <c r="I7" s="82">
        <v>0</v>
      </c>
      <c r="J7" s="82">
        <v>0</v>
      </c>
      <c r="K7" s="350">
        <f>SUM(G7:J7)</f>
        <v>0</v>
      </c>
    </row>
    <row r="8" spans="2:11" ht="18" customHeight="1">
      <c r="B8" s="24"/>
      <c r="C8" s="6" t="s">
        <v>14</v>
      </c>
      <c r="D8" s="12"/>
      <c r="E8" s="12"/>
      <c r="F8" s="84"/>
      <c r="G8" s="305"/>
      <c r="H8" s="306"/>
      <c r="I8" s="306"/>
      <c r="J8" s="306"/>
      <c r="K8" s="349"/>
    </row>
    <row r="9" spans="2:11" ht="18" customHeight="1">
      <c r="B9" s="24"/>
      <c r="C9" s="6"/>
      <c r="D9" s="528" t="s">
        <v>15</v>
      </c>
      <c r="E9" s="529"/>
      <c r="F9" s="85" t="s">
        <v>11</v>
      </c>
      <c r="G9" s="414">
        <v>2011</v>
      </c>
      <c r="H9" s="344">
        <v>0</v>
      </c>
      <c r="I9" s="344">
        <v>12462</v>
      </c>
      <c r="J9" s="402">
        <v>54416</v>
      </c>
      <c r="K9" s="350">
        <f aca="true" t="shared" si="0" ref="K9:K41">SUM(G9:J9)</f>
        <v>68889</v>
      </c>
    </row>
    <row r="10" spans="2:11" ht="18" customHeight="1">
      <c r="B10" s="24"/>
      <c r="C10" s="6"/>
      <c r="D10" s="530"/>
      <c r="E10" s="531"/>
      <c r="F10" s="92" t="s">
        <v>12</v>
      </c>
      <c r="G10" s="366">
        <v>39590</v>
      </c>
      <c r="H10" s="336">
        <v>10000</v>
      </c>
      <c r="I10" s="336">
        <v>34712</v>
      </c>
      <c r="J10" s="367">
        <v>54416</v>
      </c>
      <c r="K10" s="351">
        <f t="shared" si="0"/>
        <v>138718</v>
      </c>
    </row>
    <row r="11" spans="2:11" ht="18" customHeight="1">
      <c r="B11" s="24"/>
      <c r="C11" s="6"/>
      <c r="D11" s="13"/>
      <c r="E11" s="532" t="s">
        <v>53</v>
      </c>
      <c r="F11" s="90" t="s">
        <v>11</v>
      </c>
      <c r="G11" s="366">
        <v>0</v>
      </c>
      <c r="H11" s="336">
        <v>0</v>
      </c>
      <c r="I11" s="336">
        <v>0</v>
      </c>
      <c r="J11" s="367">
        <v>188</v>
      </c>
      <c r="K11" s="352">
        <f t="shared" si="0"/>
        <v>188</v>
      </c>
    </row>
    <row r="12" spans="2:11" ht="18" customHeight="1">
      <c r="B12" s="24"/>
      <c r="C12" s="6"/>
      <c r="D12" s="13"/>
      <c r="E12" s="533"/>
      <c r="F12" s="90" t="s">
        <v>12</v>
      </c>
      <c r="G12" s="366">
        <v>0</v>
      </c>
      <c r="H12" s="336">
        <v>0</v>
      </c>
      <c r="I12" s="336">
        <v>0</v>
      </c>
      <c r="J12" s="367">
        <v>188</v>
      </c>
      <c r="K12" s="352">
        <f t="shared" si="0"/>
        <v>188</v>
      </c>
    </row>
    <row r="13" spans="2:11" ht="18" customHeight="1">
      <c r="B13" s="24"/>
      <c r="C13" s="6"/>
      <c r="D13" s="13"/>
      <c r="E13" s="532" t="s">
        <v>52</v>
      </c>
      <c r="F13" s="90" t="s">
        <v>11</v>
      </c>
      <c r="G13" s="366">
        <v>2011</v>
      </c>
      <c r="H13" s="336">
        <v>0</v>
      </c>
      <c r="I13" s="336">
        <v>12462</v>
      </c>
      <c r="J13" s="367">
        <v>27983</v>
      </c>
      <c r="K13" s="352">
        <f t="shared" si="0"/>
        <v>42456</v>
      </c>
    </row>
    <row r="14" spans="2:11" ht="18" customHeight="1">
      <c r="B14" s="24"/>
      <c r="C14" s="6"/>
      <c r="D14" s="13"/>
      <c r="E14" s="533"/>
      <c r="F14" s="90" t="s">
        <v>12</v>
      </c>
      <c r="G14" s="366">
        <v>4022</v>
      </c>
      <c r="H14" s="336">
        <v>0</v>
      </c>
      <c r="I14" s="336">
        <v>24923</v>
      </c>
      <c r="J14" s="367">
        <v>27983</v>
      </c>
      <c r="K14" s="352">
        <f t="shared" si="0"/>
        <v>56928</v>
      </c>
    </row>
    <row r="15" spans="2:11" ht="18" customHeight="1">
      <c r="B15" s="24"/>
      <c r="C15" s="6"/>
      <c r="D15" s="13"/>
      <c r="E15" s="534" t="s">
        <v>32</v>
      </c>
      <c r="F15" s="90" t="s">
        <v>11</v>
      </c>
      <c r="G15" s="366">
        <v>0</v>
      </c>
      <c r="H15" s="336">
        <v>0</v>
      </c>
      <c r="I15" s="336">
        <v>0</v>
      </c>
      <c r="J15" s="367">
        <v>26245</v>
      </c>
      <c r="K15" s="352">
        <f t="shared" si="0"/>
        <v>26245</v>
      </c>
    </row>
    <row r="16" spans="2:11" ht="18" customHeight="1">
      <c r="B16" s="24"/>
      <c r="C16" s="6"/>
      <c r="D16" s="13"/>
      <c r="E16" s="534"/>
      <c r="F16" s="90" t="s">
        <v>12</v>
      </c>
      <c r="G16" s="366">
        <v>0</v>
      </c>
      <c r="H16" s="336">
        <v>0</v>
      </c>
      <c r="I16" s="336">
        <v>0</v>
      </c>
      <c r="J16" s="367">
        <v>26245</v>
      </c>
      <c r="K16" s="352">
        <f t="shared" si="0"/>
        <v>26245</v>
      </c>
    </row>
    <row r="17" spans="2:11" ht="18" customHeight="1">
      <c r="B17" s="24"/>
      <c r="C17" s="6"/>
      <c r="D17" s="13"/>
      <c r="E17" s="535" t="s">
        <v>54</v>
      </c>
      <c r="F17" s="90" t="s">
        <v>11</v>
      </c>
      <c r="G17" s="366">
        <v>0</v>
      </c>
      <c r="H17" s="336">
        <v>0</v>
      </c>
      <c r="I17" s="336">
        <v>0</v>
      </c>
      <c r="J17" s="367">
        <v>0</v>
      </c>
      <c r="K17" s="352">
        <f t="shared" si="0"/>
        <v>0</v>
      </c>
    </row>
    <row r="18" spans="2:11" ht="18" customHeight="1">
      <c r="B18" s="24"/>
      <c r="C18" s="6"/>
      <c r="D18" s="13"/>
      <c r="E18" s="536"/>
      <c r="F18" s="90" t="s">
        <v>12</v>
      </c>
      <c r="G18" s="366">
        <v>0</v>
      </c>
      <c r="H18" s="336">
        <v>0</v>
      </c>
      <c r="I18" s="336">
        <v>0</v>
      </c>
      <c r="J18" s="367">
        <v>0</v>
      </c>
      <c r="K18" s="352">
        <f t="shared" si="0"/>
        <v>0</v>
      </c>
    </row>
    <row r="19" spans="2:11" ht="18" customHeight="1">
      <c r="B19" s="24"/>
      <c r="C19" s="6"/>
      <c r="D19" s="13"/>
      <c r="E19" s="526" t="s">
        <v>100</v>
      </c>
      <c r="F19" s="90" t="s">
        <v>11</v>
      </c>
      <c r="G19" s="366">
        <v>0</v>
      </c>
      <c r="H19" s="336">
        <v>0</v>
      </c>
      <c r="I19" s="336">
        <v>0</v>
      </c>
      <c r="J19" s="367">
        <v>0</v>
      </c>
      <c r="K19" s="352">
        <f t="shared" si="0"/>
        <v>0</v>
      </c>
    </row>
    <row r="20" spans="2:11" ht="18" customHeight="1">
      <c r="B20" s="24"/>
      <c r="C20" s="6"/>
      <c r="D20" s="13"/>
      <c r="E20" s="527"/>
      <c r="F20" s="90" t="s">
        <v>12</v>
      </c>
      <c r="G20" s="366">
        <v>0</v>
      </c>
      <c r="H20" s="336">
        <v>0</v>
      </c>
      <c r="I20" s="336">
        <v>0</v>
      </c>
      <c r="J20" s="367">
        <v>0</v>
      </c>
      <c r="K20" s="352">
        <f t="shared" si="0"/>
        <v>0</v>
      </c>
    </row>
    <row r="21" spans="2:11" ht="18" customHeight="1">
      <c r="B21" s="24"/>
      <c r="C21" s="6"/>
      <c r="D21" s="13"/>
      <c r="E21" s="535" t="s">
        <v>231</v>
      </c>
      <c r="F21" s="90" t="s">
        <v>11</v>
      </c>
      <c r="G21" s="366">
        <v>0</v>
      </c>
      <c r="H21" s="336">
        <v>0</v>
      </c>
      <c r="I21" s="336">
        <v>0</v>
      </c>
      <c r="J21" s="367">
        <v>0</v>
      </c>
      <c r="K21" s="352">
        <f t="shared" si="0"/>
        <v>0</v>
      </c>
    </row>
    <row r="22" spans="2:11" ht="18" customHeight="1">
      <c r="B22" s="24"/>
      <c r="C22" s="6"/>
      <c r="D22" s="13"/>
      <c r="E22" s="536"/>
      <c r="F22" s="90" t="s">
        <v>12</v>
      </c>
      <c r="G22" s="366">
        <v>0</v>
      </c>
      <c r="H22" s="336">
        <v>0</v>
      </c>
      <c r="I22" s="336">
        <v>0</v>
      </c>
      <c r="J22" s="367">
        <v>0</v>
      </c>
      <c r="K22" s="352">
        <f t="shared" si="0"/>
        <v>0</v>
      </c>
    </row>
    <row r="23" spans="2:11" ht="18" customHeight="1">
      <c r="B23" s="24"/>
      <c r="C23" s="6"/>
      <c r="D23" s="13"/>
      <c r="E23" s="526" t="s">
        <v>223</v>
      </c>
      <c r="F23" s="90" t="s">
        <v>11</v>
      </c>
      <c r="G23" s="366">
        <v>0</v>
      </c>
      <c r="H23" s="336">
        <v>0</v>
      </c>
      <c r="I23" s="336">
        <v>0</v>
      </c>
      <c r="J23" s="367">
        <v>0</v>
      </c>
      <c r="K23" s="352">
        <f t="shared" si="0"/>
        <v>0</v>
      </c>
    </row>
    <row r="24" spans="2:11" ht="18" customHeight="1">
      <c r="B24" s="24"/>
      <c r="C24" s="6"/>
      <c r="D24" s="13"/>
      <c r="E24" s="527"/>
      <c r="F24" s="90" t="s">
        <v>12</v>
      </c>
      <c r="G24" s="366">
        <v>0</v>
      </c>
      <c r="H24" s="336">
        <v>0</v>
      </c>
      <c r="I24" s="336">
        <v>0</v>
      </c>
      <c r="J24" s="367">
        <v>0</v>
      </c>
      <c r="K24" s="352">
        <f t="shared" si="0"/>
        <v>0</v>
      </c>
    </row>
    <row r="25" spans="2:11" ht="18" customHeight="1">
      <c r="B25" s="24"/>
      <c r="C25" s="6"/>
      <c r="D25" s="13"/>
      <c r="E25" s="537" t="s">
        <v>224</v>
      </c>
      <c r="F25" s="90" t="s">
        <v>11</v>
      </c>
      <c r="G25" s="366">
        <v>0</v>
      </c>
      <c r="H25" s="336">
        <v>0</v>
      </c>
      <c r="I25" s="336">
        <v>0</v>
      </c>
      <c r="J25" s="367">
        <v>0</v>
      </c>
      <c r="K25" s="352">
        <f t="shared" si="0"/>
        <v>0</v>
      </c>
    </row>
    <row r="26" spans="2:11" ht="18" customHeight="1" thickBot="1">
      <c r="B26" s="35"/>
      <c r="C26" s="36"/>
      <c r="D26" s="89"/>
      <c r="E26" s="538"/>
      <c r="F26" s="91" t="s">
        <v>12</v>
      </c>
      <c r="G26" s="409">
        <v>35568</v>
      </c>
      <c r="H26" s="410">
        <v>10000</v>
      </c>
      <c r="I26" s="410">
        <v>9789</v>
      </c>
      <c r="J26" s="411">
        <v>0</v>
      </c>
      <c r="K26" s="353">
        <f t="shared" si="0"/>
        <v>55357</v>
      </c>
    </row>
    <row r="27" spans="2:11" ht="18" customHeight="1">
      <c r="B27" s="24" t="s">
        <v>16</v>
      </c>
      <c r="C27" s="7"/>
      <c r="D27" s="7"/>
      <c r="E27" s="7"/>
      <c r="F27" s="88" t="s">
        <v>11</v>
      </c>
      <c r="G27" s="442">
        <f aca="true" t="shared" si="1" ref="G27:J28">SUM(G29)</f>
        <v>3004</v>
      </c>
      <c r="H27" s="443">
        <f t="shared" si="1"/>
        <v>0</v>
      </c>
      <c r="I27" s="443">
        <f t="shared" si="1"/>
        <v>54091</v>
      </c>
      <c r="J27" s="443">
        <f t="shared" si="1"/>
        <v>101235</v>
      </c>
      <c r="K27" s="347">
        <f t="shared" si="0"/>
        <v>158330</v>
      </c>
    </row>
    <row r="28" spans="2:11" ht="18" customHeight="1">
      <c r="B28" s="24"/>
      <c r="C28" s="12"/>
      <c r="D28" s="12"/>
      <c r="E28" s="86"/>
      <c r="F28" s="84" t="s">
        <v>12</v>
      </c>
      <c r="G28" s="14">
        <f t="shared" si="1"/>
        <v>13012</v>
      </c>
      <c r="H28" s="8">
        <f t="shared" si="1"/>
        <v>0</v>
      </c>
      <c r="I28" s="8">
        <f t="shared" si="1"/>
        <v>108183</v>
      </c>
      <c r="J28" s="8">
        <f t="shared" si="1"/>
        <v>276427</v>
      </c>
      <c r="K28" s="348">
        <f t="shared" si="0"/>
        <v>397622</v>
      </c>
    </row>
    <row r="29" spans="2:11" ht="18" customHeight="1">
      <c r="B29" s="24"/>
      <c r="C29" s="9" t="s">
        <v>228</v>
      </c>
      <c r="D29" s="7"/>
      <c r="E29" s="7"/>
      <c r="F29" s="85" t="s">
        <v>11</v>
      </c>
      <c r="G29" s="414">
        <v>3004</v>
      </c>
      <c r="H29" s="344">
        <v>0</v>
      </c>
      <c r="I29" s="344">
        <v>54091</v>
      </c>
      <c r="J29" s="402">
        <v>101235</v>
      </c>
      <c r="K29" s="350">
        <f t="shared" si="0"/>
        <v>158330</v>
      </c>
    </row>
    <row r="30" spans="2:11" ht="18" customHeight="1">
      <c r="B30" s="24"/>
      <c r="C30" s="6"/>
      <c r="D30" s="12"/>
      <c r="E30" s="12"/>
      <c r="F30" s="84" t="s">
        <v>12</v>
      </c>
      <c r="G30" s="381">
        <v>13012</v>
      </c>
      <c r="H30" s="338">
        <v>0</v>
      </c>
      <c r="I30" s="338">
        <v>108183</v>
      </c>
      <c r="J30" s="382">
        <v>276427</v>
      </c>
      <c r="K30" s="419">
        <f t="shared" si="0"/>
        <v>397622</v>
      </c>
    </row>
    <row r="31" spans="2:11" ht="18" customHeight="1">
      <c r="B31" s="24"/>
      <c r="C31" s="6"/>
      <c r="D31" s="9" t="s">
        <v>44</v>
      </c>
      <c r="E31" s="10"/>
      <c r="F31" s="85" t="s">
        <v>11</v>
      </c>
      <c r="G31" s="383">
        <v>0</v>
      </c>
      <c r="H31" s="380">
        <v>0</v>
      </c>
      <c r="I31" s="380">
        <v>0</v>
      </c>
      <c r="J31" s="384">
        <v>323</v>
      </c>
      <c r="K31" s="415">
        <f t="shared" si="0"/>
        <v>323</v>
      </c>
    </row>
    <row r="32" spans="2:11" ht="18" customHeight="1">
      <c r="B32" s="24"/>
      <c r="C32" s="6"/>
      <c r="D32" s="101" t="s">
        <v>45</v>
      </c>
      <c r="E32" s="12"/>
      <c r="F32" s="84" t="s">
        <v>12</v>
      </c>
      <c r="G32" s="381">
        <v>0</v>
      </c>
      <c r="H32" s="338">
        <v>0</v>
      </c>
      <c r="I32" s="338">
        <v>0</v>
      </c>
      <c r="J32" s="382">
        <v>323</v>
      </c>
      <c r="K32" s="419">
        <f t="shared" si="0"/>
        <v>323</v>
      </c>
    </row>
    <row r="33" spans="2:11" ht="18" customHeight="1">
      <c r="B33" s="24"/>
      <c r="C33" s="6"/>
      <c r="D33" s="6" t="s">
        <v>46</v>
      </c>
      <c r="E33" s="7"/>
      <c r="F33" s="85" t="s">
        <v>11</v>
      </c>
      <c r="G33" s="383">
        <v>3004</v>
      </c>
      <c r="H33" s="380">
        <v>0</v>
      </c>
      <c r="I33" s="380">
        <v>54091</v>
      </c>
      <c r="J33" s="384">
        <v>100912</v>
      </c>
      <c r="K33" s="415">
        <f t="shared" si="0"/>
        <v>158007</v>
      </c>
    </row>
    <row r="34" spans="2:11" ht="18" customHeight="1">
      <c r="B34" s="24"/>
      <c r="C34" s="15"/>
      <c r="D34" s="12" t="s">
        <v>47</v>
      </c>
      <c r="E34" s="12"/>
      <c r="F34" s="84" t="s">
        <v>12</v>
      </c>
      <c r="G34" s="381">
        <v>6007</v>
      </c>
      <c r="H34" s="338">
        <v>0</v>
      </c>
      <c r="I34" s="338">
        <v>108183</v>
      </c>
      <c r="J34" s="382">
        <v>100912</v>
      </c>
      <c r="K34" s="419">
        <f t="shared" si="0"/>
        <v>215102</v>
      </c>
    </row>
    <row r="35" spans="2:11" ht="18" customHeight="1">
      <c r="B35" s="24"/>
      <c r="C35" s="15"/>
      <c r="D35" s="7" t="s">
        <v>48</v>
      </c>
      <c r="E35" s="7"/>
      <c r="F35" s="85" t="s">
        <v>11</v>
      </c>
      <c r="G35" s="416">
        <v>0</v>
      </c>
      <c r="H35" s="417">
        <v>0</v>
      </c>
      <c r="I35" s="417">
        <v>0</v>
      </c>
      <c r="J35" s="418">
        <v>0</v>
      </c>
      <c r="K35" s="415">
        <f t="shared" si="0"/>
        <v>0</v>
      </c>
    </row>
    <row r="36" spans="2:11" ht="18" customHeight="1">
      <c r="B36" s="24"/>
      <c r="C36" s="15"/>
      <c r="D36" s="12" t="s">
        <v>49</v>
      </c>
      <c r="E36" s="12"/>
      <c r="F36" s="84" t="s">
        <v>12</v>
      </c>
      <c r="G36" s="393">
        <v>0</v>
      </c>
      <c r="H36" s="335">
        <v>0</v>
      </c>
      <c r="I36" s="335">
        <v>0</v>
      </c>
      <c r="J36" s="394">
        <v>0</v>
      </c>
      <c r="K36" s="348">
        <f>SUM(G36:J36)</f>
        <v>0</v>
      </c>
    </row>
    <row r="37" spans="2:11" ht="18" customHeight="1">
      <c r="B37" s="24"/>
      <c r="C37" s="6"/>
      <c r="D37" s="6" t="s">
        <v>50</v>
      </c>
      <c r="E37" s="7"/>
      <c r="F37" s="85" t="s">
        <v>11</v>
      </c>
      <c r="G37" s="416">
        <v>0</v>
      </c>
      <c r="H37" s="417">
        <v>0</v>
      </c>
      <c r="I37" s="417">
        <v>0</v>
      </c>
      <c r="J37" s="418">
        <v>0</v>
      </c>
      <c r="K37" s="350">
        <f t="shared" si="0"/>
        <v>0</v>
      </c>
    </row>
    <row r="38" spans="2:11" ht="18" customHeight="1">
      <c r="B38" s="24"/>
      <c r="C38" s="6"/>
      <c r="D38" s="11" t="s">
        <v>51</v>
      </c>
      <c r="E38" s="12"/>
      <c r="F38" s="84" t="s">
        <v>12</v>
      </c>
      <c r="G38" s="393">
        <v>0</v>
      </c>
      <c r="H38" s="335">
        <v>0</v>
      </c>
      <c r="I38" s="335">
        <v>0</v>
      </c>
      <c r="J38" s="394">
        <v>0</v>
      </c>
      <c r="K38" s="348">
        <f t="shared" si="0"/>
        <v>0</v>
      </c>
    </row>
    <row r="39" spans="2:11" ht="18" customHeight="1" thickBot="1">
      <c r="B39" s="35"/>
      <c r="C39" s="36"/>
      <c r="D39" s="451" t="s">
        <v>33</v>
      </c>
      <c r="E39" s="452"/>
      <c r="F39" s="87" t="s">
        <v>12</v>
      </c>
      <c r="G39" s="420">
        <v>7005</v>
      </c>
      <c r="H39" s="410">
        <v>0</v>
      </c>
      <c r="I39" s="410">
        <v>0</v>
      </c>
      <c r="J39" s="421">
        <v>175192</v>
      </c>
      <c r="K39" s="350">
        <f t="shared" si="0"/>
        <v>182197</v>
      </c>
    </row>
    <row r="40" spans="2:11" ht="18" customHeight="1">
      <c r="B40" s="24" t="s">
        <v>17</v>
      </c>
      <c r="C40" s="7"/>
      <c r="D40" s="7"/>
      <c r="E40" s="7"/>
      <c r="F40" s="92" t="s">
        <v>11</v>
      </c>
      <c r="G40" s="422">
        <v>5015</v>
      </c>
      <c r="H40" s="423">
        <v>0</v>
      </c>
      <c r="I40" s="423">
        <v>66553</v>
      </c>
      <c r="J40" s="424">
        <v>155651</v>
      </c>
      <c r="K40" s="347">
        <f t="shared" si="0"/>
        <v>227219</v>
      </c>
    </row>
    <row r="41" spans="2:11" ht="18" customHeight="1" thickBot="1">
      <c r="B41" s="35"/>
      <c r="C41" s="37"/>
      <c r="D41" s="37"/>
      <c r="E41" s="37"/>
      <c r="F41" s="87" t="s">
        <v>12</v>
      </c>
      <c r="G41" s="420">
        <v>52602</v>
      </c>
      <c r="H41" s="410">
        <v>10000</v>
      </c>
      <c r="I41" s="410">
        <v>142895</v>
      </c>
      <c r="J41" s="421">
        <v>330843</v>
      </c>
      <c r="K41" s="354">
        <f t="shared" si="0"/>
        <v>536340</v>
      </c>
    </row>
    <row r="42" spans="2:11" ht="18" customHeight="1">
      <c r="B42" s="519" t="s">
        <v>18</v>
      </c>
      <c r="C42" s="520"/>
      <c r="D42" s="520"/>
      <c r="E42" s="520"/>
      <c r="F42" s="521"/>
      <c r="G42" s="307"/>
      <c r="H42" s="308"/>
      <c r="I42" s="308"/>
      <c r="J42" s="308"/>
      <c r="K42" s="355"/>
    </row>
    <row r="43" spans="2:11" ht="18" customHeight="1">
      <c r="B43" s="24"/>
      <c r="C43" s="9" t="s">
        <v>19</v>
      </c>
      <c r="D43" s="10"/>
      <c r="E43" s="458"/>
      <c r="F43" s="85" t="s">
        <v>229</v>
      </c>
      <c r="G43" s="377">
        <v>0</v>
      </c>
      <c r="H43" s="344">
        <v>0</v>
      </c>
      <c r="I43" s="344">
        <v>0</v>
      </c>
      <c r="J43" s="378">
        <v>0</v>
      </c>
      <c r="K43" s="462">
        <f aca="true" t="shared" si="2" ref="K43:K51">SUM(G43:J43)</f>
        <v>0</v>
      </c>
    </row>
    <row r="44" spans="2:11" ht="18" customHeight="1">
      <c r="B44" s="24"/>
      <c r="C44" s="11"/>
      <c r="D44" s="12"/>
      <c r="E44" s="459"/>
      <c r="F44" s="84" t="s">
        <v>20</v>
      </c>
      <c r="G44" s="460">
        <v>37579</v>
      </c>
      <c r="H44" s="342">
        <v>10000</v>
      </c>
      <c r="I44" s="342">
        <v>22250</v>
      </c>
      <c r="J44" s="461">
        <v>0</v>
      </c>
      <c r="K44" s="419">
        <f t="shared" si="2"/>
        <v>69829</v>
      </c>
    </row>
    <row r="45" spans="2:11" ht="18" customHeight="1">
      <c r="B45" s="24"/>
      <c r="C45" s="6" t="s">
        <v>21</v>
      </c>
      <c r="D45" s="12"/>
      <c r="E45" s="12"/>
      <c r="F45" s="84" t="s">
        <v>22</v>
      </c>
      <c r="G45" s="381">
        <v>10008</v>
      </c>
      <c r="H45" s="338">
        <v>0</v>
      </c>
      <c r="I45" s="338">
        <v>54092</v>
      </c>
      <c r="J45" s="453">
        <v>175192</v>
      </c>
      <c r="K45" s="348">
        <f t="shared" si="2"/>
        <v>239292</v>
      </c>
    </row>
    <row r="46" spans="2:11" ht="18" customHeight="1">
      <c r="B46" s="25"/>
      <c r="C46" s="16" t="s">
        <v>23</v>
      </c>
      <c r="D46" s="17"/>
      <c r="E46" s="539" t="s">
        <v>41</v>
      </c>
      <c r="F46" s="540"/>
      <c r="G46" s="359">
        <v>47587</v>
      </c>
      <c r="H46" s="332">
        <v>10000</v>
      </c>
      <c r="I46" s="332">
        <v>76342</v>
      </c>
      <c r="J46" s="454">
        <v>175192</v>
      </c>
      <c r="K46" s="356">
        <f t="shared" si="2"/>
        <v>309121</v>
      </c>
    </row>
    <row r="47" spans="2:11" ht="18" customHeight="1">
      <c r="B47" s="522" t="s">
        <v>37</v>
      </c>
      <c r="C47" s="523"/>
      <c r="D47" s="523"/>
      <c r="E47" s="79" t="s">
        <v>24</v>
      </c>
      <c r="F47" s="80"/>
      <c r="G47" s="383">
        <v>0</v>
      </c>
      <c r="H47" s="380">
        <v>0</v>
      </c>
      <c r="I47" s="380">
        <v>0</v>
      </c>
      <c r="J47" s="455">
        <v>0</v>
      </c>
      <c r="K47" s="415">
        <f t="shared" si="2"/>
        <v>0</v>
      </c>
    </row>
    <row r="48" spans="2:11" ht="18" customHeight="1">
      <c r="B48" s="524"/>
      <c r="C48" s="525"/>
      <c r="D48" s="525"/>
      <c r="E48" s="77" t="s">
        <v>25</v>
      </c>
      <c r="F48" s="78" t="s">
        <v>42</v>
      </c>
      <c r="G48" s="381">
        <v>0</v>
      </c>
      <c r="H48" s="338">
        <v>0</v>
      </c>
      <c r="I48" s="338">
        <v>0</v>
      </c>
      <c r="J48" s="453">
        <v>0</v>
      </c>
      <c r="K48" s="419">
        <f t="shared" si="2"/>
        <v>0</v>
      </c>
    </row>
    <row r="49" spans="2:11" ht="18" customHeight="1">
      <c r="B49" s="522" t="s">
        <v>38</v>
      </c>
      <c r="C49" s="523"/>
      <c r="D49" s="523"/>
      <c r="E49" s="79" t="s">
        <v>24</v>
      </c>
      <c r="F49" s="80"/>
      <c r="G49" s="383">
        <v>0</v>
      </c>
      <c r="H49" s="380">
        <v>0</v>
      </c>
      <c r="I49" s="380">
        <v>0</v>
      </c>
      <c r="J49" s="455">
        <v>0</v>
      </c>
      <c r="K49" s="415">
        <f t="shared" si="2"/>
        <v>0</v>
      </c>
    </row>
    <row r="50" spans="2:11" ht="18" customHeight="1">
      <c r="B50" s="524"/>
      <c r="C50" s="525"/>
      <c r="D50" s="525"/>
      <c r="E50" s="77" t="s">
        <v>25</v>
      </c>
      <c r="F50" s="78" t="s">
        <v>43</v>
      </c>
      <c r="G50" s="381">
        <v>0</v>
      </c>
      <c r="H50" s="338">
        <v>0</v>
      </c>
      <c r="I50" s="338">
        <v>0</v>
      </c>
      <c r="J50" s="453">
        <v>0</v>
      </c>
      <c r="K50" s="419">
        <f t="shared" si="2"/>
        <v>0</v>
      </c>
    </row>
    <row r="51" spans="2:11" ht="18" customHeight="1" thickBot="1">
      <c r="B51" s="26" t="s">
        <v>26</v>
      </c>
      <c r="C51" s="27"/>
      <c r="D51" s="27"/>
      <c r="E51" s="27"/>
      <c r="F51" s="34"/>
      <c r="G51" s="385">
        <v>47587</v>
      </c>
      <c r="H51" s="346">
        <v>10000</v>
      </c>
      <c r="I51" s="346">
        <v>76342</v>
      </c>
      <c r="J51" s="456">
        <v>175192</v>
      </c>
      <c r="K51" s="457">
        <f t="shared" si="2"/>
        <v>309121</v>
      </c>
    </row>
  </sheetData>
  <sheetProtection/>
  <mergeCells count="14">
    <mergeCell ref="E25:E26"/>
    <mergeCell ref="E46:F46"/>
    <mergeCell ref="E19:E20"/>
    <mergeCell ref="E21:E22"/>
    <mergeCell ref="K2:K3"/>
    <mergeCell ref="B42:F42"/>
    <mergeCell ref="B47:D48"/>
    <mergeCell ref="B49:D50"/>
    <mergeCell ref="E23:E24"/>
    <mergeCell ref="D9:E10"/>
    <mergeCell ref="E11:E12"/>
    <mergeCell ref="E13:E14"/>
    <mergeCell ref="E15:E16"/>
    <mergeCell ref="E17:E18"/>
  </mergeCells>
  <conditionalFormatting sqref="A1:IV65536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1968503937007874"/>
  <pageSetup errors="blank" horizontalDpi="600" verticalDpi="600" orientation="portrait" paperSize="9" scale="80" r:id="rId2"/>
  <headerFooter alignWithMargins="0">
    <oddFooter>&amp;C&amp;"ＭＳ Ｐゴシック,太字"&amp;16５　簡易水道事業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茨城県</cp:lastModifiedBy>
  <cp:lastPrinted>2012-03-14T04:37:17Z</cp:lastPrinted>
  <dcterms:created xsi:type="dcterms:W3CDTF">1999-07-27T06:18:02Z</dcterms:created>
  <dcterms:modified xsi:type="dcterms:W3CDTF">2012-03-14T04:37:32Z</dcterms:modified>
  <cp:category/>
  <cp:version/>
  <cp:contentType/>
  <cp:contentStatus/>
</cp:coreProperties>
</file>