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60" windowWidth="7680" windowHeight="8760" activeTab="0"/>
  </bookViews>
  <sheets>
    <sheet name="第1表（51表）" sheetId="1" r:id="rId1"/>
    <sheet name="第2表（26表）" sheetId="2" r:id="rId2"/>
    <sheet name="第3表（24表）" sheetId="3" r:id="rId3"/>
    <sheet name="第4表（21表）" sheetId="4" r:id="rId4"/>
  </sheets>
  <definedNames>
    <definedName name="_xlnm.Print_Area" localSheetId="0">'第1表（51表）'!$A$1:$R$55</definedName>
    <definedName name="_xlnm.Print_Area" localSheetId="1">'第2表（26表）'!$A$1:$R$95</definedName>
    <definedName name="_xlnm.Print_Area" localSheetId="2">'第3表（24表）'!$A$1:$L$28</definedName>
    <definedName name="_xlnm.Print_Area" localSheetId="3">'第4表（21表）'!$A$1:$V$40</definedName>
    <definedName name="_xlnm.Print_Titles" localSheetId="2">'第3表（24表）'!$A:$F,'第3表（24表）'!$3:$4</definedName>
  </definedNames>
  <calcPr fullCalcOnLoad="1"/>
</workbook>
</file>

<file path=xl/sharedStrings.xml><?xml version="1.0" encoding="utf-8"?>
<sst xmlns="http://schemas.openxmlformats.org/spreadsheetml/2006/main" count="379" uniqueCount="287">
  <si>
    <t>財政融資</t>
  </si>
  <si>
    <t>郵　　　貯</t>
  </si>
  <si>
    <t>簡　　　保</t>
  </si>
  <si>
    <t>指定介護</t>
  </si>
  <si>
    <t>老人短期</t>
  </si>
  <si>
    <t>老人デイ</t>
  </si>
  <si>
    <t>石岡市</t>
  </si>
  <si>
    <t>無</t>
  </si>
  <si>
    <t>坂東市</t>
  </si>
  <si>
    <t>筑西市</t>
  </si>
  <si>
    <t>082023</t>
  </si>
  <si>
    <t>082058</t>
  </si>
  <si>
    <t>082279</t>
  </si>
  <si>
    <t>082287</t>
  </si>
  <si>
    <t>082325</t>
  </si>
  <si>
    <t>日立市</t>
  </si>
  <si>
    <t>石岡市</t>
  </si>
  <si>
    <t>筑西市</t>
  </si>
  <si>
    <t>坂東市</t>
  </si>
  <si>
    <t>神栖市</t>
  </si>
  <si>
    <t>特別養護老人ホームのぞみ</t>
  </si>
  <si>
    <t>日立市</t>
  </si>
  <si>
    <t>日立，石岡は，内訳を入力する列を非表示にしている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</si>
  <si>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</si>
  <si>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</si>
  <si>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</si>
  <si>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</si>
  <si>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</si>
  <si>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</si>
  <si>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</si>
  <si>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</si>
  <si>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</si>
  <si>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</si>
  <si>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</si>
  <si>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</si>
  <si>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</si>
  <si>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</si>
  <si>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</si>
  <si>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</si>
  <si>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</si>
  <si>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３．光熱水費</t>
  </si>
  <si>
    <t>４．通信運搬費</t>
  </si>
  <si>
    <t>５．修繕費</t>
  </si>
  <si>
    <t>９．附帯事業費</t>
  </si>
  <si>
    <t>６．研究研修費</t>
  </si>
  <si>
    <t>７．委託料</t>
  </si>
  <si>
    <t>８．材料費</t>
  </si>
  <si>
    <t>（１）介護材料費</t>
  </si>
  <si>
    <t>（２）医療材料費</t>
  </si>
  <si>
    <t>（３）給食材料費</t>
  </si>
  <si>
    <t>１０．その他</t>
  </si>
  <si>
    <t>１１．費用合計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</si>
  <si>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</si>
  <si>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</si>
  <si>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</si>
  <si>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</si>
  <si>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</si>
  <si>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</si>
  <si>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第３表　地方債に関する調</t>
  </si>
  <si>
    <t>第２表　歳入歳出決算に関する調</t>
  </si>
  <si>
    <t>介護サービス事業</t>
  </si>
  <si>
    <t>第１表　施設及び業務概況に関する調</t>
  </si>
  <si>
    <t>（千円）</t>
  </si>
  <si>
    <t>員</t>
  </si>
  <si>
    <t>（人）</t>
  </si>
  <si>
    <t>ア　施設ｻｰﾋﾞｽ日数（日）</t>
  </si>
  <si>
    <t>イ　年延施設ｻｰﾋﾞｽ利用者数（人）</t>
  </si>
  <si>
    <t>（ア）居宅ｻｰﾋﾞｽ日数（日）</t>
  </si>
  <si>
    <t>ウ　年延入所定員（人）</t>
  </si>
  <si>
    <t>（イ）年延居宅ｻｰﾋﾞｽ利用者数（人）</t>
  </si>
  <si>
    <t>年延居宅ｻｰﾋﾞｽ利用者数（人）</t>
  </si>
  <si>
    <t>（ウ）年延入所定員（人）</t>
  </si>
  <si>
    <t>年延居宅介護支援利用者数（人）</t>
  </si>
  <si>
    <t>ア　介護サービス日数（日）</t>
  </si>
  <si>
    <t>イ　年延介護サービス利用者数（人）</t>
  </si>
  <si>
    <t>年延外来患者数（人）</t>
  </si>
  <si>
    <t>数</t>
  </si>
  <si>
    <t>第４表　費用構成表</t>
  </si>
  <si>
    <t>（７）政府保証付外債</t>
  </si>
  <si>
    <t>（８）交付公債</t>
  </si>
  <si>
    <t>（９）その他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</si>
  <si>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</si>
  <si>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</si>
  <si>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</si>
  <si>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ア　訪問介護</t>
  </si>
  <si>
    <t>イ　訪問入浴</t>
  </si>
  <si>
    <t>　　介護</t>
  </si>
  <si>
    <t>ウ　訪問看護</t>
  </si>
  <si>
    <t>エ　訪問ﾘﾊﾋﾞﾘ</t>
  </si>
  <si>
    <t>カ　通所介護</t>
  </si>
  <si>
    <t>キ　通所ﾘﾊﾋﾞﾘ</t>
  </si>
  <si>
    <t>ク　短期入所</t>
  </si>
  <si>
    <t>　　生活介護</t>
  </si>
  <si>
    <t>ケ　短期入所</t>
  </si>
  <si>
    <t>　　療養介護</t>
  </si>
  <si>
    <t>オ　居宅療養
     管理指導</t>
  </si>
  <si>
    <t>コ　福祉用具
     貸与</t>
  </si>
  <si>
    <t>その他</t>
  </si>
  <si>
    <t>医療分</t>
  </si>
  <si>
    <t>（３）居宅介護支援</t>
  </si>
  <si>
    <t>施設</t>
  </si>
  <si>
    <t>訪問介護</t>
  </si>
  <si>
    <t>訪問ﾘﾊﾋﾞﾘｽﾃｰｼｮﾝ</t>
  </si>
  <si>
    <t>居宅療養管理指導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</si>
  <si>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</si>
  <si>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</si>
  <si>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</si>
  <si>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</si>
  <si>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上記に対する財源としての地方債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</si>
  <si>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</si>
  <si>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</si>
  <si>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</si>
  <si>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</si>
  <si>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</si>
  <si>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</si>
  <si>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</si>
  <si>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　　実質赤字額　　</t>
  </si>
  <si>
    <t>損益勘定所属職員給与費</t>
  </si>
  <si>
    <t>介護サービス収益</t>
  </si>
  <si>
    <t>介護サービス費用</t>
  </si>
  <si>
    <t>１４．職員給与費対</t>
  </si>
  <si>
    <t>１８．赤字比率</t>
  </si>
  <si>
    <t>　　　　　　　介護サービス収益　　×１００</t>
  </si>
  <si>
    <t>２．指定管理者制度</t>
  </si>
  <si>
    <t>代行制</t>
  </si>
  <si>
    <t>無</t>
  </si>
  <si>
    <t>代行制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</si>
  <si>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</si>
  <si>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</si>
  <si>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</si>
  <si>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</si>
  <si>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</si>
  <si>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</si>
  <si>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</si>
  <si>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７％以上７．５％未満</t>
  </si>
  <si>
    <t>７．５％以上８％未満</t>
  </si>
  <si>
    <t>８％以上</t>
  </si>
  <si>
    <t>職員数</t>
  </si>
  <si>
    <t>（２）地方公営企業等金融機構</t>
  </si>
  <si>
    <t>機構資金（旧公庫資金）</t>
  </si>
  <si>
    <t>機構資金（公庫資金）に係る繰上償還金分</t>
  </si>
  <si>
    <t>神栖市</t>
  </si>
  <si>
    <t>×１００</t>
  </si>
  <si>
    <t>×１００</t>
  </si>
  <si>
    <t>（１）政府資金</t>
  </si>
  <si>
    <t>（３）市中銀行</t>
  </si>
  <si>
    <t>（４）市中銀行以外の金融機関</t>
  </si>
  <si>
    <t>（５）市場公募債</t>
  </si>
  <si>
    <t>（６）共済組合</t>
  </si>
  <si>
    <t>項　目</t>
  </si>
  <si>
    <t>団体名</t>
  </si>
  <si>
    <t>082023</t>
  </si>
  <si>
    <t>082058</t>
  </si>
  <si>
    <t>082279</t>
  </si>
  <si>
    <t>082287</t>
  </si>
  <si>
    <t>082325</t>
  </si>
  <si>
    <t>　県　　計</t>
  </si>
  <si>
    <t>１．事業開始年月日</t>
  </si>
  <si>
    <t>（１）施設数</t>
  </si>
  <si>
    <t>３．</t>
  </si>
  <si>
    <t>（２）</t>
  </si>
  <si>
    <t>ア　指定介護老人福祉施設</t>
  </si>
  <si>
    <t>イ　介護老人保健施設</t>
  </si>
  <si>
    <t>施</t>
  </si>
  <si>
    <t>定</t>
  </si>
  <si>
    <t>ウ　通所介護</t>
  </si>
  <si>
    <t>エ　通所ﾘﾊﾋﾞﾘﾃｰｼｮﾝ</t>
  </si>
  <si>
    <t>設</t>
  </si>
  <si>
    <t>オ　短期入所生活介護</t>
  </si>
  <si>
    <t>（３）延床面積（㎡）</t>
  </si>
  <si>
    <t>（４）居室床面積（㎡）</t>
  </si>
  <si>
    <t>（１）</t>
  </si>
  <si>
    <t>ｻｰﾋﾞｽ</t>
  </si>
  <si>
    <t>４．</t>
  </si>
  <si>
    <t>（２）</t>
  </si>
  <si>
    <t>居</t>
  </si>
  <si>
    <t>宅</t>
  </si>
  <si>
    <t>　　ｽﾃｰｼｮﾝ</t>
  </si>
  <si>
    <t>業</t>
  </si>
  <si>
    <t>サ</t>
  </si>
  <si>
    <t>ー</t>
  </si>
  <si>
    <t>ビ</t>
  </si>
  <si>
    <t>ス</t>
  </si>
  <si>
    <t>務</t>
  </si>
  <si>
    <t>（４）</t>
  </si>
  <si>
    <t>（５）</t>
  </si>
  <si>
    <t>うち</t>
  </si>
  <si>
    <t>（１）</t>
  </si>
  <si>
    <t>ア　医　　師</t>
  </si>
  <si>
    <t>５．</t>
  </si>
  <si>
    <t>職</t>
  </si>
  <si>
    <t>イ　看護職員</t>
  </si>
  <si>
    <t>種</t>
  </si>
  <si>
    <t>ウ　介護職員</t>
  </si>
  <si>
    <t>別</t>
  </si>
  <si>
    <t>エ　介護支援専門員</t>
  </si>
  <si>
    <t>職</t>
  </si>
  <si>
    <t>オ　理学療法士又は作業療法士</t>
  </si>
  <si>
    <t>カ　事務職員</t>
  </si>
  <si>
    <t>キ　その他職員</t>
  </si>
  <si>
    <t>ク　　　　計</t>
  </si>
  <si>
    <t>（２）</t>
  </si>
  <si>
    <t>　　　　　計</t>
  </si>
  <si>
    <t>（１）損益勘定職員数</t>
  </si>
  <si>
    <t>（２）資本勘定職員数</t>
  </si>
  <si>
    <t>（％）</t>
  </si>
  <si>
    <t>（％）</t>
  </si>
  <si>
    <t>　　　営業収益比率（％）</t>
  </si>
  <si>
    <t>（単位：千円）</t>
  </si>
  <si>
    <t>団　　体　　名</t>
  </si>
  <si>
    <t>項　　　目</t>
  </si>
  <si>
    <t>企業債現在高</t>
  </si>
  <si>
    <t>資金別内訳</t>
  </si>
  <si>
    <t>利率別内訳</t>
  </si>
  <si>
    <t>指定介護老人福祉施設</t>
  </si>
  <si>
    <t>老人短期入所施設</t>
  </si>
  <si>
    <t>老人デイサービスセンター</t>
  </si>
  <si>
    <t>短期入所生活介護</t>
  </si>
  <si>
    <t>デイサービス</t>
  </si>
  <si>
    <t>1.収益的収支</t>
  </si>
  <si>
    <t>（１）総収益　（Ｂ）＋（Ｃ）　　　　　　　　　　（Ａ）</t>
  </si>
  <si>
    <t>ア介護サービス収益　　　　　　　　（Ｂ）</t>
  </si>
  <si>
    <t>（ア）料金収入</t>
  </si>
  <si>
    <t>（イ）その他</t>
  </si>
  <si>
    <t>イ介護サービス外収益　　　　　　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</si>
  <si>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</si>
  <si>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</si>
  <si>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</si>
  <si>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</si>
  <si>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　　　　　　　　　（Ｄ）</t>
  </si>
  <si>
    <t>ア介護サービス費用　　　　　　　　（Ｅ）</t>
  </si>
  <si>
    <t>（ア）職員給与費</t>
  </si>
  <si>
    <t>（イ）材料費</t>
  </si>
  <si>
    <t>（ウ）その他</t>
  </si>
  <si>
    <t>イ介護サービス外費用　　　　　　　（Ｆ）</t>
  </si>
  <si>
    <t>（ア）支払利息</t>
  </si>
  <si>
    <t>ⅰ　地方債利息</t>
  </si>
  <si>
    <t>ⅱ　一時借入金利息</t>
  </si>
  <si>
    <t>（３）収支差引（Ａ）―（Ｄ）　　　　　　　　　（Ｇ）</t>
  </si>
  <si>
    <t>２．資本的収支</t>
  </si>
  <si>
    <t>（１）資本的収入　　　　　　　　　　　　　 　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</si>
  <si>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</si>
  <si>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</si>
  <si>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</si>
  <si>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</si>
  <si>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</si>
  <si>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</si>
  <si>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</si>
  <si>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</si>
  <si>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</si>
  <si>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　　　　　　　　　　　　　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</si>
  <si>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</si>
  <si>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</si>
  <si>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</si>
  <si>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</si>
  <si>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</si>
  <si>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</si>
  <si>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単独事業費</t>
  </si>
  <si>
    <t>アの財源内訳</t>
  </si>
  <si>
    <t>地方債</t>
  </si>
  <si>
    <t>政府資金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</si>
  <si>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</si>
  <si>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</si>
  <si>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</si>
  <si>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</si>
  <si>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</si>
  <si>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</si>
  <si>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</si>
  <si>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</si>
  <si>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</si>
  <si>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</si>
  <si>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</si>
  <si>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　　　　　　　 　（Ｋ）</t>
  </si>
  <si>
    <t>３.収支再差引（Ｇ）＋（Ｋ）　　　　　　　　　　　 　（Ｌ）</t>
  </si>
  <si>
    <t>４．積立金　　　　　　　　　　　　　　　　　　　　 　（Ｍ）</t>
  </si>
  <si>
    <t>５.前年度からの繰越金　　　　　　　　　　　　 　（Ｎ）</t>
  </si>
  <si>
    <t>うち地方債</t>
  </si>
  <si>
    <t>６．前年度繰上充用金　　　　　　　　　　　　　　（Ｏ）</t>
  </si>
  <si>
    <t>７．形式収支(L)-(M)+(N)-(O)+(X)+(Y)　　　  （Ｐ）</t>
  </si>
  <si>
    <t>８．未収入特定財源</t>
  </si>
  <si>
    <t>内訳</t>
  </si>
  <si>
    <t>国庫（県）支出金</t>
  </si>
  <si>
    <t>９．翌年度に繰越すべき財源　　　　　　　　　　（Ｑ）</t>
  </si>
  <si>
    <t>１０．実質収支　（Ｐ）―（Ｑ）</t>
  </si>
  <si>
    <t>黒字</t>
  </si>
  <si>
    <t>赤字（△）</t>
  </si>
  <si>
    <t>（％）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</si>
</sst>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);[Red]\(#,##0\)"/>
    <numFmt numFmtId="183" formatCode="0.0_ "/>
    <numFmt numFmtId="184" formatCode="#,##0.0_);[Red]\(#,##0.0\)"/>
    <numFmt numFmtId="185" formatCode="0.0_);[Red]\(0.0\)"/>
    <numFmt numFmtId="186" formatCode="#,##0;&quot;▲ &quot;#,##0"/>
    <numFmt numFmtId="187" formatCode="0;&quot;△ &quot;0"/>
    <numFmt numFmtId="188" formatCode="#,##0;&quot;△ &quot;#,##0"/>
    <numFmt numFmtId="189" formatCode="0_ "/>
    <numFmt numFmtId="190" formatCode="0.0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38" fontId="4" fillId="0" borderId="0" xfId="17" applyFont="1" applyFill="1" applyAlignment="1">
      <alignment horizontal="center"/>
    </xf>
    <xf numFmtId="0" fontId="8" fillId="0" borderId="0" xfId="0" applyFont="1" applyAlignment="1">
      <alignment vertical="center"/>
    </xf>
    <xf numFmtId="38" fontId="1" fillId="0" borderId="1" xfId="17" applyFont="1" applyFill="1" applyBorder="1" applyAlignment="1">
      <alignment vertical="center" wrapText="1"/>
    </xf>
    <xf numFmtId="49" fontId="3" fillId="0" borderId="2" xfId="17" applyNumberFormat="1" applyFont="1" applyFill="1" applyBorder="1" applyAlignment="1">
      <alignment vertical="center"/>
    </xf>
    <xf numFmtId="49" fontId="3" fillId="0" borderId="3" xfId="17" applyNumberFormat="1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38" fontId="4" fillId="0" borderId="0" xfId="17" applyFont="1" applyFill="1" applyAlignment="1">
      <alignment horizontal="center" vertical="center"/>
    </xf>
    <xf numFmtId="49" fontId="2" fillId="0" borderId="3" xfId="17" applyNumberFormat="1" applyFont="1" applyFill="1" applyBorder="1" applyAlignment="1">
      <alignment horizontal="center" vertical="center"/>
    </xf>
    <xf numFmtId="38" fontId="2" fillId="0" borderId="4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38" fontId="3" fillId="0" borderId="7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38" fontId="2" fillId="0" borderId="10" xfId="17" applyFont="1" applyFill="1" applyBorder="1" applyAlignment="1">
      <alignment vertical="center"/>
    </xf>
    <xf numFmtId="49" fontId="2" fillId="0" borderId="0" xfId="17" applyNumberFormat="1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38" fontId="1" fillId="0" borderId="12" xfId="17" applyFont="1" applyFill="1" applyBorder="1" applyAlignment="1">
      <alignment vertical="center" wrapText="1"/>
    </xf>
    <xf numFmtId="49" fontId="3" fillId="0" borderId="13" xfId="17" applyNumberFormat="1" applyFont="1" applyFill="1" applyBorder="1" applyAlignment="1">
      <alignment vertical="center"/>
    </xf>
    <xf numFmtId="49" fontId="3" fillId="0" borderId="11" xfId="17" applyNumberFormat="1" applyFont="1" applyFill="1" applyBorder="1" applyAlignment="1">
      <alignment vertical="center"/>
    </xf>
    <xf numFmtId="49" fontId="1" fillId="0" borderId="0" xfId="17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49" fontId="2" fillId="0" borderId="14" xfId="17" applyNumberFormat="1" applyFont="1" applyFill="1" applyBorder="1" applyAlignment="1">
      <alignment horizontal="left" vertical="center"/>
    </xf>
    <xf numFmtId="49" fontId="2" fillId="0" borderId="15" xfId="17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left" vertical="center"/>
    </xf>
    <xf numFmtId="38" fontId="2" fillId="0" borderId="18" xfId="17" applyFont="1" applyFill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38" fontId="10" fillId="0" borderId="0" xfId="17" applyFont="1" applyFill="1" applyAlignment="1">
      <alignment vertical="center"/>
    </xf>
    <xf numFmtId="49" fontId="2" fillId="0" borderId="4" xfId="17" applyNumberFormat="1" applyFont="1" applyFill="1" applyBorder="1" applyAlignment="1">
      <alignment vertical="center"/>
    </xf>
    <xf numFmtId="49" fontId="2" fillId="0" borderId="3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 wrapText="1"/>
    </xf>
    <xf numFmtId="38" fontId="0" fillId="0" borderId="21" xfId="17" applyFont="1" applyFill="1" applyBorder="1" applyAlignment="1">
      <alignment vertical="center"/>
    </xf>
    <xf numFmtId="49" fontId="0" fillId="0" borderId="3" xfId="17" applyNumberFormat="1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right" vertical="center"/>
    </xf>
    <xf numFmtId="188" fontId="0" fillId="0" borderId="25" xfId="17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left" vertical="center"/>
    </xf>
    <xf numFmtId="49" fontId="0" fillId="0" borderId="31" xfId="0" applyNumberFormat="1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left" vertical="center"/>
    </xf>
    <xf numFmtId="49" fontId="0" fillId="0" borderId="33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/>
    </xf>
    <xf numFmtId="177" fontId="12" fillId="0" borderId="34" xfId="17" applyNumberFormat="1" applyFont="1" applyBorder="1" applyAlignment="1">
      <alignment horizontal="center" shrinkToFit="1"/>
    </xf>
    <xf numFmtId="177" fontId="0" fillId="0" borderId="35" xfId="17" applyNumberFormat="1" applyFont="1" applyBorder="1" applyAlignment="1">
      <alignment horizontal="center" vertical="center" shrinkToFit="1"/>
    </xf>
    <xf numFmtId="177" fontId="12" fillId="0" borderId="36" xfId="17" applyNumberFormat="1" applyFont="1" applyBorder="1" applyAlignment="1">
      <alignment horizontal="center" shrinkToFit="1"/>
    </xf>
    <xf numFmtId="177" fontId="0" fillId="0" borderId="37" xfId="17" applyNumberFormat="1" applyFont="1" applyBorder="1" applyAlignment="1">
      <alignment horizontal="center" vertical="center" shrinkToFit="1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vertical="center"/>
    </xf>
    <xf numFmtId="38" fontId="0" fillId="0" borderId="0" xfId="17" applyFont="1" applyFill="1" applyAlignment="1">
      <alignment horizontal="right"/>
    </xf>
    <xf numFmtId="38" fontId="0" fillId="0" borderId="14" xfId="17" applyFont="1" applyFill="1" applyBorder="1" applyAlignment="1">
      <alignment horizontal="center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7" xfId="17" applyFont="1" applyFill="1" applyBorder="1" applyAlignment="1">
      <alignment horizontal="center" vertical="center"/>
    </xf>
    <xf numFmtId="49" fontId="0" fillId="0" borderId="38" xfId="17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vertical="center"/>
    </xf>
    <xf numFmtId="38" fontId="0" fillId="0" borderId="15" xfId="17" applyFont="1" applyFill="1" applyBorder="1" applyAlignment="1">
      <alignment vertical="center"/>
    </xf>
    <xf numFmtId="38" fontId="0" fillId="0" borderId="39" xfId="17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8" fontId="0" fillId="0" borderId="40" xfId="17" applyFont="1" applyFill="1" applyBorder="1" applyAlignment="1">
      <alignment horizontal="left" vertical="center"/>
    </xf>
    <xf numFmtId="38" fontId="0" fillId="0" borderId="11" xfId="17" applyFont="1" applyFill="1" applyBorder="1" applyAlignment="1">
      <alignment vertical="center"/>
    </xf>
    <xf numFmtId="38" fontId="0" fillId="0" borderId="41" xfId="17" applyFont="1" applyFill="1" applyBorder="1" applyAlignment="1">
      <alignment vertical="center"/>
    </xf>
    <xf numFmtId="57" fontId="0" fillId="0" borderId="4" xfId="17" applyNumberFormat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38" fontId="0" fillId="0" borderId="43" xfId="17" applyFont="1" applyFill="1" applyBorder="1" applyAlignment="1">
      <alignment horizontal="left" vertical="center"/>
    </xf>
    <xf numFmtId="38" fontId="0" fillId="0" borderId="13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2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38" fontId="0" fillId="0" borderId="45" xfId="17" applyFont="1" applyFill="1" applyBorder="1" applyAlignment="1">
      <alignment horizontal="center" vertical="center"/>
    </xf>
    <xf numFmtId="38" fontId="0" fillId="0" borderId="4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47" xfId="17" applyFont="1" applyFill="1" applyBorder="1" applyAlignment="1">
      <alignment/>
    </xf>
    <xf numFmtId="38" fontId="0" fillId="0" borderId="48" xfId="17" applyFont="1" applyFill="1" applyBorder="1" applyAlignment="1">
      <alignment/>
    </xf>
    <xf numFmtId="38" fontId="0" fillId="0" borderId="49" xfId="0" applyNumberFormat="1" applyFont="1" applyFill="1" applyBorder="1" applyAlignment="1">
      <alignment/>
    </xf>
    <xf numFmtId="49" fontId="0" fillId="0" borderId="50" xfId="17" applyNumberFormat="1" applyFont="1" applyFill="1" applyBorder="1" applyAlignment="1">
      <alignment horizontal="center" vertical="center"/>
    </xf>
    <xf numFmtId="49" fontId="0" fillId="0" borderId="13" xfId="17" applyNumberFormat="1" applyFont="1" applyFill="1" applyBorder="1" applyAlignment="1">
      <alignment horizontal="center" vertical="center"/>
    </xf>
    <xf numFmtId="38" fontId="0" fillId="0" borderId="32" xfId="17" applyFont="1" applyFill="1" applyBorder="1" applyAlignment="1">
      <alignment vertical="center"/>
    </xf>
    <xf numFmtId="38" fontId="0" fillId="0" borderId="1" xfId="17" applyFont="1" applyFill="1" applyBorder="1" applyAlignment="1">
      <alignment/>
    </xf>
    <xf numFmtId="38" fontId="0" fillId="0" borderId="9" xfId="17" applyFont="1" applyFill="1" applyBorder="1" applyAlignment="1">
      <alignment/>
    </xf>
    <xf numFmtId="38" fontId="0" fillId="0" borderId="51" xfId="0" applyNumberFormat="1" applyFont="1" applyFill="1" applyBorder="1" applyAlignment="1">
      <alignment/>
    </xf>
    <xf numFmtId="38" fontId="0" fillId="0" borderId="50" xfId="17" applyFont="1" applyFill="1" applyBorder="1" applyAlignment="1">
      <alignment horizontal="center" vertical="center"/>
    </xf>
    <xf numFmtId="49" fontId="0" fillId="0" borderId="0" xfId="17" applyNumberFormat="1" applyFont="1" applyFill="1" applyBorder="1" applyAlignment="1">
      <alignment horizontal="center" vertical="center"/>
    </xf>
    <xf numFmtId="38" fontId="0" fillId="0" borderId="12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30" xfId="17" applyFont="1" applyFill="1" applyBorder="1" applyAlignment="1">
      <alignment vertical="center"/>
    </xf>
    <xf numFmtId="49" fontId="0" fillId="0" borderId="11" xfId="17" applyNumberFormat="1" applyFont="1" applyFill="1" applyBorder="1" applyAlignment="1">
      <alignment horizontal="center" vertical="center"/>
    </xf>
    <xf numFmtId="49" fontId="0" fillId="0" borderId="4" xfId="17" applyNumberFormat="1" applyFont="1" applyFill="1" applyBorder="1" applyAlignment="1">
      <alignment horizontal="center" vertical="center"/>
    </xf>
    <xf numFmtId="49" fontId="0" fillId="0" borderId="11" xfId="17" applyNumberFormat="1" applyFont="1" applyFill="1" applyBorder="1" applyAlignment="1">
      <alignment vertical="center"/>
    </xf>
    <xf numFmtId="38" fontId="0" fillId="0" borderId="52" xfId="17" applyFont="1" applyFill="1" applyBorder="1" applyAlignment="1">
      <alignment horizontal="center" vertical="center"/>
    </xf>
    <xf numFmtId="49" fontId="0" fillId="0" borderId="53" xfId="17" applyNumberFormat="1" applyFont="1" applyFill="1" applyBorder="1" applyAlignment="1">
      <alignment vertical="center"/>
    </xf>
    <xf numFmtId="49" fontId="0" fillId="0" borderId="24" xfId="17" applyNumberFormat="1" applyFont="1" applyFill="1" applyBorder="1" applyAlignment="1">
      <alignment vertical="center"/>
    </xf>
    <xf numFmtId="38" fontId="0" fillId="0" borderId="54" xfId="17" applyFont="1" applyFill="1" applyBorder="1" applyAlignment="1">
      <alignment/>
    </xf>
    <xf numFmtId="38" fontId="0" fillId="0" borderId="25" xfId="17" applyFont="1" applyFill="1" applyBorder="1" applyAlignment="1">
      <alignment/>
    </xf>
    <xf numFmtId="38" fontId="0" fillId="0" borderId="55" xfId="0" applyNumberFormat="1" applyFont="1" applyFill="1" applyBorder="1" applyAlignment="1">
      <alignment/>
    </xf>
    <xf numFmtId="49" fontId="0" fillId="0" borderId="3" xfId="17" applyNumberFormat="1" applyFont="1" applyFill="1" applyBorder="1" applyAlignment="1">
      <alignment horizontal="center" vertical="center"/>
    </xf>
    <xf numFmtId="38" fontId="0" fillId="0" borderId="4" xfId="17" applyFont="1" applyFill="1" applyBorder="1" applyAlignment="1">
      <alignment/>
    </xf>
    <xf numFmtId="38" fontId="0" fillId="0" borderId="20" xfId="17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49" fontId="0" fillId="0" borderId="2" xfId="17" applyNumberFormat="1" applyFont="1" applyFill="1" applyBorder="1" applyAlignment="1">
      <alignment horizontal="center" vertical="center"/>
    </xf>
    <xf numFmtId="57" fontId="0" fillId="0" borderId="1" xfId="17" applyNumberFormat="1" applyFont="1" applyFill="1" applyBorder="1" applyAlignment="1">
      <alignment horizontal="center"/>
    </xf>
    <xf numFmtId="182" fontId="0" fillId="0" borderId="1" xfId="17" applyNumberFormat="1" applyFont="1" applyFill="1" applyBorder="1" applyAlignment="1">
      <alignment horizontal="right"/>
    </xf>
    <xf numFmtId="57" fontId="0" fillId="0" borderId="9" xfId="17" applyNumberFormat="1" applyFont="1" applyFill="1" applyBorder="1" applyAlignment="1">
      <alignment horizontal="center"/>
    </xf>
    <xf numFmtId="40" fontId="0" fillId="0" borderId="1" xfId="17" applyNumberFormat="1" applyFont="1" applyFill="1" applyBorder="1" applyAlignment="1">
      <alignment/>
    </xf>
    <xf numFmtId="40" fontId="0" fillId="0" borderId="9" xfId="17" applyNumberFormat="1" applyFont="1" applyFill="1" applyBorder="1" applyAlignment="1">
      <alignment/>
    </xf>
    <xf numFmtId="38" fontId="0" fillId="0" borderId="9" xfId="17" applyNumberFormat="1" applyFont="1" applyFill="1" applyBorder="1" applyAlignment="1">
      <alignment/>
    </xf>
    <xf numFmtId="38" fontId="0" fillId="0" borderId="26" xfId="17" applyFont="1" applyFill="1" applyBorder="1" applyAlignment="1">
      <alignment vertical="center"/>
    </xf>
    <xf numFmtId="38" fontId="0" fillId="0" borderId="2" xfId="17" applyFont="1" applyFill="1" applyBorder="1" applyAlignment="1">
      <alignment/>
    </xf>
    <xf numFmtId="38" fontId="0" fillId="0" borderId="10" xfId="17" applyFont="1" applyFill="1" applyBorder="1" applyAlignment="1">
      <alignment/>
    </xf>
    <xf numFmtId="38" fontId="0" fillId="0" borderId="44" xfId="0" applyNumberFormat="1" applyFont="1" applyFill="1" applyBorder="1" applyAlignment="1">
      <alignment/>
    </xf>
    <xf numFmtId="49" fontId="0" fillId="0" borderId="45" xfId="17" applyNumberFormat="1" applyFont="1" applyFill="1" applyBorder="1" applyAlignment="1">
      <alignment horizontal="center" vertical="center"/>
    </xf>
    <xf numFmtId="49" fontId="0" fillId="0" borderId="14" xfId="17" applyNumberFormat="1" applyFont="1" applyFill="1" applyBorder="1" applyAlignment="1">
      <alignment horizontal="center" vertical="center"/>
    </xf>
    <xf numFmtId="38" fontId="0" fillId="0" borderId="56" xfId="17" applyFont="1" applyFill="1" applyBorder="1" applyAlignment="1">
      <alignment vertical="center"/>
    </xf>
    <xf numFmtId="49" fontId="0" fillId="0" borderId="2" xfId="17" applyNumberFormat="1" applyFont="1" applyFill="1" applyBorder="1" applyAlignment="1">
      <alignment vertical="center"/>
    </xf>
    <xf numFmtId="49" fontId="0" fillId="0" borderId="13" xfId="17" applyNumberFormat="1" applyFont="1" applyFill="1" applyBorder="1" applyAlignment="1">
      <alignment vertical="center"/>
    </xf>
    <xf numFmtId="49" fontId="0" fillId="0" borderId="52" xfId="17" applyNumberFormat="1" applyFont="1" applyFill="1" applyBorder="1" applyAlignment="1">
      <alignment horizontal="center" vertical="center"/>
    </xf>
    <xf numFmtId="49" fontId="0" fillId="0" borderId="39" xfId="17" applyNumberFormat="1" applyFont="1" applyFill="1" applyBorder="1" applyAlignment="1">
      <alignment horizontal="center" vertical="center"/>
    </xf>
    <xf numFmtId="49" fontId="0" fillId="0" borderId="24" xfId="17" applyNumberFormat="1" applyFont="1" applyFill="1" applyBorder="1" applyAlignment="1">
      <alignment horizontal="center" vertical="center"/>
    </xf>
    <xf numFmtId="38" fontId="0" fillId="0" borderId="33" xfId="17" applyFont="1" applyFill="1" applyBorder="1" applyAlignment="1">
      <alignment vertical="center"/>
    </xf>
    <xf numFmtId="38" fontId="0" fillId="0" borderId="53" xfId="17" applyFont="1" applyFill="1" applyBorder="1" applyAlignment="1">
      <alignment vertical="center"/>
    </xf>
    <xf numFmtId="49" fontId="0" fillId="0" borderId="0" xfId="17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7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1" xfId="17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38" fontId="0" fillId="0" borderId="52" xfId="17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38" fontId="0" fillId="0" borderId="39" xfId="17" applyFont="1" applyBorder="1" applyAlignment="1">
      <alignment horizontal="center" vertical="center"/>
    </xf>
    <xf numFmtId="38" fontId="0" fillId="2" borderId="50" xfId="17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38" fontId="0" fillId="2" borderId="3" xfId="17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38" fontId="0" fillId="0" borderId="62" xfId="17" applyFont="1" applyFill="1" applyBorder="1" applyAlignment="1">
      <alignment vertical="center"/>
    </xf>
    <xf numFmtId="185" fontId="0" fillId="0" borderId="63" xfId="0" applyNumberFormat="1" applyFont="1" applyFill="1" applyBorder="1" applyAlignment="1">
      <alignment vertical="center"/>
    </xf>
    <xf numFmtId="181" fontId="0" fillId="0" borderId="61" xfId="0" applyNumberFormat="1" applyFont="1" applyFill="1" applyBorder="1" applyAlignment="1">
      <alignment vertical="center"/>
    </xf>
    <xf numFmtId="38" fontId="0" fillId="0" borderId="64" xfId="17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38" fontId="0" fillId="0" borderId="67" xfId="17" applyFont="1" applyFill="1" applyBorder="1" applyAlignment="1">
      <alignment vertical="center"/>
    </xf>
    <xf numFmtId="185" fontId="0" fillId="0" borderId="68" xfId="0" applyNumberFormat="1" applyFont="1" applyFill="1" applyBorder="1" applyAlignment="1">
      <alignment vertical="center"/>
    </xf>
    <xf numFmtId="181" fontId="0" fillId="0" borderId="66" xfId="0" applyNumberFormat="1" applyFont="1" applyFill="1" applyBorder="1" applyAlignment="1">
      <alignment vertical="center"/>
    </xf>
    <xf numFmtId="38" fontId="0" fillId="0" borderId="69" xfId="17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43" xfId="17" applyFont="1" applyFill="1" applyBorder="1" applyAlignment="1">
      <alignment vertical="center"/>
    </xf>
    <xf numFmtId="185" fontId="0" fillId="0" borderId="58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185" fontId="0" fillId="0" borderId="7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40" xfId="17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73" xfId="17" applyFont="1" applyFill="1" applyBorder="1" applyAlignment="1">
      <alignment vertical="center"/>
    </xf>
    <xf numFmtId="185" fontId="0" fillId="0" borderId="74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38" fontId="0" fillId="0" borderId="1" xfId="17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185" fontId="0" fillId="0" borderId="12" xfId="0" applyNumberFormat="1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38" fontId="0" fillId="0" borderId="77" xfId="17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181" fontId="0" fillId="0" borderId="76" xfId="0" applyNumberFormat="1" applyFont="1" applyFill="1" applyBorder="1" applyAlignment="1">
      <alignment vertical="center"/>
    </xf>
    <xf numFmtId="38" fontId="0" fillId="0" borderId="79" xfId="17" applyFont="1" applyFill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11" xfId="0" applyNumberFormat="1" applyFont="1" applyBorder="1" applyAlignment="1">
      <alignment vertical="center"/>
    </xf>
    <xf numFmtId="183" fontId="0" fillId="0" borderId="13" xfId="0" applyNumberFormat="1" applyFont="1" applyBorder="1" applyAlignment="1">
      <alignment vertical="center"/>
    </xf>
    <xf numFmtId="183" fontId="0" fillId="0" borderId="24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49" fontId="0" fillId="0" borderId="22" xfId="17" applyNumberFormat="1" applyFont="1" applyFill="1" applyBorder="1" applyAlignment="1">
      <alignment horizontal="left" vertical="center"/>
    </xf>
    <xf numFmtId="49" fontId="0" fillId="0" borderId="14" xfId="17" applyNumberFormat="1" applyFont="1" applyFill="1" applyBorder="1" applyAlignment="1">
      <alignment horizontal="left" vertical="center"/>
    </xf>
    <xf numFmtId="49" fontId="0" fillId="0" borderId="17" xfId="17" applyNumberFormat="1" applyFont="1" applyFill="1" applyBorder="1" applyAlignment="1">
      <alignment horizontal="center" vertical="center"/>
    </xf>
    <xf numFmtId="49" fontId="0" fillId="0" borderId="80" xfId="17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23" xfId="17" applyNumberFormat="1" applyFont="1" applyFill="1" applyBorder="1" applyAlignment="1">
      <alignment horizontal="left" vertical="center"/>
    </xf>
    <xf numFmtId="49" fontId="0" fillId="0" borderId="24" xfId="17" applyNumberFormat="1" applyFont="1" applyFill="1" applyBorder="1" applyAlignment="1">
      <alignment horizontal="left" vertical="center"/>
    </xf>
    <xf numFmtId="38" fontId="0" fillId="0" borderId="81" xfId="17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5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38" fontId="0" fillId="0" borderId="41" xfId="0" applyNumberFormat="1" applyFont="1" applyBorder="1" applyAlignment="1">
      <alignment vertical="center"/>
    </xf>
    <xf numFmtId="38" fontId="0" fillId="2" borderId="73" xfId="17" applyFont="1" applyFill="1" applyBorder="1" applyAlignment="1">
      <alignment vertical="center"/>
    </xf>
    <xf numFmtId="38" fontId="0" fillId="2" borderId="9" xfId="17" applyFont="1" applyFill="1" applyBorder="1" applyAlignment="1">
      <alignment vertical="center"/>
    </xf>
    <xf numFmtId="38" fontId="0" fillId="2" borderId="41" xfId="0" applyNumberFormat="1" applyFont="1" applyFill="1" applyBorder="1" applyAlignment="1">
      <alignment vertical="center"/>
    </xf>
    <xf numFmtId="38" fontId="0" fillId="0" borderId="82" xfId="17" applyFont="1" applyFill="1" applyBorder="1" applyAlignment="1">
      <alignment vertical="center"/>
    </xf>
    <xf numFmtId="38" fontId="0" fillId="0" borderId="83" xfId="17" applyFont="1" applyFill="1" applyBorder="1" applyAlignment="1">
      <alignment vertical="center"/>
    </xf>
    <xf numFmtId="38" fontId="0" fillId="0" borderId="84" xfId="0" applyNumberFormat="1" applyFont="1" applyBorder="1" applyAlignment="1">
      <alignment vertical="center"/>
    </xf>
    <xf numFmtId="38" fontId="0" fillId="0" borderId="85" xfId="17" applyFont="1" applyFill="1" applyBorder="1" applyAlignment="1">
      <alignment vertical="center"/>
    </xf>
    <xf numFmtId="38" fontId="0" fillId="0" borderId="86" xfId="0" applyNumberFormat="1" applyFont="1" applyBorder="1" applyAlignment="1">
      <alignment vertical="center"/>
    </xf>
    <xf numFmtId="38" fontId="0" fillId="0" borderId="87" xfId="17" applyFont="1" applyFill="1" applyBorder="1" applyAlignment="1">
      <alignment vertical="center"/>
    </xf>
    <xf numFmtId="38" fontId="0" fillId="0" borderId="88" xfId="0" applyNumberFormat="1" applyFont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49" fontId="0" fillId="0" borderId="81" xfId="0" applyNumberFormat="1" applyFont="1" applyFill="1" applyBorder="1" applyAlignment="1">
      <alignment horizontal="left" vertical="center"/>
    </xf>
    <xf numFmtId="38" fontId="0" fillId="2" borderId="89" xfId="17" applyFont="1" applyFill="1" applyBorder="1" applyAlignment="1">
      <alignment vertical="center"/>
    </xf>
    <xf numFmtId="38" fontId="0" fillId="2" borderId="48" xfId="17" applyFont="1" applyFill="1" applyBorder="1" applyAlignment="1">
      <alignment vertical="center"/>
    </xf>
    <xf numFmtId="38" fontId="0" fillId="2" borderId="7" xfId="0" applyNumberFormat="1" applyFont="1" applyFill="1" applyBorder="1" applyAlignment="1">
      <alignment vertical="center"/>
    </xf>
    <xf numFmtId="38" fontId="0" fillId="0" borderId="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left" vertical="center"/>
    </xf>
    <xf numFmtId="49" fontId="0" fillId="0" borderId="90" xfId="0" applyNumberFormat="1" applyFont="1" applyFill="1" applyBorder="1" applyAlignment="1">
      <alignment horizontal="left" vertical="center"/>
    </xf>
    <xf numFmtId="38" fontId="0" fillId="0" borderId="91" xfId="17" applyFont="1" applyFill="1" applyBorder="1" applyAlignment="1">
      <alignment vertical="center"/>
    </xf>
    <xf numFmtId="38" fontId="0" fillId="0" borderId="25" xfId="17" applyFont="1" applyFill="1" applyBorder="1" applyAlignment="1">
      <alignment vertical="center"/>
    </xf>
    <xf numFmtId="38" fontId="0" fillId="0" borderId="8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22" xfId="17" applyFont="1" applyFill="1" applyBorder="1" applyAlignment="1">
      <alignment horizontal="right" vertical="center"/>
    </xf>
    <xf numFmtId="49" fontId="0" fillId="0" borderId="22" xfId="17" applyNumberFormat="1" applyFont="1" applyFill="1" applyBorder="1" applyAlignment="1">
      <alignment horizontal="center" vertical="center"/>
    </xf>
    <xf numFmtId="38" fontId="0" fillId="0" borderId="23" xfId="17" applyFont="1" applyFill="1" applyBorder="1" applyAlignment="1">
      <alignment vertical="center"/>
    </xf>
    <xf numFmtId="38" fontId="0" fillId="0" borderId="39" xfId="17" applyFont="1" applyFill="1" applyBorder="1" applyAlignment="1">
      <alignment vertical="center"/>
    </xf>
    <xf numFmtId="38" fontId="0" fillId="0" borderId="81" xfId="17" applyFont="1" applyFill="1" applyBorder="1" applyAlignment="1">
      <alignment vertical="center"/>
    </xf>
    <xf numFmtId="38" fontId="0" fillId="0" borderId="90" xfId="17" applyFont="1" applyFill="1" applyBorder="1" applyAlignment="1">
      <alignment vertical="center"/>
    </xf>
    <xf numFmtId="38" fontId="0" fillId="0" borderId="5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6" xfId="17" applyFont="1" applyFill="1" applyBorder="1" applyAlignment="1">
      <alignment vertical="center"/>
    </xf>
    <xf numFmtId="38" fontId="0" fillId="2" borderId="65" xfId="17" applyFont="1" applyFill="1" applyBorder="1" applyAlignment="1">
      <alignment/>
    </xf>
    <xf numFmtId="38" fontId="0" fillId="2" borderId="20" xfId="17" applyFont="1" applyFill="1" applyBorder="1" applyAlignment="1">
      <alignment/>
    </xf>
    <xf numFmtId="38" fontId="0" fillId="2" borderId="4" xfId="17" applyFont="1" applyFill="1" applyBorder="1" applyAlignment="1">
      <alignment/>
    </xf>
    <xf numFmtId="38" fontId="0" fillId="2" borderId="30" xfId="17" applyFont="1" applyFill="1" applyBorder="1" applyAlignment="1">
      <alignment/>
    </xf>
    <xf numFmtId="0" fontId="0" fillId="2" borderId="42" xfId="0" applyFont="1" applyFill="1" applyBorder="1" applyAlignment="1">
      <alignment/>
    </xf>
    <xf numFmtId="38" fontId="0" fillId="0" borderId="72" xfId="17" applyFont="1" applyFill="1" applyBorder="1" applyAlignment="1">
      <alignment/>
    </xf>
    <xf numFmtId="38" fontId="0" fillId="0" borderId="32" xfId="17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28" xfId="17" applyFont="1" applyFill="1" applyBorder="1" applyAlignment="1">
      <alignment vertical="center"/>
    </xf>
    <xf numFmtId="38" fontId="0" fillId="0" borderId="70" xfId="17" applyFont="1" applyFill="1" applyBorder="1" applyAlignment="1">
      <alignment/>
    </xf>
    <xf numFmtId="38" fontId="0" fillId="0" borderId="26" xfId="17" applyFont="1" applyFill="1" applyBorder="1" applyAlignment="1">
      <alignment/>
    </xf>
    <xf numFmtId="38" fontId="0" fillId="0" borderId="18" xfId="17" applyFont="1" applyFill="1" applyBorder="1" applyAlignment="1">
      <alignment vertical="center"/>
    </xf>
    <xf numFmtId="38" fontId="0" fillId="0" borderId="61" xfId="17" applyFont="1" applyFill="1" applyBorder="1" applyAlignment="1">
      <alignment vertical="center"/>
    </xf>
    <xf numFmtId="38" fontId="0" fillId="0" borderId="86" xfId="17" applyFont="1" applyFill="1" applyBorder="1" applyAlignment="1">
      <alignment vertical="center"/>
    </xf>
    <xf numFmtId="38" fontId="0" fillId="0" borderId="92" xfId="17" applyFont="1" applyFill="1" applyBorder="1" applyAlignment="1">
      <alignment/>
    </xf>
    <xf numFmtId="38" fontId="0" fillId="0" borderId="85" xfId="17" applyFont="1" applyFill="1" applyBorder="1" applyAlignment="1">
      <alignment/>
    </xf>
    <xf numFmtId="38" fontId="0" fillId="0" borderId="64" xfId="17" applyFont="1" applyFill="1" applyBorder="1" applyAlignment="1">
      <alignment/>
    </xf>
    <xf numFmtId="38" fontId="0" fillId="0" borderId="93" xfId="17" applyFont="1" applyFill="1" applyBorder="1" applyAlignment="1">
      <alignment/>
    </xf>
    <xf numFmtId="38" fontId="0" fillId="0" borderId="94" xfId="0" applyNumberFormat="1" applyFont="1" applyFill="1" applyBorder="1" applyAlignment="1">
      <alignment/>
    </xf>
    <xf numFmtId="38" fontId="0" fillId="0" borderId="19" xfId="17" applyFont="1" applyFill="1" applyBorder="1" applyAlignment="1">
      <alignment vertical="center"/>
    </xf>
    <xf numFmtId="38" fontId="0" fillId="0" borderId="66" xfId="17" applyFont="1" applyFill="1" applyBorder="1" applyAlignment="1">
      <alignment vertical="center"/>
    </xf>
    <xf numFmtId="38" fontId="0" fillId="0" borderId="88" xfId="17" applyFont="1" applyFill="1" applyBorder="1" applyAlignment="1">
      <alignment vertical="center"/>
    </xf>
    <xf numFmtId="38" fontId="0" fillId="0" borderId="95" xfId="17" applyFont="1" applyFill="1" applyBorder="1" applyAlignment="1">
      <alignment/>
    </xf>
    <xf numFmtId="38" fontId="0" fillId="0" borderId="87" xfId="17" applyFont="1" applyFill="1" applyBorder="1" applyAlignment="1">
      <alignment/>
    </xf>
    <xf numFmtId="38" fontId="0" fillId="0" borderId="69" xfId="17" applyFont="1" applyFill="1" applyBorder="1" applyAlignment="1">
      <alignment/>
    </xf>
    <xf numFmtId="38" fontId="0" fillId="0" borderId="96" xfId="17" applyFont="1" applyFill="1" applyBorder="1" applyAlignment="1">
      <alignment/>
    </xf>
    <xf numFmtId="38" fontId="0" fillId="0" borderId="97" xfId="0" applyNumberFormat="1" applyFont="1" applyFill="1" applyBorder="1" applyAlignment="1">
      <alignment/>
    </xf>
    <xf numFmtId="38" fontId="0" fillId="0" borderId="98" xfId="17" applyFont="1" applyFill="1" applyBorder="1" applyAlignment="1">
      <alignment vertical="center"/>
    </xf>
    <xf numFmtId="38" fontId="0" fillId="0" borderId="99" xfId="17" applyFont="1" applyFill="1" applyBorder="1" applyAlignment="1">
      <alignment vertical="center"/>
    </xf>
    <xf numFmtId="38" fontId="0" fillId="0" borderId="100" xfId="17" applyFont="1" applyFill="1" applyBorder="1" applyAlignment="1">
      <alignment vertical="center"/>
    </xf>
    <xf numFmtId="38" fontId="0" fillId="0" borderId="101" xfId="17" applyFont="1" applyFill="1" applyBorder="1" applyAlignment="1">
      <alignment/>
    </xf>
    <xf numFmtId="38" fontId="0" fillId="0" borderId="102" xfId="17" applyFont="1" applyFill="1" applyBorder="1" applyAlignment="1">
      <alignment/>
    </xf>
    <xf numFmtId="38" fontId="0" fillId="0" borderId="103" xfId="17" applyFont="1" applyFill="1" applyBorder="1" applyAlignment="1">
      <alignment/>
    </xf>
    <xf numFmtId="38" fontId="0" fillId="0" borderId="104" xfId="17" applyFont="1" applyFill="1" applyBorder="1" applyAlignment="1">
      <alignment/>
    </xf>
    <xf numFmtId="38" fontId="0" fillId="0" borderId="105" xfId="0" applyNumberFormat="1" applyFont="1" applyFill="1" applyBorder="1" applyAlignment="1">
      <alignment/>
    </xf>
    <xf numFmtId="38" fontId="0" fillId="0" borderId="106" xfId="17" applyFont="1" applyFill="1" applyBorder="1" applyAlignment="1">
      <alignment vertical="center"/>
    </xf>
    <xf numFmtId="38" fontId="0" fillId="0" borderId="107" xfId="17" applyFont="1" applyFill="1" applyBorder="1" applyAlignment="1">
      <alignment vertical="center"/>
    </xf>
    <xf numFmtId="38" fontId="0" fillId="0" borderId="35" xfId="17" applyFont="1" applyFill="1" applyBorder="1" applyAlignment="1">
      <alignment vertical="center"/>
    </xf>
    <xf numFmtId="38" fontId="0" fillId="0" borderId="65" xfId="17" applyFont="1" applyFill="1" applyBorder="1" applyAlignment="1">
      <alignment/>
    </xf>
    <xf numFmtId="38" fontId="0" fillId="0" borderId="30" xfId="17" applyFont="1" applyFill="1" applyBorder="1" applyAlignment="1">
      <alignment/>
    </xf>
    <xf numFmtId="187" fontId="0" fillId="0" borderId="108" xfId="17" applyNumberFormat="1" applyFont="1" applyFill="1" applyBorder="1" applyAlignment="1">
      <alignment/>
    </xf>
    <xf numFmtId="38" fontId="0" fillId="0" borderId="33" xfId="17" applyFont="1" applyFill="1" applyBorder="1" applyAlignment="1">
      <alignment/>
    </xf>
    <xf numFmtId="188" fontId="0" fillId="0" borderId="54" xfId="17" applyNumberFormat="1" applyFont="1" applyFill="1" applyBorder="1" applyAlignment="1">
      <alignment/>
    </xf>
    <xf numFmtId="187" fontId="0" fillId="0" borderId="54" xfId="17" applyNumberFormat="1" applyFont="1" applyFill="1" applyBorder="1" applyAlignment="1">
      <alignment/>
    </xf>
    <xf numFmtId="38" fontId="0" fillId="0" borderId="55" xfId="17" applyFont="1" applyFill="1" applyBorder="1" applyAlignment="1">
      <alignment/>
    </xf>
    <xf numFmtId="38" fontId="0" fillId="2" borderId="42" xfId="0" applyNumberFormat="1" applyFont="1" applyFill="1" applyBorder="1" applyAlignment="1">
      <alignment/>
    </xf>
    <xf numFmtId="186" fontId="0" fillId="0" borderId="72" xfId="17" applyNumberFormat="1" applyFont="1" applyFill="1" applyBorder="1" applyAlignment="1">
      <alignment/>
    </xf>
    <xf numFmtId="186" fontId="0" fillId="0" borderId="9" xfId="17" applyNumberFormat="1" applyFont="1" applyFill="1" applyBorder="1" applyAlignment="1">
      <alignment/>
    </xf>
    <xf numFmtId="186" fontId="0" fillId="0" borderId="1" xfId="17" applyNumberFormat="1" applyFont="1" applyFill="1" applyBorder="1" applyAlignment="1">
      <alignment/>
    </xf>
    <xf numFmtId="186" fontId="0" fillId="0" borderId="32" xfId="17" applyNumberFormat="1" applyFont="1" applyFill="1" applyBorder="1" applyAlignment="1">
      <alignment/>
    </xf>
    <xf numFmtId="38" fontId="0" fillId="0" borderId="34" xfId="17" applyFont="1" applyFill="1" applyBorder="1" applyAlignment="1">
      <alignment vertical="center"/>
    </xf>
    <xf numFmtId="38" fontId="0" fillId="2" borderId="72" xfId="17" applyFont="1" applyFill="1" applyBorder="1" applyAlignment="1">
      <alignment/>
    </xf>
    <xf numFmtId="38" fontId="0" fillId="2" borderId="9" xfId="17" applyFont="1" applyFill="1" applyBorder="1" applyAlignment="1">
      <alignment/>
    </xf>
    <xf numFmtId="38" fontId="0" fillId="2" borderId="1" xfId="17" applyFont="1" applyFill="1" applyBorder="1" applyAlignment="1">
      <alignment/>
    </xf>
    <xf numFmtId="38" fontId="0" fillId="2" borderId="32" xfId="17" applyFont="1" applyFill="1" applyBorder="1" applyAlignment="1">
      <alignment/>
    </xf>
    <xf numFmtId="38" fontId="0" fillId="2" borderId="51" xfId="0" applyNumberFormat="1" applyFont="1" applyFill="1" applyBorder="1" applyAlignment="1">
      <alignment/>
    </xf>
    <xf numFmtId="38" fontId="0" fillId="0" borderId="29" xfId="17" applyFont="1" applyFill="1" applyBorder="1" applyAlignment="1">
      <alignment vertical="center"/>
    </xf>
    <xf numFmtId="38" fontId="0" fillId="0" borderId="29" xfId="17" applyFont="1" applyFill="1" applyBorder="1" applyAlignment="1">
      <alignment vertical="center" shrinkToFit="1"/>
    </xf>
    <xf numFmtId="38" fontId="0" fillId="0" borderId="109" xfId="17" applyFont="1" applyFill="1" applyBorder="1" applyAlignment="1">
      <alignment vertical="center"/>
    </xf>
    <xf numFmtId="38" fontId="0" fillId="0" borderId="110" xfId="17" applyFont="1" applyFill="1" applyBorder="1" applyAlignment="1">
      <alignment vertical="center"/>
    </xf>
    <xf numFmtId="38" fontId="0" fillId="0" borderId="111" xfId="17" applyFont="1" applyFill="1" applyBorder="1" applyAlignment="1">
      <alignment vertical="center"/>
    </xf>
    <xf numFmtId="187" fontId="0" fillId="0" borderId="25" xfId="17" applyNumberFormat="1" applyFont="1" applyFill="1" applyBorder="1" applyAlignment="1">
      <alignment/>
    </xf>
    <xf numFmtId="187" fontId="0" fillId="0" borderId="33" xfId="17" applyNumberFormat="1" applyFont="1" applyFill="1" applyBorder="1" applyAlignment="1">
      <alignment/>
    </xf>
    <xf numFmtId="188" fontId="0" fillId="0" borderId="55" xfId="0" applyNumberFormat="1" applyFont="1" applyFill="1" applyBorder="1" applyAlignment="1">
      <alignment/>
    </xf>
    <xf numFmtId="38" fontId="0" fillId="0" borderId="65" xfId="17" applyFont="1" applyFill="1" applyBorder="1" applyAlignment="1">
      <alignment vertical="center"/>
    </xf>
    <xf numFmtId="187" fontId="0" fillId="0" borderId="65" xfId="17" applyNumberFormat="1" applyFont="1" applyFill="1" applyBorder="1" applyAlignment="1">
      <alignment/>
    </xf>
    <xf numFmtId="187" fontId="0" fillId="0" borderId="20" xfId="17" applyNumberFormat="1" applyFont="1" applyFill="1" applyBorder="1" applyAlignment="1">
      <alignment/>
    </xf>
    <xf numFmtId="187" fontId="0" fillId="0" borderId="4" xfId="17" applyNumberFormat="1" applyFont="1" applyFill="1" applyBorder="1" applyAlignment="1">
      <alignment/>
    </xf>
    <xf numFmtId="187" fontId="0" fillId="0" borderId="30" xfId="17" applyNumberFormat="1" applyFont="1" applyFill="1" applyBorder="1" applyAlignment="1">
      <alignment/>
    </xf>
    <xf numFmtId="188" fontId="0" fillId="0" borderId="4" xfId="17" applyNumberFormat="1" applyFont="1" applyFill="1" applyBorder="1" applyAlignment="1">
      <alignment/>
    </xf>
    <xf numFmtId="38" fontId="0" fillId="0" borderId="42" xfId="17" applyFont="1" applyFill="1" applyBorder="1" applyAlignment="1">
      <alignment/>
    </xf>
    <xf numFmtId="38" fontId="0" fillId="0" borderId="72" xfId="17" applyFont="1" applyFill="1" applyBorder="1" applyAlignment="1">
      <alignment vertical="center"/>
    </xf>
    <xf numFmtId="38" fontId="0" fillId="0" borderId="51" xfId="17" applyFont="1" applyFill="1" applyBorder="1" applyAlignment="1">
      <alignment/>
    </xf>
    <xf numFmtId="38" fontId="0" fillId="0" borderId="108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108" xfId="17" applyFont="1" applyFill="1" applyBorder="1" applyAlignment="1">
      <alignment/>
    </xf>
    <xf numFmtId="38" fontId="0" fillId="0" borderId="112" xfId="17" applyFont="1" applyFill="1" applyBorder="1" applyAlignment="1">
      <alignment vertical="center"/>
    </xf>
    <xf numFmtId="38" fontId="0" fillId="0" borderId="113" xfId="17" applyFont="1" applyFill="1" applyBorder="1" applyAlignment="1">
      <alignment vertical="center"/>
    </xf>
    <xf numFmtId="38" fontId="0" fillId="0" borderId="84" xfId="17" applyFont="1" applyFill="1" applyBorder="1" applyAlignment="1">
      <alignment vertical="center"/>
    </xf>
    <xf numFmtId="38" fontId="0" fillId="0" borderId="114" xfId="17" applyFont="1" applyFill="1" applyBorder="1" applyAlignment="1">
      <alignment/>
    </xf>
    <xf numFmtId="38" fontId="0" fillId="0" borderId="83" xfId="17" applyFont="1" applyFill="1" applyBorder="1" applyAlignment="1">
      <alignment/>
    </xf>
    <xf numFmtId="38" fontId="0" fillId="0" borderId="115" xfId="17" applyFont="1" applyFill="1" applyBorder="1" applyAlignment="1">
      <alignment/>
    </xf>
    <xf numFmtId="38" fontId="0" fillId="0" borderId="112" xfId="17" applyFont="1" applyFill="1" applyBorder="1" applyAlignment="1">
      <alignment/>
    </xf>
    <xf numFmtId="38" fontId="0" fillId="0" borderId="116" xfId="0" applyNumberFormat="1" applyFont="1" applyFill="1" applyBorder="1" applyAlignment="1">
      <alignment/>
    </xf>
    <xf numFmtId="38" fontId="0" fillId="0" borderId="117" xfId="17" applyFont="1" applyFill="1" applyBorder="1" applyAlignment="1">
      <alignment vertical="center"/>
    </xf>
    <xf numFmtId="38" fontId="0" fillId="0" borderId="118" xfId="17" applyFont="1" applyFill="1" applyBorder="1" applyAlignment="1">
      <alignment vertical="center"/>
    </xf>
    <xf numFmtId="38" fontId="0" fillId="0" borderId="119" xfId="17" applyFont="1" applyFill="1" applyBorder="1" applyAlignment="1">
      <alignment vertical="center"/>
    </xf>
    <xf numFmtId="38" fontId="0" fillId="0" borderId="120" xfId="17" applyFont="1" applyFill="1" applyBorder="1" applyAlignment="1">
      <alignment/>
    </xf>
    <xf numFmtId="38" fontId="0" fillId="0" borderId="121" xfId="17" applyFont="1" applyFill="1" applyBorder="1" applyAlignment="1">
      <alignment/>
    </xf>
    <xf numFmtId="38" fontId="0" fillId="0" borderId="122" xfId="17" applyFont="1" applyFill="1" applyBorder="1" applyAlignment="1">
      <alignment/>
    </xf>
    <xf numFmtId="38" fontId="0" fillId="0" borderId="117" xfId="17" applyFont="1" applyFill="1" applyBorder="1" applyAlignment="1">
      <alignment/>
    </xf>
    <xf numFmtId="38" fontId="0" fillId="0" borderId="123" xfId="0" applyNumberFormat="1" applyFont="1" applyFill="1" applyBorder="1" applyAlignment="1">
      <alignment/>
    </xf>
    <xf numFmtId="38" fontId="0" fillId="0" borderId="124" xfId="17" applyFont="1" applyFill="1" applyBorder="1" applyAlignment="1">
      <alignment vertical="center"/>
    </xf>
    <xf numFmtId="38" fontId="0" fillId="0" borderId="124" xfId="17" applyFont="1" applyFill="1" applyBorder="1" applyAlignment="1">
      <alignment/>
    </xf>
    <xf numFmtId="38" fontId="0" fillId="0" borderId="56" xfId="17" applyFont="1" applyFill="1" applyBorder="1" applyAlignment="1">
      <alignment/>
    </xf>
    <xf numFmtId="38" fontId="0" fillId="0" borderId="22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17" xfId="17" applyFont="1" applyFill="1" applyBorder="1" applyAlignment="1">
      <alignment vertical="center"/>
    </xf>
    <xf numFmtId="38" fontId="0" fillId="0" borderId="22" xfId="17" applyFont="1" applyFill="1" applyBorder="1" applyAlignment="1">
      <alignment/>
    </xf>
    <xf numFmtId="38" fontId="0" fillId="0" borderId="80" xfId="17" applyFont="1" applyFill="1" applyBorder="1" applyAlignment="1">
      <alignment/>
    </xf>
    <xf numFmtId="38" fontId="0" fillId="0" borderId="38" xfId="17" applyFont="1" applyFill="1" applyBorder="1" applyAlignment="1">
      <alignment/>
    </xf>
    <xf numFmtId="38" fontId="0" fillId="0" borderId="125" xfId="17" applyFont="1" applyFill="1" applyBorder="1" applyAlignment="1">
      <alignment/>
    </xf>
    <xf numFmtId="38" fontId="0" fillId="0" borderId="126" xfId="0" applyNumberFormat="1" applyFont="1" applyFill="1" applyBorder="1" applyAlignment="1">
      <alignment/>
    </xf>
    <xf numFmtId="38" fontId="0" fillId="0" borderId="70" xfId="17" applyFont="1" applyFill="1" applyBorder="1" applyAlignment="1">
      <alignment vertical="center"/>
    </xf>
    <xf numFmtId="38" fontId="0" fillId="0" borderId="127" xfId="17" applyFont="1" applyFill="1" applyBorder="1" applyAlignment="1">
      <alignment vertical="center"/>
    </xf>
    <xf numFmtId="38" fontId="0" fillId="0" borderId="12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80" xfId="17" applyFont="1" applyFill="1" applyBorder="1" applyAlignment="1">
      <alignment/>
    </xf>
    <xf numFmtId="38" fontId="0" fillId="0" borderId="14" xfId="17" applyFont="1" applyFill="1" applyBorder="1" applyAlignment="1">
      <alignment/>
    </xf>
    <xf numFmtId="38" fontId="0" fillId="0" borderId="38" xfId="17" applyFont="1" applyFill="1" applyBorder="1" applyAlignment="1">
      <alignment/>
    </xf>
    <xf numFmtId="38" fontId="0" fillId="0" borderId="125" xfId="17" applyFont="1" applyFill="1" applyBorder="1" applyAlignment="1">
      <alignment/>
    </xf>
    <xf numFmtId="38" fontId="0" fillId="0" borderId="126" xfId="17" applyFont="1" applyFill="1" applyBorder="1" applyAlignment="1">
      <alignment/>
    </xf>
    <xf numFmtId="38" fontId="0" fillId="0" borderId="0" xfId="17" applyFont="1" applyFill="1" applyAlignment="1">
      <alignment/>
    </xf>
    <xf numFmtId="38" fontId="0" fillId="0" borderId="129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left" vertical="center" wrapText="1"/>
    </xf>
    <xf numFmtId="38" fontId="0" fillId="0" borderId="0" xfId="17" applyFont="1" applyFill="1" applyBorder="1" applyAlignment="1">
      <alignment/>
    </xf>
    <xf numFmtId="177" fontId="0" fillId="0" borderId="0" xfId="17" applyNumberFormat="1" applyFont="1" applyFill="1" applyBorder="1" applyAlignment="1">
      <alignment/>
    </xf>
    <xf numFmtId="38" fontId="0" fillId="0" borderId="11" xfId="17" applyFont="1" applyFill="1" applyBorder="1" applyAlignment="1">
      <alignment horizontal="left" vertical="center" wrapText="1"/>
    </xf>
    <xf numFmtId="38" fontId="0" fillId="0" borderId="23" xfId="17" applyFont="1" applyFill="1" applyBorder="1" applyAlignment="1">
      <alignment horizontal="left" vertical="center" wrapText="1"/>
    </xf>
    <xf numFmtId="38" fontId="0" fillId="0" borderId="65" xfId="17" applyFont="1" applyFill="1" applyBorder="1" applyAlignment="1">
      <alignment horizontal="left" vertical="center" wrapText="1"/>
    </xf>
    <xf numFmtId="38" fontId="7" fillId="0" borderId="0" xfId="17" applyFont="1" applyFill="1" applyAlignment="1">
      <alignment horizontal="center"/>
    </xf>
    <xf numFmtId="38" fontId="0" fillId="0" borderId="22" xfId="17" applyFont="1" applyFill="1" applyBorder="1" applyAlignment="1">
      <alignment horizontal="center" vertical="center"/>
    </xf>
    <xf numFmtId="38" fontId="0" fillId="0" borderId="14" xfId="17" applyFont="1" applyFill="1" applyBorder="1" applyAlignment="1">
      <alignment horizontal="center" vertical="center"/>
    </xf>
    <xf numFmtId="38" fontId="0" fillId="0" borderId="23" xfId="17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177" fontId="11" fillId="0" borderId="130" xfId="17" applyNumberFormat="1" applyFont="1" applyFill="1" applyBorder="1" applyAlignment="1">
      <alignment horizontal="center" shrinkToFit="1"/>
    </xf>
    <xf numFmtId="177" fontId="11" fillId="0" borderId="14" xfId="17" applyNumberFormat="1" applyFont="1" applyFill="1" applyBorder="1" applyAlignment="1">
      <alignment horizontal="center" shrinkToFit="1"/>
    </xf>
    <xf numFmtId="177" fontId="11" fillId="0" borderId="17" xfId="17" applyNumberFormat="1" applyFont="1" applyFill="1" applyBorder="1" applyAlignment="1">
      <alignment horizontal="center" shrinkToFit="1"/>
    </xf>
    <xf numFmtId="177" fontId="9" fillId="0" borderId="37" xfId="17" applyNumberFormat="1" applyFont="1" applyFill="1" applyBorder="1" applyAlignment="1">
      <alignment horizontal="center" vertical="center" shrinkToFit="1"/>
    </xf>
    <xf numFmtId="177" fontId="9" fillId="0" borderId="24" xfId="17" applyNumberFormat="1" applyFont="1" applyFill="1" applyBorder="1" applyAlignment="1">
      <alignment horizontal="center" vertical="center" shrinkToFit="1"/>
    </xf>
    <xf numFmtId="177" fontId="9" fillId="0" borderId="15" xfId="17" applyNumberFormat="1" applyFont="1" applyFill="1" applyBorder="1" applyAlignment="1">
      <alignment horizontal="center" vertical="center" shrinkToFit="1"/>
    </xf>
    <xf numFmtId="38" fontId="0" fillId="0" borderId="70" xfId="17" applyFont="1" applyFill="1" applyBorder="1" applyAlignment="1">
      <alignment horizontal="left" vertical="center" wrapText="1"/>
    </xf>
    <xf numFmtId="38" fontId="0" fillId="0" borderId="13" xfId="17" applyFont="1" applyFill="1" applyBorder="1" applyAlignment="1">
      <alignment horizontal="left" vertical="center" wrapText="1"/>
    </xf>
    <xf numFmtId="38" fontId="0" fillId="0" borderId="24" xfId="17" applyFont="1" applyFill="1" applyBorder="1" applyAlignment="1">
      <alignment horizontal="left" vertical="center" wrapText="1"/>
    </xf>
    <xf numFmtId="38" fontId="2" fillId="0" borderId="18" xfId="17" applyFont="1" applyFill="1" applyBorder="1" applyAlignment="1">
      <alignment horizontal="left" vertical="center"/>
    </xf>
    <xf numFmtId="38" fontId="2" fillId="0" borderId="86" xfId="17" applyFont="1" applyFill="1" applyBorder="1" applyAlignment="1">
      <alignment horizontal="left" vertical="center"/>
    </xf>
    <xf numFmtId="49" fontId="0" fillId="0" borderId="32" xfId="0" applyNumberFormat="1" applyFont="1" applyFill="1" applyBorder="1" applyAlignment="1">
      <alignment horizontal="left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70" xfId="0" applyFont="1" applyBorder="1" applyAlignment="1">
      <alignment vertical="center" shrinkToFit="1"/>
    </xf>
    <xf numFmtId="0" fontId="0" fillId="0" borderId="131" xfId="0" applyFont="1" applyBorder="1" applyAlignment="1">
      <alignment vertical="center" shrinkToFit="1"/>
    </xf>
    <xf numFmtId="0" fontId="0" fillId="0" borderId="65" xfId="0" applyFont="1" applyBorder="1" applyAlignment="1">
      <alignment horizontal="right" vertical="center"/>
    </xf>
    <xf numFmtId="0" fontId="0" fillId="0" borderId="132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0" fontId="0" fillId="0" borderId="133" xfId="0" applyFont="1" applyBorder="1" applyAlignment="1">
      <alignment vertical="center" shrinkToFit="1"/>
    </xf>
    <xf numFmtId="0" fontId="0" fillId="0" borderId="134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183" fontId="0" fillId="0" borderId="57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vertical="center"/>
    </xf>
    <xf numFmtId="183" fontId="0" fillId="0" borderId="65" xfId="0" applyNumberFormat="1" applyFont="1" applyFill="1" applyBorder="1" applyAlignment="1">
      <alignment vertical="center"/>
    </xf>
    <xf numFmtId="183" fontId="0" fillId="0" borderId="41" xfId="0" applyNumberFormat="1" applyFont="1" applyFill="1" applyBorder="1" applyAlignment="1">
      <alignment vertical="center"/>
    </xf>
    <xf numFmtId="183" fontId="0" fillId="0" borderId="70" xfId="0" applyNumberFormat="1" applyFont="1" applyFill="1" applyBorder="1" applyAlignment="1">
      <alignment vertical="center"/>
    </xf>
    <xf numFmtId="183" fontId="0" fillId="0" borderId="6" xfId="0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70" xfId="0" applyNumberFormat="1" applyFont="1" applyBorder="1" applyAlignment="1">
      <alignment vertical="center"/>
    </xf>
    <xf numFmtId="183" fontId="0" fillId="0" borderId="6" xfId="0" applyNumberFormat="1" applyFont="1" applyBorder="1" applyAlignment="1">
      <alignment vertical="center"/>
    </xf>
    <xf numFmtId="183" fontId="0" fillId="0" borderId="23" xfId="0" applyNumberFormat="1" applyFont="1" applyBorder="1" applyAlignment="1">
      <alignment vertical="center"/>
    </xf>
    <xf numFmtId="183" fontId="0" fillId="0" borderId="15" xfId="0" applyNumberFormat="1" applyFont="1" applyBorder="1" applyAlignment="1">
      <alignment vertical="center"/>
    </xf>
    <xf numFmtId="183" fontId="0" fillId="0" borderId="57" xfId="0" applyNumberFormat="1" applyFont="1" applyBorder="1" applyAlignment="1">
      <alignment vertical="center"/>
    </xf>
    <xf numFmtId="183" fontId="0" fillId="0" borderId="16" xfId="0" applyNumberFormat="1" applyFont="1" applyBorder="1" applyAlignment="1">
      <alignment vertical="center"/>
    </xf>
    <xf numFmtId="183" fontId="0" fillId="0" borderId="65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8" fontId="0" fillId="0" borderId="22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  <xf numFmtId="38" fontId="0" fillId="0" borderId="65" xfId="17" applyFont="1" applyBorder="1" applyAlignment="1">
      <alignment horizontal="center" vertical="center"/>
    </xf>
    <xf numFmtId="38" fontId="0" fillId="0" borderId="41" xfId="17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4352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6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34004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438150"/>
          <a:ext cx="34956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U86"/>
  <sheetViews>
    <sheetView showZeros="0" tabSelected="1" zoomScaleSheetLayoutView="100" workbookViewId="0" topLeftCell="A1">
      <selection activeCell="T4" sqref="T4"/>
    </sheetView>
  </sheetViews>
  <sheetFormatPr defaultColWidth="9.00390625" defaultRowHeight="13.5"/>
  <cols>
    <col min="1" max="3" width="5.125" style="66" customWidth="1"/>
    <col min="4" max="4" width="11.875" style="66" customWidth="1"/>
    <col min="5" max="5" width="7.75390625" style="66" customWidth="1"/>
    <col min="6" max="6" width="21.625" style="66" customWidth="1"/>
    <col min="7" max="7" width="12.625" style="65" customWidth="1"/>
    <col min="8" max="9" width="9.25390625" style="65" hidden="1" customWidth="1"/>
    <col min="10" max="10" width="9.00390625" style="65" hidden="1" customWidth="1"/>
    <col min="11" max="11" width="12.625" style="65" customWidth="1"/>
    <col min="12" max="13" width="9.25390625" style="65" hidden="1" customWidth="1"/>
    <col min="14" max="14" width="9.00390625" style="65" hidden="1" customWidth="1"/>
    <col min="15" max="18" width="12.625" style="65" customWidth="1"/>
    <col min="19" max="21" width="11.625" style="65" customWidth="1"/>
    <col min="22" max="80" width="10.625" style="65" customWidth="1"/>
    <col min="81" max="16384" width="9.00390625" style="65" customWidth="1"/>
  </cols>
  <sheetData>
    <row r="1" spans="1:17" ht="17.25">
      <c r="A1" s="383" t="s">
        <v>60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5" ht="24">
      <c r="A2" s="33" t="s">
        <v>61</v>
      </c>
      <c r="E2" s="7"/>
      <c r="F2" s="7"/>
      <c r="G2" s="1"/>
      <c r="H2" s="1"/>
      <c r="I2" s="1"/>
      <c r="J2" s="1"/>
      <c r="K2" s="1"/>
      <c r="L2" s="1"/>
      <c r="M2" s="1"/>
      <c r="N2" s="1"/>
      <c r="O2" s="1"/>
    </row>
    <row r="3" spans="8:14" ht="14.25" thickBot="1">
      <c r="H3" s="65">
        <v>161</v>
      </c>
      <c r="I3" s="65">
        <v>163</v>
      </c>
      <c r="J3" s="65">
        <v>164</v>
      </c>
      <c r="L3" s="65">
        <v>161</v>
      </c>
      <c r="M3" s="65">
        <v>163</v>
      </c>
      <c r="N3" s="65">
        <v>164</v>
      </c>
    </row>
    <row r="4" spans="1:21" s="67" customFormat="1" ht="13.5">
      <c r="A4" s="384" t="s">
        <v>149</v>
      </c>
      <c r="B4" s="385"/>
      <c r="C4" s="68"/>
      <c r="D4" s="69"/>
      <c r="E4" s="69"/>
      <c r="F4" s="70" t="s">
        <v>150</v>
      </c>
      <c r="G4" s="71" t="s">
        <v>151</v>
      </c>
      <c r="H4" s="71"/>
      <c r="I4" s="71"/>
      <c r="J4" s="71"/>
      <c r="K4" s="71" t="s">
        <v>152</v>
      </c>
      <c r="L4" s="71"/>
      <c r="M4" s="71"/>
      <c r="N4" s="71"/>
      <c r="O4" s="71" t="s">
        <v>153</v>
      </c>
      <c r="P4" s="71" t="s">
        <v>154</v>
      </c>
      <c r="Q4" s="71" t="s">
        <v>155</v>
      </c>
      <c r="R4" s="388" t="s">
        <v>156</v>
      </c>
      <c r="S4" s="72"/>
      <c r="T4" s="72"/>
      <c r="U4" s="72"/>
    </row>
    <row r="5" spans="1:21" ht="14.25" thickBot="1">
      <c r="A5" s="386"/>
      <c r="B5" s="387"/>
      <c r="C5" s="74"/>
      <c r="D5" s="75"/>
      <c r="E5" s="75"/>
      <c r="F5" s="76"/>
      <c r="G5" s="77" t="s">
        <v>21</v>
      </c>
      <c r="H5" s="77" t="s">
        <v>3</v>
      </c>
      <c r="I5" s="77" t="s">
        <v>4</v>
      </c>
      <c r="J5" s="77" t="s">
        <v>5</v>
      </c>
      <c r="K5" s="77" t="s">
        <v>6</v>
      </c>
      <c r="L5" s="77" t="s">
        <v>3</v>
      </c>
      <c r="M5" s="77" t="s">
        <v>4</v>
      </c>
      <c r="N5" s="77" t="s">
        <v>5</v>
      </c>
      <c r="O5" s="77" t="s">
        <v>9</v>
      </c>
      <c r="P5" s="77" t="s">
        <v>8</v>
      </c>
      <c r="Q5" s="77" t="s">
        <v>141</v>
      </c>
      <c r="R5" s="389"/>
      <c r="S5" s="78"/>
      <c r="T5" s="78"/>
      <c r="U5" s="78"/>
    </row>
    <row r="6" spans="1:21" ht="13.5">
      <c r="A6" s="79" t="s">
        <v>157</v>
      </c>
      <c r="B6" s="80"/>
      <c r="C6" s="80"/>
      <c r="D6" s="80"/>
      <c r="E6" s="80"/>
      <c r="F6" s="81"/>
      <c r="G6" s="82">
        <v>36617</v>
      </c>
      <c r="H6" s="82"/>
      <c r="I6" s="82"/>
      <c r="J6" s="82"/>
      <c r="K6" s="82">
        <v>36982</v>
      </c>
      <c r="L6" s="82"/>
      <c r="M6" s="82"/>
      <c r="N6" s="82"/>
      <c r="O6" s="82">
        <v>36886</v>
      </c>
      <c r="P6" s="82">
        <v>36617</v>
      </c>
      <c r="Q6" s="82">
        <v>36798</v>
      </c>
      <c r="R6" s="83"/>
      <c r="S6" s="78"/>
      <c r="T6" s="78"/>
      <c r="U6" s="78"/>
    </row>
    <row r="7" spans="1:21" ht="14.25" thickBot="1">
      <c r="A7" s="84" t="s">
        <v>123</v>
      </c>
      <c r="B7" s="85"/>
      <c r="C7" s="85"/>
      <c r="D7" s="85"/>
      <c r="E7" s="85"/>
      <c r="F7" s="86"/>
      <c r="G7" s="87" t="s">
        <v>124</v>
      </c>
      <c r="H7" s="88"/>
      <c r="I7" s="88"/>
      <c r="J7" s="88"/>
      <c r="K7" s="88" t="s">
        <v>124</v>
      </c>
      <c r="L7" s="88"/>
      <c r="M7" s="88"/>
      <c r="N7" s="88"/>
      <c r="O7" s="88" t="s">
        <v>125</v>
      </c>
      <c r="P7" s="88" t="s">
        <v>7</v>
      </c>
      <c r="Q7" s="88" t="s">
        <v>126</v>
      </c>
      <c r="R7" s="89"/>
      <c r="S7" s="78"/>
      <c r="T7" s="78"/>
      <c r="U7" s="78"/>
    </row>
    <row r="8" spans="1:21" ht="13.5">
      <c r="A8" s="90"/>
      <c r="B8" s="91" t="s">
        <v>158</v>
      </c>
      <c r="C8" s="91"/>
      <c r="D8" s="91"/>
      <c r="E8" s="91"/>
      <c r="F8" s="92"/>
      <c r="G8" s="93">
        <f>SUM(H8:J8)</f>
        <v>7</v>
      </c>
      <c r="H8" s="94">
        <v>1</v>
      </c>
      <c r="I8" s="94">
        <v>2</v>
      </c>
      <c r="J8" s="94">
        <v>4</v>
      </c>
      <c r="K8" s="94">
        <f>SUM(L8:N8)</f>
        <v>3</v>
      </c>
      <c r="L8" s="94">
        <v>1</v>
      </c>
      <c r="M8" s="94">
        <v>1</v>
      </c>
      <c r="N8" s="94">
        <v>1</v>
      </c>
      <c r="O8" s="94">
        <v>1</v>
      </c>
      <c r="P8" s="94">
        <v>1</v>
      </c>
      <c r="Q8" s="94">
        <v>1</v>
      </c>
      <c r="R8" s="95">
        <f>G8+K8+O8+P8+Q8</f>
        <v>13</v>
      </c>
      <c r="S8" s="78"/>
      <c r="T8" s="78"/>
      <c r="U8" s="78"/>
    </row>
    <row r="9" spans="1:21" ht="13.5">
      <c r="A9" s="96" t="s">
        <v>159</v>
      </c>
      <c r="B9" s="97" t="s">
        <v>160</v>
      </c>
      <c r="C9" s="97"/>
      <c r="D9" s="98" t="s">
        <v>161</v>
      </c>
      <c r="E9" s="85"/>
      <c r="F9" s="86"/>
      <c r="G9" s="99">
        <f aca="true" t="shared" si="0" ref="G9:G55">SUM(H9:J9)</f>
        <v>100</v>
      </c>
      <c r="H9" s="100">
        <v>100</v>
      </c>
      <c r="I9" s="100">
        <v>0</v>
      </c>
      <c r="J9" s="100">
        <v>0</v>
      </c>
      <c r="K9" s="100">
        <f aca="true" t="shared" si="1" ref="K9:K55">SUM(L9:N9)</f>
        <v>50</v>
      </c>
      <c r="L9" s="100">
        <v>50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1">
        <f aca="true" t="shared" si="2" ref="R9:R55">G9+K9+O9+P9+Q9</f>
        <v>150</v>
      </c>
      <c r="S9" s="78"/>
      <c r="T9" s="78"/>
      <c r="U9" s="78"/>
    </row>
    <row r="10" spans="1:21" ht="13.5">
      <c r="A10" s="102"/>
      <c r="B10" s="103"/>
      <c r="C10" s="103"/>
      <c r="D10" s="98" t="s">
        <v>162</v>
      </c>
      <c r="E10" s="104"/>
      <c r="F10" s="105"/>
      <c r="G10" s="99">
        <f t="shared" si="0"/>
        <v>0</v>
      </c>
      <c r="H10" s="100">
        <v>0</v>
      </c>
      <c r="I10" s="100">
        <v>0</v>
      </c>
      <c r="J10" s="100">
        <v>0</v>
      </c>
      <c r="K10" s="100">
        <f t="shared" si="1"/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  <c r="R10" s="101">
        <f t="shared" si="2"/>
        <v>0</v>
      </c>
      <c r="S10" s="78"/>
      <c r="T10" s="78"/>
      <c r="U10" s="78"/>
    </row>
    <row r="11" spans="1:21" ht="13.5">
      <c r="A11" s="102" t="s">
        <v>163</v>
      </c>
      <c r="B11" s="103" t="s">
        <v>164</v>
      </c>
      <c r="C11" s="103"/>
      <c r="D11" s="106" t="s">
        <v>165</v>
      </c>
      <c r="E11" s="80"/>
      <c r="F11" s="81"/>
      <c r="G11" s="99">
        <f t="shared" si="0"/>
        <v>103</v>
      </c>
      <c r="H11" s="100">
        <v>0</v>
      </c>
      <c r="I11" s="100">
        <v>0</v>
      </c>
      <c r="J11" s="100">
        <v>103</v>
      </c>
      <c r="K11" s="100">
        <f t="shared" si="1"/>
        <v>20</v>
      </c>
      <c r="L11" s="100">
        <v>0</v>
      </c>
      <c r="M11" s="100">
        <v>0</v>
      </c>
      <c r="N11" s="100">
        <v>20</v>
      </c>
      <c r="O11" s="100">
        <v>15</v>
      </c>
      <c r="P11" s="100">
        <v>25</v>
      </c>
      <c r="Q11" s="100">
        <v>20</v>
      </c>
      <c r="R11" s="101">
        <f t="shared" si="2"/>
        <v>183</v>
      </c>
      <c r="S11" s="78"/>
      <c r="T11" s="78"/>
      <c r="U11" s="78"/>
    </row>
    <row r="12" spans="1:21" ht="13.5">
      <c r="A12" s="102"/>
      <c r="B12" s="103" t="s">
        <v>63</v>
      </c>
      <c r="C12" s="103"/>
      <c r="D12" s="106" t="s">
        <v>166</v>
      </c>
      <c r="E12" s="80"/>
      <c r="F12" s="81"/>
      <c r="G12" s="99">
        <f t="shared" si="0"/>
        <v>0</v>
      </c>
      <c r="H12" s="100">
        <v>0</v>
      </c>
      <c r="I12" s="100">
        <v>0</v>
      </c>
      <c r="J12" s="100">
        <v>0</v>
      </c>
      <c r="K12" s="100">
        <f t="shared" si="1"/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1">
        <f t="shared" si="2"/>
        <v>0</v>
      </c>
      <c r="S12" s="78"/>
      <c r="T12" s="78"/>
      <c r="U12" s="78"/>
    </row>
    <row r="13" spans="1:21" ht="13.5">
      <c r="A13" s="102" t="s">
        <v>167</v>
      </c>
      <c r="B13" s="107" t="s">
        <v>64</v>
      </c>
      <c r="C13" s="108"/>
      <c r="D13" s="106" t="s">
        <v>168</v>
      </c>
      <c r="E13" s="80"/>
      <c r="F13" s="81"/>
      <c r="G13" s="99">
        <f t="shared" si="0"/>
        <v>20</v>
      </c>
      <c r="H13" s="100">
        <v>0</v>
      </c>
      <c r="I13" s="100">
        <v>20</v>
      </c>
      <c r="J13" s="100">
        <v>0</v>
      </c>
      <c r="K13" s="100">
        <f t="shared" si="1"/>
        <v>12</v>
      </c>
      <c r="L13" s="100">
        <v>0</v>
      </c>
      <c r="M13" s="100">
        <v>12</v>
      </c>
      <c r="N13" s="100">
        <v>0</v>
      </c>
      <c r="O13" s="100">
        <v>0</v>
      </c>
      <c r="P13" s="100">
        <v>0</v>
      </c>
      <c r="Q13" s="100">
        <v>0</v>
      </c>
      <c r="R13" s="101">
        <f t="shared" si="2"/>
        <v>32</v>
      </c>
      <c r="S13" s="78"/>
      <c r="T13" s="78"/>
      <c r="U13" s="78"/>
    </row>
    <row r="14" spans="1:21" ht="13.5">
      <c r="A14" s="102"/>
      <c r="B14" s="109" t="s">
        <v>169</v>
      </c>
      <c r="C14" s="109"/>
      <c r="D14" s="80"/>
      <c r="E14" s="80"/>
      <c r="F14" s="81"/>
      <c r="G14" s="99">
        <f t="shared" si="0"/>
        <v>5217</v>
      </c>
      <c r="H14" s="100">
        <v>2895</v>
      </c>
      <c r="I14" s="100">
        <v>877</v>
      </c>
      <c r="J14" s="100">
        <v>1445</v>
      </c>
      <c r="K14" s="100">
        <f t="shared" si="1"/>
        <v>2383</v>
      </c>
      <c r="L14" s="100">
        <v>2098</v>
      </c>
      <c r="M14" s="100">
        <v>215</v>
      </c>
      <c r="N14" s="100">
        <v>70</v>
      </c>
      <c r="O14" s="100">
        <v>564</v>
      </c>
      <c r="P14" s="100">
        <v>640</v>
      </c>
      <c r="Q14" s="100">
        <v>1298</v>
      </c>
      <c r="R14" s="101">
        <f t="shared" si="2"/>
        <v>10102</v>
      </c>
      <c r="S14" s="78"/>
      <c r="T14" s="78"/>
      <c r="U14" s="78"/>
    </row>
    <row r="15" spans="1:18" ht="14.25" thickBot="1">
      <c r="A15" s="110"/>
      <c r="B15" s="111" t="s">
        <v>170</v>
      </c>
      <c r="C15" s="112"/>
      <c r="D15" s="75"/>
      <c r="E15" s="75"/>
      <c r="F15" s="76"/>
      <c r="G15" s="113">
        <f t="shared" si="0"/>
        <v>1029</v>
      </c>
      <c r="H15" s="114">
        <v>680</v>
      </c>
      <c r="I15" s="114">
        <v>349</v>
      </c>
      <c r="J15" s="114">
        <v>0</v>
      </c>
      <c r="K15" s="114">
        <f t="shared" si="1"/>
        <v>758</v>
      </c>
      <c r="L15" s="114">
        <v>626</v>
      </c>
      <c r="M15" s="114">
        <v>132</v>
      </c>
      <c r="N15" s="114">
        <v>0</v>
      </c>
      <c r="O15" s="114">
        <v>0</v>
      </c>
      <c r="P15" s="114">
        <v>0</v>
      </c>
      <c r="Q15" s="114">
        <v>0</v>
      </c>
      <c r="R15" s="115">
        <f t="shared" si="2"/>
        <v>1787</v>
      </c>
    </row>
    <row r="16" spans="1:18" ht="13.5">
      <c r="A16" s="96"/>
      <c r="B16" s="116" t="s">
        <v>171</v>
      </c>
      <c r="C16" s="103"/>
      <c r="D16" s="80" t="s">
        <v>65</v>
      </c>
      <c r="E16" s="80"/>
      <c r="F16" s="81"/>
      <c r="G16" s="117">
        <f t="shared" si="0"/>
        <v>365</v>
      </c>
      <c r="H16" s="117">
        <v>365</v>
      </c>
      <c r="I16" s="117">
        <v>0</v>
      </c>
      <c r="J16" s="117">
        <v>0</v>
      </c>
      <c r="K16" s="118">
        <f t="shared" si="1"/>
        <v>366</v>
      </c>
      <c r="L16" s="117">
        <v>366</v>
      </c>
      <c r="M16" s="117">
        <v>0</v>
      </c>
      <c r="N16" s="117">
        <v>0</v>
      </c>
      <c r="O16" s="118">
        <v>0</v>
      </c>
      <c r="P16" s="118">
        <v>0</v>
      </c>
      <c r="Q16" s="118">
        <v>0</v>
      </c>
      <c r="R16" s="119">
        <f t="shared" si="2"/>
        <v>731</v>
      </c>
    </row>
    <row r="17" spans="1:18" ht="13.5">
      <c r="A17" s="96"/>
      <c r="B17" s="8" t="s">
        <v>100</v>
      </c>
      <c r="C17" s="16"/>
      <c r="D17" s="80" t="s">
        <v>66</v>
      </c>
      <c r="E17" s="80"/>
      <c r="F17" s="81"/>
      <c r="G17" s="99">
        <v>33522</v>
      </c>
      <c r="H17" s="99">
        <v>33522</v>
      </c>
      <c r="I17" s="99">
        <v>0</v>
      </c>
      <c r="J17" s="99">
        <v>0</v>
      </c>
      <c r="K17" s="100">
        <f>SUM(L17:N17)</f>
        <v>16779</v>
      </c>
      <c r="L17" s="99">
        <v>16779</v>
      </c>
      <c r="M17" s="99">
        <v>0</v>
      </c>
      <c r="N17" s="99">
        <v>0</v>
      </c>
      <c r="O17" s="100">
        <v>0</v>
      </c>
      <c r="P17" s="100">
        <v>0</v>
      </c>
      <c r="Q17" s="100">
        <v>0</v>
      </c>
      <c r="R17" s="101">
        <f t="shared" si="2"/>
        <v>50301</v>
      </c>
    </row>
    <row r="18" spans="1:18" ht="13.5">
      <c r="A18" s="96"/>
      <c r="B18" s="9" t="s">
        <v>172</v>
      </c>
      <c r="C18" s="17"/>
      <c r="D18" s="80" t="s">
        <v>68</v>
      </c>
      <c r="E18" s="80"/>
      <c r="F18" s="81"/>
      <c r="G18" s="99">
        <f t="shared" si="0"/>
        <v>36500</v>
      </c>
      <c r="H18" s="99">
        <v>36500</v>
      </c>
      <c r="I18" s="99">
        <v>0</v>
      </c>
      <c r="J18" s="99">
        <v>0</v>
      </c>
      <c r="K18" s="100">
        <f>SUM(L18:N18)</f>
        <v>18300</v>
      </c>
      <c r="L18" s="99">
        <v>18300</v>
      </c>
      <c r="M18" s="99">
        <v>0</v>
      </c>
      <c r="N18" s="99">
        <v>0</v>
      </c>
      <c r="O18" s="100">
        <v>0</v>
      </c>
      <c r="P18" s="100">
        <v>0</v>
      </c>
      <c r="Q18" s="100">
        <v>0</v>
      </c>
      <c r="R18" s="101">
        <f t="shared" si="2"/>
        <v>54800</v>
      </c>
    </row>
    <row r="19" spans="1:18" ht="13.5">
      <c r="A19" s="96"/>
      <c r="B19" s="120"/>
      <c r="C19" s="120"/>
      <c r="D19" s="38" t="s">
        <v>84</v>
      </c>
      <c r="E19" s="98" t="s">
        <v>67</v>
      </c>
      <c r="F19" s="105"/>
      <c r="G19" s="99">
        <f t="shared" si="0"/>
        <v>0</v>
      </c>
      <c r="H19" s="99">
        <v>0</v>
      </c>
      <c r="I19" s="99">
        <v>0</v>
      </c>
      <c r="J19" s="99">
        <v>0</v>
      </c>
      <c r="K19" s="100">
        <f t="shared" si="1"/>
        <v>0</v>
      </c>
      <c r="L19" s="99">
        <v>0</v>
      </c>
      <c r="M19" s="99">
        <v>0</v>
      </c>
      <c r="N19" s="99">
        <v>0</v>
      </c>
      <c r="O19" s="100">
        <v>0</v>
      </c>
      <c r="P19" s="100">
        <v>0</v>
      </c>
      <c r="Q19" s="100">
        <v>0</v>
      </c>
      <c r="R19" s="101">
        <f t="shared" si="2"/>
        <v>0</v>
      </c>
    </row>
    <row r="20" spans="1:18" ht="13.5">
      <c r="A20" s="96" t="s">
        <v>173</v>
      </c>
      <c r="B20" s="116"/>
      <c r="C20" s="116"/>
      <c r="D20" s="39"/>
      <c r="E20" s="98" t="s">
        <v>69</v>
      </c>
      <c r="F20" s="105"/>
      <c r="G20" s="99">
        <f t="shared" si="0"/>
        <v>0</v>
      </c>
      <c r="H20" s="99">
        <v>0</v>
      </c>
      <c r="I20" s="99">
        <v>0</v>
      </c>
      <c r="J20" s="99">
        <v>0</v>
      </c>
      <c r="K20" s="100">
        <f t="shared" si="1"/>
        <v>0</v>
      </c>
      <c r="L20" s="99">
        <v>0</v>
      </c>
      <c r="M20" s="99">
        <v>0</v>
      </c>
      <c r="N20" s="99">
        <v>0</v>
      </c>
      <c r="O20" s="100">
        <v>0</v>
      </c>
      <c r="P20" s="100">
        <v>0</v>
      </c>
      <c r="Q20" s="100">
        <v>0</v>
      </c>
      <c r="R20" s="101">
        <f t="shared" si="2"/>
        <v>0</v>
      </c>
    </row>
    <row r="21" spans="1:18" ht="13.5">
      <c r="A21" s="96"/>
      <c r="B21" s="116" t="s">
        <v>174</v>
      </c>
      <c r="C21" s="116"/>
      <c r="D21" s="38" t="s">
        <v>85</v>
      </c>
      <c r="E21" s="98" t="s">
        <v>67</v>
      </c>
      <c r="F21" s="105"/>
      <c r="G21" s="99">
        <f t="shared" si="0"/>
        <v>0</v>
      </c>
      <c r="H21" s="99">
        <v>0</v>
      </c>
      <c r="I21" s="99">
        <v>0</v>
      </c>
      <c r="J21" s="99">
        <v>0</v>
      </c>
      <c r="K21" s="100">
        <f>SUM(L21:N21)</f>
        <v>0</v>
      </c>
      <c r="L21" s="99">
        <v>0</v>
      </c>
      <c r="M21" s="99">
        <v>0</v>
      </c>
      <c r="N21" s="99">
        <v>0</v>
      </c>
      <c r="O21" s="100">
        <v>0</v>
      </c>
      <c r="P21" s="100">
        <v>0</v>
      </c>
      <c r="Q21" s="100">
        <v>0</v>
      </c>
      <c r="R21" s="101">
        <f t="shared" si="2"/>
        <v>0</v>
      </c>
    </row>
    <row r="22" spans="1:18" ht="13.5">
      <c r="A22" s="96"/>
      <c r="B22" s="116"/>
      <c r="C22" s="116"/>
      <c r="D22" s="39" t="s">
        <v>86</v>
      </c>
      <c r="E22" s="98" t="s">
        <v>69</v>
      </c>
      <c r="F22" s="105"/>
      <c r="G22" s="99">
        <f t="shared" si="0"/>
        <v>0</v>
      </c>
      <c r="H22" s="99">
        <v>0</v>
      </c>
      <c r="I22" s="99">
        <v>0</v>
      </c>
      <c r="J22" s="99">
        <v>0</v>
      </c>
      <c r="K22" s="100">
        <f t="shared" si="1"/>
        <v>0</v>
      </c>
      <c r="L22" s="99">
        <v>0</v>
      </c>
      <c r="M22" s="99">
        <v>0</v>
      </c>
      <c r="N22" s="99">
        <v>0</v>
      </c>
      <c r="O22" s="100">
        <v>0</v>
      </c>
      <c r="P22" s="100">
        <v>0</v>
      </c>
      <c r="Q22" s="100">
        <v>0</v>
      </c>
      <c r="R22" s="101">
        <f t="shared" si="2"/>
        <v>0</v>
      </c>
    </row>
    <row r="23" spans="1:18" ht="13.5">
      <c r="A23" s="96"/>
      <c r="B23" s="116" t="s">
        <v>175</v>
      </c>
      <c r="C23" s="116"/>
      <c r="D23" s="38" t="s">
        <v>87</v>
      </c>
      <c r="E23" s="98" t="s">
        <v>67</v>
      </c>
      <c r="F23" s="10"/>
      <c r="G23" s="99">
        <f t="shared" si="0"/>
        <v>0</v>
      </c>
      <c r="H23" s="99">
        <v>0</v>
      </c>
      <c r="I23" s="99">
        <v>0</v>
      </c>
      <c r="J23" s="99">
        <v>0</v>
      </c>
      <c r="K23" s="100">
        <f t="shared" si="1"/>
        <v>0</v>
      </c>
      <c r="L23" s="99">
        <v>0</v>
      </c>
      <c r="M23" s="99">
        <v>0</v>
      </c>
      <c r="N23" s="99">
        <v>0</v>
      </c>
      <c r="O23" s="100">
        <v>0</v>
      </c>
      <c r="P23" s="100">
        <v>0</v>
      </c>
      <c r="Q23" s="100">
        <v>0</v>
      </c>
      <c r="R23" s="101">
        <f t="shared" si="2"/>
        <v>0</v>
      </c>
    </row>
    <row r="24" spans="1:18" ht="12.75" customHeight="1">
      <c r="A24" s="96"/>
      <c r="B24" s="116"/>
      <c r="C24" s="116"/>
      <c r="D24" s="39"/>
      <c r="E24" s="98" t="s">
        <v>69</v>
      </c>
      <c r="F24" s="10"/>
      <c r="G24" s="99">
        <f t="shared" si="0"/>
        <v>0</v>
      </c>
      <c r="H24" s="99">
        <v>0</v>
      </c>
      <c r="I24" s="99">
        <v>0</v>
      </c>
      <c r="J24" s="99">
        <v>0</v>
      </c>
      <c r="K24" s="100">
        <f t="shared" si="1"/>
        <v>0</v>
      </c>
      <c r="L24" s="99">
        <v>0</v>
      </c>
      <c r="M24" s="99">
        <v>0</v>
      </c>
      <c r="N24" s="99">
        <v>0</v>
      </c>
      <c r="O24" s="100">
        <v>0</v>
      </c>
      <c r="P24" s="100">
        <v>0</v>
      </c>
      <c r="Q24" s="100">
        <v>0</v>
      </c>
      <c r="R24" s="101">
        <f t="shared" si="2"/>
        <v>0</v>
      </c>
    </row>
    <row r="25" spans="1:18" ht="12.75" customHeight="1">
      <c r="A25" s="96"/>
      <c r="B25" s="116" t="s">
        <v>176</v>
      </c>
      <c r="C25" s="116"/>
      <c r="D25" s="38" t="s">
        <v>88</v>
      </c>
      <c r="E25" s="98" t="s">
        <v>67</v>
      </c>
      <c r="F25" s="10"/>
      <c r="G25" s="99">
        <f t="shared" si="0"/>
        <v>0</v>
      </c>
      <c r="H25" s="99">
        <v>0</v>
      </c>
      <c r="I25" s="99">
        <v>0</v>
      </c>
      <c r="J25" s="99">
        <v>0</v>
      </c>
      <c r="K25" s="100">
        <f t="shared" si="1"/>
        <v>0</v>
      </c>
      <c r="L25" s="99">
        <v>0</v>
      </c>
      <c r="M25" s="99">
        <v>0</v>
      </c>
      <c r="N25" s="99">
        <v>0</v>
      </c>
      <c r="O25" s="100">
        <v>0</v>
      </c>
      <c r="P25" s="100">
        <v>0</v>
      </c>
      <c r="Q25" s="100">
        <v>0</v>
      </c>
      <c r="R25" s="101">
        <f t="shared" si="2"/>
        <v>0</v>
      </c>
    </row>
    <row r="26" spans="1:18" ht="12.75" customHeight="1">
      <c r="A26" s="96"/>
      <c r="B26" s="116"/>
      <c r="C26" s="116"/>
      <c r="D26" s="39" t="s">
        <v>177</v>
      </c>
      <c r="E26" s="98" t="s">
        <v>69</v>
      </c>
      <c r="F26" s="10"/>
      <c r="G26" s="99">
        <f t="shared" si="0"/>
        <v>0</v>
      </c>
      <c r="H26" s="99">
        <v>0</v>
      </c>
      <c r="I26" s="99">
        <v>0</v>
      </c>
      <c r="J26" s="99">
        <v>0</v>
      </c>
      <c r="K26" s="100">
        <f t="shared" si="1"/>
        <v>0</v>
      </c>
      <c r="L26" s="99">
        <v>0</v>
      </c>
      <c r="M26" s="99">
        <v>0</v>
      </c>
      <c r="N26" s="99">
        <v>0</v>
      </c>
      <c r="O26" s="100">
        <v>0</v>
      </c>
      <c r="P26" s="100">
        <v>0</v>
      </c>
      <c r="Q26" s="100">
        <v>0</v>
      </c>
      <c r="R26" s="101">
        <f t="shared" si="2"/>
        <v>0</v>
      </c>
    </row>
    <row r="27" spans="1:18" ht="27" customHeight="1">
      <c r="A27" s="96" t="s">
        <v>178</v>
      </c>
      <c r="B27" s="116" t="s">
        <v>179</v>
      </c>
      <c r="C27" s="116"/>
      <c r="D27" s="40" t="s">
        <v>95</v>
      </c>
      <c r="E27" s="98" t="s">
        <v>70</v>
      </c>
      <c r="F27" s="10"/>
      <c r="G27" s="99">
        <f t="shared" si="0"/>
        <v>0</v>
      </c>
      <c r="H27" s="99">
        <v>0</v>
      </c>
      <c r="I27" s="99">
        <v>0</v>
      </c>
      <c r="J27" s="99">
        <v>0</v>
      </c>
      <c r="K27" s="100">
        <f t="shared" si="1"/>
        <v>0</v>
      </c>
      <c r="L27" s="99">
        <v>0</v>
      </c>
      <c r="M27" s="99">
        <v>0</v>
      </c>
      <c r="N27" s="99">
        <v>0</v>
      </c>
      <c r="O27" s="100">
        <v>0</v>
      </c>
      <c r="P27" s="100">
        <v>0</v>
      </c>
      <c r="Q27" s="100">
        <v>0</v>
      </c>
      <c r="R27" s="101">
        <f t="shared" si="2"/>
        <v>0</v>
      </c>
    </row>
    <row r="28" spans="1:18" ht="13.5">
      <c r="A28" s="96"/>
      <c r="B28" s="116"/>
      <c r="C28" s="116"/>
      <c r="D28" s="38" t="s">
        <v>89</v>
      </c>
      <c r="E28" s="98" t="s">
        <v>67</v>
      </c>
      <c r="F28" s="10"/>
      <c r="G28" s="99">
        <f t="shared" si="0"/>
        <v>1036</v>
      </c>
      <c r="H28" s="99">
        <v>0</v>
      </c>
      <c r="I28" s="99">
        <v>0</v>
      </c>
      <c r="J28" s="99">
        <v>1036</v>
      </c>
      <c r="K28" s="100">
        <f t="shared" si="1"/>
        <v>308</v>
      </c>
      <c r="L28" s="99">
        <v>0</v>
      </c>
      <c r="M28" s="99">
        <v>0</v>
      </c>
      <c r="N28" s="99">
        <v>308</v>
      </c>
      <c r="O28" s="100">
        <v>240</v>
      </c>
      <c r="P28" s="100">
        <v>244</v>
      </c>
      <c r="Q28" s="100">
        <v>311</v>
      </c>
      <c r="R28" s="101">
        <f t="shared" si="2"/>
        <v>2139</v>
      </c>
    </row>
    <row r="29" spans="1:18" ht="13.5">
      <c r="A29" s="96"/>
      <c r="B29" s="116" t="s">
        <v>180</v>
      </c>
      <c r="C29" s="116"/>
      <c r="D29" s="39"/>
      <c r="E29" s="98" t="s">
        <v>69</v>
      </c>
      <c r="F29" s="10"/>
      <c r="G29" s="99">
        <f t="shared" si="0"/>
        <v>16786</v>
      </c>
      <c r="H29" s="99">
        <v>0</v>
      </c>
      <c r="I29" s="99">
        <v>0</v>
      </c>
      <c r="J29" s="99">
        <v>16786</v>
      </c>
      <c r="K29" s="100">
        <f t="shared" si="1"/>
        <v>3352</v>
      </c>
      <c r="L29" s="99">
        <v>0</v>
      </c>
      <c r="M29" s="99">
        <v>0</v>
      </c>
      <c r="N29" s="99">
        <v>3352</v>
      </c>
      <c r="O29" s="100">
        <v>3096</v>
      </c>
      <c r="P29" s="100">
        <v>4732</v>
      </c>
      <c r="Q29" s="100">
        <v>3519</v>
      </c>
      <c r="R29" s="101">
        <f t="shared" si="2"/>
        <v>31485</v>
      </c>
    </row>
    <row r="30" spans="1:18" ht="13.5">
      <c r="A30" s="96"/>
      <c r="B30" s="116"/>
      <c r="C30" s="116"/>
      <c r="D30" s="38" t="s">
        <v>90</v>
      </c>
      <c r="E30" s="98" t="s">
        <v>67</v>
      </c>
      <c r="F30" s="10"/>
      <c r="G30" s="99">
        <f t="shared" si="0"/>
        <v>0</v>
      </c>
      <c r="H30" s="99">
        <v>0</v>
      </c>
      <c r="I30" s="99">
        <v>0</v>
      </c>
      <c r="J30" s="99">
        <v>0</v>
      </c>
      <c r="K30" s="100">
        <f t="shared" si="1"/>
        <v>0</v>
      </c>
      <c r="L30" s="99">
        <v>0</v>
      </c>
      <c r="M30" s="99">
        <v>0</v>
      </c>
      <c r="N30" s="99">
        <v>0</v>
      </c>
      <c r="O30" s="100">
        <v>0</v>
      </c>
      <c r="P30" s="100">
        <v>0</v>
      </c>
      <c r="Q30" s="100">
        <v>0</v>
      </c>
      <c r="R30" s="101">
        <f t="shared" si="2"/>
        <v>0</v>
      </c>
    </row>
    <row r="31" spans="1:18" ht="13.5">
      <c r="A31" s="96"/>
      <c r="B31" s="116" t="s">
        <v>181</v>
      </c>
      <c r="C31" s="116"/>
      <c r="D31" s="39" t="s">
        <v>177</v>
      </c>
      <c r="E31" s="98" t="s">
        <v>69</v>
      </c>
      <c r="F31" s="10"/>
      <c r="G31" s="99">
        <f t="shared" si="0"/>
        <v>0</v>
      </c>
      <c r="H31" s="99">
        <v>0</v>
      </c>
      <c r="I31" s="99">
        <v>0</v>
      </c>
      <c r="J31" s="99">
        <v>0</v>
      </c>
      <c r="K31" s="100">
        <f t="shared" si="1"/>
        <v>0</v>
      </c>
      <c r="L31" s="99">
        <v>0</v>
      </c>
      <c r="M31" s="99">
        <v>0</v>
      </c>
      <c r="N31" s="99">
        <v>0</v>
      </c>
      <c r="O31" s="100">
        <v>0</v>
      </c>
      <c r="P31" s="100">
        <v>0</v>
      </c>
      <c r="Q31" s="100">
        <v>0</v>
      </c>
      <c r="R31" s="101">
        <f t="shared" si="2"/>
        <v>0</v>
      </c>
    </row>
    <row r="32" spans="1:18" ht="13.5">
      <c r="A32" s="96"/>
      <c r="B32" s="116"/>
      <c r="C32" s="116"/>
      <c r="D32" s="38" t="s">
        <v>91</v>
      </c>
      <c r="E32" s="98" t="s">
        <v>67</v>
      </c>
      <c r="F32" s="10"/>
      <c r="G32" s="99">
        <f t="shared" si="0"/>
        <v>730</v>
      </c>
      <c r="H32" s="99">
        <v>0</v>
      </c>
      <c r="I32" s="99">
        <v>730</v>
      </c>
      <c r="J32" s="99">
        <v>0</v>
      </c>
      <c r="K32" s="100">
        <f t="shared" si="1"/>
        <v>366</v>
      </c>
      <c r="L32" s="99">
        <v>0</v>
      </c>
      <c r="M32" s="99">
        <v>366</v>
      </c>
      <c r="N32" s="99">
        <v>0</v>
      </c>
      <c r="O32" s="100">
        <v>0</v>
      </c>
      <c r="P32" s="100">
        <v>0</v>
      </c>
      <c r="Q32" s="100">
        <v>0</v>
      </c>
      <c r="R32" s="101">
        <f t="shared" si="2"/>
        <v>1096</v>
      </c>
    </row>
    <row r="33" spans="1:18" ht="13.5">
      <c r="A33" s="96"/>
      <c r="B33" s="116" t="s">
        <v>182</v>
      </c>
      <c r="C33" s="116"/>
      <c r="D33" s="41" t="s">
        <v>92</v>
      </c>
      <c r="E33" s="98" t="s">
        <v>69</v>
      </c>
      <c r="F33" s="10"/>
      <c r="G33" s="99">
        <f t="shared" si="0"/>
        <v>5082</v>
      </c>
      <c r="H33" s="99">
        <v>0</v>
      </c>
      <c r="I33" s="99">
        <v>5082</v>
      </c>
      <c r="J33" s="99">
        <v>0</v>
      </c>
      <c r="K33" s="100">
        <f t="shared" si="1"/>
        <v>4684</v>
      </c>
      <c r="L33" s="99">
        <v>0</v>
      </c>
      <c r="M33" s="99">
        <v>4684</v>
      </c>
      <c r="N33" s="99">
        <v>0</v>
      </c>
      <c r="O33" s="100">
        <v>0</v>
      </c>
      <c r="P33" s="100">
        <v>0</v>
      </c>
      <c r="Q33" s="100">
        <v>0</v>
      </c>
      <c r="R33" s="101">
        <f t="shared" si="2"/>
        <v>9766</v>
      </c>
    </row>
    <row r="34" spans="1:18" ht="13.5">
      <c r="A34" s="96"/>
      <c r="B34" s="116"/>
      <c r="C34" s="116"/>
      <c r="D34" s="39"/>
      <c r="E34" s="98" t="s">
        <v>71</v>
      </c>
      <c r="F34" s="10"/>
      <c r="G34" s="99">
        <f t="shared" si="0"/>
        <v>8395</v>
      </c>
      <c r="H34" s="121">
        <v>0</v>
      </c>
      <c r="I34" s="122">
        <v>8395</v>
      </c>
      <c r="J34" s="121">
        <v>0</v>
      </c>
      <c r="K34" s="100">
        <f t="shared" si="1"/>
        <v>4392</v>
      </c>
      <c r="L34" s="121">
        <v>0</v>
      </c>
      <c r="M34" s="122">
        <v>4392</v>
      </c>
      <c r="N34" s="121">
        <v>0</v>
      </c>
      <c r="O34" s="123">
        <v>0</v>
      </c>
      <c r="P34" s="123">
        <v>0</v>
      </c>
      <c r="Q34" s="123">
        <v>0</v>
      </c>
      <c r="R34" s="101">
        <f t="shared" si="2"/>
        <v>12787</v>
      </c>
    </row>
    <row r="35" spans="1:18" ht="13.5">
      <c r="A35" s="96" t="s">
        <v>183</v>
      </c>
      <c r="B35" s="116"/>
      <c r="C35" s="116"/>
      <c r="D35" s="38" t="s">
        <v>93</v>
      </c>
      <c r="E35" s="98" t="s">
        <v>67</v>
      </c>
      <c r="F35" s="10"/>
      <c r="G35" s="99">
        <f t="shared" si="0"/>
        <v>0</v>
      </c>
      <c r="H35" s="121">
        <v>0</v>
      </c>
      <c r="I35" s="121">
        <v>0</v>
      </c>
      <c r="J35" s="121">
        <v>0</v>
      </c>
      <c r="K35" s="100">
        <f t="shared" si="1"/>
        <v>0</v>
      </c>
      <c r="L35" s="121">
        <v>0</v>
      </c>
      <c r="M35" s="121">
        <v>0</v>
      </c>
      <c r="N35" s="121">
        <v>0</v>
      </c>
      <c r="O35" s="123">
        <v>0</v>
      </c>
      <c r="P35" s="123">
        <v>0</v>
      </c>
      <c r="Q35" s="123">
        <v>0</v>
      </c>
      <c r="R35" s="101">
        <f t="shared" si="2"/>
        <v>0</v>
      </c>
    </row>
    <row r="36" spans="1:18" ht="13.5">
      <c r="A36" s="96"/>
      <c r="B36" s="116"/>
      <c r="C36" s="116"/>
      <c r="D36" s="39" t="s">
        <v>94</v>
      </c>
      <c r="E36" s="98" t="s">
        <v>69</v>
      </c>
      <c r="F36" s="10"/>
      <c r="G36" s="99">
        <f t="shared" si="0"/>
        <v>0</v>
      </c>
      <c r="H36" s="99">
        <v>0</v>
      </c>
      <c r="I36" s="99">
        <v>0</v>
      </c>
      <c r="J36" s="99">
        <v>0</v>
      </c>
      <c r="K36" s="100">
        <f t="shared" si="1"/>
        <v>0</v>
      </c>
      <c r="L36" s="99">
        <v>0</v>
      </c>
      <c r="M36" s="99">
        <v>0</v>
      </c>
      <c r="N36" s="99">
        <v>0</v>
      </c>
      <c r="O36" s="100">
        <v>0</v>
      </c>
      <c r="P36" s="100">
        <v>0</v>
      </c>
      <c r="Q36" s="100">
        <v>0</v>
      </c>
      <c r="R36" s="101">
        <f t="shared" si="2"/>
        <v>0</v>
      </c>
    </row>
    <row r="37" spans="1:18" ht="27" customHeight="1">
      <c r="A37" s="96"/>
      <c r="B37" s="108"/>
      <c r="C37" s="108"/>
      <c r="D37" s="40" t="s">
        <v>96</v>
      </c>
      <c r="E37" s="98" t="s">
        <v>70</v>
      </c>
      <c r="F37" s="10"/>
      <c r="G37" s="99">
        <f t="shared" si="0"/>
        <v>0</v>
      </c>
      <c r="H37" s="124">
        <v>0</v>
      </c>
      <c r="I37" s="124">
        <v>0</v>
      </c>
      <c r="J37" s="124">
        <v>0</v>
      </c>
      <c r="K37" s="100">
        <f t="shared" si="1"/>
        <v>0</v>
      </c>
      <c r="L37" s="124">
        <v>0</v>
      </c>
      <c r="M37" s="124">
        <v>0</v>
      </c>
      <c r="N37" s="124">
        <v>0</v>
      </c>
      <c r="O37" s="125">
        <v>0</v>
      </c>
      <c r="P37" s="125">
        <v>0</v>
      </c>
      <c r="Q37" s="125">
        <v>0</v>
      </c>
      <c r="R37" s="101">
        <f t="shared" si="2"/>
        <v>0</v>
      </c>
    </row>
    <row r="38" spans="1:18" ht="27" customHeight="1">
      <c r="A38" s="96"/>
      <c r="B38" s="3" t="s">
        <v>99</v>
      </c>
      <c r="C38" s="18"/>
      <c r="D38" s="98" t="s">
        <v>72</v>
      </c>
      <c r="E38" s="104"/>
      <c r="F38" s="10"/>
      <c r="G38" s="99">
        <f t="shared" si="0"/>
        <v>0</v>
      </c>
      <c r="H38" s="124">
        <v>0</v>
      </c>
      <c r="I38" s="124">
        <v>0</v>
      </c>
      <c r="J38" s="124">
        <v>0</v>
      </c>
      <c r="K38" s="100">
        <f t="shared" si="1"/>
        <v>0</v>
      </c>
      <c r="L38" s="124">
        <v>0</v>
      </c>
      <c r="M38" s="124">
        <v>0</v>
      </c>
      <c r="N38" s="124">
        <v>0</v>
      </c>
      <c r="O38" s="125">
        <v>0</v>
      </c>
      <c r="P38" s="126">
        <v>0</v>
      </c>
      <c r="Q38" s="125">
        <v>0</v>
      </c>
      <c r="R38" s="101">
        <f t="shared" si="2"/>
        <v>0</v>
      </c>
    </row>
    <row r="39" spans="1:18" ht="13.5">
      <c r="A39" s="96"/>
      <c r="B39" s="4" t="s">
        <v>184</v>
      </c>
      <c r="C39" s="19"/>
      <c r="D39" s="98" t="s">
        <v>73</v>
      </c>
      <c r="E39" s="104"/>
      <c r="F39" s="10"/>
      <c r="G39" s="99">
        <f t="shared" si="0"/>
        <v>0</v>
      </c>
      <c r="H39" s="99">
        <v>0</v>
      </c>
      <c r="I39" s="99">
        <v>0</v>
      </c>
      <c r="J39" s="99">
        <v>0</v>
      </c>
      <c r="K39" s="100">
        <f t="shared" si="1"/>
        <v>0</v>
      </c>
      <c r="L39" s="99">
        <v>0</v>
      </c>
      <c r="M39" s="99">
        <v>0</v>
      </c>
      <c r="N39" s="99">
        <v>0</v>
      </c>
      <c r="O39" s="100">
        <v>0</v>
      </c>
      <c r="P39" s="100">
        <v>0</v>
      </c>
      <c r="Q39" s="100">
        <v>0</v>
      </c>
      <c r="R39" s="101">
        <f t="shared" si="2"/>
        <v>0</v>
      </c>
    </row>
    <row r="40" spans="1:18" ht="13.5">
      <c r="A40" s="96"/>
      <c r="B40" s="34" t="s">
        <v>97</v>
      </c>
      <c r="C40" s="20"/>
      <c r="D40" s="98" t="s">
        <v>74</v>
      </c>
      <c r="E40" s="104"/>
      <c r="F40" s="10"/>
      <c r="G40" s="99">
        <f t="shared" si="0"/>
        <v>0</v>
      </c>
      <c r="H40" s="99">
        <v>0</v>
      </c>
      <c r="I40" s="99">
        <v>0</v>
      </c>
      <c r="J40" s="99">
        <v>0</v>
      </c>
      <c r="K40" s="100">
        <f t="shared" si="1"/>
        <v>0</v>
      </c>
      <c r="L40" s="99">
        <v>0</v>
      </c>
      <c r="M40" s="99">
        <v>0</v>
      </c>
      <c r="N40" s="99">
        <v>0</v>
      </c>
      <c r="O40" s="100">
        <v>0</v>
      </c>
      <c r="P40" s="100">
        <v>0</v>
      </c>
      <c r="Q40" s="100">
        <v>0</v>
      </c>
      <c r="R40" s="101">
        <f t="shared" si="2"/>
        <v>0</v>
      </c>
    </row>
    <row r="41" spans="1:18" ht="13.5" hidden="1">
      <c r="A41" s="96"/>
      <c r="B41" s="35"/>
      <c r="C41" s="36"/>
      <c r="D41" s="98"/>
      <c r="E41" s="104"/>
      <c r="F41" s="10"/>
      <c r="G41" s="99"/>
      <c r="H41" s="99">
        <v>0</v>
      </c>
      <c r="I41" s="99">
        <v>0</v>
      </c>
      <c r="J41" s="99">
        <v>0</v>
      </c>
      <c r="K41" s="100"/>
      <c r="L41" s="99">
        <v>0</v>
      </c>
      <c r="M41" s="99">
        <v>0</v>
      </c>
      <c r="N41" s="99">
        <v>0</v>
      </c>
      <c r="O41" s="100">
        <v>0</v>
      </c>
      <c r="P41" s="100">
        <v>0</v>
      </c>
      <c r="Q41" s="100">
        <v>0</v>
      </c>
      <c r="R41" s="101">
        <f t="shared" si="2"/>
        <v>0</v>
      </c>
    </row>
    <row r="42" spans="1:18" ht="13.5">
      <c r="A42" s="96"/>
      <c r="B42" s="4" t="s">
        <v>185</v>
      </c>
      <c r="C42" s="4"/>
      <c r="D42" s="14" t="s">
        <v>101</v>
      </c>
      <c r="E42" s="98" t="s">
        <v>75</v>
      </c>
      <c r="F42" s="10"/>
      <c r="G42" s="99">
        <f t="shared" si="0"/>
        <v>0</v>
      </c>
      <c r="H42" s="99">
        <v>0</v>
      </c>
      <c r="I42" s="99">
        <v>0</v>
      </c>
      <c r="J42" s="99">
        <v>0</v>
      </c>
      <c r="K42" s="100">
        <f t="shared" si="1"/>
        <v>0</v>
      </c>
      <c r="L42" s="99">
        <v>0</v>
      </c>
      <c r="M42" s="99">
        <v>0</v>
      </c>
      <c r="N42" s="99">
        <v>0</v>
      </c>
      <c r="O42" s="100">
        <v>0</v>
      </c>
      <c r="P42" s="100">
        <v>0</v>
      </c>
      <c r="Q42" s="100">
        <v>0</v>
      </c>
      <c r="R42" s="101">
        <f t="shared" si="2"/>
        <v>0</v>
      </c>
    </row>
    <row r="43" spans="1:18" ht="13.5">
      <c r="A43" s="96"/>
      <c r="B43" s="5" t="s">
        <v>186</v>
      </c>
      <c r="C43" s="5"/>
      <c r="D43" s="14" t="s">
        <v>102</v>
      </c>
      <c r="E43" s="98" t="s">
        <v>75</v>
      </c>
      <c r="F43" s="10"/>
      <c r="G43" s="99">
        <f t="shared" si="0"/>
        <v>0</v>
      </c>
      <c r="H43" s="99">
        <v>0</v>
      </c>
      <c r="I43" s="99">
        <v>0</v>
      </c>
      <c r="J43" s="99">
        <v>0</v>
      </c>
      <c r="K43" s="100">
        <f t="shared" si="1"/>
        <v>0</v>
      </c>
      <c r="L43" s="99">
        <v>0</v>
      </c>
      <c r="M43" s="99">
        <v>0</v>
      </c>
      <c r="N43" s="99">
        <v>0</v>
      </c>
      <c r="O43" s="100">
        <v>0</v>
      </c>
      <c r="P43" s="100">
        <v>0</v>
      </c>
      <c r="Q43" s="100">
        <v>0</v>
      </c>
      <c r="R43" s="101">
        <f t="shared" si="2"/>
        <v>0</v>
      </c>
    </row>
    <row r="44" spans="1:18" ht="14.25" thickBot="1">
      <c r="A44" s="96"/>
      <c r="B44" s="35" t="s">
        <v>98</v>
      </c>
      <c r="C44" s="5"/>
      <c r="D44" s="15" t="s">
        <v>103</v>
      </c>
      <c r="E44" s="127" t="s">
        <v>75</v>
      </c>
      <c r="F44" s="11"/>
      <c r="G44" s="128">
        <f t="shared" si="0"/>
        <v>0</v>
      </c>
      <c r="H44" s="128">
        <v>0</v>
      </c>
      <c r="I44" s="128">
        <v>0</v>
      </c>
      <c r="J44" s="128">
        <v>0</v>
      </c>
      <c r="K44" s="129">
        <f t="shared" si="1"/>
        <v>0</v>
      </c>
      <c r="L44" s="128">
        <v>0</v>
      </c>
      <c r="M44" s="128">
        <v>0</v>
      </c>
      <c r="N44" s="128">
        <v>0</v>
      </c>
      <c r="O44" s="129">
        <v>0</v>
      </c>
      <c r="P44" s="129">
        <v>0</v>
      </c>
      <c r="Q44" s="129">
        <v>0</v>
      </c>
      <c r="R44" s="130">
        <f t="shared" si="2"/>
        <v>0</v>
      </c>
    </row>
    <row r="45" spans="1:18" ht="13.5">
      <c r="A45" s="131"/>
      <c r="B45" s="71" t="s">
        <v>187</v>
      </c>
      <c r="C45" s="132"/>
      <c r="D45" s="133" t="s">
        <v>188</v>
      </c>
      <c r="E45" s="91"/>
      <c r="F45" s="12"/>
      <c r="G45" s="93">
        <f t="shared" si="0"/>
        <v>0</v>
      </c>
      <c r="H45" s="93">
        <v>0</v>
      </c>
      <c r="I45" s="93">
        <v>0</v>
      </c>
      <c r="J45" s="93">
        <v>0</v>
      </c>
      <c r="K45" s="94">
        <f t="shared" si="1"/>
        <v>0</v>
      </c>
      <c r="L45" s="93">
        <v>0</v>
      </c>
      <c r="M45" s="93">
        <v>0</v>
      </c>
      <c r="N45" s="93">
        <v>0</v>
      </c>
      <c r="O45" s="94">
        <v>0</v>
      </c>
      <c r="P45" s="94">
        <v>0</v>
      </c>
      <c r="Q45" s="94">
        <v>0</v>
      </c>
      <c r="R45" s="95">
        <f t="shared" si="2"/>
        <v>0</v>
      </c>
    </row>
    <row r="46" spans="1:18" ht="13.5">
      <c r="A46" s="96" t="s">
        <v>189</v>
      </c>
      <c r="B46" s="116" t="s">
        <v>190</v>
      </c>
      <c r="C46" s="103"/>
      <c r="D46" s="98" t="s">
        <v>191</v>
      </c>
      <c r="E46" s="104"/>
      <c r="F46" s="10"/>
      <c r="G46" s="99">
        <f t="shared" si="0"/>
        <v>0</v>
      </c>
      <c r="H46" s="99">
        <v>0</v>
      </c>
      <c r="I46" s="99">
        <v>0</v>
      </c>
      <c r="J46" s="99">
        <v>0</v>
      </c>
      <c r="K46" s="100">
        <f t="shared" si="1"/>
        <v>3</v>
      </c>
      <c r="L46" s="99">
        <v>2</v>
      </c>
      <c r="M46" s="99">
        <v>0</v>
      </c>
      <c r="N46" s="99">
        <v>1</v>
      </c>
      <c r="O46" s="100">
        <v>0</v>
      </c>
      <c r="P46" s="100">
        <v>1</v>
      </c>
      <c r="Q46" s="100">
        <v>0</v>
      </c>
      <c r="R46" s="101">
        <f t="shared" si="2"/>
        <v>4</v>
      </c>
    </row>
    <row r="47" spans="1:18" ht="13.5">
      <c r="A47" s="96"/>
      <c r="B47" s="116" t="s">
        <v>192</v>
      </c>
      <c r="C47" s="103"/>
      <c r="D47" s="98" t="s">
        <v>193</v>
      </c>
      <c r="E47" s="104"/>
      <c r="F47" s="10"/>
      <c r="G47" s="99">
        <f t="shared" si="0"/>
        <v>0</v>
      </c>
      <c r="H47" s="99">
        <v>0</v>
      </c>
      <c r="I47" s="99">
        <v>0</v>
      </c>
      <c r="J47" s="99">
        <v>0</v>
      </c>
      <c r="K47" s="100">
        <f t="shared" si="1"/>
        <v>22</v>
      </c>
      <c r="L47" s="99">
        <v>18</v>
      </c>
      <c r="M47" s="99">
        <v>2</v>
      </c>
      <c r="N47" s="99">
        <v>2</v>
      </c>
      <c r="O47" s="100">
        <v>0</v>
      </c>
      <c r="P47" s="100">
        <v>3</v>
      </c>
      <c r="Q47" s="100">
        <v>0</v>
      </c>
      <c r="R47" s="101">
        <f t="shared" si="2"/>
        <v>25</v>
      </c>
    </row>
    <row r="48" spans="1:18" ht="13.5">
      <c r="A48" s="96" t="s">
        <v>190</v>
      </c>
      <c r="B48" s="116" t="s">
        <v>194</v>
      </c>
      <c r="C48" s="103"/>
      <c r="D48" s="98" t="s">
        <v>195</v>
      </c>
      <c r="E48" s="104"/>
      <c r="F48" s="10"/>
      <c r="G48" s="99">
        <f t="shared" si="0"/>
        <v>0</v>
      </c>
      <c r="H48" s="99">
        <v>0</v>
      </c>
      <c r="I48" s="99">
        <v>0</v>
      </c>
      <c r="J48" s="99">
        <v>0</v>
      </c>
      <c r="K48" s="100">
        <f t="shared" si="1"/>
        <v>1</v>
      </c>
      <c r="L48" s="99">
        <v>1</v>
      </c>
      <c r="M48" s="99">
        <v>0</v>
      </c>
      <c r="N48" s="99">
        <v>0</v>
      </c>
      <c r="O48" s="100">
        <v>0</v>
      </c>
      <c r="P48" s="100">
        <v>0</v>
      </c>
      <c r="Q48" s="100">
        <v>0</v>
      </c>
      <c r="R48" s="101">
        <f t="shared" si="2"/>
        <v>1</v>
      </c>
    </row>
    <row r="49" spans="1:18" ht="13.5">
      <c r="A49" s="96"/>
      <c r="B49" s="116" t="s">
        <v>196</v>
      </c>
      <c r="C49" s="103"/>
      <c r="D49" s="98" t="s">
        <v>197</v>
      </c>
      <c r="E49" s="104"/>
      <c r="F49" s="10"/>
      <c r="G49" s="99">
        <f t="shared" si="0"/>
        <v>0</v>
      </c>
      <c r="H49" s="99">
        <v>0</v>
      </c>
      <c r="I49" s="99">
        <v>0</v>
      </c>
      <c r="J49" s="99">
        <v>0</v>
      </c>
      <c r="K49" s="100">
        <f t="shared" si="1"/>
        <v>0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101">
        <f t="shared" si="2"/>
        <v>0</v>
      </c>
    </row>
    <row r="50" spans="1:18" ht="13.5">
      <c r="A50" s="96"/>
      <c r="B50" s="116" t="s">
        <v>63</v>
      </c>
      <c r="C50" s="103"/>
      <c r="D50" s="98" t="s">
        <v>198</v>
      </c>
      <c r="E50" s="104"/>
      <c r="F50" s="10"/>
      <c r="G50" s="99">
        <f t="shared" si="0"/>
        <v>0</v>
      </c>
      <c r="H50" s="99">
        <v>0</v>
      </c>
      <c r="I50" s="99">
        <v>0</v>
      </c>
      <c r="J50" s="99">
        <v>0</v>
      </c>
      <c r="K50" s="100">
        <f t="shared" si="1"/>
        <v>2</v>
      </c>
      <c r="L50" s="99">
        <v>2</v>
      </c>
      <c r="M50" s="99">
        <v>0</v>
      </c>
      <c r="N50" s="99">
        <v>0</v>
      </c>
      <c r="O50" s="99">
        <v>1</v>
      </c>
      <c r="P50" s="99">
        <v>0</v>
      </c>
      <c r="Q50" s="99">
        <v>0</v>
      </c>
      <c r="R50" s="101">
        <f t="shared" si="2"/>
        <v>3</v>
      </c>
    </row>
    <row r="51" spans="1:18" ht="13.5">
      <c r="A51" s="96" t="s">
        <v>63</v>
      </c>
      <c r="B51" s="116" t="s">
        <v>76</v>
      </c>
      <c r="C51" s="103"/>
      <c r="D51" s="98" t="s">
        <v>199</v>
      </c>
      <c r="E51" s="104"/>
      <c r="F51" s="10"/>
      <c r="G51" s="99">
        <f t="shared" si="0"/>
        <v>0</v>
      </c>
      <c r="H51" s="99">
        <v>0</v>
      </c>
      <c r="I51" s="99">
        <v>0</v>
      </c>
      <c r="J51" s="99">
        <v>0</v>
      </c>
      <c r="K51" s="100">
        <f t="shared" si="1"/>
        <v>3</v>
      </c>
      <c r="L51" s="99">
        <v>3</v>
      </c>
      <c r="M51" s="99">
        <v>0</v>
      </c>
      <c r="N51" s="99">
        <v>0</v>
      </c>
      <c r="O51" s="99">
        <v>0</v>
      </c>
      <c r="P51" s="99">
        <v>2</v>
      </c>
      <c r="Q51" s="99">
        <v>0</v>
      </c>
      <c r="R51" s="101">
        <f t="shared" si="2"/>
        <v>5</v>
      </c>
    </row>
    <row r="52" spans="1:18" ht="13.5">
      <c r="A52" s="96"/>
      <c r="B52" s="108" t="s">
        <v>64</v>
      </c>
      <c r="C52" s="107"/>
      <c r="D52" s="98" t="s">
        <v>200</v>
      </c>
      <c r="E52" s="104"/>
      <c r="F52" s="10"/>
      <c r="G52" s="99">
        <f t="shared" si="0"/>
        <v>0</v>
      </c>
      <c r="H52" s="99">
        <v>0</v>
      </c>
      <c r="I52" s="99">
        <v>0</v>
      </c>
      <c r="J52" s="99">
        <v>0</v>
      </c>
      <c r="K52" s="100">
        <f>SUM(L52:N52)</f>
        <v>31</v>
      </c>
      <c r="L52" s="99">
        <v>26</v>
      </c>
      <c r="M52" s="99">
        <v>2</v>
      </c>
      <c r="N52" s="99">
        <v>3</v>
      </c>
      <c r="O52" s="99">
        <v>1</v>
      </c>
      <c r="P52" s="99">
        <v>6</v>
      </c>
      <c r="Q52" s="99">
        <v>0</v>
      </c>
      <c r="R52" s="101">
        <f t="shared" si="2"/>
        <v>38</v>
      </c>
    </row>
    <row r="53" spans="1:18" ht="13.5">
      <c r="A53" s="96"/>
      <c r="B53" s="134" t="s">
        <v>201</v>
      </c>
      <c r="C53" s="135"/>
      <c r="D53" s="98" t="s">
        <v>202</v>
      </c>
      <c r="E53" s="104"/>
      <c r="F53" s="10"/>
      <c r="G53" s="99">
        <f t="shared" si="0"/>
        <v>0</v>
      </c>
      <c r="H53" s="99">
        <v>0</v>
      </c>
      <c r="I53" s="99">
        <v>0</v>
      </c>
      <c r="J53" s="99">
        <v>0</v>
      </c>
      <c r="K53" s="100">
        <f t="shared" si="1"/>
        <v>31</v>
      </c>
      <c r="L53" s="99">
        <v>26</v>
      </c>
      <c r="M53" s="99">
        <v>2</v>
      </c>
      <c r="N53" s="99">
        <v>3</v>
      </c>
      <c r="O53" s="99">
        <v>1</v>
      </c>
      <c r="P53" s="99">
        <v>6</v>
      </c>
      <c r="Q53" s="99">
        <v>0</v>
      </c>
      <c r="R53" s="101">
        <f t="shared" si="2"/>
        <v>38</v>
      </c>
    </row>
    <row r="54" spans="1:18" ht="13.5">
      <c r="A54" s="96"/>
      <c r="B54" s="42" t="s">
        <v>137</v>
      </c>
      <c r="C54" s="21"/>
      <c r="D54" s="98" t="s">
        <v>203</v>
      </c>
      <c r="E54" s="104"/>
      <c r="F54" s="10"/>
      <c r="G54" s="99">
        <f t="shared" si="0"/>
        <v>0</v>
      </c>
      <c r="H54" s="99">
        <v>0</v>
      </c>
      <c r="I54" s="99">
        <v>0</v>
      </c>
      <c r="J54" s="99">
        <v>0</v>
      </c>
      <c r="K54" s="100">
        <f t="shared" si="1"/>
        <v>31</v>
      </c>
      <c r="L54" s="99">
        <v>26</v>
      </c>
      <c r="M54" s="99">
        <v>2</v>
      </c>
      <c r="N54" s="99">
        <v>3</v>
      </c>
      <c r="O54" s="99">
        <v>1</v>
      </c>
      <c r="P54" s="99">
        <v>6</v>
      </c>
      <c r="Q54" s="99">
        <v>0</v>
      </c>
      <c r="R54" s="101">
        <f t="shared" si="2"/>
        <v>38</v>
      </c>
    </row>
    <row r="55" spans="1:18" ht="14.25" thickBot="1">
      <c r="A55" s="136"/>
      <c r="B55" s="137" t="s">
        <v>64</v>
      </c>
      <c r="C55" s="138"/>
      <c r="D55" s="139" t="s">
        <v>204</v>
      </c>
      <c r="E55" s="140"/>
      <c r="F55" s="13"/>
      <c r="G55" s="113">
        <f t="shared" si="0"/>
        <v>0</v>
      </c>
      <c r="H55" s="113">
        <v>0</v>
      </c>
      <c r="I55" s="113">
        <v>0</v>
      </c>
      <c r="J55" s="113">
        <v>0</v>
      </c>
      <c r="K55" s="114">
        <f t="shared" si="1"/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5">
        <f t="shared" si="2"/>
        <v>0</v>
      </c>
    </row>
    <row r="56" spans="1:3" ht="13.5">
      <c r="A56" s="141"/>
      <c r="B56" s="141"/>
      <c r="C56" s="141"/>
    </row>
    <row r="57" spans="1:3" ht="13.5">
      <c r="A57" s="141"/>
      <c r="B57" s="141"/>
      <c r="C57" s="141"/>
    </row>
    <row r="58" spans="1:3" ht="13.5">
      <c r="A58" s="141"/>
      <c r="B58" s="141"/>
      <c r="C58" s="141"/>
    </row>
    <row r="59" spans="1:3" ht="13.5">
      <c r="A59" s="141"/>
      <c r="B59" s="141"/>
      <c r="C59" s="141"/>
    </row>
    <row r="60" spans="1:3" ht="13.5">
      <c r="A60" s="141"/>
      <c r="B60" s="141"/>
      <c r="C60" s="141"/>
    </row>
    <row r="61" spans="1:3" ht="13.5">
      <c r="A61" s="141"/>
      <c r="B61" s="141"/>
      <c r="C61" s="141"/>
    </row>
    <row r="62" spans="1:3" ht="13.5">
      <c r="A62" s="141"/>
      <c r="B62" s="141"/>
      <c r="C62" s="141"/>
    </row>
    <row r="63" spans="1:3" ht="13.5">
      <c r="A63" s="141"/>
      <c r="B63" s="141"/>
      <c r="C63" s="141"/>
    </row>
    <row r="64" ht="13.5">
      <c r="A64" s="141"/>
    </row>
    <row r="65" ht="13.5">
      <c r="A65" s="141"/>
    </row>
    <row r="66" ht="13.5">
      <c r="A66" s="141"/>
    </row>
    <row r="67" ht="13.5">
      <c r="A67" s="141"/>
    </row>
    <row r="68" ht="13.5">
      <c r="A68" s="141"/>
    </row>
    <row r="69" ht="13.5">
      <c r="A69" s="141"/>
    </row>
    <row r="70" ht="13.5">
      <c r="A70" s="141"/>
    </row>
    <row r="71" ht="13.5">
      <c r="A71" s="141"/>
    </row>
    <row r="72" ht="13.5">
      <c r="A72" s="141"/>
    </row>
    <row r="73" ht="13.5">
      <c r="A73" s="141"/>
    </row>
    <row r="74" ht="13.5">
      <c r="A74" s="141"/>
    </row>
    <row r="75" ht="13.5">
      <c r="A75" s="141"/>
    </row>
    <row r="76" ht="13.5">
      <c r="A76" s="141"/>
    </row>
    <row r="77" ht="13.5">
      <c r="A77" s="141"/>
    </row>
    <row r="78" ht="13.5">
      <c r="A78" s="141"/>
    </row>
    <row r="79" ht="13.5">
      <c r="A79" s="141"/>
    </row>
    <row r="80" ht="13.5">
      <c r="A80" s="141"/>
    </row>
    <row r="81" ht="13.5">
      <c r="A81" s="141"/>
    </row>
    <row r="82" ht="13.5">
      <c r="A82" s="141"/>
    </row>
    <row r="83" ht="13.5">
      <c r="A83" s="141"/>
    </row>
    <row r="84" ht="13.5">
      <c r="A84" s="141"/>
    </row>
    <row r="85" ht="13.5">
      <c r="A85" s="141"/>
    </row>
    <row r="86" ht="13.5">
      <c r="A86" s="141"/>
    </row>
  </sheetData>
  <mergeCells count="3">
    <mergeCell ref="A1:Q1"/>
    <mergeCell ref="A4:B5"/>
    <mergeCell ref="R4:R5"/>
  </mergeCells>
  <printOptions/>
  <pageMargins left="0.7874015748031497" right="0.7874015748031497" top="0.55" bottom="0.52" header="0.5118110236220472" footer="0.5118110236220472"/>
  <pageSetup errors="blank"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R115"/>
  <sheetViews>
    <sheetView zoomScaleSheetLayoutView="70" workbookViewId="0" topLeftCell="A1">
      <pane xSplit="6" ySplit="4" topLeftCell="G68" activePane="bottomRight" state="frozen"/>
      <selection pane="topLeft" activeCell="A16" sqref="A1:IV16384"/>
      <selection pane="topRight" activeCell="A16" sqref="A1:IV16384"/>
      <selection pane="bottomLeft" activeCell="A16" sqref="A1:IV16384"/>
      <selection pane="bottomRight" activeCell="A90" sqref="A90:D91"/>
    </sheetView>
  </sheetViews>
  <sheetFormatPr defaultColWidth="9.00390625" defaultRowHeight="13.5"/>
  <cols>
    <col min="1" max="4" width="4.625" style="66" customWidth="1"/>
    <col min="5" max="5" width="9.00390625" style="66" customWidth="1"/>
    <col min="6" max="6" width="17.125" style="66" customWidth="1"/>
    <col min="7" max="7" width="19.625" style="65" customWidth="1"/>
    <col min="8" max="8" width="18.375" style="65" customWidth="1"/>
    <col min="9" max="11" width="13.625" style="65" hidden="1" customWidth="1"/>
    <col min="12" max="14" width="13.25390625" style="65" hidden="1" customWidth="1"/>
    <col min="15" max="15" width="19.625" style="65" customWidth="1"/>
    <col min="16" max="16" width="19.50390625" style="65" customWidth="1"/>
    <col min="17" max="18" width="20.625" style="65" customWidth="1"/>
    <col min="19" max="66" width="10.625" style="65" customWidth="1"/>
    <col min="67" max="16384" width="9.00390625" style="65" customWidth="1"/>
  </cols>
  <sheetData>
    <row r="1" spans="1:9" s="66" customFormat="1" ht="17.25">
      <c r="A1" s="6" t="s">
        <v>59</v>
      </c>
      <c r="I1" s="66" t="s">
        <v>22</v>
      </c>
    </row>
    <row r="2" spans="9:18" s="66" customFormat="1" ht="14.25" thickBot="1">
      <c r="I2" s="66">
        <v>161</v>
      </c>
      <c r="J2" s="66">
        <v>163</v>
      </c>
      <c r="K2" s="66">
        <v>164</v>
      </c>
      <c r="L2" s="66">
        <v>161</v>
      </c>
      <c r="M2" s="66">
        <v>163</v>
      </c>
      <c r="N2" s="66">
        <v>164</v>
      </c>
      <c r="R2" s="218" t="s">
        <v>208</v>
      </c>
    </row>
    <row r="3" spans="1:18" s="66" customFormat="1" ht="13.5">
      <c r="A3" s="254"/>
      <c r="B3" s="69"/>
      <c r="C3" s="69"/>
      <c r="D3" s="69"/>
      <c r="E3" s="69"/>
      <c r="F3" s="70" t="s">
        <v>150</v>
      </c>
      <c r="G3" s="255" t="s">
        <v>151</v>
      </c>
      <c r="H3" s="222" t="s">
        <v>152</v>
      </c>
      <c r="I3" s="132" t="s">
        <v>21</v>
      </c>
      <c r="J3" s="132" t="s">
        <v>21</v>
      </c>
      <c r="K3" s="132" t="s">
        <v>21</v>
      </c>
      <c r="L3" s="132" t="s">
        <v>6</v>
      </c>
      <c r="M3" s="132" t="s">
        <v>6</v>
      </c>
      <c r="N3" s="132" t="s">
        <v>6</v>
      </c>
      <c r="O3" s="222" t="s">
        <v>12</v>
      </c>
      <c r="P3" s="71" t="s">
        <v>13</v>
      </c>
      <c r="Q3" s="71" t="s">
        <v>14</v>
      </c>
      <c r="R3" s="388" t="s">
        <v>156</v>
      </c>
    </row>
    <row r="4" spans="1:18" s="66" customFormat="1" ht="14.25" thickBot="1">
      <c r="A4" s="256"/>
      <c r="B4" s="75" t="s">
        <v>149</v>
      </c>
      <c r="C4" s="75"/>
      <c r="D4" s="75"/>
      <c r="E4" s="75"/>
      <c r="F4" s="76"/>
      <c r="G4" s="73" t="s">
        <v>21</v>
      </c>
      <c r="H4" s="226" t="s">
        <v>6</v>
      </c>
      <c r="I4" s="257" t="s">
        <v>214</v>
      </c>
      <c r="J4" s="258" t="s">
        <v>215</v>
      </c>
      <c r="K4" s="258" t="s">
        <v>216</v>
      </c>
      <c r="L4" s="258" t="s">
        <v>20</v>
      </c>
      <c r="M4" s="258" t="s">
        <v>217</v>
      </c>
      <c r="N4" s="259" t="s">
        <v>218</v>
      </c>
      <c r="O4" s="226" t="s">
        <v>17</v>
      </c>
      <c r="P4" s="77" t="s">
        <v>18</v>
      </c>
      <c r="Q4" s="77" t="s">
        <v>19</v>
      </c>
      <c r="R4" s="389"/>
    </row>
    <row r="5" spans="1:18" ht="13.5">
      <c r="A5" s="260" t="s">
        <v>219</v>
      </c>
      <c r="B5" s="261"/>
      <c r="C5" s="261"/>
      <c r="D5" s="261"/>
      <c r="E5" s="261"/>
      <c r="F5" s="262"/>
      <c r="G5" s="263"/>
      <c r="H5" s="264"/>
      <c r="I5" s="265"/>
      <c r="J5" s="264"/>
      <c r="K5" s="264"/>
      <c r="L5" s="264"/>
      <c r="M5" s="264"/>
      <c r="N5" s="266"/>
      <c r="O5" s="264"/>
      <c r="P5" s="265"/>
      <c r="Q5" s="265"/>
      <c r="R5" s="267"/>
    </row>
    <row r="6" spans="1:18" ht="13.5">
      <c r="A6" s="260"/>
      <c r="B6" s="127" t="s">
        <v>220</v>
      </c>
      <c r="C6" s="85"/>
      <c r="D6" s="85"/>
      <c r="E6" s="85"/>
      <c r="F6" s="86"/>
      <c r="G6" s="268">
        <f>SUM(I6:K6)</f>
        <v>637200</v>
      </c>
      <c r="H6" s="100">
        <f aca="true" t="shared" si="0" ref="H6:H27">SUM(L6:N6)</f>
        <v>282164</v>
      </c>
      <c r="I6" s="99">
        <v>379157</v>
      </c>
      <c r="J6" s="100">
        <v>94431</v>
      </c>
      <c r="K6" s="100">
        <v>163612</v>
      </c>
      <c r="L6" s="100">
        <v>187426</v>
      </c>
      <c r="M6" s="100">
        <v>52439</v>
      </c>
      <c r="N6" s="269">
        <v>42299</v>
      </c>
      <c r="O6" s="100">
        <v>32416</v>
      </c>
      <c r="P6" s="99">
        <v>45830</v>
      </c>
      <c r="Q6" s="99">
        <v>50871</v>
      </c>
      <c r="R6" s="101">
        <f>G6+H6+O6+P6+Q6</f>
        <v>1048481</v>
      </c>
    </row>
    <row r="7" spans="1:18" ht="13.5">
      <c r="A7" s="260"/>
      <c r="B7" s="271"/>
      <c r="C7" s="127" t="s">
        <v>221</v>
      </c>
      <c r="D7" s="85"/>
      <c r="E7" s="85"/>
      <c r="F7" s="86"/>
      <c r="G7" s="272">
        <f>SUM(I7:K7)</f>
        <v>533923</v>
      </c>
      <c r="H7" s="129">
        <f t="shared" si="0"/>
        <v>268810</v>
      </c>
      <c r="I7" s="128">
        <v>352597</v>
      </c>
      <c r="J7" s="129">
        <v>55906</v>
      </c>
      <c r="K7" s="129">
        <v>125420</v>
      </c>
      <c r="L7" s="129">
        <v>180940</v>
      </c>
      <c r="M7" s="129">
        <v>51090</v>
      </c>
      <c r="N7" s="273">
        <v>36780</v>
      </c>
      <c r="O7" s="129">
        <v>23588</v>
      </c>
      <c r="P7" s="128">
        <v>38966</v>
      </c>
      <c r="Q7" s="128">
        <v>32085</v>
      </c>
      <c r="R7" s="130">
        <f aca="true" t="shared" si="1" ref="R7:R27">G7+H7+O7+P7+Q7</f>
        <v>897372</v>
      </c>
    </row>
    <row r="8" spans="1:18" ht="14.25" customHeight="1">
      <c r="A8" s="260"/>
      <c r="B8" s="271"/>
      <c r="C8" s="271"/>
      <c r="D8" s="274" t="s">
        <v>222</v>
      </c>
      <c r="E8" s="275"/>
      <c r="F8" s="276"/>
      <c r="G8" s="277">
        <f aca="true" t="shared" si="2" ref="G8:G70">SUM(I8:K8)</f>
        <v>533923</v>
      </c>
      <c r="H8" s="278">
        <f t="shared" si="0"/>
        <v>268810</v>
      </c>
      <c r="I8" s="279">
        <v>352597</v>
      </c>
      <c r="J8" s="278">
        <v>55906</v>
      </c>
      <c r="K8" s="278">
        <v>125420</v>
      </c>
      <c r="L8" s="278">
        <v>180940</v>
      </c>
      <c r="M8" s="278">
        <v>51090</v>
      </c>
      <c r="N8" s="280">
        <v>36780</v>
      </c>
      <c r="O8" s="278">
        <v>23588</v>
      </c>
      <c r="P8" s="279">
        <v>38966</v>
      </c>
      <c r="Q8" s="279">
        <v>32085</v>
      </c>
      <c r="R8" s="281">
        <f t="shared" si="1"/>
        <v>897372</v>
      </c>
    </row>
    <row r="9" spans="1:18" ht="14.25" customHeight="1" hidden="1">
      <c r="A9" s="260"/>
      <c r="B9" s="271"/>
      <c r="C9" s="271"/>
      <c r="D9" s="274"/>
      <c r="E9" s="275"/>
      <c r="F9" s="276"/>
      <c r="G9" s="277">
        <f t="shared" si="2"/>
        <v>0</v>
      </c>
      <c r="H9" s="278">
        <f t="shared" si="0"/>
        <v>0</v>
      </c>
      <c r="I9" s="279">
        <v>0</v>
      </c>
      <c r="J9" s="278">
        <v>0</v>
      </c>
      <c r="K9" s="278">
        <v>0</v>
      </c>
      <c r="L9" s="278">
        <v>0</v>
      </c>
      <c r="M9" s="278">
        <v>0</v>
      </c>
      <c r="N9" s="280">
        <v>0</v>
      </c>
      <c r="O9" s="278">
        <v>0</v>
      </c>
      <c r="P9" s="279">
        <v>0</v>
      </c>
      <c r="Q9" s="279">
        <v>0</v>
      </c>
      <c r="R9" s="281">
        <f t="shared" si="1"/>
        <v>0</v>
      </c>
    </row>
    <row r="10" spans="1:18" ht="14.25" customHeight="1" hidden="1">
      <c r="A10" s="260"/>
      <c r="B10" s="271"/>
      <c r="C10" s="271"/>
      <c r="D10" s="274"/>
      <c r="E10" s="275"/>
      <c r="F10" s="276"/>
      <c r="G10" s="277">
        <f t="shared" si="2"/>
        <v>0</v>
      </c>
      <c r="H10" s="278">
        <f t="shared" si="0"/>
        <v>0</v>
      </c>
      <c r="I10" s="279">
        <v>0</v>
      </c>
      <c r="J10" s="278">
        <v>0</v>
      </c>
      <c r="K10" s="278">
        <v>0</v>
      </c>
      <c r="L10" s="278">
        <v>0</v>
      </c>
      <c r="M10" s="278">
        <v>0</v>
      </c>
      <c r="N10" s="280">
        <v>0</v>
      </c>
      <c r="O10" s="278">
        <v>0</v>
      </c>
      <c r="P10" s="279">
        <v>0</v>
      </c>
      <c r="Q10" s="279">
        <v>0</v>
      </c>
      <c r="R10" s="281">
        <f t="shared" si="1"/>
        <v>0</v>
      </c>
    </row>
    <row r="11" spans="1:18" ht="14.25" customHeight="1">
      <c r="A11" s="260"/>
      <c r="B11" s="271"/>
      <c r="C11" s="106"/>
      <c r="D11" s="282" t="s">
        <v>223</v>
      </c>
      <c r="E11" s="283"/>
      <c r="F11" s="284"/>
      <c r="G11" s="285">
        <f>SUM(I11:K11)</f>
        <v>0</v>
      </c>
      <c r="H11" s="286">
        <f t="shared" si="0"/>
        <v>0</v>
      </c>
      <c r="I11" s="287">
        <v>0</v>
      </c>
      <c r="J11" s="286">
        <v>0</v>
      </c>
      <c r="K11" s="286">
        <v>0</v>
      </c>
      <c r="L11" s="286">
        <v>0</v>
      </c>
      <c r="M11" s="286">
        <v>0</v>
      </c>
      <c r="N11" s="288">
        <v>0</v>
      </c>
      <c r="O11" s="286">
        <v>0</v>
      </c>
      <c r="P11" s="287">
        <v>0</v>
      </c>
      <c r="Q11" s="287">
        <v>0</v>
      </c>
      <c r="R11" s="289">
        <f t="shared" si="1"/>
        <v>0</v>
      </c>
    </row>
    <row r="12" spans="1:18" ht="13.5">
      <c r="A12" s="260"/>
      <c r="B12" s="271"/>
      <c r="C12" s="271" t="s">
        <v>224</v>
      </c>
      <c r="D12" s="261"/>
      <c r="E12" s="261"/>
      <c r="F12" s="262"/>
      <c r="G12" s="272">
        <f t="shared" si="2"/>
        <v>103277</v>
      </c>
      <c r="H12" s="129">
        <f t="shared" si="0"/>
        <v>13354</v>
      </c>
      <c r="I12" s="128">
        <v>26560</v>
      </c>
      <c r="J12" s="129">
        <v>38525</v>
      </c>
      <c r="K12" s="129">
        <v>38192</v>
      </c>
      <c r="L12" s="129">
        <v>6486</v>
      </c>
      <c r="M12" s="129">
        <v>1349</v>
      </c>
      <c r="N12" s="273">
        <v>5519</v>
      </c>
      <c r="O12" s="129">
        <v>8828</v>
      </c>
      <c r="P12" s="128">
        <v>6864</v>
      </c>
      <c r="Q12" s="128">
        <v>18786</v>
      </c>
      <c r="R12" s="130">
        <f t="shared" si="1"/>
        <v>151109</v>
      </c>
    </row>
    <row r="13" spans="1:18" ht="13.5">
      <c r="A13" s="260"/>
      <c r="B13" s="271"/>
      <c r="C13" s="271"/>
      <c r="D13" s="274" t="s">
        <v>225</v>
      </c>
      <c r="E13" s="275"/>
      <c r="F13" s="276"/>
      <c r="G13" s="277">
        <f t="shared" si="2"/>
        <v>0</v>
      </c>
      <c r="H13" s="278">
        <f t="shared" si="0"/>
        <v>406</v>
      </c>
      <c r="I13" s="279">
        <v>0</v>
      </c>
      <c r="J13" s="278">
        <v>0</v>
      </c>
      <c r="K13" s="278">
        <v>0</v>
      </c>
      <c r="L13" s="278">
        <v>406</v>
      </c>
      <c r="M13" s="278">
        <v>0</v>
      </c>
      <c r="N13" s="280">
        <v>0</v>
      </c>
      <c r="O13" s="278">
        <v>0</v>
      </c>
      <c r="P13" s="279">
        <v>0</v>
      </c>
      <c r="Q13" s="279">
        <v>0</v>
      </c>
      <c r="R13" s="281">
        <f t="shared" si="1"/>
        <v>406</v>
      </c>
    </row>
    <row r="14" spans="1:18" ht="13.5">
      <c r="A14" s="260"/>
      <c r="B14" s="271"/>
      <c r="C14" s="271"/>
      <c r="D14" s="274" t="s">
        <v>226</v>
      </c>
      <c r="E14" s="275"/>
      <c r="F14" s="276"/>
      <c r="G14" s="277">
        <f t="shared" si="2"/>
        <v>0</v>
      </c>
      <c r="H14" s="278">
        <f t="shared" si="0"/>
        <v>0</v>
      </c>
      <c r="I14" s="279">
        <v>0</v>
      </c>
      <c r="J14" s="278">
        <v>0</v>
      </c>
      <c r="K14" s="278">
        <v>0</v>
      </c>
      <c r="L14" s="278">
        <v>0</v>
      </c>
      <c r="M14" s="278">
        <v>0</v>
      </c>
      <c r="N14" s="280">
        <v>0</v>
      </c>
      <c r="O14" s="278">
        <v>0</v>
      </c>
      <c r="P14" s="279">
        <v>0</v>
      </c>
      <c r="Q14" s="279">
        <v>0</v>
      </c>
      <c r="R14" s="281">
        <f t="shared" si="1"/>
        <v>0</v>
      </c>
    </row>
    <row r="15" spans="1:18" ht="13.5">
      <c r="A15" s="260"/>
      <c r="B15" s="271"/>
      <c r="C15" s="271"/>
      <c r="D15" s="274" t="s">
        <v>227</v>
      </c>
      <c r="E15" s="275"/>
      <c r="F15" s="276"/>
      <c r="G15" s="277">
        <f t="shared" si="2"/>
        <v>103163</v>
      </c>
      <c r="H15" s="278">
        <f t="shared" si="0"/>
        <v>0</v>
      </c>
      <c r="I15" s="279">
        <v>26560</v>
      </c>
      <c r="J15" s="278">
        <v>38525</v>
      </c>
      <c r="K15" s="278">
        <v>38078</v>
      </c>
      <c r="L15" s="278">
        <v>0</v>
      </c>
      <c r="M15" s="278">
        <v>0</v>
      </c>
      <c r="N15" s="280">
        <v>0</v>
      </c>
      <c r="O15" s="278">
        <v>8762</v>
      </c>
      <c r="P15" s="279">
        <v>6864</v>
      </c>
      <c r="Q15" s="279">
        <v>18786</v>
      </c>
      <c r="R15" s="281">
        <f t="shared" si="1"/>
        <v>137575</v>
      </c>
    </row>
    <row r="16" spans="1:18" ht="13.5">
      <c r="A16" s="260"/>
      <c r="B16" s="106"/>
      <c r="C16" s="106"/>
      <c r="D16" s="282" t="s">
        <v>228</v>
      </c>
      <c r="E16" s="283"/>
      <c r="F16" s="284"/>
      <c r="G16" s="285">
        <f t="shared" si="2"/>
        <v>114</v>
      </c>
      <c r="H16" s="286">
        <f t="shared" si="0"/>
        <v>12948</v>
      </c>
      <c r="I16" s="287">
        <v>0</v>
      </c>
      <c r="J16" s="286">
        <v>0</v>
      </c>
      <c r="K16" s="286">
        <v>114</v>
      </c>
      <c r="L16" s="286">
        <v>6080</v>
      </c>
      <c r="M16" s="286">
        <v>1349</v>
      </c>
      <c r="N16" s="288">
        <v>5519</v>
      </c>
      <c r="O16" s="286">
        <v>66</v>
      </c>
      <c r="P16" s="287">
        <v>0</v>
      </c>
      <c r="Q16" s="287">
        <v>0</v>
      </c>
      <c r="R16" s="289">
        <f t="shared" si="1"/>
        <v>13128</v>
      </c>
    </row>
    <row r="17" spans="1:18" ht="13.5">
      <c r="A17" s="260"/>
      <c r="B17" s="127" t="s">
        <v>229</v>
      </c>
      <c r="C17" s="85"/>
      <c r="D17" s="85"/>
      <c r="E17" s="85"/>
      <c r="F17" s="86"/>
      <c r="G17" s="268">
        <f t="shared" si="2"/>
        <v>637163</v>
      </c>
      <c r="H17" s="100">
        <f t="shared" si="0"/>
        <v>264037</v>
      </c>
      <c r="I17" s="99">
        <v>379157</v>
      </c>
      <c r="J17" s="100">
        <v>94417</v>
      </c>
      <c r="K17" s="100">
        <v>163589</v>
      </c>
      <c r="L17" s="100">
        <v>180696</v>
      </c>
      <c r="M17" s="100">
        <v>48477</v>
      </c>
      <c r="N17" s="269">
        <v>34864</v>
      </c>
      <c r="O17" s="100">
        <v>34540</v>
      </c>
      <c r="P17" s="99">
        <v>43193</v>
      </c>
      <c r="Q17" s="99">
        <v>50871</v>
      </c>
      <c r="R17" s="101">
        <f t="shared" si="1"/>
        <v>1029804</v>
      </c>
    </row>
    <row r="18" spans="1:18" ht="13.5">
      <c r="A18" s="260"/>
      <c r="B18" s="271"/>
      <c r="C18" s="127" t="s">
        <v>230</v>
      </c>
      <c r="D18" s="85"/>
      <c r="E18" s="85"/>
      <c r="F18" s="86"/>
      <c r="G18" s="272">
        <f>SUM(I18:K18)</f>
        <v>637163</v>
      </c>
      <c r="H18" s="129">
        <f t="shared" si="0"/>
        <v>226330</v>
      </c>
      <c r="I18" s="128">
        <v>379157</v>
      </c>
      <c r="J18" s="129">
        <v>94417</v>
      </c>
      <c r="K18" s="129">
        <v>163589</v>
      </c>
      <c r="L18" s="129">
        <v>151385</v>
      </c>
      <c r="M18" s="129">
        <v>43946</v>
      </c>
      <c r="N18" s="273">
        <v>30999</v>
      </c>
      <c r="O18" s="129">
        <v>31519</v>
      </c>
      <c r="P18" s="128">
        <v>40476</v>
      </c>
      <c r="Q18" s="128">
        <v>46590</v>
      </c>
      <c r="R18" s="130">
        <f t="shared" si="1"/>
        <v>982078</v>
      </c>
    </row>
    <row r="19" spans="1:18" ht="13.5">
      <c r="A19" s="260"/>
      <c r="B19" s="271"/>
      <c r="C19" s="271"/>
      <c r="D19" s="274" t="s">
        <v>231</v>
      </c>
      <c r="E19" s="275"/>
      <c r="F19" s="276"/>
      <c r="G19" s="277">
        <f t="shared" si="2"/>
        <v>24586</v>
      </c>
      <c r="H19" s="278">
        <f t="shared" si="0"/>
        <v>157446</v>
      </c>
      <c r="I19" s="279">
        <v>147</v>
      </c>
      <c r="J19" s="278">
        <v>228</v>
      </c>
      <c r="K19" s="278">
        <v>24211</v>
      </c>
      <c r="L19" s="278">
        <v>96303</v>
      </c>
      <c r="M19" s="278">
        <v>33821</v>
      </c>
      <c r="N19" s="280">
        <v>27322</v>
      </c>
      <c r="O19" s="278">
        <v>7775</v>
      </c>
      <c r="P19" s="279">
        <v>37515</v>
      </c>
      <c r="Q19" s="279">
        <v>0</v>
      </c>
      <c r="R19" s="281">
        <f t="shared" si="1"/>
        <v>227322</v>
      </c>
    </row>
    <row r="20" spans="1:18" ht="13.5">
      <c r="A20" s="260"/>
      <c r="B20" s="271"/>
      <c r="C20" s="271"/>
      <c r="D20" s="274" t="s">
        <v>232</v>
      </c>
      <c r="E20" s="275"/>
      <c r="F20" s="276"/>
      <c r="G20" s="277">
        <f t="shared" si="2"/>
        <v>1291</v>
      </c>
      <c r="H20" s="278">
        <f t="shared" si="0"/>
        <v>20627</v>
      </c>
      <c r="I20" s="279">
        <v>0</v>
      </c>
      <c r="J20" s="278">
        <v>0</v>
      </c>
      <c r="K20" s="278">
        <v>1291</v>
      </c>
      <c r="L20" s="278">
        <v>15653</v>
      </c>
      <c r="M20" s="278">
        <v>3755</v>
      </c>
      <c r="N20" s="280">
        <v>1219</v>
      </c>
      <c r="O20" s="278">
        <v>0</v>
      </c>
      <c r="P20" s="279">
        <v>2625</v>
      </c>
      <c r="Q20" s="279">
        <v>0</v>
      </c>
      <c r="R20" s="281">
        <f t="shared" si="1"/>
        <v>24543</v>
      </c>
    </row>
    <row r="21" spans="1:18" ht="13.5">
      <c r="A21" s="260"/>
      <c r="B21" s="271"/>
      <c r="C21" s="106"/>
      <c r="D21" s="282" t="s">
        <v>233</v>
      </c>
      <c r="E21" s="283"/>
      <c r="F21" s="284"/>
      <c r="G21" s="285">
        <f t="shared" si="2"/>
        <v>611286</v>
      </c>
      <c r="H21" s="286">
        <f t="shared" si="0"/>
        <v>48257</v>
      </c>
      <c r="I21" s="287">
        <v>379010</v>
      </c>
      <c r="J21" s="286">
        <v>94189</v>
      </c>
      <c r="K21" s="286">
        <v>138087</v>
      </c>
      <c r="L21" s="286">
        <v>39429</v>
      </c>
      <c r="M21" s="286">
        <v>6370</v>
      </c>
      <c r="N21" s="288">
        <v>2458</v>
      </c>
      <c r="O21" s="286">
        <v>23744</v>
      </c>
      <c r="P21" s="287">
        <v>336</v>
      </c>
      <c r="Q21" s="287">
        <v>46590</v>
      </c>
      <c r="R21" s="289">
        <f t="shared" si="1"/>
        <v>730213</v>
      </c>
    </row>
    <row r="22" spans="1:18" ht="13.5">
      <c r="A22" s="260"/>
      <c r="B22" s="271"/>
      <c r="C22" s="271" t="s">
        <v>234</v>
      </c>
      <c r="D22" s="261"/>
      <c r="E22" s="261"/>
      <c r="F22" s="262"/>
      <c r="G22" s="272">
        <f t="shared" si="2"/>
        <v>0</v>
      </c>
      <c r="H22" s="129">
        <f t="shared" si="0"/>
        <v>37707</v>
      </c>
      <c r="I22" s="128">
        <v>0</v>
      </c>
      <c r="J22" s="129">
        <v>0</v>
      </c>
      <c r="K22" s="129">
        <v>0</v>
      </c>
      <c r="L22" s="129">
        <v>29311</v>
      </c>
      <c r="M22" s="129">
        <v>4531</v>
      </c>
      <c r="N22" s="273">
        <v>3865</v>
      </c>
      <c r="O22" s="129">
        <v>3021</v>
      </c>
      <c r="P22" s="128">
        <v>2717</v>
      </c>
      <c r="Q22" s="128">
        <v>4281</v>
      </c>
      <c r="R22" s="130">
        <f t="shared" si="1"/>
        <v>47726</v>
      </c>
    </row>
    <row r="23" spans="1:18" ht="13.5">
      <c r="A23" s="260"/>
      <c r="B23" s="271"/>
      <c r="C23" s="271"/>
      <c r="D23" s="290" t="s">
        <v>235</v>
      </c>
      <c r="E23" s="291"/>
      <c r="F23" s="292"/>
      <c r="G23" s="293">
        <f t="shared" si="2"/>
        <v>0</v>
      </c>
      <c r="H23" s="294">
        <f t="shared" si="0"/>
        <v>0</v>
      </c>
      <c r="I23" s="295">
        <v>0</v>
      </c>
      <c r="J23" s="294">
        <v>0</v>
      </c>
      <c r="K23" s="294">
        <v>0</v>
      </c>
      <c r="L23" s="294">
        <v>0</v>
      </c>
      <c r="M23" s="294">
        <v>0</v>
      </c>
      <c r="N23" s="296">
        <v>0</v>
      </c>
      <c r="O23" s="294">
        <v>0</v>
      </c>
      <c r="P23" s="295">
        <v>1535</v>
      </c>
      <c r="Q23" s="295">
        <v>4281</v>
      </c>
      <c r="R23" s="297">
        <f t="shared" si="1"/>
        <v>5816</v>
      </c>
    </row>
    <row r="24" spans="1:18" ht="13.5">
      <c r="A24" s="260"/>
      <c r="B24" s="271"/>
      <c r="C24" s="271"/>
      <c r="D24" s="298"/>
      <c r="E24" s="274" t="s">
        <v>236</v>
      </c>
      <c r="F24" s="276"/>
      <c r="G24" s="277">
        <f>SUM(I24:K24)</f>
        <v>0</v>
      </c>
      <c r="H24" s="278">
        <f t="shared" si="0"/>
        <v>0</v>
      </c>
      <c r="I24" s="279">
        <v>0</v>
      </c>
      <c r="J24" s="278">
        <v>0</v>
      </c>
      <c r="K24" s="278">
        <v>0</v>
      </c>
      <c r="L24" s="278">
        <v>0</v>
      </c>
      <c r="M24" s="278">
        <v>0</v>
      </c>
      <c r="N24" s="280">
        <v>0</v>
      </c>
      <c r="O24" s="278">
        <v>0</v>
      </c>
      <c r="P24" s="279">
        <v>1535</v>
      </c>
      <c r="Q24" s="279">
        <v>4281</v>
      </c>
      <c r="R24" s="281">
        <f t="shared" si="1"/>
        <v>5816</v>
      </c>
    </row>
    <row r="25" spans="1:18" ht="13.5">
      <c r="A25" s="260"/>
      <c r="B25" s="271"/>
      <c r="C25" s="271"/>
      <c r="D25" s="299"/>
      <c r="E25" s="274" t="s">
        <v>237</v>
      </c>
      <c r="F25" s="276"/>
      <c r="G25" s="277">
        <f t="shared" si="2"/>
        <v>0</v>
      </c>
      <c r="H25" s="278">
        <f t="shared" si="0"/>
        <v>0</v>
      </c>
      <c r="I25" s="279">
        <v>0</v>
      </c>
      <c r="J25" s="278">
        <v>0</v>
      </c>
      <c r="K25" s="278">
        <v>0</v>
      </c>
      <c r="L25" s="278">
        <v>0</v>
      </c>
      <c r="M25" s="278">
        <v>0</v>
      </c>
      <c r="N25" s="280">
        <v>0</v>
      </c>
      <c r="O25" s="278">
        <v>0</v>
      </c>
      <c r="P25" s="279">
        <v>0</v>
      </c>
      <c r="Q25" s="279">
        <v>0</v>
      </c>
      <c r="R25" s="281">
        <f t="shared" si="1"/>
        <v>0</v>
      </c>
    </row>
    <row r="26" spans="1:18" ht="13.5">
      <c r="A26" s="260"/>
      <c r="B26" s="106"/>
      <c r="C26" s="106"/>
      <c r="D26" s="300" t="s">
        <v>223</v>
      </c>
      <c r="E26" s="80"/>
      <c r="F26" s="81"/>
      <c r="G26" s="301">
        <f t="shared" si="2"/>
        <v>0</v>
      </c>
      <c r="H26" s="118">
        <f t="shared" si="0"/>
        <v>37707</v>
      </c>
      <c r="I26" s="117">
        <v>0</v>
      </c>
      <c r="J26" s="118">
        <v>0</v>
      </c>
      <c r="K26" s="118">
        <v>0</v>
      </c>
      <c r="L26" s="118">
        <v>29311</v>
      </c>
      <c r="M26" s="118">
        <v>4531</v>
      </c>
      <c r="N26" s="302">
        <v>3865</v>
      </c>
      <c r="O26" s="118">
        <v>3021</v>
      </c>
      <c r="P26" s="117">
        <v>1182</v>
      </c>
      <c r="Q26" s="117">
        <v>0</v>
      </c>
      <c r="R26" s="119">
        <f t="shared" si="1"/>
        <v>41910</v>
      </c>
    </row>
    <row r="27" spans="1:18" ht="14.25" thickBot="1">
      <c r="A27" s="256"/>
      <c r="B27" s="259" t="s">
        <v>238</v>
      </c>
      <c r="C27" s="75"/>
      <c r="D27" s="75"/>
      <c r="E27" s="75"/>
      <c r="F27" s="76"/>
      <c r="G27" s="303">
        <f t="shared" si="2"/>
        <v>37</v>
      </c>
      <c r="H27" s="114">
        <f t="shared" si="0"/>
        <v>18127</v>
      </c>
      <c r="I27" s="113">
        <v>0</v>
      </c>
      <c r="J27" s="49">
        <v>14</v>
      </c>
      <c r="K27" s="49">
        <v>23</v>
      </c>
      <c r="L27" s="114">
        <v>6730</v>
      </c>
      <c r="M27" s="114">
        <v>3962</v>
      </c>
      <c r="N27" s="304">
        <v>7435</v>
      </c>
      <c r="O27" s="49">
        <v>-2124</v>
      </c>
      <c r="P27" s="305">
        <v>2637</v>
      </c>
      <c r="Q27" s="306">
        <v>0</v>
      </c>
      <c r="R27" s="307">
        <f t="shared" si="1"/>
        <v>18677</v>
      </c>
    </row>
    <row r="28" spans="1:18" ht="13.5">
      <c r="A28" s="260" t="s">
        <v>239</v>
      </c>
      <c r="B28" s="261"/>
      <c r="C28" s="261"/>
      <c r="D28" s="261"/>
      <c r="E28" s="261"/>
      <c r="F28" s="262"/>
      <c r="G28" s="263"/>
      <c r="H28" s="264"/>
      <c r="I28" s="265"/>
      <c r="J28" s="264"/>
      <c r="K28" s="264"/>
      <c r="L28" s="264"/>
      <c r="M28" s="264"/>
      <c r="N28" s="266"/>
      <c r="O28" s="264"/>
      <c r="P28" s="265"/>
      <c r="Q28" s="265"/>
      <c r="R28" s="308"/>
    </row>
    <row r="29" spans="1:18" ht="13.5">
      <c r="A29" s="260"/>
      <c r="B29" s="127" t="s">
        <v>240</v>
      </c>
      <c r="C29" s="85"/>
      <c r="D29" s="85"/>
      <c r="E29" s="85"/>
      <c r="F29" s="86"/>
      <c r="G29" s="272">
        <f>SUM(I29:K29)</f>
        <v>0</v>
      </c>
      <c r="H29" s="129">
        <f aca="true" t="shared" si="3" ref="H29:H42">SUM(L29:N29)</f>
        <v>0</v>
      </c>
      <c r="I29" s="128">
        <v>0</v>
      </c>
      <c r="J29" s="129">
        <v>0</v>
      </c>
      <c r="K29" s="129">
        <v>0</v>
      </c>
      <c r="L29" s="129">
        <v>0</v>
      </c>
      <c r="M29" s="129">
        <v>0</v>
      </c>
      <c r="N29" s="273">
        <v>0</v>
      </c>
      <c r="O29" s="129">
        <v>0</v>
      </c>
      <c r="P29" s="128">
        <v>5940</v>
      </c>
      <c r="Q29" s="128">
        <v>17659</v>
      </c>
      <c r="R29" s="130">
        <f aca="true" t="shared" si="4" ref="R29:R79">G29+H29+O29+P29+Q29</f>
        <v>23599</v>
      </c>
    </row>
    <row r="30" spans="1:18" ht="13.5">
      <c r="A30" s="260"/>
      <c r="B30" s="271"/>
      <c r="C30" s="274" t="s">
        <v>241</v>
      </c>
      <c r="D30" s="275"/>
      <c r="E30" s="275"/>
      <c r="F30" s="276"/>
      <c r="G30" s="277">
        <f t="shared" si="2"/>
        <v>0</v>
      </c>
      <c r="H30" s="278">
        <f t="shared" si="3"/>
        <v>0</v>
      </c>
      <c r="I30" s="279">
        <v>0</v>
      </c>
      <c r="J30" s="278">
        <v>0</v>
      </c>
      <c r="K30" s="278">
        <v>0</v>
      </c>
      <c r="L30" s="278">
        <v>0</v>
      </c>
      <c r="M30" s="278">
        <v>0</v>
      </c>
      <c r="N30" s="280">
        <v>0</v>
      </c>
      <c r="O30" s="278">
        <v>0</v>
      </c>
      <c r="P30" s="279">
        <v>0</v>
      </c>
      <c r="Q30" s="279">
        <v>0</v>
      </c>
      <c r="R30" s="281">
        <f t="shared" si="4"/>
        <v>0</v>
      </c>
    </row>
    <row r="31" spans="1:18" ht="13.5">
      <c r="A31" s="260"/>
      <c r="B31" s="271"/>
      <c r="C31" s="274" t="s">
        <v>242</v>
      </c>
      <c r="D31" s="275"/>
      <c r="E31" s="275"/>
      <c r="F31" s="276"/>
      <c r="G31" s="277">
        <f>SUM(I31:K31)</f>
        <v>0</v>
      </c>
      <c r="H31" s="278">
        <f t="shared" si="3"/>
        <v>0</v>
      </c>
      <c r="I31" s="279">
        <v>0</v>
      </c>
      <c r="J31" s="278">
        <v>0</v>
      </c>
      <c r="K31" s="278">
        <v>0</v>
      </c>
      <c r="L31" s="278">
        <v>0</v>
      </c>
      <c r="M31" s="278">
        <v>0</v>
      </c>
      <c r="N31" s="280">
        <v>0</v>
      </c>
      <c r="O31" s="278">
        <v>0</v>
      </c>
      <c r="P31" s="279">
        <v>0</v>
      </c>
      <c r="Q31" s="279">
        <v>0</v>
      </c>
      <c r="R31" s="281">
        <f t="shared" si="4"/>
        <v>0</v>
      </c>
    </row>
    <row r="32" spans="1:18" ht="13.5">
      <c r="A32" s="260"/>
      <c r="B32" s="271"/>
      <c r="C32" s="274" t="s">
        <v>243</v>
      </c>
      <c r="D32" s="275"/>
      <c r="E32" s="275"/>
      <c r="F32" s="276"/>
      <c r="G32" s="277">
        <f t="shared" si="2"/>
        <v>0</v>
      </c>
      <c r="H32" s="278">
        <f t="shared" si="3"/>
        <v>0</v>
      </c>
      <c r="I32" s="279">
        <v>0</v>
      </c>
      <c r="J32" s="278">
        <v>0</v>
      </c>
      <c r="K32" s="278">
        <v>0</v>
      </c>
      <c r="L32" s="278">
        <v>0</v>
      </c>
      <c r="M32" s="278">
        <v>0</v>
      </c>
      <c r="N32" s="280">
        <v>0</v>
      </c>
      <c r="O32" s="278">
        <v>0</v>
      </c>
      <c r="P32" s="279">
        <v>5940</v>
      </c>
      <c r="Q32" s="279">
        <v>17659</v>
      </c>
      <c r="R32" s="281">
        <f t="shared" si="4"/>
        <v>23599</v>
      </c>
    </row>
    <row r="33" spans="1:18" ht="13.5">
      <c r="A33" s="260"/>
      <c r="B33" s="271"/>
      <c r="C33" s="274" t="s">
        <v>244</v>
      </c>
      <c r="D33" s="275"/>
      <c r="E33" s="275"/>
      <c r="F33" s="276"/>
      <c r="G33" s="277">
        <f t="shared" si="2"/>
        <v>0</v>
      </c>
      <c r="H33" s="278">
        <f t="shared" si="3"/>
        <v>0</v>
      </c>
      <c r="I33" s="279">
        <v>0</v>
      </c>
      <c r="J33" s="278">
        <v>0</v>
      </c>
      <c r="K33" s="278">
        <v>0</v>
      </c>
      <c r="L33" s="278">
        <v>0</v>
      </c>
      <c r="M33" s="278">
        <v>0</v>
      </c>
      <c r="N33" s="280">
        <v>0</v>
      </c>
      <c r="O33" s="278">
        <v>0</v>
      </c>
      <c r="P33" s="279">
        <v>0</v>
      </c>
      <c r="Q33" s="279">
        <v>0</v>
      </c>
      <c r="R33" s="281">
        <f t="shared" si="4"/>
        <v>0</v>
      </c>
    </row>
    <row r="34" spans="1:18" ht="13.5">
      <c r="A34" s="260"/>
      <c r="B34" s="271"/>
      <c r="C34" s="274" t="s">
        <v>245</v>
      </c>
      <c r="D34" s="275"/>
      <c r="E34" s="275"/>
      <c r="F34" s="276"/>
      <c r="G34" s="277">
        <f t="shared" si="2"/>
        <v>0</v>
      </c>
      <c r="H34" s="278">
        <f t="shared" si="3"/>
        <v>0</v>
      </c>
      <c r="I34" s="279">
        <v>0</v>
      </c>
      <c r="J34" s="278">
        <v>0</v>
      </c>
      <c r="K34" s="278">
        <v>0</v>
      </c>
      <c r="L34" s="278">
        <v>0</v>
      </c>
      <c r="M34" s="278">
        <v>0</v>
      </c>
      <c r="N34" s="280">
        <v>0</v>
      </c>
      <c r="O34" s="278">
        <v>0</v>
      </c>
      <c r="P34" s="279">
        <v>0</v>
      </c>
      <c r="Q34" s="279">
        <v>0</v>
      </c>
      <c r="R34" s="281">
        <f t="shared" si="4"/>
        <v>0</v>
      </c>
    </row>
    <row r="35" spans="1:18" ht="13.5">
      <c r="A35" s="260"/>
      <c r="B35" s="271"/>
      <c r="C35" s="274" t="s">
        <v>246</v>
      </c>
      <c r="D35" s="275"/>
      <c r="E35" s="275"/>
      <c r="F35" s="276"/>
      <c r="G35" s="277">
        <f t="shared" si="2"/>
        <v>0</v>
      </c>
      <c r="H35" s="278">
        <f t="shared" si="3"/>
        <v>0</v>
      </c>
      <c r="I35" s="279">
        <v>0</v>
      </c>
      <c r="J35" s="278">
        <v>0</v>
      </c>
      <c r="K35" s="278">
        <v>0</v>
      </c>
      <c r="L35" s="278">
        <v>0</v>
      </c>
      <c r="M35" s="278">
        <v>0</v>
      </c>
      <c r="N35" s="280">
        <v>0</v>
      </c>
      <c r="O35" s="278">
        <v>0</v>
      </c>
      <c r="P35" s="279">
        <v>0</v>
      </c>
      <c r="Q35" s="279">
        <v>0</v>
      </c>
      <c r="R35" s="281">
        <f t="shared" si="4"/>
        <v>0</v>
      </c>
    </row>
    <row r="36" spans="1:18" ht="13.5">
      <c r="A36" s="260"/>
      <c r="B36" s="271"/>
      <c r="C36" s="274" t="s">
        <v>247</v>
      </c>
      <c r="D36" s="275"/>
      <c r="E36" s="275"/>
      <c r="F36" s="276"/>
      <c r="G36" s="277">
        <f t="shared" si="2"/>
        <v>0</v>
      </c>
      <c r="H36" s="278">
        <f t="shared" si="3"/>
        <v>0</v>
      </c>
      <c r="I36" s="279">
        <v>0</v>
      </c>
      <c r="J36" s="278">
        <v>0</v>
      </c>
      <c r="K36" s="278">
        <v>0</v>
      </c>
      <c r="L36" s="278">
        <v>0</v>
      </c>
      <c r="M36" s="278">
        <v>0</v>
      </c>
      <c r="N36" s="280">
        <v>0</v>
      </c>
      <c r="O36" s="278">
        <v>0</v>
      </c>
      <c r="P36" s="279">
        <v>0</v>
      </c>
      <c r="Q36" s="279">
        <v>0</v>
      </c>
      <c r="R36" s="281">
        <f t="shared" si="4"/>
        <v>0</v>
      </c>
    </row>
    <row r="37" spans="1:18" ht="13.5">
      <c r="A37" s="260"/>
      <c r="B37" s="271"/>
      <c r="C37" s="274" t="s">
        <v>248</v>
      </c>
      <c r="D37" s="275"/>
      <c r="E37" s="275"/>
      <c r="F37" s="276"/>
      <c r="G37" s="277">
        <f t="shared" si="2"/>
        <v>0</v>
      </c>
      <c r="H37" s="278">
        <f t="shared" si="3"/>
        <v>0</v>
      </c>
      <c r="I37" s="279">
        <v>0</v>
      </c>
      <c r="J37" s="278">
        <v>0</v>
      </c>
      <c r="K37" s="278">
        <v>0</v>
      </c>
      <c r="L37" s="278">
        <v>0</v>
      </c>
      <c r="M37" s="278">
        <v>0</v>
      </c>
      <c r="N37" s="280">
        <v>0</v>
      </c>
      <c r="O37" s="278">
        <v>0</v>
      </c>
      <c r="P37" s="279">
        <v>0</v>
      </c>
      <c r="Q37" s="279">
        <v>0</v>
      </c>
      <c r="R37" s="281">
        <f t="shared" si="4"/>
        <v>0</v>
      </c>
    </row>
    <row r="38" spans="1:18" ht="13.5">
      <c r="A38" s="260"/>
      <c r="B38" s="106"/>
      <c r="C38" s="282" t="s">
        <v>249</v>
      </c>
      <c r="D38" s="283"/>
      <c r="E38" s="283"/>
      <c r="F38" s="284"/>
      <c r="G38" s="285">
        <f t="shared" si="2"/>
        <v>0</v>
      </c>
      <c r="H38" s="286">
        <f t="shared" si="3"/>
        <v>0</v>
      </c>
      <c r="I38" s="287">
        <v>0</v>
      </c>
      <c r="J38" s="286">
        <v>0</v>
      </c>
      <c r="K38" s="286">
        <v>0</v>
      </c>
      <c r="L38" s="286">
        <v>0</v>
      </c>
      <c r="M38" s="286">
        <v>0</v>
      </c>
      <c r="N38" s="288">
        <v>0</v>
      </c>
      <c r="O38" s="286">
        <v>0</v>
      </c>
      <c r="P38" s="287">
        <v>0</v>
      </c>
      <c r="Q38" s="287">
        <v>0</v>
      </c>
      <c r="R38" s="289">
        <f t="shared" si="4"/>
        <v>0</v>
      </c>
    </row>
    <row r="39" spans="1:18" ht="13.5">
      <c r="A39" s="260"/>
      <c r="B39" s="127" t="s">
        <v>250</v>
      </c>
      <c r="C39" s="85"/>
      <c r="D39" s="85"/>
      <c r="E39" s="85"/>
      <c r="F39" s="86"/>
      <c r="G39" s="309">
        <f t="shared" si="2"/>
        <v>0</v>
      </c>
      <c r="H39" s="310">
        <f t="shared" si="3"/>
        <v>0</v>
      </c>
      <c r="I39" s="311">
        <v>0</v>
      </c>
      <c r="J39" s="310">
        <v>0</v>
      </c>
      <c r="K39" s="310">
        <v>0</v>
      </c>
      <c r="L39" s="310">
        <v>0</v>
      </c>
      <c r="M39" s="310">
        <v>0</v>
      </c>
      <c r="N39" s="312">
        <v>0</v>
      </c>
      <c r="O39" s="310">
        <v>0</v>
      </c>
      <c r="P39" s="311">
        <v>5940</v>
      </c>
      <c r="Q39" s="311">
        <v>17659</v>
      </c>
      <c r="R39" s="101">
        <f t="shared" si="4"/>
        <v>23599</v>
      </c>
    </row>
    <row r="40" spans="1:18" ht="13.5">
      <c r="A40" s="260"/>
      <c r="B40" s="271"/>
      <c r="C40" s="127" t="s">
        <v>251</v>
      </c>
      <c r="D40" s="85"/>
      <c r="E40" s="85"/>
      <c r="F40" s="86"/>
      <c r="G40" s="268">
        <f t="shared" si="2"/>
        <v>0</v>
      </c>
      <c r="H40" s="100">
        <f t="shared" si="3"/>
        <v>0</v>
      </c>
      <c r="I40" s="99">
        <v>0</v>
      </c>
      <c r="J40" s="100">
        <v>0</v>
      </c>
      <c r="K40" s="100">
        <v>0</v>
      </c>
      <c r="L40" s="100">
        <v>0</v>
      </c>
      <c r="M40" s="100">
        <v>0</v>
      </c>
      <c r="N40" s="269">
        <v>0</v>
      </c>
      <c r="O40" s="100">
        <v>0</v>
      </c>
      <c r="P40" s="99">
        <v>0</v>
      </c>
      <c r="Q40" s="99">
        <v>0</v>
      </c>
      <c r="R40" s="101">
        <f t="shared" si="4"/>
        <v>0</v>
      </c>
    </row>
    <row r="41" spans="1:18" ht="13.5">
      <c r="A41" s="260"/>
      <c r="B41" s="271"/>
      <c r="C41" s="271"/>
      <c r="D41" s="290" t="s">
        <v>252</v>
      </c>
      <c r="E41" s="274" t="s">
        <v>253</v>
      </c>
      <c r="F41" s="276"/>
      <c r="G41" s="268">
        <f t="shared" si="2"/>
        <v>0</v>
      </c>
      <c r="H41" s="100">
        <f t="shared" si="3"/>
        <v>0</v>
      </c>
      <c r="I41" s="99">
        <v>0</v>
      </c>
      <c r="J41" s="100">
        <v>0</v>
      </c>
      <c r="K41" s="100">
        <v>0</v>
      </c>
      <c r="L41" s="100">
        <v>0</v>
      </c>
      <c r="M41" s="100">
        <v>0</v>
      </c>
      <c r="N41" s="269">
        <v>0</v>
      </c>
      <c r="O41" s="100">
        <v>0</v>
      </c>
      <c r="P41" s="99">
        <v>0</v>
      </c>
      <c r="Q41" s="99">
        <v>0</v>
      </c>
      <c r="R41" s="101">
        <f t="shared" si="4"/>
        <v>0</v>
      </c>
    </row>
    <row r="42" spans="1:18" ht="13.5">
      <c r="A42" s="260"/>
      <c r="B42" s="271"/>
      <c r="C42" s="271"/>
      <c r="D42" s="299"/>
      <c r="E42" s="274" t="s">
        <v>254</v>
      </c>
      <c r="F42" s="276"/>
      <c r="G42" s="268">
        <f t="shared" si="2"/>
        <v>0</v>
      </c>
      <c r="H42" s="100">
        <f t="shared" si="3"/>
        <v>0</v>
      </c>
      <c r="I42" s="99">
        <v>0</v>
      </c>
      <c r="J42" s="100">
        <v>0</v>
      </c>
      <c r="K42" s="100">
        <v>0</v>
      </c>
      <c r="L42" s="100">
        <v>0</v>
      </c>
      <c r="M42" s="100">
        <v>0</v>
      </c>
      <c r="N42" s="269">
        <v>0</v>
      </c>
      <c r="O42" s="100">
        <v>0</v>
      </c>
      <c r="P42" s="99">
        <v>0</v>
      </c>
      <c r="Q42" s="99">
        <v>0</v>
      </c>
      <c r="R42" s="101">
        <f t="shared" si="4"/>
        <v>0</v>
      </c>
    </row>
    <row r="43" spans="1:18" ht="13.5">
      <c r="A43" s="260"/>
      <c r="B43" s="271"/>
      <c r="C43" s="271"/>
      <c r="D43" s="313" t="s">
        <v>255</v>
      </c>
      <c r="E43" s="261"/>
      <c r="F43" s="262"/>
      <c r="G43" s="314"/>
      <c r="H43" s="315"/>
      <c r="I43" s="316"/>
      <c r="J43" s="315"/>
      <c r="K43" s="315"/>
      <c r="L43" s="315"/>
      <c r="M43" s="315"/>
      <c r="N43" s="317"/>
      <c r="O43" s="315"/>
      <c r="P43" s="316"/>
      <c r="Q43" s="316"/>
      <c r="R43" s="318">
        <f t="shared" si="4"/>
        <v>0</v>
      </c>
    </row>
    <row r="44" spans="1:18" ht="13.5">
      <c r="A44" s="260"/>
      <c r="B44" s="271"/>
      <c r="C44" s="271"/>
      <c r="D44" s="313"/>
      <c r="E44" s="274" t="s">
        <v>256</v>
      </c>
      <c r="F44" s="276"/>
      <c r="G44" s="268">
        <f t="shared" si="2"/>
        <v>0</v>
      </c>
      <c r="H44" s="100">
        <f>SUM(L44:N44)</f>
        <v>0</v>
      </c>
      <c r="I44" s="99">
        <v>0</v>
      </c>
      <c r="J44" s="100">
        <v>0</v>
      </c>
      <c r="K44" s="100">
        <v>0</v>
      </c>
      <c r="L44" s="100">
        <v>0</v>
      </c>
      <c r="M44" s="100">
        <v>0</v>
      </c>
      <c r="N44" s="269">
        <v>0</v>
      </c>
      <c r="O44" s="100">
        <v>0</v>
      </c>
      <c r="P44" s="99">
        <v>0</v>
      </c>
      <c r="Q44" s="99">
        <v>0</v>
      </c>
      <c r="R44" s="101">
        <f t="shared" si="4"/>
        <v>0</v>
      </c>
    </row>
    <row r="45" spans="1:18" ht="13.5">
      <c r="A45" s="260"/>
      <c r="B45" s="271"/>
      <c r="C45" s="271"/>
      <c r="D45" s="313"/>
      <c r="E45" s="399" t="s">
        <v>108</v>
      </c>
      <c r="F45" s="400"/>
      <c r="G45" s="268">
        <f t="shared" si="2"/>
        <v>0</v>
      </c>
      <c r="H45" s="100">
        <f>SUM(L45:N45)</f>
        <v>0</v>
      </c>
      <c r="I45" s="99">
        <v>0</v>
      </c>
      <c r="J45" s="100">
        <v>0</v>
      </c>
      <c r="K45" s="100">
        <v>0</v>
      </c>
      <c r="L45" s="100">
        <v>0</v>
      </c>
      <c r="M45" s="100">
        <v>0</v>
      </c>
      <c r="N45" s="269">
        <v>0</v>
      </c>
      <c r="O45" s="100">
        <v>0</v>
      </c>
      <c r="P45" s="99">
        <v>0</v>
      </c>
      <c r="Q45" s="99">
        <v>0</v>
      </c>
      <c r="R45" s="101">
        <f t="shared" si="4"/>
        <v>0</v>
      </c>
    </row>
    <row r="46" spans="1:18" ht="13.5">
      <c r="A46" s="260"/>
      <c r="B46" s="271"/>
      <c r="C46" s="271"/>
      <c r="D46" s="313"/>
      <c r="E46" s="274" t="s">
        <v>257</v>
      </c>
      <c r="F46" s="276"/>
      <c r="G46" s="268">
        <f t="shared" si="2"/>
        <v>0</v>
      </c>
      <c r="H46" s="100">
        <f>SUM(L46:N46)</f>
        <v>0</v>
      </c>
      <c r="I46" s="99">
        <v>0</v>
      </c>
      <c r="J46" s="100">
        <v>0</v>
      </c>
      <c r="K46" s="100">
        <v>0</v>
      </c>
      <c r="L46" s="100">
        <v>0</v>
      </c>
      <c r="M46" s="100">
        <v>0</v>
      </c>
      <c r="N46" s="269">
        <v>0</v>
      </c>
      <c r="O46" s="100">
        <v>0</v>
      </c>
      <c r="P46" s="99">
        <v>0</v>
      </c>
      <c r="Q46" s="99">
        <v>0</v>
      </c>
      <c r="R46" s="101">
        <f t="shared" si="4"/>
        <v>0</v>
      </c>
    </row>
    <row r="47" spans="1:18" ht="13.5">
      <c r="A47" s="260"/>
      <c r="B47" s="271"/>
      <c r="C47" s="271"/>
      <c r="D47" s="299"/>
      <c r="E47" s="399" t="s">
        <v>108</v>
      </c>
      <c r="F47" s="400"/>
      <c r="G47" s="268">
        <f t="shared" si="2"/>
        <v>0</v>
      </c>
      <c r="H47" s="100">
        <f>SUM(L47:N47)</f>
        <v>0</v>
      </c>
      <c r="I47" s="99">
        <v>0</v>
      </c>
      <c r="J47" s="100">
        <v>0</v>
      </c>
      <c r="K47" s="100">
        <v>0</v>
      </c>
      <c r="L47" s="100">
        <v>0</v>
      </c>
      <c r="M47" s="100">
        <v>0</v>
      </c>
      <c r="N47" s="269">
        <v>0</v>
      </c>
      <c r="O47" s="100">
        <v>0</v>
      </c>
      <c r="P47" s="99">
        <v>0</v>
      </c>
      <c r="Q47" s="99">
        <v>0</v>
      </c>
      <c r="R47" s="101">
        <f t="shared" si="4"/>
        <v>0</v>
      </c>
    </row>
    <row r="48" spans="1:18" ht="13.5">
      <c r="A48" s="260"/>
      <c r="B48" s="271"/>
      <c r="C48" s="271"/>
      <c r="D48" s="313" t="s">
        <v>258</v>
      </c>
      <c r="E48" s="261"/>
      <c r="F48" s="262"/>
      <c r="G48" s="314"/>
      <c r="H48" s="315"/>
      <c r="I48" s="316"/>
      <c r="J48" s="315"/>
      <c r="K48" s="315"/>
      <c r="L48" s="315"/>
      <c r="M48" s="315"/>
      <c r="N48" s="317"/>
      <c r="O48" s="315"/>
      <c r="P48" s="316"/>
      <c r="Q48" s="316"/>
      <c r="R48" s="318">
        <f t="shared" si="4"/>
        <v>0</v>
      </c>
    </row>
    <row r="49" spans="1:18" ht="13.5">
      <c r="A49" s="260"/>
      <c r="B49" s="271"/>
      <c r="C49" s="271"/>
      <c r="D49" s="313"/>
      <c r="E49" s="290" t="s">
        <v>259</v>
      </c>
      <c r="F49" s="292"/>
      <c r="G49" s="314"/>
      <c r="H49" s="315"/>
      <c r="I49" s="316"/>
      <c r="J49" s="315"/>
      <c r="K49" s="315"/>
      <c r="L49" s="315"/>
      <c r="M49" s="315"/>
      <c r="N49" s="317"/>
      <c r="O49" s="315"/>
      <c r="P49" s="316"/>
      <c r="Q49" s="316"/>
      <c r="R49" s="318">
        <f t="shared" si="4"/>
        <v>0</v>
      </c>
    </row>
    <row r="50" spans="1:18" ht="13.5">
      <c r="A50" s="260"/>
      <c r="B50" s="271"/>
      <c r="C50" s="271"/>
      <c r="D50" s="313"/>
      <c r="E50" s="313"/>
      <c r="F50" s="319" t="s">
        <v>260</v>
      </c>
      <c r="G50" s="268">
        <f t="shared" si="2"/>
        <v>0</v>
      </c>
      <c r="H50" s="100">
        <f aca="true" t="shared" si="5" ref="H50:H76">SUM(L50:N50)</f>
        <v>0</v>
      </c>
      <c r="I50" s="99">
        <v>0</v>
      </c>
      <c r="J50" s="100">
        <v>0</v>
      </c>
      <c r="K50" s="100">
        <v>0</v>
      </c>
      <c r="L50" s="100">
        <v>0</v>
      </c>
      <c r="M50" s="100">
        <v>0</v>
      </c>
      <c r="N50" s="269">
        <v>0</v>
      </c>
      <c r="O50" s="100">
        <v>0</v>
      </c>
      <c r="P50" s="99">
        <v>0</v>
      </c>
      <c r="Q50" s="99">
        <v>0</v>
      </c>
      <c r="R50" s="101">
        <f t="shared" si="4"/>
        <v>0</v>
      </c>
    </row>
    <row r="51" spans="1:18" ht="13.5">
      <c r="A51" s="260"/>
      <c r="B51" s="271"/>
      <c r="C51" s="271"/>
      <c r="D51" s="313"/>
      <c r="E51" s="313"/>
      <c r="F51" s="320" t="s">
        <v>139</v>
      </c>
      <c r="G51" s="268">
        <f t="shared" si="2"/>
        <v>0</v>
      </c>
      <c r="H51" s="100">
        <f t="shared" si="5"/>
        <v>0</v>
      </c>
      <c r="I51" s="99">
        <v>0</v>
      </c>
      <c r="J51" s="100">
        <v>0</v>
      </c>
      <c r="K51" s="100">
        <v>0</v>
      </c>
      <c r="L51" s="100">
        <v>0</v>
      </c>
      <c r="M51" s="100">
        <v>0</v>
      </c>
      <c r="N51" s="269">
        <v>0</v>
      </c>
      <c r="O51" s="100">
        <v>0</v>
      </c>
      <c r="P51" s="99">
        <v>0</v>
      </c>
      <c r="Q51" s="99">
        <v>0</v>
      </c>
      <c r="R51" s="101">
        <f t="shared" si="4"/>
        <v>0</v>
      </c>
    </row>
    <row r="52" spans="1:18" ht="13.5">
      <c r="A52" s="260"/>
      <c r="B52" s="271"/>
      <c r="C52" s="271"/>
      <c r="D52" s="313"/>
      <c r="E52" s="321"/>
      <c r="F52" s="319" t="s">
        <v>97</v>
      </c>
      <c r="G52" s="268">
        <f t="shared" si="2"/>
        <v>0</v>
      </c>
      <c r="H52" s="100">
        <f t="shared" si="5"/>
        <v>0</v>
      </c>
      <c r="I52" s="99">
        <v>0</v>
      </c>
      <c r="J52" s="100">
        <v>0</v>
      </c>
      <c r="K52" s="100">
        <v>0</v>
      </c>
      <c r="L52" s="100">
        <v>0</v>
      </c>
      <c r="M52" s="100">
        <v>0</v>
      </c>
      <c r="N52" s="269">
        <v>0</v>
      </c>
      <c r="O52" s="100">
        <v>0</v>
      </c>
      <c r="P52" s="99">
        <v>0</v>
      </c>
      <c r="Q52" s="99">
        <v>0</v>
      </c>
      <c r="R52" s="101">
        <f t="shared" si="4"/>
        <v>0</v>
      </c>
    </row>
    <row r="53" spans="1:18" ht="13.5">
      <c r="A53" s="260"/>
      <c r="B53" s="271"/>
      <c r="C53" s="271"/>
      <c r="D53" s="298"/>
      <c r="E53" s="274" t="s">
        <v>261</v>
      </c>
      <c r="F53" s="276"/>
      <c r="G53" s="268">
        <f t="shared" si="2"/>
        <v>0</v>
      </c>
      <c r="H53" s="100">
        <f t="shared" si="5"/>
        <v>0</v>
      </c>
      <c r="I53" s="99">
        <v>0</v>
      </c>
      <c r="J53" s="100">
        <v>0</v>
      </c>
      <c r="K53" s="100">
        <v>0</v>
      </c>
      <c r="L53" s="100">
        <v>0</v>
      </c>
      <c r="M53" s="100">
        <v>0</v>
      </c>
      <c r="N53" s="269">
        <v>0</v>
      </c>
      <c r="O53" s="100">
        <v>0</v>
      </c>
      <c r="P53" s="99">
        <v>0</v>
      </c>
      <c r="Q53" s="99">
        <v>0</v>
      </c>
      <c r="R53" s="101">
        <f t="shared" si="4"/>
        <v>0</v>
      </c>
    </row>
    <row r="54" spans="1:18" ht="13.5">
      <c r="A54" s="260"/>
      <c r="B54" s="271"/>
      <c r="C54" s="271"/>
      <c r="D54" s="298"/>
      <c r="E54" s="274" t="s">
        <v>262</v>
      </c>
      <c r="F54" s="276"/>
      <c r="G54" s="268">
        <f t="shared" si="2"/>
        <v>0</v>
      </c>
      <c r="H54" s="100">
        <f t="shared" si="5"/>
        <v>0</v>
      </c>
      <c r="I54" s="99">
        <v>0</v>
      </c>
      <c r="J54" s="100">
        <v>0</v>
      </c>
      <c r="K54" s="100">
        <v>0</v>
      </c>
      <c r="L54" s="100">
        <v>0</v>
      </c>
      <c r="M54" s="100">
        <v>0</v>
      </c>
      <c r="N54" s="269">
        <v>0</v>
      </c>
      <c r="O54" s="100">
        <v>0</v>
      </c>
      <c r="P54" s="99">
        <v>0</v>
      </c>
      <c r="Q54" s="99">
        <v>0</v>
      </c>
      <c r="R54" s="101">
        <f t="shared" si="4"/>
        <v>0</v>
      </c>
    </row>
    <row r="55" spans="1:18" ht="13.5">
      <c r="A55" s="260"/>
      <c r="B55" s="271"/>
      <c r="C55" s="271"/>
      <c r="D55" s="298"/>
      <c r="E55" s="274" t="s">
        <v>263</v>
      </c>
      <c r="F55" s="276"/>
      <c r="G55" s="268">
        <f t="shared" si="2"/>
        <v>0</v>
      </c>
      <c r="H55" s="100">
        <f t="shared" si="5"/>
        <v>0</v>
      </c>
      <c r="I55" s="99">
        <v>0</v>
      </c>
      <c r="J55" s="100">
        <v>0</v>
      </c>
      <c r="K55" s="100">
        <v>0</v>
      </c>
      <c r="L55" s="100">
        <v>0</v>
      </c>
      <c r="M55" s="100">
        <v>0</v>
      </c>
      <c r="N55" s="269">
        <v>0</v>
      </c>
      <c r="O55" s="100">
        <v>0</v>
      </c>
      <c r="P55" s="99">
        <v>0</v>
      </c>
      <c r="Q55" s="99">
        <v>0</v>
      </c>
      <c r="R55" s="101">
        <f t="shared" si="4"/>
        <v>0</v>
      </c>
    </row>
    <row r="56" spans="1:18" ht="13.5">
      <c r="A56" s="260"/>
      <c r="B56" s="271"/>
      <c r="C56" s="271"/>
      <c r="D56" s="298"/>
      <c r="E56" s="274" t="s">
        <v>264</v>
      </c>
      <c r="F56" s="276"/>
      <c r="G56" s="268">
        <f t="shared" si="2"/>
        <v>0</v>
      </c>
      <c r="H56" s="100">
        <f t="shared" si="5"/>
        <v>0</v>
      </c>
      <c r="I56" s="99">
        <v>0</v>
      </c>
      <c r="J56" s="100">
        <v>0</v>
      </c>
      <c r="K56" s="100">
        <v>0</v>
      </c>
      <c r="L56" s="100">
        <v>0</v>
      </c>
      <c r="M56" s="100">
        <v>0</v>
      </c>
      <c r="N56" s="269">
        <v>0</v>
      </c>
      <c r="O56" s="100">
        <v>0</v>
      </c>
      <c r="P56" s="99">
        <v>0</v>
      </c>
      <c r="Q56" s="99">
        <v>0</v>
      </c>
      <c r="R56" s="101">
        <f t="shared" si="4"/>
        <v>0</v>
      </c>
    </row>
    <row r="57" spans="1:18" ht="13.5">
      <c r="A57" s="260"/>
      <c r="B57" s="271"/>
      <c r="C57" s="106"/>
      <c r="D57" s="322"/>
      <c r="E57" s="282" t="s">
        <v>97</v>
      </c>
      <c r="F57" s="284"/>
      <c r="G57" s="268">
        <f t="shared" si="2"/>
        <v>0</v>
      </c>
      <c r="H57" s="100">
        <f t="shared" si="5"/>
        <v>0</v>
      </c>
      <c r="I57" s="99">
        <v>0</v>
      </c>
      <c r="J57" s="100">
        <v>0</v>
      </c>
      <c r="K57" s="100">
        <v>0</v>
      </c>
      <c r="L57" s="100">
        <v>0</v>
      </c>
      <c r="M57" s="100">
        <v>0</v>
      </c>
      <c r="N57" s="269">
        <v>0</v>
      </c>
      <c r="O57" s="100">
        <v>0</v>
      </c>
      <c r="P57" s="99">
        <v>0</v>
      </c>
      <c r="Q57" s="99">
        <v>0</v>
      </c>
      <c r="R57" s="101">
        <f t="shared" si="4"/>
        <v>0</v>
      </c>
    </row>
    <row r="58" spans="1:18" ht="13.5">
      <c r="A58" s="260"/>
      <c r="B58" s="271"/>
      <c r="C58" s="127" t="s">
        <v>265</v>
      </c>
      <c r="D58" s="85"/>
      <c r="E58" s="261"/>
      <c r="F58" s="262"/>
      <c r="G58" s="268">
        <f t="shared" si="2"/>
        <v>0</v>
      </c>
      <c r="H58" s="100">
        <f t="shared" si="5"/>
        <v>0</v>
      </c>
      <c r="I58" s="99">
        <v>0</v>
      </c>
      <c r="J58" s="100">
        <v>0</v>
      </c>
      <c r="K58" s="100">
        <v>0</v>
      </c>
      <c r="L58" s="100">
        <v>0</v>
      </c>
      <c r="M58" s="100">
        <v>0</v>
      </c>
      <c r="N58" s="269">
        <v>0</v>
      </c>
      <c r="O58" s="100">
        <v>0</v>
      </c>
      <c r="P58" s="99">
        <v>5940</v>
      </c>
      <c r="Q58" s="99">
        <v>17659</v>
      </c>
      <c r="R58" s="101">
        <f t="shared" si="4"/>
        <v>23599</v>
      </c>
    </row>
    <row r="59" spans="1:18" ht="13.5">
      <c r="A59" s="260"/>
      <c r="B59" s="271"/>
      <c r="C59" s="271"/>
      <c r="D59" s="323" t="s">
        <v>266</v>
      </c>
      <c r="E59" s="31" t="s">
        <v>267</v>
      </c>
      <c r="F59" s="276"/>
      <c r="G59" s="268">
        <f t="shared" si="2"/>
        <v>0</v>
      </c>
      <c r="H59" s="100">
        <f t="shared" si="5"/>
        <v>0</v>
      </c>
      <c r="I59" s="99">
        <v>0</v>
      </c>
      <c r="J59" s="100">
        <v>0</v>
      </c>
      <c r="K59" s="100">
        <v>0</v>
      </c>
      <c r="L59" s="100">
        <v>0</v>
      </c>
      <c r="M59" s="100">
        <v>0</v>
      </c>
      <c r="N59" s="269">
        <v>0</v>
      </c>
      <c r="O59" s="100">
        <v>0</v>
      </c>
      <c r="P59" s="99">
        <v>0</v>
      </c>
      <c r="Q59" s="99">
        <v>0</v>
      </c>
      <c r="R59" s="101">
        <f t="shared" si="4"/>
        <v>0</v>
      </c>
    </row>
    <row r="60" spans="1:18" ht="13.5">
      <c r="A60" s="260"/>
      <c r="B60" s="271"/>
      <c r="C60" s="271"/>
      <c r="D60" s="298"/>
      <c r="E60" s="31" t="s">
        <v>140</v>
      </c>
      <c r="F60" s="276"/>
      <c r="G60" s="268">
        <f t="shared" si="2"/>
        <v>0</v>
      </c>
      <c r="H60" s="100">
        <f t="shared" si="5"/>
        <v>0</v>
      </c>
      <c r="I60" s="99">
        <v>0</v>
      </c>
      <c r="J60" s="100">
        <v>0</v>
      </c>
      <c r="K60" s="100">
        <v>0</v>
      </c>
      <c r="L60" s="100">
        <v>0</v>
      </c>
      <c r="M60" s="100">
        <v>0</v>
      </c>
      <c r="N60" s="269">
        <v>0</v>
      </c>
      <c r="O60" s="100">
        <v>0</v>
      </c>
      <c r="P60" s="99">
        <v>0</v>
      </c>
      <c r="Q60" s="99">
        <v>0</v>
      </c>
      <c r="R60" s="101">
        <f t="shared" si="4"/>
        <v>0</v>
      </c>
    </row>
    <row r="61" spans="1:18" ht="13.5">
      <c r="A61" s="260"/>
      <c r="B61" s="271"/>
      <c r="C61" s="106"/>
      <c r="D61" s="322"/>
      <c r="E61" s="32" t="s">
        <v>268</v>
      </c>
      <c r="F61" s="284"/>
      <c r="G61" s="268">
        <f t="shared" si="2"/>
        <v>0</v>
      </c>
      <c r="H61" s="100">
        <f t="shared" si="5"/>
        <v>0</v>
      </c>
      <c r="I61" s="99">
        <v>0</v>
      </c>
      <c r="J61" s="100">
        <v>0</v>
      </c>
      <c r="K61" s="100">
        <v>0</v>
      </c>
      <c r="L61" s="100">
        <v>0</v>
      </c>
      <c r="M61" s="100">
        <v>0</v>
      </c>
      <c r="N61" s="269">
        <v>0</v>
      </c>
      <c r="O61" s="100">
        <v>0</v>
      </c>
      <c r="P61" s="99">
        <v>0</v>
      </c>
      <c r="Q61" s="99">
        <v>0</v>
      </c>
      <c r="R61" s="101">
        <f t="shared" si="4"/>
        <v>0</v>
      </c>
    </row>
    <row r="62" spans="1:18" ht="13.5">
      <c r="A62" s="260"/>
      <c r="B62" s="271"/>
      <c r="C62" s="98" t="s">
        <v>269</v>
      </c>
      <c r="D62" s="104"/>
      <c r="E62" s="104"/>
      <c r="F62" s="105"/>
      <c r="G62" s="268">
        <f t="shared" si="2"/>
        <v>0</v>
      </c>
      <c r="H62" s="100">
        <f t="shared" si="5"/>
        <v>0</v>
      </c>
      <c r="I62" s="99">
        <v>0</v>
      </c>
      <c r="J62" s="100">
        <v>0</v>
      </c>
      <c r="K62" s="100">
        <v>0</v>
      </c>
      <c r="L62" s="100">
        <v>0</v>
      </c>
      <c r="M62" s="100">
        <v>0</v>
      </c>
      <c r="N62" s="269">
        <v>0</v>
      </c>
      <c r="O62" s="100">
        <v>0</v>
      </c>
      <c r="P62" s="99">
        <v>0</v>
      </c>
      <c r="Q62" s="99">
        <v>0</v>
      </c>
      <c r="R62" s="101">
        <f t="shared" si="4"/>
        <v>0</v>
      </c>
    </row>
    <row r="63" spans="1:18" ht="13.5">
      <c r="A63" s="260"/>
      <c r="B63" s="271"/>
      <c r="C63" s="98" t="s">
        <v>270</v>
      </c>
      <c r="D63" s="104"/>
      <c r="E63" s="104"/>
      <c r="F63" s="105"/>
      <c r="G63" s="268">
        <f t="shared" si="2"/>
        <v>0</v>
      </c>
      <c r="H63" s="100">
        <f t="shared" si="5"/>
        <v>0</v>
      </c>
      <c r="I63" s="99">
        <v>0</v>
      </c>
      <c r="J63" s="100">
        <v>0</v>
      </c>
      <c r="K63" s="100">
        <v>0</v>
      </c>
      <c r="L63" s="100">
        <v>0</v>
      </c>
      <c r="M63" s="100">
        <v>0</v>
      </c>
      <c r="N63" s="269">
        <v>0</v>
      </c>
      <c r="O63" s="100">
        <v>0</v>
      </c>
      <c r="P63" s="99">
        <v>0</v>
      </c>
      <c r="Q63" s="99">
        <v>0</v>
      </c>
      <c r="R63" s="101">
        <f t="shared" si="4"/>
        <v>0</v>
      </c>
    </row>
    <row r="64" spans="1:18" ht="13.5">
      <c r="A64" s="260"/>
      <c r="B64" s="106"/>
      <c r="C64" s="106" t="s">
        <v>271</v>
      </c>
      <c r="D64" s="80"/>
      <c r="E64" s="80"/>
      <c r="F64" s="81"/>
      <c r="G64" s="268">
        <f t="shared" si="2"/>
        <v>0</v>
      </c>
      <c r="H64" s="100">
        <f t="shared" si="5"/>
        <v>0</v>
      </c>
      <c r="I64" s="99">
        <v>0</v>
      </c>
      <c r="J64" s="100">
        <v>0</v>
      </c>
      <c r="K64" s="100">
        <v>0</v>
      </c>
      <c r="L64" s="100">
        <v>0</v>
      </c>
      <c r="M64" s="100">
        <v>0</v>
      </c>
      <c r="N64" s="269">
        <v>0</v>
      </c>
      <c r="O64" s="100">
        <v>0</v>
      </c>
      <c r="P64" s="99">
        <v>0</v>
      </c>
      <c r="Q64" s="99">
        <v>0</v>
      </c>
      <c r="R64" s="101">
        <f t="shared" si="4"/>
        <v>0</v>
      </c>
    </row>
    <row r="65" spans="1:18" ht="14.25" thickBot="1">
      <c r="A65" s="256"/>
      <c r="B65" s="139" t="s">
        <v>272</v>
      </c>
      <c r="C65" s="75"/>
      <c r="D65" s="75"/>
      <c r="E65" s="75"/>
      <c r="F65" s="76"/>
      <c r="G65" s="303">
        <f t="shared" si="2"/>
        <v>0</v>
      </c>
      <c r="H65" s="324">
        <f t="shared" si="5"/>
        <v>0</v>
      </c>
      <c r="I65" s="306">
        <v>0</v>
      </c>
      <c r="J65" s="324">
        <v>0</v>
      </c>
      <c r="K65" s="324">
        <v>0</v>
      </c>
      <c r="L65" s="324">
        <v>0</v>
      </c>
      <c r="M65" s="324">
        <v>0</v>
      </c>
      <c r="N65" s="325">
        <v>0</v>
      </c>
      <c r="O65" s="324">
        <v>0</v>
      </c>
      <c r="P65" s="306">
        <v>0</v>
      </c>
      <c r="Q65" s="306">
        <v>0</v>
      </c>
      <c r="R65" s="326">
        <f t="shared" si="4"/>
        <v>0</v>
      </c>
    </row>
    <row r="66" spans="1:18" ht="13.5">
      <c r="A66" s="327" t="s">
        <v>273</v>
      </c>
      <c r="B66" s="80"/>
      <c r="C66" s="80"/>
      <c r="D66" s="80"/>
      <c r="E66" s="80"/>
      <c r="F66" s="81"/>
      <c r="G66" s="328">
        <f t="shared" si="2"/>
        <v>37</v>
      </c>
      <c r="H66" s="329">
        <f t="shared" si="5"/>
        <v>18127</v>
      </c>
      <c r="I66" s="330">
        <v>0</v>
      </c>
      <c r="J66" s="329">
        <v>14</v>
      </c>
      <c r="K66" s="329">
        <v>23</v>
      </c>
      <c r="L66" s="329">
        <v>6730</v>
      </c>
      <c r="M66" s="329">
        <v>3962</v>
      </c>
      <c r="N66" s="331">
        <v>7435</v>
      </c>
      <c r="O66" s="329">
        <v>-2124</v>
      </c>
      <c r="P66" s="332">
        <v>2637</v>
      </c>
      <c r="Q66" s="117">
        <v>0</v>
      </c>
      <c r="R66" s="333">
        <f t="shared" si="4"/>
        <v>18677</v>
      </c>
    </row>
    <row r="67" spans="1:18" ht="13.5">
      <c r="A67" s="334" t="s">
        <v>274</v>
      </c>
      <c r="B67" s="104"/>
      <c r="C67" s="104"/>
      <c r="D67" s="104"/>
      <c r="E67" s="104"/>
      <c r="F67" s="105"/>
      <c r="G67" s="268">
        <f t="shared" si="2"/>
        <v>0</v>
      </c>
      <c r="H67" s="100">
        <f t="shared" si="5"/>
        <v>0</v>
      </c>
      <c r="I67" s="99">
        <v>0</v>
      </c>
      <c r="J67" s="100">
        <v>0</v>
      </c>
      <c r="K67" s="100">
        <v>0</v>
      </c>
      <c r="L67" s="100">
        <v>0</v>
      </c>
      <c r="M67" s="100">
        <v>0</v>
      </c>
      <c r="N67" s="269">
        <v>0</v>
      </c>
      <c r="O67" s="100">
        <v>0</v>
      </c>
      <c r="P67" s="99">
        <v>0</v>
      </c>
      <c r="Q67" s="99">
        <v>0</v>
      </c>
      <c r="R67" s="335">
        <f t="shared" si="4"/>
        <v>0</v>
      </c>
    </row>
    <row r="68" spans="1:18" ht="13.5">
      <c r="A68" s="260" t="s">
        <v>275</v>
      </c>
      <c r="B68" s="261"/>
      <c r="C68" s="261"/>
      <c r="D68" s="261"/>
      <c r="E68" s="261"/>
      <c r="F68" s="262"/>
      <c r="G68" s="272">
        <f t="shared" si="2"/>
        <v>16</v>
      </c>
      <c r="H68" s="129">
        <f t="shared" si="5"/>
        <v>30825</v>
      </c>
      <c r="I68" s="128">
        <v>0</v>
      </c>
      <c r="J68" s="129">
        <v>0</v>
      </c>
      <c r="K68" s="129">
        <v>16</v>
      </c>
      <c r="L68" s="129">
        <v>13715</v>
      </c>
      <c r="M68" s="129">
        <v>0</v>
      </c>
      <c r="N68" s="273">
        <v>17110</v>
      </c>
      <c r="O68" s="129">
        <v>3313</v>
      </c>
      <c r="P68" s="128">
        <v>2778</v>
      </c>
      <c r="Q68" s="128">
        <v>0</v>
      </c>
      <c r="R68" s="130">
        <f t="shared" si="4"/>
        <v>36932</v>
      </c>
    </row>
    <row r="69" spans="1:18" ht="13.5">
      <c r="A69" s="260"/>
      <c r="B69" s="282" t="s">
        <v>276</v>
      </c>
      <c r="C69" s="283"/>
      <c r="D69" s="283"/>
      <c r="E69" s="283"/>
      <c r="F69" s="284"/>
      <c r="G69" s="285">
        <f t="shared" si="2"/>
        <v>0</v>
      </c>
      <c r="H69" s="286">
        <f t="shared" si="5"/>
        <v>0</v>
      </c>
      <c r="I69" s="287">
        <v>0</v>
      </c>
      <c r="J69" s="286">
        <v>0</v>
      </c>
      <c r="K69" s="286">
        <v>0</v>
      </c>
      <c r="L69" s="286">
        <v>0</v>
      </c>
      <c r="M69" s="286">
        <v>0</v>
      </c>
      <c r="N69" s="288">
        <v>0</v>
      </c>
      <c r="O69" s="286">
        <v>0</v>
      </c>
      <c r="P69" s="287">
        <v>0</v>
      </c>
      <c r="Q69" s="287">
        <v>0</v>
      </c>
      <c r="R69" s="289">
        <f t="shared" si="4"/>
        <v>0</v>
      </c>
    </row>
    <row r="70" spans="1:18" ht="13.5">
      <c r="A70" s="334" t="s">
        <v>277</v>
      </c>
      <c r="B70" s="104"/>
      <c r="C70" s="104"/>
      <c r="D70" s="104"/>
      <c r="E70" s="104"/>
      <c r="F70" s="105"/>
      <c r="G70" s="268">
        <f t="shared" si="2"/>
        <v>0</v>
      </c>
      <c r="H70" s="100">
        <f t="shared" si="5"/>
        <v>0</v>
      </c>
      <c r="I70" s="99">
        <v>0</v>
      </c>
      <c r="J70" s="100">
        <v>0</v>
      </c>
      <c r="K70" s="100">
        <v>0</v>
      </c>
      <c r="L70" s="100">
        <v>0</v>
      </c>
      <c r="M70" s="100">
        <v>0</v>
      </c>
      <c r="N70" s="269">
        <v>0</v>
      </c>
      <c r="O70" s="100">
        <v>0</v>
      </c>
      <c r="P70" s="99">
        <v>0</v>
      </c>
      <c r="Q70" s="99">
        <v>0</v>
      </c>
      <c r="R70" s="101">
        <f t="shared" si="4"/>
        <v>0</v>
      </c>
    </row>
    <row r="71" spans="1:18" ht="13.5">
      <c r="A71" s="334" t="s">
        <v>278</v>
      </c>
      <c r="B71" s="104"/>
      <c r="C71" s="104"/>
      <c r="D71" s="104"/>
      <c r="E71" s="104"/>
      <c r="F71" s="105"/>
      <c r="G71" s="268">
        <f aca="true" t="shared" si="6" ref="G71:G76">SUM(I71:K71)</f>
        <v>53</v>
      </c>
      <c r="H71" s="100">
        <f t="shared" si="5"/>
        <v>48952</v>
      </c>
      <c r="I71" s="99">
        <v>0</v>
      </c>
      <c r="J71" s="100">
        <v>14</v>
      </c>
      <c r="K71" s="100">
        <v>39</v>
      </c>
      <c r="L71" s="100">
        <v>20445</v>
      </c>
      <c r="M71" s="100">
        <v>3962</v>
      </c>
      <c r="N71" s="269">
        <v>24545</v>
      </c>
      <c r="O71" s="100">
        <v>1189</v>
      </c>
      <c r="P71" s="99">
        <v>5415</v>
      </c>
      <c r="Q71" s="99">
        <v>0</v>
      </c>
      <c r="R71" s="101">
        <f t="shared" si="4"/>
        <v>55609</v>
      </c>
    </row>
    <row r="72" spans="1:18" ht="13.5">
      <c r="A72" s="260" t="s">
        <v>279</v>
      </c>
      <c r="B72" s="261"/>
      <c r="C72" s="261"/>
      <c r="D72" s="261"/>
      <c r="E72" s="261"/>
      <c r="F72" s="262"/>
      <c r="G72" s="272">
        <f t="shared" si="6"/>
        <v>0</v>
      </c>
      <c r="H72" s="129">
        <f t="shared" si="5"/>
        <v>0</v>
      </c>
      <c r="I72" s="128">
        <v>0</v>
      </c>
      <c r="J72" s="129">
        <v>0</v>
      </c>
      <c r="K72" s="129">
        <v>0</v>
      </c>
      <c r="L72" s="129">
        <v>0</v>
      </c>
      <c r="M72" s="129">
        <v>0</v>
      </c>
      <c r="N72" s="273">
        <v>0</v>
      </c>
      <c r="O72" s="129">
        <v>0</v>
      </c>
      <c r="P72" s="128">
        <v>0</v>
      </c>
      <c r="Q72" s="128">
        <v>0</v>
      </c>
      <c r="R72" s="130">
        <f t="shared" si="4"/>
        <v>0</v>
      </c>
    </row>
    <row r="73" spans="1:18" ht="13.5">
      <c r="A73" s="260"/>
      <c r="B73" s="274" t="s">
        <v>280</v>
      </c>
      <c r="C73" s="275"/>
      <c r="D73" s="274" t="s">
        <v>281</v>
      </c>
      <c r="E73" s="275"/>
      <c r="F73" s="276"/>
      <c r="G73" s="277">
        <f t="shared" si="6"/>
        <v>0</v>
      </c>
      <c r="H73" s="278">
        <f t="shared" si="5"/>
        <v>0</v>
      </c>
      <c r="I73" s="279">
        <v>0</v>
      </c>
      <c r="J73" s="278">
        <v>0</v>
      </c>
      <c r="K73" s="278">
        <v>0</v>
      </c>
      <c r="L73" s="278">
        <v>0</v>
      </c>
      <c r="M73" s="278">
        <v>0</v>
      </c>
      <c r="N73" s="280">
        <v>0</v>
      </c>
      <c r="O73" s="278">
        <v>0</v>
      </c>
      <c r="P73" s="279">
        <v>0</v>
      </c>
      <c r="Q73" s="279">
        <v>0</v>
      </c>
      <c r="R73" s="281">
        <f t="shared" si="4"/>
        <v>0</v>
      </c>
    </row>
    <row r="74" spans="1:18" ht="13.5">
      <c r="A74" s="260"/>
      <c r="B74" s="274"/>
      <c r="C74" s="275"/>
      <c r="D74" s="274" t="s">
        <v>259</v>
      </c>
      <c r="E74" s="275"/>
      <c r="F74" s="276"/>
      <c r="G74" s="277">
        <f t="shared" si="6"/>
        <v>0</v>
      </c>
      <c r="H74" s="278">
        <f t="shared" si="5"/>
        <v>0</v>
      </c>
      <c r="I74" s="279">
        <v>0</v>
      </c>
      <c r="J74" s="278">
        <v>0</v>
      </c>
      <c r="K74" s="278">
        <v>0</v>
      </c>
      <c r="L74" s="278">
        <v>0</v>
      </c>
      <c r="M74" s="278">
        <v>0</v>
      </c>
      <c r="N74" s="280">
        <v>0</v>
      </c>
      <c r="O74" s="278">
        <v>0</v>
      </c>
      <c r="P74" s="279">
        <v>0</v>
      </c>
      <c r="Q74" s="279">
        <v>0</v>
      </c>
      <c r="R74" s="281">
        <f t="shared" si="4"/>
        <v>0</v>
      </c>
    </row>
    <row r="75" spans="1:18" ht="13.5">
      <c r="A75" s="327"/>
      <c r="B75" s="282"/>
      <c r="C75" s="283"/>
      <c r="D75" s="282" t="s">
        <v>97</v>
      </c>
      <c r="E75" s="283"/>
      <c r="F75" s="284"/>
      <c r="G75" s="285">
        <f t="shared" si="6"/>
        <v>0</v>
      </c>
      <c r="H75" s="286">
        <f t="shared" si="5"/>
        <v>0</v>
      </c>
      <c r="I75" s="287">
        <v>0</v>
      </c>
      <c r="J75" s="286">
        <v>0</v>
      </c>
      <c r="K75" s="286">
        <v>0</v>
      </c>
      <c r="L75" s="286">
        <v>0</v>
      </c>
      <c r="M75" s="286">
        <v>0</v>
      </c>
      <c r="N75" s="288">
        <v>0</v>
      </c>
      <c r="O75" s="286">
        <v>0</v>
      </c>
      <c r="P75" s="287">
        <v>0</v>
      </c>
      <c r="Q75" s="287">
        <v>0</v>
      </c>
      <c r="R75" s="289">
        <f t="shared" si="4"/>
        <v>0</v>
      </c>
    </row>
    <row r="76" spans="1:18" ht="14.25" thickBot="1">
      <c r="A76" s="336" t="s">
        <v>282</v>
      </c>
      <c r="B76" s="140"/>
      <c r="C76" s="140"/>
      <c r="D76" s="140"/>
      <c r="E76" s="140"/>
      <c r="F76" s="337"/>
      <c r="G76" s="338">
        <f t="shared" si="6"/>
        <v>0</v>
      </c>
      <c r="H76" s="114">
        <f t="shared" si="5"/>
        <v>0</v>
      </c>
      <c r="I76" s="113">
        <v>0</v>
      </c>
      <c r="J76" s="114">
        <v>0</v>
      </c>
      <c r="K76" s="114">
        <v>0</v>
      </c>
      <c r="L76" s="114">
        <v>0</v>
      </c>
      <c r="M76" s="114">
        <v>0</v>
      </c>
      <c r="N76" s="304">
        <v>0</v>
      </c>
      <c r="O76" s="114">
        <v>0</v>
      </c>
      <c r="P76" s="113">
        <v>0</v>
      </c>
      <c r="Q76" s="113">
        <v>0</v>
      </c>
      <c r="R76" s="115">
        <f t="shared" si="4"/>
        <v>0</v>
      </c>
    </row>
    <row r="77" spans="1:18" ht="13.5">
      <c r="A77" s="260" t="s">
        <v>283</v>
      </c>
      <c r="B77" s="261"/>
      <c r="C77" s="261"/>
      <c r="D77" s="261"/>
      <c r="E77" s="261"/>
      <c r="F77" s="262"/>
      <c r="G77" s="263"/>
      <c r="H77" s="264"/>
      <c r="I77" s="265"/>
      <c r="J77" s="264"/>
      <c r="K77" s="264"/>
      <c r="L77" s="264"/>
      <c r="M77" s="264"/>
      <c r="N77" s="266"/>
      <c r="O77" s="264"/>
      <c r="P77" s="265"/>
      <c r="Q77" s="265"/>
      <c r="R77" s="308"/>
    </row>
    <row r="78" spans="1:18" ht="13.5">
      <c r="A78" s="260"/>
      <c r="B78" s="339" t="s">
        <v>284</v>
      </c>
      <c r="C78" s="340"/>
      <c r="D78" s="340"/>
      <c r="E78" s="340"/>
      <c r="F78" s="341"/>
      <c r="G78" s="342">
        <f>IF(G71-G76&gt;0,G71-G76,0)</f>
        <v>53</v>
      </c>
      <c r="H78" s="343">
        <f>IF(H71-H76&gt;0,H71-H76,0)</f>
        <v>48952</v>
      </c>
      <c r="I78" s="344">
        <v>0</v>
      </c>
      <c r="J78" s="343">
        <v>14</v>
      </c>
      <c r="K78" s="343">
        <v>39</v>
      </c>
      <c r="L78" s="343">
        <v>20445</v>
      </c>
      <c r="M78" s="343">
        <v>3962</v>
      </c>
      <c r="N78" s="345">
        <v>24545</v>
      </c>
      <c r="O78" s="343">
        <v>1189</v>
      </c>
      <c r="P78" s="344">
        <v>5415</v>
      </c>
      <c r="Q78" s="344">
        <v>0</v>
      </c>
      <c r="R78" s="346">
        <f t="shared" si="4"/>
        <v>55609</v>
      </c>
    </row>
    <row r="79" spans="1:18" ht="14.25" thickBot="1">
      <c r="A79" s="260"/>
      <c r="B79" s="347" t="s">
        <v>285</v>
      </c>
      <c r="C79" s="348"/>
      <c r="D79" s="348"/>
      <c r="E79" s="348"/>
      <c r="F79" s="349"/>
      <c r="G79" s="350">
        <f>IF(G72-G77&gt;0,G72-G77,0)</f>
        <v>0</v>
      </c>
      <c r="H79" s="351">
        <f>IF(H72-H77&gt;0,H72-H77,0)</f>
        <v>0</v>
      </c>
      <c r="I79" s="352">
        <v>0</v>
      </c>
      <c r="J79" s="351">
        <v>0</v>
      </c>
      <c r="K79" s="351">
        <v>0</v>
      </c>
      <c r="L79" s="351">
        <v>0</v>
      </c>
      <c r="M79" s="351">
        <v>0</v>
      </c>
      <c r="N79" s="353">
        <v>0</v>
      </c>
      <c r="O79" s="351">
        <v>0</v>
      </c>
      <c r="P79" s="352">
        <v>0</v>
      </c>
      <c r="Q79" s="352">
        <v>0</v>
      </c>
      <c r="R79" s="354">
        <f t="shared" si="4"/>
        <v>0</v>
      </c>
    </row>
    <row r="80" spans="1:18" ht="13.5">
      <c r="A80" s="355" t="s">
        <v>81</v>
      </c>
      <c r="B80" s="91"/>
      <c r="C80" s="91"/>
      <c r="D80" s="91"/>
      <c r="E80" s="91"/>
      <c r="F80" s="92"/>
      <c r="G80" s="356"/>
      <c r="H80" s="94"/>
      <c r="I80" s="93">
        <v>0</v>
      </c>
      <c r="J80" s="94">
        <v>0</v>
      </c>
      <c r="K80" s="94">
        <v>0</v>
      </c>
      <c r="L80" s="94">
        <v>0</v>
      </c>
      <c r="M80" s="94">
        <v>0</v>
      </c>
      <c r="N80" s="357">
        <v>0</v>
      </c>
      <c r="O80" s="94">
        <v>0</v>
      </c>
      <c r="P80" s="93">
        <v>0</v>
      </c>
      <c r="Q80" s="93">
        <v>0</v>
      </c>
      <c r="R80" s="95"/>
    </row>
    <row r="81" spans="1:18" ht="14.25" thickBot="1">
      <c r="A81" s="336" t="s">
        <v>82</v>
      </c>
      <c r="B81" s="140"/>
      <c r="C81" s="140"/>
      <c r="D81" s="140"/>
      <c r="E81" s="140"/>
      <c r="F81" s="337"/>
      <c r="G81" s="338"/>
      <c r="H81" s="114"/>
      <c r="I81" s="113">
        <v>0</v>
      </c>
      <c r="J81" s="114">
        <v>0</v>
      </c>
      <c r="K81" s="114">
        <v>0</v>
      </c>
      <c r="L81" s="114">
        <v>0</v>
      </c>
      <c r="M81" s="114">
        <v>0</v>
      </c>
      <c r="N81" s="304">
        <v>0</v>
      </c>
      <c r="O81" s="114">
        <v>0</v>
      </c>
      <c r="P81" s="113">
        <v>0</v>
      </c>
      <c r="Q81" s="113">
        <v>0</v>
      </c>
      <c r="R81" s="115"/>
    </row>
    <row r="82" spans="1:18" ht="13.5">
      <c r="A82" s="358" t="s">
        <v>83</v>
      </c>
      <c r="B82" s="359"/>
      <c r="C82" s="359"/>
      <c r="D82" s="359"/>
      <c r="E82" s="359"/>
      <c r="F82" s="360"/>
      <c r="G82" s="361">
        <f aca="true" t="shared" si="7" ref="G82:G93">SUM(I82:K82)</f>
        <v>103163</v>
      </c>
      <c r="H82" s="362">
        <f aca="true" t="shared" si="8" ref="H82:H93">SUM(L82:N82)</f>
        <v>0</v>
      </c>
      <c r="I82" s="363">
        <f aca="true" t="shared" si="9" ref="I82:Q82">SUM(I83:I84)</f>
        <v>26560</v>
      </c>
      <c r="J82" s="362">
        <f t="shared" si="9"/>
        <v>38525</v>
      </c>
      <c r="K82" s="362">
        <f t="shared" si="9"/>
        <v>38078</v>
      </c>
      <c r="L82" s="362">
        <f t="shared" si="9"/>
        <v>0</v>
      </c>
      <c r="M82" s="362">
        <f t="shared" si="9"/>
        <v>0</v>
      </c>
      <c r="N82" s="364">
        <f t="shared" si="9"/>
        <v>0</v>
      </c>
      <c r="O82" s="362">
        <f t="shared" si="9"/>
        <v>8762</v>
      </c>
      <c r="P82" s="363">
        <f t="shared" si="9"/>
        <v>6864</v>
      </c>
      <c r="Q82" s="363">
        <f t="shared" si="9"/>
        <v>18786</v>
      </c>
      <c r="R82" s="365">
        <f>G82+H82+O82+P82+Q82</f>
        <v>137575</v>
      </c>
    </row>
    <row r="83" spans="1:18" ht="13.5">
      <c r="A83" s="260"/>
      <c r="B83" s="261"/>
      <c r="C83" s="261"/>
      <c r="D83" s="261"/>
      <c r="E83" s="274" t="s">
        <v>52</v>
      </c>
      <c r="F83" s="276"/>
      <c r="G83" s="277">
        <f t="shared" si="7"/>
        <v>0</v>
      </c>
      <c r="H83" s="278">
        <f t="shared" si="8"/>
        <v>0</v>
      </c>
      <c r="I83" s="279">
        <v>0</v>
      </c>
      <c r="J83" s="278">
        <v>0</v>
      </c>
      <c r="K83" s="278">
        <v>0</v>
      </c>
      <c r="L83" s="278">
        <v>0</v>
      </c>
      <c r="M83" s="278">
        <v>0</v>
      </c>
      <c r="N83" s="280">
        <v>0</v>
      </c>
      <c r="O83" s="278">
        <v>0</v>
      </c>
      <c r="P83" s="279">
        <v>0</v>
      </c>
      <c r="Q83" s="279">
        <v>0</v>
      </c>
      <c r="R83" s="281">
        <f aca="true" t="shared" si="10" ref="R83:R93">G83+H83+O83+P83+Q83</f>
        <v>0</v>
      </c>
    </row>
    <row r="84" spans="1:18" ht="13.5">
      <c r="A84" s="327"/>
      <c r="B84" s="80"/>
      <c r="C84" s="80"/>
      <c r="D84" s="80"/>
      <c r="E84" s="282" t="s">
        <v>53</v>
      </c>
      <c r="F84" s="284"/>
      <c r="G84" s="285">
        <f t="shared" si="7"/>
        <v>103163</v>
      </c>
      <c r="H84" s="286">
        <f t="shared" si="8"/>
        <v>0</v>
      </c>
      <c r="I84" s="287">
        <v>26560</v>
      </c>
      <c r="J84" s="286">
        <v>38525</v>
      </c>
      <c r="K84" s="286">
        <v>38078</v>
      </c>
      <c r="L84" s="286">
        <v>0</v>
      </c>
      <c r="M84" s="286">
        <v>0</v>
      </c>
      <c r="N84" s="288">
        <v>0</v>
      </c>
      <c r="O84" s="286">
        <v>8762</v>
      </c>
      <c r="P84" s="287">
        <v>6864</v>
      </c>
      <c r="Q84" s="287">
        <v>18786</v>
      </c>
      <c r="R84" s="289">
        <f t="shared" si="10"/>
        <v>137575</v>
      </c>
    </row>
    <row r="85" spans="1:18" ht="13.5">
      <c r="A85" s="366" t="s">
        <v>104</v>
      </c>
      <c r="B85" s="85"/>
      <c r="C85" s="85"/>
      <c r="D85" s="85"/>
      <c r="E85" s="85"/>
      <c r="F85" s="86"/>
      <c r="G85" s="272">
        <f t="shared" si="7"/>
        <v>0</v>
      </c>
      <c r="H85" s="129">
        <f t="shared" si="8"/>
        <v>0</v>
      </c>
      <c r="I85" s="128">
        <f aca="true" t="shared" si="11" ref="I85:Q85">SUM(I86:I87)</f>
        <v>0</v>
      </c>
      <c r="J85" s="129">
        <f t="shared" si="11"/>
        <v>0</v>
      </c>
      <c r="K85" s="129">
        <f t="shared" si="11"/>
        <v>0</v>
      </c>
      <c r="L85" s="129">
        <f t="shared" si="11"/>
        <v>0</v>
      </c>
      <c r="M85" s="129">
        <f t="shared" si="11"/>
        <v>0</v>
      </c>
      <c r="N85" s="273">
        <f t="shared" si="11"/>
        <v>0</v>
      </c>
      <c r="O85" s="129">
        <f t="shared" si="11"/>
        <v>0</v>
      </c>
      <c r="P85" s="128">
        <f t="shared" si="11"/>
        <v>5940</v>
      </c>
      <c r="Q85" s="128">
        <f t="shared" si="11"/>
        <v>17659</v>
      </c>
      <c r="R85" s="130">
        <f t="shared" si="10"/>
        <v>23599</v>
      </c>
    </row>
    <row r="86" spans="1:18" ht="13.5">
      <c r="A86" s="260"/>
      <c r="B86" s="261"/>
      <c r="C86" s="261"/>
      <c r="D86" s="261"/>
      <c r="E86" s="274" t="s">
        <v>52</v>
      </c>
      <c r="F86" s="276"/>
      <c r="G86" s="277">
        <f t="shared" si="7"/>
        <v>0</v>
      </c>
      <c r="H86" s="278">
        <f t="shared" si="8"/>
        <v>0</v>
      </c>
      <c r="I86" s="279">
        <v>0</v>
      </c>
      <c r="J86" s="278">
        <v>0</v>
      </c>
      <c r="K86" s="278">
        <v>0</v>
      </c>
      <c r="L86" s="278">
        <v>0</v>
      </c>
      <c r="M86" s="278">
        <v>0</v>
      </c>
      <c r="N86" s="280">
        <v>0</v>
      </c>
      <c r="O86" s="278">
        <v>0</v>
      </c>
      <c r="P86" s="279">
        <v>0</v>
      </c>
      <c r="Q86" s="279">
        <v>0</v>
      </c>
      <c r="R86" s="281">
        <f t="shared" si="10"/>
        <v>0</v>
      </c>
    </row>
    <row r="87" spans="1:18" ht="13.5">
      <c r="A87" s="327"/>
      <c r="B87" s="80"/>
      <c r="C87" s="80"/>
      <c r="D87" s="80"/>
      <c r="E87" s="300" t="s">
        <v>53</v>
      </c>
      <c r="F87" s="81"/>
      <c r="G87" s="301">
        <f t="shared" si="7"/>
        <v>0</v>
      </c>
      <c r="H87" s="118">
        <f t="shared" si="8"/>
        <v>0</v>
      </c>
      <c r="I87" s="117">
        <v>0</v>
      </c>
      <c r="J87" s="118">
        <v>0</v>
      </c>
      <c r="K87" s="118">
        <v>0</v>
      </c>
      <c r="L87" s="118">
        <v>0</v>
      </c>
      <c r="M87" s="118">
        <v>0</v>
      </c>
      <c r="N87" s="302">
        <v>0</v>
      </c>
      <c r="O87" s="118">
        <v>0</v>
      </c>
      <c r="P87" s="117">
        <v>5940</v>
      </c>
      <c r="Q87" s="117">
        <v>17659</v>
      </c>
      <c r="R87" s="119">
        <f t="shared" si="10"/>
        <v>23599</v>
      </c>
    </row>
    <row r="88" spans="1:18" ht="13.5">
      <c r="A88" s="396" t="s">
        <v>105</v>
      </c>
      <c r="B88" s="397"/>
      <c r="C88" s="397"/>
      <c r="D88" s="397"/>
      <c r="E88" s="367" t="s">
        <v>54</v>
      </c>
      <c r="F88" s="341"/>
      <c r="G88" s="342">
        <f t="shared" si="7"/>
        <v>0</v>
      </c>
      <c r="H88" s="343">
        <f t="shared" si="8"/>
        <v>0</v>
      </c>
      <c r="I88" s="344">
        <v>0</v>
      </c>
      <c r="J88" s="343">
        <v>0</v>
      </c>
      <c r="K88" s="343">
        <v>0</v>
      </c>
      <c r="L88" s="343">
        <v>0</v>
      </c>
      <c r="M88" s="343">
        <v>0</v>
      </c>
      <c r="N88" s="345">
        <v>0</v>
      </c>
      <c r="O88" s="343">
        <v>0</v>
      </c>
      <c r="P88" s="344">
        <v>0</v>
      </c>
      <c r="Q88" s="344">
        <v>0</v>
      </c>
      <c r="R88" s="346">
        <f t="shared" si="10"/>
        <v>0</v>
      </c>
    </row>
    <row r="89" spans="1:18" ht="13.5">
      <c r="A89" s="382"/>
      <c r="B89" s="380"/>
      <c r="C89" s="380"/>
      <c r="D89" s="380"/>
      <c r="E89" s="282" t="s">
        <v>55</v>
      </c>
      <c r="F89" s="284"/>
      <c r="G89" s="285">
        <f t="shared" si="7"/>
        <v>0</v>
      </c>
      <c r="H89" s="286">
        <f t="shared" si="8"/>
        <v>0</v>
      </c>
      <c r="I89" s="287">
        <v>0</v>
      </c>
      <c r="J89" s="286">
        <v>0</v>
      </c>
      <c r="K89" s="286">
        <v>0</v>
      </c>
      <c r="L89" s="286">
        <v>0</v>
      </c>
      <c r="M89" s="286">
        <v>0</v>
      </c>
      <c r="N89" s="288">
        <v>0</v>
      </c>
      <c r="O89" s="286">
        <v>0</v>
      </c>
      <c r="P89" s="287">
        <v>5940</v>
      </c>
      <c r="Q89" s="287">
        <v>17659</v>
      </c>
      <c r="R89" s="289">
        <f t="shared" si="10"/>
        <v>23599</v>
      </c>
    </row>
    <row r="90" spans="1:18" ht="13.5">
      <c r="A90" s="396" t="s">
        <v>106</v>
      </c>
      <c r="B90" s="397"/>
      <c r="C90" s="397"/>
      <c r="D90" s="397"/>
      <c r="E90" s="367" t="s">
        <v>56</v>
      </c>
      <c r="F90" s="341"/>
      <c r="G90" s="342">
        <f t="shared" si="7"/>
        <v>0</v>
      </c>
      <c r="H90" s="343">
        <f t="shared" si="8"/>
        <v>0</v>
      </c>
      <c r="I90" s="344">
        <v>0</v>
      </c>
      <c r="J90" s="343">
        <v>0</v>
      </c>
      <c r="K90" s="343">
        <v>0</v>
      </c>
      <c r="L90" s="343">
        <v>0</v>
      </c>
      <c r="M90" s="343">
        <v>0</v>
      </c>
      <c r="N90" s="345">
        <v>0</v>
      </c>
      <c r="O90" s="343">
        <v>0</v>
      </c>
      <c r="P90" s="344">
        <v>0</v>
      </c>
      <c r="Q90" s="344">
        <v>0</v>
      </c>
      <c r="R90" s="346">
        <f t="shared" si="10"/>
        <v>0</v>
      </c>
    </row>
    <row r="91" spans="1:18" ht="13.5">
      <c r="A91" s="382"/>
      <c r="B91" s="380"/>
      <c r="C91" s="380"/>
      <c r="D91" s="380"/>
      <c r="E91" s="282" t="s">
        <v>55</v>
      </c>
      <c r="F91" s="284"/>
      <c r="G91" s="285">
        <f t="shared" si="7"/>
        <v>0</v>
      </c>
      <c r="H91" s="286">
        <f t="shared" si="8"/>
        <v>0</v>
      </c>
      <c r="I91" s="287">
        <v>0</v>
      </c>
      <c r="J91" s="286">
        <v>0</v>
      </c>
      <c r="K91" s="286">
        <v>0</v>
      </c>
      <c r="L91" s="286">
        <v>0</v>
      </c>
      <c r="M91" s="286">
        <v>0</v>
      </c>
      <c r="N91" s="288">
        <v>0</v>
      </c>
      <c r="O91" s="286">
        <v>0</v>
      </c>
      <c r="P91" s="287">
        <v>1535</v>
      </c>
      <c r="Q91" s="287">
        <v>0</v>
      </c>
      <c r="R91" s="289">
        <f t="shared" si="10"/>
        <v>1535</v>
      </c>
    </row>
    <row r="92" spans="1:18" ht="13.5">
      <c r="A92" s="396" t="s">
        <v>107</v>
      </c>
      <c r="B92" s="397"/>
      <c r="C92" s="397"/>
      <c r="D92" s="397"/>
      <c r="E92" s="367" t="s">
        <v>56</v>
      </c>
      <c r="F92" s="341"/>
      <c r="G92" s="342">
        <f t="shared" si="7"/>
        <v>0</v>
      </c>
      <c r="H92" s="343">
        <f t="shared" si="8"/>
        <v>0</v>
      </c>
      <c r="I92" s="344">
        <v>0</v>
      </c>
      <c r="J92" s="343">
        <v>0</v>
      </c>
      <c r="K92" s="343">
        <v>0</v>
      </c>
      <c r="L92" s="343">
        <v>0</v>
      </c>
      <c r="M92" s="343">
        <v>0</v>
      </c>
      <c r="N92" s="345">
        <v>0</v>
      </c>
      <c r="O92" s="343">
        <v>0</v>
      </c>
      <c r="P92" s="344">
        <v>0</v>
      </c>
      <c r="Q92" s="344">
        <v>0</v>
      </c>
      <c r="R92" s="346">
        <f t="shared" si="10"/>
        <v>0</v>
      </c>
    </row>
    <row r="93" spans="1:18" ht="14.25" thickBot="1">
      <c r="A93" s="381"/>
      <c r="B93" s="398"/>
      <c r="C93" s="398"/>
      <c r="D93" s="398"/>
      <c r="E93" s="368" t="s">
        <v>57</v>
      </c>
      <c r="F93" s="349"/>
      <c r="G93" s="350">
        <f t="shared" si="7"/>
        <v>0</v>
      </c>
      <c r="H93" s="351">
        <f t="shared" si="8"/>
        <v>0</v>
      </c>
      <c r="I93" s="352">
        <v>0</v>
      </c>
      <c r="J93" s="351">
        <v>0</v>
      </c>
      <c r="K93" s="351">
        <v>0</v>
      </c>
      <c r="L93" s="351">
        <v>0</v>
      </c>
      <c r="M93" s="351">
        <v>0</v>
      </c>
      <c r="N93" s="353">
        <v>0</v>
      </c>
      <c r="O93" s="351">
        <v>0</v>
      </c>
      <c r="P93" s="352">
        <v>7475</v>
      </c>
      <c r="Q93" s="352">
        <v>17659</v>
      </c>
      <c r="R93" s="354">
        <f t="shared" si="10"/>
        <v>25134</v>
      </c>
    </row>
    <row r="94" spans="1:18" s="375" customFormat="1" ht="13.5">
      <c r="A94" s="43" t="s">
        <v>121</v>
      </c>
      <c r="B94" s="44"/>
      <c r="C94" s="45"/>
      <c r="D94" s="390" t="s">
        <v>116</v>
      </c>
      <c r="E94" s="391"/>
      <c r="F94" s="392"/>
      <c r="G94" s="369"/>
      <c r="H94" s="370"/>
      <c r="I94" s="371"/>
      <c r="J94" s="371"/>
      <c r="K94" s="371"/>
      <c r="L94" s="371"/>
      <c r="M94" s="371"/>
      <c r="N94" s="371"/>
      <c r="O94" s="372"/>
      <c r="P94" s="373"/>
      <c r="Q94" s="373"/>
      <c r="R94" s="374"/>
    </row>
    <row r="95" spans="1:18" ht="14.25" thickBot="1">
      <c r="A95" s="46"/>
      <c r="B95" s="47"/>
      <c r="C95" s="48" t="s">
        <v>286</v>
      </c>
      <c r="D95" s="393" t="s">
        <v>122</v>
      </c>
      <c r="E95" s="394"/>
      <c r="F95" s="395"/>
      <c r="G95" s="256">
        <f>G79/(G7)*100</f>
        <v>0</v>
      </c>
      <c r="H95" s="258">
        <f aca="true" t="shared" si="12" ref="H95:R95">H79/(H7)*100</f>
        <v>0</v>
      </c>
      <c r="I95" s="75">
        <f t="shared" si="12"/>
        <v>0</v>
      </c>
      <c r="J95" s="75">
        <f t="shared" si="12"/>
        <v>0</v>
      </c>
      <c r="K95" s="75">
        <f t="shared" si="12"/>
        <v>0</v>
      </c>
      <c r="L95" s="75">
        <f t="shared" si="12"/>
        <v>0</v>
      </c>
      <c r="M95" s="75">
        <f t="shared" si="12"/>
        <v>0</v>
      </c>
      <c r="N95" s="75">
        <f t="shared" si="12"/>
        <v>0</v>
      </c>
      <c r="O95" s="257">
        <f t="shared" si="12"/>
        <v>0</v>
      </c>
      <c r="P95" s="75">
        <f t="shared" si="12"/>
        <v>0</v>
      </c>
      <c r="Q95" s="259">
        <f t="shared" si="12"/>
        <v>0</v>
      </c>
      <c r="R95" s="376">
        <f t="shared" si="12"/>
        <v>0</v>
      </c>
    </row>
    <row r="96" spans="1:18" ht="13.5">
      <c r="A96" s="377"/>
      <c r="B96" s="377"/>
      <c r="C96" s="377"/>
      <c r="D96" s="377"/>
      <c r="E96" s="261"/>
      <c r="F96" s="261"/>
      <c r="G96" s="378"/>
      <c r="H96" s="378"/>
      <c r="I96" s="378"/>
      <c r="J96" s="378"/>
      <c r="K96" s="378"/>
      <c r="L96" s="378"/>
      <c r="M96" s="378"/>
      <c r="N96" s="378"/>
      <c r="O96" s="378"/>
      <c r="P96" s="378"/>
      <c r="Q96" s="378"/>
      <c r="R96" s="270"/>
    </row>
    <row r="97" spans="1:18" ht="13.5">
      <c r="A97" s="377"/>
      <c r="B97" s="377"/>
      <c r="C97" s="377"/>
      <c r="D97" s="377"/>
      <c r="E97" s="261"/>
      <c r="F97" s="261"/>
      <c r="G97" s="379"/>
      <c r="H97" s="379"/>
      <c r="I97" s="379"/>
      <c r="J97" s="379"/>
      <c r="K97" s="379"/>
      <c r="L97" s="379"/>
      <c r="M97" s="379"/>
      <c r="N97" s="379"/>
      <c r="O97" s="379"/>
      <c r="P97" s="379"/>
      <c r="Q97" s="379"/>
      <c r="R97" s="379"/>
    </row>
    <row r="98" spans="1:18" ht="13.5">
      <c r="A98" s="377"/>
      <c r="B98" s="377"/>
      <c r="C98" s="377"/>
      <c r="D98" s="377"/>
      <c r="E98" s="261"/>
      <c r="F98" s="261"/>
      <c r="G98" s="379"/>
      <c r="H98" s="379"/>
      <c r="I98" s="379"/>
      <c r="J98" s="379"/>
      <c r="K98" s="379"/>
      <c r="L98" s="379"/>
      <c r="M98" s="379"/>
      <c r="N98" s="379"/>
      <c r="O98" s="379"/>
      <c r="P98" s="379"/>
      <c r="Q98" s="379"/>
      <c r="R98" s="379"/>
    </row>
    <row r="99" spans="1:18" ht="13.5">
      <c r="A99" s="377"/>
      <c r="B99" s="377"/>
      <c r="C99" s="377"/>
      <c r="D99" s="377"/>
      <c r="E99" s="261"/>
      <c r="F99" s="261"/>
      <c r="G99" s="379"/>
      <c r="H99" s="379"/>
      <c r="I99" s="379"/>
      <c r="J99" s="379"/>
      <c r="K99" s="379"/>
      <c r="L99" s="379"/>
      <c r="M99" s="379"/>
      <c r="N99" s="379"/>
      <c r="O99" s="379"/>
      <c r="P99" s="379"/>
      <c r="Q99" s="379"/>
      <c r="R99" s="379"/>
    </row>
    <row r="100" spans="1:18" ht="13.5">
      <c r="A100" s="377"/>
      <c r="B100" s="377"/>
      <c r="C100" s="377"/>
      <c r="D100" s="377"/>
      <c r="E100" s="261"/>
      <c r="F100" s="261"/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</row>
    <row r="101" spans="1:18" ht="13.5">
      <c r="A101" s="377"/>
      <c r="B101" s="377"/>
      <c r="C101" s="377"/>
      <c r="D101" s="377"/>
      <c r="E101" s="261"/>
      <c r="F101" s="261"/>
      <c r="G101" s="378"/>
      <c r="H101" s="378"/>
      <c r="I101" s="378"/>
      <c r="J101" s="378"/>
      <c r="K101" s="378"/>
      <c r="L101" s="378"/>
      <c r="M101" s="378"/>
      <c r="N101" s="378"/>
      <c r="O101" s="378"/>
      <c r="P101" s="378"/>
      <c r="Q101" s="378"/>
      <c r="R101" s="270"/>
    </row>
    <row r="102" spans="1:18" ht="17.25" customHeight="1">
      <c r="A102" s="261"/>
      <c r="B102" s="261"/>
      <c r="C102" s="261"/>
      <c r="D102" s="261"/>
      <c r="E102" s="261"/>
      <c r="F102" s="261"/>
      <c r="G102" s="378"/>
      <c r="H102" s="378"/>
      <c r="I102" s="378"/>
      <c r="J102" s="378"/>
      <c r="K102" s="378"/>
      <c r="L102" s="378"/>
      <c r="M102" s="378"/>
      <c r="N102" s="378"/>
      <c r="O102" s="378"/>
      <c r="P102" s="378"/>
      <c r="Q102" s="378"/>
      <c r="R102" s="270"/>
    </row>
    <row r="103" spans="1:18" ht="13.5">
      <c r="A103" s="261"/>
      <c r="B103" s="261"/>
      <c r="C103" s="261"/>
      <c r="D103" s="261"/>
      <c r="E103" s="261"/>
      <c r="F103" s="261"/>
      <c r="G103" s="378"/>
      <c r="H103" s="378"/>
      <c r="I103" s="378"/>
      <c r="J103" s="378"/>
      <c r="K103" s="378"/>
      <c r="L103" s="378"/>
      <c r="M103" s="378"/>
      <c r="N103" s="378"/>
      <c r="O103" s="378"/>
      <c r="P103" s="378"/>
      <c r="Q103" s="378"/>
      <c r="R103" s="378"/>
    </row>
    <row r="104" spans="1:18" ht="13.5">
      <c r="A104" s="261"/>
      <c r="B104" s="261"/>
      <c r="C104" s="261"/>
      <c r="D104" s="261"/>
      <c r="E104" s="261"/>
      <c r="F104" s="261"/>
      <c r="G104" s="378"/>
      <c r="H104" s="378"/>
      <c r="I104" s="378"/>
      <c r="J104" s="378"/>
      <c r="K104" s="378"/>
      <c r="L104" s="378"/>
      <c r="M104" s="378"/>
      <c r="N104" s="378"/>
      <c r="O104" s="378"/>
      <c r="P104" s="378"/>
      <c r="Q104" s="378"/>
      <c r="R104" s="378"/>
    </row>
    <row r="105" spans="1:18" s="378" customFormat="1" ht="13.5">
      <c r="A105" s="261"/>
      <c r="B105" s="261"/>
      <c r="C105" s="261"/>
      <c r="D105" s="261"/>
      <c r="E105" s="261"/>
      <c r="F105" s="261"/>
      <c r="R105" s="270"/>
    </row>
    <row r="106" spans="1:18" s="378" customFormat="1" ht="13.5">
      <c r="A106" s="261"/>
      <c r="B106" s="261"/>
      <c r="C106" s="261"/>
      <c r="D106" s="261"/>
      <c r="E106" s="261"/>
      <c r="F106" s="261"/>
      <c r="R106" s="270"/>
    </row>
    <row r="107" spans="1:18" s="378" customFormat="1" ht="13.5">
      <c r="A107" s="261"/>
      <c r="B107" s="261"/>
      <c r="C107" s="261"/>
      <c r="D107" s="261"/>
      <c r="E107" s="261"/>
      <c r="F107" s="261"/>
      <c r="R107" s="270"/>
    </row>
    <row r="108" spans="1:18" s="378" customFormat="1" ht="13.5">
      <c r="A108" s="261"/>
      <c r="B108" s="261"/>
      <c r="C108" s="261"/>
      <c r="D108" s="261"/>
      <c r="E108" s="261"/>
      <c r="F108" s="261"/>
      <c r="R108" s="270"/>
    </row>
    <row r="109" spans="1:18" s="378" customFormat="1" ht="13.5">
      <c r="A109" s="261"/>
      <c r="B109" s="261"/>
      <c r="C109" s="261"/>
      <c r="D109" s="261"/>
      <c r="E109" s="261"/>
      <c r="F109" s="261"/>
      <c r="R109" s="270"/>
    </row>
    <row r="110" spans="1:18" s="378" customFormat="1" ht="13.5">
      <c r="A110" s="261"/>
      <c r="B110" s="261"/>
      <c r="C110" s="261"/>
      <c r="D110" s="261"/>
      <c r="E110" s="261"/>
      <c r="F110" s="261"/>
      <c r="R110" s="270"/>
    </row>
    <row r="111" spans="1:18" s="378" customFormat="1" ht="13.5">
      <c r="A111" s="261"/>
      <c r="B111" s="261"/>
      <c r="C111" s="261"/>
      <c r="D111" s="261"/>
      <c r="E111" s="261"/>
      <c r="F111" s="261"/>
      <c r="R111" s="270"/>
    </row>
    <row r="112" spans="1:18" s="378" customFormat="1" ht="13.5">
      <c r="A112" s="261"/>
      <c r="B112" s="261"/>
      <c r="C112" s="261"/>
      <c r="D112" s="261"/>
      <c r="E112" s="261"/>
      <c r="F112" s="261"/>
      <c r="R112" s="270"/>
    </row>
    <row r="113" spans="1:18" s="378" customFormat="1" ht="13.5">
      <c r="A113" s="261"/>
      <c r="B113" s="261"/>
      <c r="C113" s="261"/>
      <c r="D113" s="261"/>
      <c r="E113" s="261"/>
      <c r="F113" s="261"/>
      <c r="R113" s="270"/>
    </row>
    <row r="114" spans="1:18" s="378" customFormat="1" ht="13.5">
      <c r="A114" s="261"/>
      <c r="B114" s="261"/>
      <c r="C114" s="261"/>
      <c r="D114" s="261"/>
      <c r="E114" s="261"/>
      <c r="F114" s="261"/>
      <c r="R114" s="270"/>
    </row>
    <row r="115" spans="1:18" s="378" customFormat="1" ht="13.5">
      <c r="A115" s="261"/>
      <c r="B115" s="261"/>
      <c r="C115" s="261"/>
      <c r="D115" s="261"/>
      <c r="E115" s="261"/>
      <c r="F115" s="261"/>
      <c r="R115" s="270"/>
    </row>
  </sheetData>
  <mergeCells count="8">
    <mergeCell ref="D94:F94"/>
    <mergeCell ref="D95:F95"/>
    <mergeCell ref="R3:R4"/>
    <mergeCell ref="A88:D89"/>
    <mergeCell ref="A90:D91"/>
    <mergeCell ref="A92:D93"/>
    <mergeCell ref="E45:F45"/>
    <mergeCell ref="E47:F47"/>
  </mergeCells>
  <conditionalFormatting sqref="R1:R2 S1:IV93 R5:R93 F1:F44 F46 D94:D95 R94:IV95 F48:F93 G1:Q95 A1:E93 A96:IV65536">
    <cfRule type="cellIs" priority="1" dxfId="0" operator="equal" stopIfTrue="1">
      <formula>0</formula>
    </cfRule>
  </conditionalFormatting>
  <printOptions/>
  <pageMargins left="0.7874015748031497" right="0.7874015748031497" top="0.55" bottom="0.52" header="0.5118110236220472" footer="0.5118110236220472"/>
  <pageSetup errors="blank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31"/>
  <sheetViews>
    <sheetView zoomScaleSheetLayoutView="100" workbookViewId="0" topLeftCell="A1">
      <pane xSplit="6" ySplit="4" topLeftCell="G5" activePane="bottomRight" state="frozen"/>
      <selection pane="topLeft" activeCell="A16" sqref="A1:IV16384"/>
      <selection pane="topRight" activeCell="A16" sqref="A1:IV16384"/>
      <selection pane="bottomLeft" activeCell="A16" sqref="A1:IV16384"/>
      <selection pane="bottomRight" activeCell="F1" sqref="F1"/>
    </sheetView>
  </sheetViews>
  <sheetFormatPr defaultColWidth="9.00390625" defaultRowHeight="13.5"/>
  <cols>
    <col min="1" max="1" width="4.625" style="216" customWidth="1"/>
    <col min="2" max="2" width="5.875" style="216" customWidth="1"/>
    <col min="3" max="3" width="3.50390625" style="216" customWidth="1"/>
    <col min="4" max="4" width="4.625" style="216" customWidth="1"/>
    <col min="5" max="5" width="12.625" style="216" customWidth="1"/>
    <col min="6" max="6" width="14.625" style="216" customWidth="1"/>
    <col min="7" max="12" width="14.625" style="37" customWidth="1"/>
    <col min="13" max="76" width="10.625" style="37" customWidth="1"/>
    <col min="77" max="16384" width="9.00390625" style="37" customWidth="1"/>
  </cols>
  <sheetData>
    <row r="1" spans="1:4" ht="17.25">
      <c r="A1" s="22" t="s">
        <v>58</v>
      </c>
      <c r="B1" s="22"/>
      <c r="C1" s="22"/>
      <c r="D1" s="37"/>
    </row>
    <row r="2" ht="17.25" customHeight="1" thickBot="1">
      <c r="L2" s="217" t="s">
        <v>208</v>
      </c>
    </row>
    <row r="3" spans="1:12" ht="13.5">
      <c r="A3" s="219"/>
      <c r="B3" s="220"/>
      <c r="C3" s="220"/>
      <c r="D3" s="220"/>
      <c r="E3" s="23"/>
      <c r="F3" s="221" t="s">
        <v>209</v>
      </c>
      <c r="G3" s="131" t="s">
        <v>10</v>
      </c>
      <c r="H3" s="222" t="s">
        <v>11</v>
      </c>
      <c r="I3" s="222" t="s">
        <v>12</v>
      </c>
      <c r="J3" s="222" t="s">
        <v>13</v>
      </c>
      <c r="K3" s="222" t="s">
        <v>14</v>
      </c>
      <c r="L3" s="223"/>
    </row>
    <row r="4" spans="1:12" ht="14.25" thickBot="1">
      <c r="A4" s="224"/>
      <c r="B4" s="225"/>
      <c r="C4" s="225"/>
      <c r="D4" s="225" t="s">
        <v>210</v>
      </c>
      <c r="E4" s="225"/>
      <c r="F4" s="24"/>
      <c r="G4" s="110" t="s">
        <v>15</v>
      </c>
      <c r="H4" s="226" t="s">
        <v>16</v>
      </c>
      <c r="I4" s="226" t="s">
        <v>17</v>
      </c>
      <c r="J4" s="226" t="s">
        <v>18</v>
      </c>
      <c r="K4" s="226" t="s">
        <v>19</v>
      </c>
      <c r="L4" s="227" t="s">
        <v>156</v>
      </c>
    </row>
    <row r="5" spans="1:12" ht="13.5">
      <c r="A5" s="228" t="s">
        <v>211</v>
      </c>
      <c r="B5" s="229"/>
      <c r="C5" s="229"/>
      <c r="D5" s="229"/>
      <c r="E5" s="25"/>
      <c r="F5" s="26"/>
      <c r="G5" s="190">
        <v>0</v>
      </c>
      <c r="H5" s="39">
        <v>0</v>
      </c>
      <c r="I5" s="39">
        <v>0</v>
      </c>
      <c r="J5" s="39">
        <v>26854</v>
      </c>
      <c r="K5" s="39">
        <v>228157</v>
      </c>
      <c r="L5" s="230">
        <f>SUM(G5:K5)</f>
        <v>255011</v>
      </c>
    </row>
    <row r="6" spans="1:12" ht="13.5">
      <c r="A6" s="228"/>
      <c r="B6" s="229"/>
      <c r="C6" s="229"/>
      <c r="D6" s="50" t="s">
        <v>212</v>
      </c>
      <c r="E6" s="27"/>
      <c r="F6" s="28"/>
      <c r="G6" s="231"/>
      <c r="H6" s="232"/>
      <c r="I6" s="232"/>
      <c r="J6" s="232"/>
      <c r="K6" s="232"/>
      <c r="L6" s="233"/>
    </row>
    <row r="7" spans="1:12" ht="13.5">
      <c r="A7" s="228"/>
      <c r="B7" s="229"/>
      <c r="C7" s="229"/>
      <c r="D7" s="52"/>
      <c r="E7" s="50" t="s">
        <v>144</v>
      </c>
      <c r="F7" s="51" t="s">
        <v>0</v>
      </c>
      <c r="G7" s="234">
        <v>0</v>
      </c>
      <c r="H7" s="235">
        <v>0</v>
      </c>
      <c r="I7" s="235">
        <v>0</v>
      </c>
      <c r="J7" s="235">
        <v>26854</v>
      </c>
      <c r="K7" s="235">
        <v>228157</v>
      </c>
      <c r="L7" s="236">
        <f aca="true" t="shared" si="0" ref="L7:L17">SUM(G7:K7)</f>
        <v>255011</v>
      </c>
    </row>
    <row r="8" spans="1:12" ht="13.5">
      <c r="A8" s="228"/>
      <c r="B8" s="229"/>
      <c r="C8" s="229"/>
      <c r="D8" s="52"/>
      <c r="E8" s="52"/>
      <c r="F8" s="53" t="s">
        <v>1</v>
      </c>
      <c r="G8" s="171">
        <v>0</v>
      </c>
      <c r="H8" s="237">
        <v>0</v>
      </c>
      <c r="I8" s="237">
        <v>0</v>
      </c>
      <c r="J8" s="237">
        <v>0</v>
      </c>
      <c r="K8" s="237">
        <v>0</v>
      </c>
      <c r="L8" s="238">
        <f t="shared" si="0"/>
        <v>0</v>
      </c>
    </row>
    <row r="9" spans="1:12" ht="13.5">
      <c r="A9" s="228"/>
      <c r="B9" s="229"/>
      <c r="C9" s="229"/>
      <c r="D9" s="52"/>
      <c r="E9" s="54"/>
      <c r="F9" s="55" t="s">
        <v>2</v>
      </c>
      <c r="G9" s="178">
        <v>0</v>
      </c>
      <c r="H9" s="239">
        <v>0</v>
      </c>
      <c r="I9" s="239">
        <v>0</v>
      </c>
      <c r="J9" s="239">
        <v>0</v>
      </c>
      <c r="K9" s="239">
        <v>0</v>
      </c>
      <c r="L9" s="240">
        <f t="shared" si="0"/>
        <v>0</v>
      </c>
    </row>
    <row r="10" spans="1:12" ht="13.5">
      <c r="A10" s="228"/>
      <c r="B10" s="229"/>
      <c r="C10" s="229"/>
      <c r="D10" s="52"/>
      <c r="E10" s="401" t="s">
        <v>138</v>
      </c>
      <c r="F10" s="402"/>
      <c r="G10" s="195">
        <v>0</v>
      </c>
      <c r="H10" s="241">
        <v>0</v>
      </c>
      <c r="I10" s="241">
        <v>0</v>
      </c>
      <c r="J10" s="241">
        <v>0</v>
      </c>
      <c r="K10" s="241">
        <v>0</v>
      </c>
      <c r="L10" s="230">
        <f t="shared" si="0"/>
        <v>0</v>
      </c>
    </row>
    <row r="11" spans="1:12" ht="13.5">
      <c r="A11" s="228"/>
      <c r="B11" s="229"/>
      <c r="C11" s="229"/>
      <c r="D11" s="52"/>
      <c r="E11" s="56" t="s">
        <v>145</v>
      </c>
      <c r="F11" s="57"/>
      <c r="G11" s="195">
        <v>0</v>
      </c>
      <c r="H11" s="241">
        <v>0</v>
      </c>
      <c r="I11" s="241">
        <v>0</v>
      </c>
      <c r="J11" s="241">
        <v>0</v>
      </c>
      <c r="K11" s="241">
        <v>0</v>
      </c>
      <c r="L11" s="230">
        <f t="shared" si="0"/>
        <v>0</v>
      </c>
    </row>
    <row r="12" spans="1:12" ht="13.5">
      <c r="A12" s="228"/>
      <c r="B12" s="229"/>
      <c r="C12" s="229"/>
      <c r="D12" s="52"/>
      <c r="E12" s="401" t="s">
        <v>146</v>
      </c>
      <c r="F12" s="402"/>
      <c r="G12" s="195">
        <v>0</v>
      </c>
      <c r="H12" s="241">
        <v>0</v>
      </c>
      <c r="I12" s="241">
        <v>0</v>
      </c>
      <c r="J12" s="241">
        <v>0</v>
      </c>
      <c r="K12" s="241">
        <v>0</v>
      </c>
      <c r="L12" s="230">
        <f t="shared" si="0"/>
        <v>0</v>
      </c>
    </row>
    <row r="13" spans="1:12" ht="13.5">
      <c r="A13" s="228"/>
      <c r="B13" s="229"/>
      <c r="C13" s="229"/>
      <c r="D13" s="52"/>
      <c r="E13" s="56" t="s">
        <v>147</v>
      </c>
      <c r="F13" s="57"/>
      <c r="G13" s="195">
        <v>0</v>
      </c>
      <c r="H13" s="241">
        <v>0</v>
      </c>
      <c r="I13" s="241">
        <v>0</v>
      </c>
      <c r="J13" s="241">
        <v>0</v>
      </c>
      <c r="K13" s="241">
        <v>0</v>
      </c>
      <c r="L13" s="230">
        <f t="shared" si="0"/>
        <v>0</v>
      </c>
    </row>
    <row r="14" spans="1:12" ht="13.5">
      <c r="A14" s="228"/>
      <c r="B14" s="229"/>
      <c r="C14" s="229"/>
      <c r="D14" s="52"/>
      <c r="E14" s="56" t="s">
        <v>148</v>
      </c>
      <c r="F14" s="57"/>
      <c r="G14" s="195">
        <v>0</v>
      </c>
      <c r="H14" s="241">
        <v>0</v>
      </c>
      <c r="I14" s="241">
        <v>0</v>
      </c>
      <c r="J14" s="241">
        <v>0</v>
      </c>
      <c r="K14" s="241">
        <v>0</v>
      </c>
      <c r="L14" s="230">
        <f t="shared" si="0"/>
        <v>0</v>
      </c>
    </row>
    <row r="15" spans="1:12" ht="13.5">
      <c r="A15" s="228"/>
      <c r="B15" s="229"/>
      <c r="C15" s="229"/>
      <c r="D15" s="52"/>
      <c r="E15" s="56" t="s">
        <v>78</v>
      </c>
      <c r="F15" s="57"/>
      <c r="G15" s="195"/>
      <c r="H15" s="241"/>
      <c r="I15" s="241"/>
      <c r="J15" s="241"/>
      <c r="K15" s="241">
        <v>0</v>
      </c>
      <c r="L15" s="230">
        <f t="shared" si="0"/>
        <v>0</v>
      </c>
    </row>
    <row r="16" spans="1:12" ht="13.5">
      <c r="A16" s="228"/>
      <c r="B16" s="229"/>
      <c r="C16" s="229"/>
      <c r="D16" s="52"/>
      <c r="E16" s="56" t="s">
        <v>79</v>
      </c>
      <c r="F16" s="57"/>
      <c r="G16" s="195">
        <v>0</v>
      </c>
      <c r="H16" s="241">
        <v>0</v>
      </c>
      <c r="I16" s="241">
        <v>0</v>
      </c>
      <c r="J16" s="241">
        <v>0</v>
      </c>
      <c r="K16" s="241">
        <v>0</v>
      </c>
      <c r="L16" s="230">
        <f t="shared" si="0"/>
        <v>0</v>
      </c>
    </row>
    <row r="17" spans="1:12" ht="14.25" thickBot="1">
      <c r="A17" s="228"/>
      <c r="B17" s="229"/>
      <c r="C17" s="229"/>
      <c r="D17" s="242"/>
      <c r="E17" s="50" t="s">
        <v>80</v>
      </c>
      <c r="F17" s="58"/>
      <c r="G17" s="184">
        <v>0</v>
      </c>
      <c r="H17" s="38">
        <v>0</v>
      </c>
      <c r="I17" s="38">
        <v>0</v>
      </c>
      <c r="J17" s="38">
        <v>0</v>
      </c>
      <c r="K17" s="38">
        <v>0</v>
      </c>
      <c r="L17" s="230">
        <f t="shared" si="0"/>
        <v>0</v>
      </c>
    </row>
    <row r="18" spans="1:12" ht="13.5">
      <c r="A18" s="228"/>
      <c r="B18" s="229"/>
      <c r="C18" s="229"/>
      <c r="D18" s="52" t="s">
        <v>213</v>
      </c>
      <c r="E18" s="29"/>
      <c r="F18" s="30"/>
      <c r="G18" s="243"/>
      <c r="H18" s="244"/>
      <c r="I18" s="244"/>
      <c r="J18" s="244"/>
      <c r="K18" s="244"/>
      <c r="L18" s="245"/>
    </row>
    <row r="19" spans="1:12" ht="13.5">
      <c r="A19" s="228"/>
      <c r="B19" s="229"/>
      <c r="C19" s="229"/>
      <c r="D19" s="52"/>
      <c r="E19" s="56" t="s">
        <v>127</v>
      </c>
      <c r="F19" s="57"/>
      <c r="G19" s="195">
        <v>0</v>
      </c>
      <c r="H19" s="241">
        <v>0</v>
      </c>
      <c r="I19" s="241">
        <v>0</v>
      </c>
      <c r="J19" s="241">
        <v>0</v>
      </c>
      <c r="K19" s="241">
        <v>0</v>
      </c>
      <c r="L19" s="246">
        <f aca="true" t="shared" si="1" ref="L19:L28">SUM(G19:K19)</f>
        <v>0</v>
      </c>
    </row>
    <row r="20" spans="1:12" ht="13.5">
      <c r="A20" s="228"/>
      <c r="B20" s="229"/>
      <c r="C20" s="229"/>
      <c r="D20" s="52"/>
      <c r="E20" s="56" t="s">
        <v>128</v>
      </c>
      <c r="F20" s="57"/>
      <c r="G20" s="195">
        <v>0</v>
      </c>
      <c r="H20" s="241">
        <v>0</v>
      </c>
      <c r="I20" s="241">
        <v>0</v>
      </c>
      <c r="J20" s="241">
        <v>0</v>
      </c>
      <c r="K20" s="241">
        <v>129453</v>
      </c>
      <c r="L20" s="246">
        <f t="shared" si="1"/>
        <v>129453</v>
      </c>
    </row>
    <row r="21" spans="1:12" ht="13.5">
      <c r="A21" s="228"/>
      <c r="B21" s="229"/>
      <c r="C21" s="229"/>
      <c r="D21" s="52"/>
      <c r="E21" s="56" t="s">
        <v>129</v>
      </c>
      <c r="F21" s="57"/>
      <c r="G21" s="195">
        <v>0</v>
      </c>
      <c r="H21" s="241">
        <v>0</v>
      </c>
      <c r="I21" s="241">
        <v>0</v>
      </c>
      <c r="J21" s="241">
        <v>0</v>
      </c>
      <c r="K21" s="241">
        <v>98704</v>
      </c>
      <c r="L21" s="246">
        <f t="shared" si="1"/>
        <v>98704</v>
      </c>
    </row>
    <row r="22" spans="1:12" ht="13.5">
      <c r="A22" s="228"/>
      <c r="B22" s="229"/>
      <c r="C22" s="229"/>
      <c r="D22" s="52"/>
      <c r="E22" s="56" t="s">
        <v>130</v>
      </c>
      <c r="F22" s="57"/>
      <c r="G22" s="195">
        <v>0</v>
      </c>
      <c r="H22" s="241">
        <v>0</v>
      </c>
      <c r="I22" s="241">
        <v>0</v>
      </c>
      <c r="J22" s="241">
        <v>0</v>
      </c>
      <c r="K22" s="241">
        <v>0</v>
      </c>
      <c r="L22" s="246">
        <f t="shared" si="1"/>
        <v>0</v>
      </c>
    </row>
    <row r="23" spans="1:12" ht="13.5">
      <c r="A23" s="228"/>
      <c r="B23" s="229"/>
      <c r="C23" s="229"/>
      <c r="D23" s="52"/>
      <c r="E23" s="56" t="s">
        <v>131</v>
      </c>
      <c r="F23" s="57"/>
      <c r="G23" s="195">
        <v>0</v>
      </c>
      <c r="H23" s="241">
        <v>0</v>
      </c>
      <c r="I23" s="241">
        <v>0</v>
      </c>
      <c r="J23" s="241">
        <v>26854</v>
      </c>
      <c r="K23" s="241">
        <v>0</v>
      </c>
      <c r="L23" s="246">
        <f t="shared" si="1"/>
        <v>26854</v>
      </c>
    </row>
    <row r="24" spans="1:12" ht="13.5">
      <c r="A24" s="228"/>
      <c r="B24" s="229"/>
      <c r="C24" s="229"/>
      <c r="D24" s="52"/>
      <c r="E24" s="56" t="s">
        <v>132</v>
      </c>
      <c r="F24" s="57"/>
      <c r="G24" s="195">
        <v>0</v>
      </c>
      <c r="H24" s="241">
        <v>0</v>
      </c>
      <c r="I24" s="241">
        <v>0</v>
      </c>
      <c r="J24" s="241">
        <v>0</v>
      </c>
      <c r="K24" s="241">
        <v>0</v>
      </c>
      <c r="L24" s="246">
        <f t="shared" si="1"/>
        <v>0</v>
      </c>
    </row>
    <row r="25" spans="1:12" ht="13.5">
      <c r="A25" s="228"/>
      <c r="B25" s="229"/>
      <c r="C25" s="229"/>
      <c r="D25" s="52"/>
      <c r="E25" s="56" t="s">
        <v>133</v>
      </c>
      <c r="F25" s="57"/>
      <c r="G25" s="195">
        <v>0</v>
      </c>
      <c r="H25" s="241">
        <v>0</v>
      </c>
      <c r="I25" s="241">
        <v>0</v>
      </c>
      <c r="J25" s="241">
        <v>0</v>
      </c>
      <c r="K25" s="241">
        <v>0</v>
      </c>
      <c r="L25" s="246">
        <f t="shared" si="1"/>
        <v>0</v>
      </c>
    </row>
    <row r="26" spans="1:12" ht="13.5">
      <c r="A26" s="228"/>
      <c r="B26" s="229"/>
      <c r="C26" s="229"/>
      <c r="D26" s="52"/>
      <c r="E26" s="56" t="s">
        <v>134</v>
      </c>
      <c r="F26" s="57"/>
      <c r="G26" s="195">
        <v>0</v>
      </c>
      <c r="H26" s="241">
        <v>0</v>
      </c>
      <c r="I26" s="241">
        <v>0</v>
      </c>
      <c r="J26" s="241">
        <v>0</v>
      </c>
      <c r="K26" s="241">
        <v>0</v>
      </c>
      <c r="L26" s="246">
        <f t="shared" si="1"/>
        <v>0</v>
      </c>
    </row>
    <row r="27" spans="1:12" ht="13.5">
      <c r="A27" s="228"/>
      <c r="B27" s="229"/>
      <c r="C27" s="229"/>
      <c r="D27" s="52"/>
      <c r="E27" s="56" t="s">
        <v>135</v>
      </c>
      <c r="F27" s="57"/>
      <c r="G27" s="195">
        <v>0</v>
      </c>
      <c r="H27" s="241">
        <v>0</v>
      </c>
      <c r="I27" s="241">
        <v>0</v>
      </c>
      <c r="J27" s="241">
        <v>0</v>
      </c>
      <c r="K27" s="241">
        <v>0</v>
      </c>
      <c r="L27" s="246">
        <f t="shared" si="1"/>
        <v>0</v>
      </c>
    </row>
    <row r="28" spans="1:12" ht="14.25" thickBot="1">
      <c r="A28" s="247"/>
      <c r="B28" s="248"/>
      <c r="C28" s="248"/>
      <c r="D28" s="249"/>
      <c r="E28" s="59" t="s">
        <v>136</v>
      </c>
      <c r="F28" s="60"/>
      <c r="G28" s="250">
        <v>0</v>
      </c>
      <c r="H28" s="251">
        <v>0</v>
      </c>
      <c r="I28" s="251">
        <v>0</v>
      </c>
      <c r="J28" s="251">
        <v>0</v>
      </c>
      <c r="K28" s="251">
        <v>0</v>
      </c>
      <c r="L28" s="252">
        <f t="shared" si="1"/>
        <v>0</v>
      </c>
    </row>
    <row r="29" spans="7:12" ht="13.5">
      <c r="G29" s="66">
        <f aca="true" t="shared" si="2" ref="G29:L29">G5-SUM(G7:G17)</f>
        <v>0</v>
      </c>
      <c r="H29" s="66">
        <f t="shared" si="2"/>
        <v>0</v>
      </c>
      <c r="I29" s="66">
        <f t="shared" si="2"/>
        <v>0</v>
      </c>
      <c r="J29" s="66">
        <f t="shared" si="2"/>
        <v>0</v>
      </c>
      <c r="K29" s="66">
        <f t="shared" si="2"/>
        <v>0</v>
      </c>
      <c r="L29" s="66">
        <f t="shared" si="2"/>
        <v>0</v>
      </c>
    </row>
    <row r="30" spans="7:12" ht="13.5">
      <c r="G30" s="253">
        <f aca="true" t="shared" si="3" ref="G30:L30">G5-SUM(G19:G28)</f>
        <v>0</v>
      </c>
      <c r="H30" s="253">
        <f t="shared" si="3"/>
        <v>0</v>
      </c>
      <c r="I30" s="253">
        <f t="shared" si="3"/>
        <v>0</v>
      </c>
      <c r="J30" s="253">
        <f t="shared" si="3"/>
        <v>0</v>
      </c>
      <c r="K30" s="253">
        <f t="shared" si="3"/>
        <v>0</v>
      </c>
      <c r="L30" s="253">
        <f t="shared" si="3"/>
        <v>0</v>
      </c>
    </row>
    <row r="31" spans="7:12" ht="13.5">
      <c r="G31" s="253">
        <f aca="true" t="shared" si="4" ref="G31:L31">+G29-G30</f>
        <v>0</v>
      </c>
      <c r="H31" s="253">
        <f t="shared" si="4"/>
        <v>0</v>
      </c>
      <c r="I31" s="253">
        <f t="shared" si="4"/>
        <v>0</v>
      </c>
      <c r="J31" s="253">
        <f t="shared" si="4"/>
        <v>0</v>
      </c>
      <c r="K31" s="253">
        <f t="shared" si="4"/>
        <v>0</v>
      </c>
      <c r="L31" s="253">
        <f t="shared" si="4"/>
        <v>0</v>
      </c>
    </row>
  </sheetData>
  <mergeCells count="2">
    <mergeCell ref="E10:F10"/>
    <mergeCell ref="E12:F12"/>
  </mergeCells>
  <conditionalFormatting sqref="G1:IV65536 F1:F9 F11 F13:F65536 A1:E65536">
    <cfRule type="cellIs" priority="1" dxfId="0" operator="equal" stopIfTrue="1">
      <formula>0</formula>
    </cfRule>
  </conditionalFormatting>
  <printOptions/>
  <pageMargins left="0.7874015748031497" right="0.7874015748031497" top="0.55" bottom="0.52" header="0.5118110236220472" footer="0.5118110236220472"/>
  <pageSetup errors="blank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V41"/>
  <sheetViews>
    <sheetView zoomScaleSheetLayoutView="100" workbookViewId="0" topLeftCell="A1">
      <pane xSplit="4" ySplit="5" topLeftCell="E33" activePane="bottomRight" state="frozen"/>
      <selection pane="topLeft" activeCell="A16" sqref="A1:IV16384"/>
      <selection pane="topRight" activeCell="A16" sqref="A1:IV16384"/>
      <selection pane="bottomLeft" activeCell="A16" sqref="A1:IV16384"/>
      <selection pane="bottomRight" activeCell="D33" sqref="D33:D34"/>
    </sheetView>
  </sheetViews>
  <sheetFormatPr defaultColWidth="9.00390625" defaultRowHeight="18.75" customHeight="1"/>
  <cols>
    <col min="1" max="1" width="5.375" style="214" customWidth="1"/>
    <col min="2" max="2" width="9.875" style="214" customWidth="1"/>
    <col min="3" max="3" width="15.875" style="214" customWidth="1"/>
    <col min="4" max="4" width="3.875" style="214" customWidth="1"/>
    <col min="5" max="5" width="8.75390625" style="215" customWidth="1"/>
    <col min="6" max="6" width="8.75390625" style="214" customWidth="1"/>
    <col min="7" max="9" width="8.75390625" style="214" hidden="1" customWidth="1"/>
    <col min="10" max="11" width="8.75390625" style="214" customWidth="1"/>
    <col min="12" max="14" width="8.75390625" style="214" hidden="1" customWidth="1"/>
    <col min="15" max="20" width="8.75390625" style="214" customWidth="1"/>
    <col min="21" max="22" width="9.75390625" style="214" customWidth="1"/>
    <col min="23" max="16384" width="9.00390625" style="214" customWidth="1"/>
  </cols>
  <sheetData>
    <row r="1" spans="1:5" s="142" customFormat="1" ht="24.75" customHeight="1" thickBot="1">
      <c r="A1" s="2" t="s">
        <v>77</v>
      </c>
      <c r="E1" s="143"/>
    </row>
    <row r="2" spans="1:22" s="142" customFormat="1" ht="18.75" customHeight="1">
      <c r="A2" s="144"/>
      <c r="B2" s="145" t="s">
        <v>23</v>
      </c>
      <c r="C2" s="145"/>
      <c r="D2" s="145"/>
      <c r="E2" s="431" t="s">
        <v>10</v>
      </c>
      <c r="F2" s="432"/>
      <c r="G2" s="146"/>
      <c r="H2" s="146"/>
      <c r="I2" s="146"/>
      <c r="J2" s="435" t="s">
        <v>11</v>
      </c>
      <c r="K2" s="436"/>
      <c r="L2" s="147"/>
      <c r="M2" s="147"/>
      <c r="N2" s="147"/>
      <c r="O2" s="435" t="s">
        <v>12</v>
      </c>
      <c r="P2" s="436"/>
      <c r="Q2" s="439" t="s">
        <v>13</v>
      </c>
      <c r="R2" s="428"/>
      <c r="S2" s="431" t="s">
        <v>14</v>
      </c>
      <c r="T2" s="432"/>
      <c r="U2" s="427" t="s">
        <v>25</v>
      </c>
      <c r="V2" s="428"/>
    </row>
    <row r="3" spans="1:22" s="142" customFormat="1" ht="18.75" customHeight="1">
      <c r="A3" s="148"/>
      <c r="B3" s="149"/>
      <c r="C3" s="149"/>
      <c r="D3" s="149"/>
      <c r="E3" s="433" t="s">
        <v>15</v>
      </c>
      <c r="F3" s="434"/>
      <c r="G3" s="150"/>
      <c r="H3" s="150"/>
      <c r="I3" s="150"/>
      <c r="J3" s="437" t="s">
        <v>6</v>
      </c>
      <c r="K3" s="438"/>
      <c r="L3" s="151"/>
      <c r="M3" s="151"/>
      <c r="N3" s="151"/>
      <c r="O3" s="437" t="s">
        <v>17</v>
      </c>
      <c r="P3" s="438"/>
      <c r="Q3" s="437" t="s">
        <v>18</v>
      </c>
      <c r="R3" s="438"/>
      <c r="S3" s="433" t="s">
        <v>19</v>
      </c>
      <c r="T3" s="434"/>
      <c r="U3" s="429"/>
      <c r="V3" s="430"/>
    </row>
    <row r="4" spans="1:22" s="153" customFormat="1" ht="18.75" customHeight="1">
      <c r="A4" s="154"/>
      <c r="B4" s="152"/>
      <c r="C4" s="152"/>
      <c r="D4" s="152"/>
      <c r="E4" s="155" t="s">
        <v>26</v>
      </c>
      <c r="F4" s="156" t="s">
        <v>27</v>
      </c>
      <c r="G4" s="157"/>
      <c r="H4" s="157"/>
      <c r="I4" s="157"/>
      <c r="J4" s="155" t="s">
        <v>26</v>
      </c>
      <c r="K4" s="156" t="s">
        <v>27</v>
      </c>
      <c r="L4" s="157"/>
      <c r="M4" s="157"/>
      <c r="N4" s="157"/>
      <c r="O4" s="155" t="s">
        <v>26</v>
      </c>
      <c r="P4" s="156" t="s">
        <v>27</v>
      </c>
      <c r="Q4" s="155" t="s">
        <v>26</v>
      </c>
      <c r="R4" s="156" t="s">
        <v>27</v>
      </c>
      <c r="S4" s="155" t="s">
        <v>26</v>
      </c>
      <c r="T4" s="156" t="s">
        <v>27</v>
      </c>
      <c r="U4" s="158" t="s">
        <v>26</v>
      </c>
      <c r="V4" s="156" t="s">
        <v>27</v>
      </c>
    </row>
    <row r="5" spans="1:22" s="153" customFormat="1" ht="18.75" customHeight="1" thickBot="1">
      <c r="A5" s="159" t="s">
        <v>24</v>
      </c>
      <c r="B5" s="160"/>
      <c r="C5" s="160"/>
      <c r="D5" s="160"/>
      <c r="E5" s="161" t="s">
        <v>62</v>
      </c>
      <c r="F5" s="162" t="s">
        <v>28</v>
      </c>
      <c r="G5" s="160"/>
      <c r="H5" s="160"/>
      <c r="I5" s="160"/>
      <c r="J5" s="161" t="s">
        <v>62</v>
      </c>
      <c r="K5" s="162" t="s">
        <v>28</v>
      </c>
      <c r="L5" s="160"/>
      <c r="M5" s="160"/>
      <c r="N5" s="160"/>
      <c r="O5" s="161" t="s">
        <v>62</v>
      </c>
      <c r="P5" s="162" t="s">
        <v>28</v>
      </c>
      <c r="Q5" s="161" t="s">
        <v>62</v>
      </c>
      <c r="R5" s="162" t="s">
        <v>28</v>
      </c>
      <c r="S5" s="161" t="s">
        <v>62</v>
      </c>
      <c r="T5" s="162" t="s">
        <v>28</v>
      </c>
      <c r="U5" s="163" t="s">
        <v>62</v>
      </c>
      <c r="V5" s="162" t="s">
        <v>28</v>
      </c>
    </row>
    <row r="6" spans="1:22" s="142" customFormat="1" ht="18.75" customHeight="1">
      <c r="A6" s="148" t="s">
        <v>29</v>
      </c>
      <c r="B6" s="149"/>
      <c r="C6" s="149"/>
      <c r="D6" s="149"/>
      <c r="E6" s="164"/>
      <c r="F6" s="165"/>
      <c r="G6" s="166"/>
      <c r="H6" s="166"/>
      <c r="I6" s="166"/>
      <c r="J6" s="164"/>
      <c r="K6" s="165"/>
      <c r="L6" s="166"/>
      <c r="M6" s="166"/>
      <c r="N6" s="166"/>
      <c r="O6" s="164"/>
      <c r="P6" s="165"/>
      <c r="Q6" s="164"/>
      <c r="R6" s="165"/>
      <c r="S6" s="164"/>
      <c r="T6" s="165"/>
      <c r="U6" s="167"/>
      <c r="V6" s="165"/>
    </row>
    <row r="7" spans="1:22" s="37" customFormat="1" ht="18.75" customHeight="1">
      <c r="A7" s="168"/>
      <c r="B7" s="169" t="s">
        <v>30</v>
      </c>
      <c r="C7" s="170"/>
      <c r="D7" s="170"/>
      <c r="E7" s="171">
        <f>+G7+H7+I7</f>
        <v>19083</v>
      </c>
      <c r="F7" s="172">
        <f aca="true" t="shared" si="0" ref="F7:F32">ROUND(+E7/E$32*100,1)</f>
        <v>3</v>
      </c>
      <c r="G7" s="173">
        <v>0</v>
      </c>
      <c r="H7" s="173">
        <v>0</v>
      </c>
      <c r="I7" s="173">
        <v>19083</v>
      </c>
      <c r="J7" s="171">
        <f>+L7+M7+N7</f>
        <v>82843</v>
      </c>
      <c r="K7" s="172">
        <f aca="true" t="shared" si="1" ref="K7:K32">ROUND(+J7/J$32*100,1)</f>
        <v>31.4</v>
      </c>
      <c r="L7" s="173">
        <v>50799</v>
      </c>
      <c r="M7" s="173">
        <v>17466</v>
      </c>
      <c r="N7" s="173">
        <v>14578</v>
      </c>
      <c r="O7" s="171">
        <v>4663</v>
      </c>
      <c r="P7" s="172">
        <f aca="true" t="shared" si="2" ref="P7:P31">ROUND(+O7/O$32*100,1)</f>
        <v>13.5</v>
      </c>
      <c r="Q7" s="171">
        <v>18188</v>
      </c>
      <c r="R7" s="172">
        <f aca="true" t="shared" si="3" ref="R7:R32">ROUND(+Q7/Q$32*100,1)</f>
        <v>42.1</v>
      </c>
      <c r="S7" s="171">
        <v>0</v>
      </c>
      <c r="T7" s="172">
        <f aca="true" t="shared" si="4" ref="T7:T31">ROUND(+S7/S$32*100,1)</f>
        <v>0</v>
      </c>
      <c r="U7" s="174">
        <f>SUM(E7,J7,O7,Q7,S7,)</f>
        <v>124777</v>
      </c>
      <c r="V7" s="172">
        <f aca="true" t="shared" si="5" ref="V7:V27">ROUND(+U7/U$32*100,1)</f>
        <v>12.1</v>
      </c>
    </row>
    <row r="8" spans="1:22" s="37" customFormat="1" ht="18.75" customHeight="1">
      <c r="A8" s="168"/>
      <c r="B8" s="169" t="s">
        <v>31</v>
      </c>
      <c r="C8" s="170"/>
      <c r="D8" s="170"/>
      <c r="E8" s="171">
        <f aca="true" t="shared" si="6" ref="E8:E32">+G8+H8+I8</f>
        <v>907</v>
      </c>
      <c r="F8" s="172">
        <f t="shared" si="0"/>
        <v>0.1</v>
      </c>
      <c r="G8" s="173">
        <v>147</v>
      </c>
      <c r="H8" s="173">
        <v>228</v>
      </c>
      <c r="I8" s="173">
        <v>532</v>
      </c>
      <c r="J8" s="171">
        <f aca="true" t="shared" si="7" ref="J8:J32">+L8+M8+N8</f>
        <v>32989</v>
      </c>
      <c r="K8" s="172">
        <f t="shared" si="1"/>
        <v>12.5</v>
      </c>
      <c r="L8" s="173">
        <v>21863</v>
      </c>
      <c r="M8" s="173">
        <v>8405</v>
      </c>
      <c r="N8" s="173">
        <v>2721</v>
      </c>
      <c r="O8" s="171">
        <v>1894</v>
      </c>
      <c r="P8" s="172">
        <f t="shared" si="2"/>
        <v>5.5</v>
      </c>
      <c r="Q8" s="171">
        <v>12999</v>
      </c>
      <c r="R8" s="172">
        <f t="shared" si="3"/>
        <v>30.1</v>
      </c>
      <c r="S8" s="171">
        <v>0</v>
      </c>
      <c r="T8" s="172">
        <f t="shared" si="4"/>
        <v>0</v>
      </c>
      <c r="U8" s="174">
        <f aca="true" t="shared" si="8" ref="U8:U32">SUM(E8,J8,O8,Q8,S8,)</f>
        <v>48789</v>
      </c>
      <c r="V8" s="172">
        <f t="shared" si="5"/>
        <v>4.7</v>
      </c>
    </row>
    <row r="9" spans="1:22" s="37" customFormat="1" ht="18.75" customHeight="1">
      <c r="A9" s="168"/>
      <c r="B9" s="169" t="s">
        <v>32</v>
      </c>
      <c r="C9" s="170"/>
      <c r="D9" s="170"/>
      <c r="E9" s="171">
        <f t="shared" si="6"/>
        <v>1891</v>
      </c>
      <c r="F9" s="172">
        <f t="shared" si="0"/>
        <v>0.3</v>
      </c>
      <c r="G9" s="173">
        <v>0</v>
      </c>
      <c r="H9" s="173">
        <v>0</v>
      </c>
      <c r="I9" s="173">
        <v>1891</v>
      </c>
      <c r="J9" s="171">
        <f t="shared" si="7"/>
        <v>24243</v>
      </c>
      <c r="K9" s="172">
        <f t="shared" si="1"/>
        <v>9.2</v>
      </c>
      <c r="L9" s="173">
        <v>11325</v>
      </c>
      <c r="M9" s="173">
        <v>5382</v>
      </c>
      <c r="N9" s="173">
        <v>7536</v>
      </c>
      <c r="O9" s="171">
        <v>0</v>
      </c>
      <c r="P9" s="172">
        <f t="shared" si="2"/>
        <v>0</v>
      </c>
      <c r="Q9" s="171">
        <v>1510</v>
      </c>
      <c r="R9" s="172">
        <f t="shared" si="3"/>
        <v>3.5</v>
      </c>
      <c r="S9" s="171">
        <v>0</v>
      </c>
      <c r="T9" s="172">
        <f t="shared" si="4"/>
        <v>0</v>
      </c>
      <c r="U9" s="174">
        <f t="shared" si="8"/>
        <v>27644</v>
      </c>
      <c r="V9" s="172">
        <f t="shared" si="5"/>
        <v>2.7</v>
      </c>
    </row>
    <row r="10" spans="1:22" s="37" customFormat="1" ht="18.75" customHeight="1">
      <c r="A10" s="168"/>
      <c r="B10" s="169" t="s">
        <v>33</v>
      </c>
      <c r="C10" s="170"/>
      <c r="D10" s="170"/>
      <c r="E10" s="171">
        <f t="shared" si="6"/>
        <v>0</v>
      </c>
      <c r="F10" s="172">
        <f t="shared" si="0"/>
        <v>0</v>
      </c>
      <c r="G10" s="173">
        <v>0</v>
      </c>
      <c r="H10" s="173">
        <v>0</v>
      </c>
      <c r="I10" s="173">
        <v>0</v>
      </c>
      <c r="J10" s="171">
        <f t="shared" si="7"/>
        <v>111</v>
      </c>
      <c r="K10" s="172">
        <f t="shared" si="1"/>
        <v>0</v>
      </c>
      <c r="L10" s="173">
        <v>111</v>
      </c>
      <c r="M10" s="173">
        <v>0</v>
      </c>
      <c r="N10" s="173">
        <v>0</v>
      </c>
      <c r="O10" s="171">
        <v>0</v>
      </c>
      <c r="P10" s="172">
        <f t="shared" si="2"/>
        <v>0</v>
      </c>
      <c r="Q10" s="171">
        <v>0</v>
      </c>
      <c r="R10" s="172">
        <f t="shared" si="3"/>
        <v>0</v>
      </c>
      <c r="S10" s="171">
        <v>0</v>
      </c>
      <c r="T10" s="172">
        <f t="shared" si="4"/>
        <v>0</v>
      </c>
      <c r="U10" s="174">
        <f t="shared" si="8"/>
        <v>111</v>
      </c>
      <c r="V10" s="172">
        <f>ROUND(+U10/U$32*100,2)</f>
        <v>0.01</v>
      </c>
    </row>
    <row r="11" spans="1:22" s="37" customFormat="1" ht="18.75" customHeight="1">
      <c r="A11" s="168"/>
      <c r="B11" s="169" t="s">
        <v>34</v>
      </c>
      <c r="C11" s="170"/>
      <c r="D11" s="170"/>
      <c r="E11" s="171">
        <f t="shared" si="6"/>
        <v>2705</v>
      </c>
      <c r="F11" s="172">
        <f t="shared" si="0"/>
        <v>0.4</v>
      </c>
      <c r="G11" s="173">
        <v>0</v>
      </c>
      <c r="H11" s="173">
        <v>0</v>
      </c>
      <c r="I11" s="173">
        <v>2705</v>
      </c>
      <c r="J11" s="171">
        <f t="shared" si="7"/>
        <v>17260</v>
      </c>
      <c r="K11" s="172">
        <f t="shared" si="1"/>
        <v>6.5</v>
      </c>
      <c r="L11" s="173">
        <v>12205</v>
      </c>
      <c r="M11" s="173">
        <v>2568</v>
      </c>
      <c r="N11" s="173">
        <v>2487</v>
      </c>
      <c r="O11" s="171">
        <v>1218</v>
      </c>
      <c r="P11" s="172">
        <f t="shared" si="2"/>
        <v>3.5</v>
      </c>
      <c r="Q11" s="171">
        <v>4818</v>
      </c>
      <c r="R11" s="172">
        <f t="shared" si="3"/>
        <v>11.2</v>
      </c>
      <c r="S11" s="171">
        <v>0</v>
      </c>
      <c r="T11" s="172">
        <f t="shared" si="4"/>
        <v>0</v>
      </c>
      <c r="U11" s="174">
        <f t="shared" si="8"/>
        <v>26001</v>
      </c>
      <c r="V11" s="172">
        <f t="shared" si="5"/>
        <v>2.5</v>
      </c>
    </row>
    <row r="12" spans="1:22" s="37" customFormat="1" ht="18.75" customHeight="1">
      <c r="A12" s="175"/>
      <c r="B12" s="176" t="s">
        <v>35</v>
      </c>
      <c r="C12" s="177"/>
      <c r="D12" s="177"/>
      <c r="E12" s="178">
        <f t="shared" si="6"/>
        <v>24586</v>
      </c>
      <c r="F12" s="179">
        <f t="shared" si="0"/>
        <v>3.9</v>
      </c>
      <c r="G12" s="180">
        <v>147</v>
      </c>
      <c r="H12" s="180">
        <v>228</v>
      </c>
      <c r="I12" s="180">
        <v>24211</v>
      </c>
      <c r="J12" s="178">
        <f t="shared" si="7"/>
        <v>157446</v>
      </c>
      <c r="K12" s="179">
        <f t="shared" si="1"/>
        <v>59.6</v>
      </c>
      <c r="L12" s="180">
        <v>96303</v>
      </c>
      <c r="M12" s="180">
        <v>33821</v>
      </c>
      <c r="N12" s="180">
        <v>27322</v>
      </c>
      <c r="O12" s="178">
        <v>7775</v>
      </c>
      <c r="P12" s="179">
        <f t="shared" si="2"/>
        <v>22.5</v>
      </c>
      <c r="Q12" s="178">
        <v>37515</v>
      </c>
      <c r="R12" s="179">
        <f t="shared" si="3"/>
        <v>86.9</v>
      </c>
      <c r="S12" s="178">
        <v>0</v>
      </c>
      <c r="T12" s="179">
        <f t="shared" si="4"/>
        <v>0</v>
      </c>
      <c r="U12" s="181">
        <f t="shared" si="8"/>
        <v>227322</v>
      </c>
      <c r="V12" s="179">
        <f t="shared" si="5"/>
        <v>22.1</v>
      </c>
    </row>
    <row r="13" spans="1:22" s="37" customFormat="1" ht="18.75" customHeight="1">
      <c r="A13" s="182" t="s">
        <v>36</v>
      </c>
      <c r="B13" s="183"/>
      <c r="C13" s="183"/>
      <c r="D13" s="183"/>
      <c r="E13" s="184">
        <f t="shared" si="6"/>
        <v>0</v>
      </c>
      <c r="F13" s="185">
        <f t="shared" si="0"/>
        <v>0</v>
      </c>
      <c r="G13" s="186">
        <v>0</v>
      </c>
      <c r="H13" s="186">
        <v>0</v>
      </c>
      <c r="I13" s="186">
        <v>0</v>
      </c>
      <c r="J13" s="184">
        <f t="shared" si="7"/>
        <v>0</v>
      </c>
      <c r="K13" s="185">
        <f t="shared" si="1"/>
        <v>0</v>
      </c>
      <c r="L13" s="186">
        <v>0</v>
      </c>
      <c r="M13" s="186">
        <v>0</v>
      </c>
      <c r="N13" s="186">
        <v>0</v>
      </c>
      <c r="O13" s="184">
        <v>0</v>
      </c>
      <c r="P13" s="185">
        <f t="shared" si="2"/>
        <v>0</v>
      </c>
      <c r="Q13" s="184">
        <v>1535</v>
      </c>
      <c r="R13" s="185">
        <f t="shared" si="3"/>
        <v>3.6</v>
      </c>
      <c r="S13" s="184">
        <v>4281</v>
      </c>
      <c r="T13" s="185">
        <f t="shared" si="4"/>
        <v>8.4</v>
      </c>
      <c r="U13" s="187">
        <f t="shared" si="8"/>
        <v>5816</v>
      </c>
      <c r="V13" s="185">
        <f t="shared" si="5"/>
        <v>0.6</v>
      </c>
    </row>
    <row r="14" spans="1:22" s="37" customFormat="1" ht="18.75" customHeight="1">
      <c r="A14" s="168"/>
      <c r="B14" s="169" t="s">
        <v>37</v>
      </c>
      <c r="C14" s="170"/>
      <c r="D14" s="170"/>
      <c r="E14" s="171">
        <f t="shared" si="6"/>
        <v>0</v>
      </c>
      <c r="F14" s="172">
        <f t="shared" si="0"/>
        <v>0</v>
      </c>
      <c r="G14" s="173">
        <v>0</v>
      </c>
      <c r="H14" s="173">
        <v>0</v>
      </c>
      <c r="I14" s="173">
        <v>0</v>
      </c>
      <c r="J14" s="171">
        <f t="shared" si="7"/>
        <v>0</v>
      </c>
      <c r="K14" s="172">
        <f t="shared" si="1"/>
        <v>0</v>
      </c>
      <c r="L14" s="173">
        <v>0</v>
      </c>
      <c r="M14" s="173">
        <v>0</v>
      </c>
      <c r="N14" s="173">
        <v>0</v>
      </c>
      <c r="O14" s="171">
        <v>0</v>
      </c>
      <c r="P14" s="172">
        <f t="shared" si="2"/>
        <v>0</v>
      </c>
      <c r="Q14" s="171">
        <v>0</v>
      </c>
      <c r="R14" s="172">
        <f t="shared" si="3"/>
        <v>0</v>
      </c>
      <c r="S14" s="171">
        <v>0</v>
      </c>
      <c r="T14" s="172">
        <f t="shared" si="4"/>
        <v>0</v>
      </c>
      <c r="U14" s="174">
        <f t="shared" si="8"/>
        <v>0</v>
      </c>
      <c r="V14" s="172">
        <f t="shared" si="5"/>
        <v>0</v>
      </c>
    </row>
    <row r="15" spans="1:22" s="37" customFormat="1" ht="18.75" customHeight="1">
      <c r="A15" s="168"/>
      <c r="B15" s="169" t="s">
        <v>38</v>
      </c>
      <c r="C15" s="170"/>
      <c r="D15" s="170"/>
      <c r="E15" s="171">
        <f t="shared" si="6"/>
        <v>0</v>
      </c>
      <c r="F15" s="172">
        <f t="shared" si="0"/>
        <v>0</v>
      </c>
      <c r="G15" s="173">
        <v>0</v>
      </c>
      <c r="H15" s="173">
        <v>0</v>
      </c>
      <c r="I15" s="173">
        <v>0</v>
      </c>
      <c r="J15" s="171">
        <f t="shared" si="7"/>
        <v>0</v>
      </c>
      <c r="K15" s="172">
        <f t="shared" si="1"/>
        <v>0</v>
      </c>
      <c r="L15" s="173">
        <v>0</v>
      </c>
      <c r="M15" s="173">
        <v>0</v>
      </c>
      <c r="N15" s="173">
        <v>0</v>
      </c>
      <c r="O15" s="171">
        <v>0</v>
      </c>
      <c r="P15" s="172">
        <f t="shared" si="2"/>
        <v>0</v>
      </c>
      <c r="Q15" s="171">
        <v>1535</v>
      </c>
      <c r="R15" s="172">
        <f t="shared" si="3"/>
        <v>3.6</v>
      </c>
      <c r="S15" s="171">
        <v>4281</v>
      </c>
      <c r="T15" s="172">
        <f t="shared" si="4"/>
        <v>8.4</v>
      </c>
      <c r="U15" s="174">
        <f t="shared" si="8"/>
        <v>5816</v>
      </c>
      <c r="V15" s="172">
        <f t="shared" si="5"/>
        <v>0.6</v>
      </c>
    </row>
    <row r="16" spans="1:22" s="37" customFormat="1" ht="18.75" customHeight="1">
      <c r="A16" s="175"/>
      <c r="B16" s="176" t="s">
        <v>39</v>
      </c>
      <c r="C16" s="177"/>
      <c r="D16" s="177"/>
      <c r="E16" s="178">
        <f t="shared" si="6"/>
        <v>0</v>
      </c>
      <c r="F16" s="179">
        <f t="shared" si="0"/>
        <v>0</v>
      </c>
      <c r="G16" s="180">
        <v>0</v>
      </c>
      <c r="H16" s="180">
        <v>0</v>
      </c>
      <c r="I16" s="180">
        <v>0</v>
      </c>
      <c r="J16" s="178">
        <f t="shared" si="7"/>
        <v>0</v>
      </c>
      <c r="K16" s="179">
        <f t="shared" si="1"/>
        <v>0</v>
      </c>
      <c r="L16" s="180">
        <v>0</v>
      </c>
      <c r="M16" s="180">
        <v>0</v>
      </c>
      <c r="N16" s="180">
        <v>0</v>
      </c>
      <c r="O16" s="178">
        <v>0</v>
      </c>
      <c r="P16" s="179">
        <f t="shared" si="2"/>
        <v>0</v>
      </c>
      <c r="Q16" s="178">
        <v>0</v>
      </c>
      <c r="R16" s="179">
        <f t="shared" si="3"/>
        <v>0</v>
      </c>
      <c r="S16" s="178">
        <v>0</v>
      </c>
      <c r="T16" s="179">
        <f t="shared" si="4"/>
        <v>0</v>
      </c>
      <c r="U16" s="181">
        <f t="shared" si="8"/>
        <v>0</v>
      </c>
      <c r="V16" s="188">
        <f t="shared" si="5"/>
        <v>0</v>
      </c>
    </row>
    <row r="17" spans="1:22" s="37" customFormat="1" ht="18.75" customHeight="1" hidden="1">
      <c r="A17" s="175"/>
      <c r="B17" s="189"/>
      <c r="C17" s="189"/>
      <c r="D17" s="189"/>
      <c r="E17" s="190">
        <f t="shared" si="6"/>
        <v>0</v>
      </c>
      <c r="F17" s="188"/>
      <c r="G17" s="191">
        <v>0</v>
      </c>
      <c r="H17" s="191">
        <v>0</v>
      </c>
      <c r="I17" s="191">
        <v>0</v>
      </c>
      <c r="J17" s="190">
        <f t="shared" si="7"/>
        <v>0</v>
      </c>
      <c r="K17" s="188"/>
      <c r="L17" s="191">
        <v>0</v>
      </c>
      <c r="M17" s="191">
        <v>0</v>
      </c>
      <c r="N17" s="191">
        <v>0</v>
      </c>
      <c r="O17" s="190">
        <v>0</v>
      </c>
      <c r="P17" s="188"/>
      <c r="Q17" s="190">
        <v>0</v>
      </c>
      <c r="R17" s="188"/>
      <c r="S17" s="190">
        <v>0</v>
      </c>
      <c r="T17" s="188"/>
      <c r="U17" s="192">
        <f t="shared" si="8"/>
        <v>0</v>
      </c>
      <c r="V17" s="188"/>
    </row>
    <row r="18" spans="1:22" s="37" customFormat="1" ht="18.75" customHeight="1" hidden="1">
      <c r="A18" s="175"/>
      <c r="B18" s="189"/>
      <c r="C18" s="189"/>
      <c r="D18" s="189"/>
      <c r="E18" s="190">
        <f t="shared" si="6"/>
        <v>0</v>
      </c>
      <c r="F18" s="188"/>
      <c r="G18" s="191">
        <v>0</v>
      </c>
      <c r="H18" s="191">
        <v>0</v>
      </c>
      <c r="I18" s="191">
        <v>0</v>
      </c>
      <c r="J18" s="190">
        <f t="shared" si="7"/>
        <v>0</v>
      </c>
      <c r="K18" s="188"/>
      <c r="L18" s="191">
        <v>0</v>
      </c>
      <c r="M18" s="191">
        <v>0</v>
      </c>
      <c r="N18" s="191">
        <v>0</v>
      </c>
      <c r="O18" s="190">
        <v>0</v>
      </c>
      <c r="P18" s="188"/>
      <c r="Q18" s="190">
        <v>0</v>
      </c>
      <c r="R18" s="188"/>
      <c r="S18" s="190">
        <v>0</v>
      </c>
      <c r="T18" s="188"/>
      <c r="U18" s="192">
        <f t="shared" si="8"/>
        <v>0</v>
      </c>
      <c r="V18" s="188"/>
    </row>
    <row r="19" spans="1:22" s="37" customFormat="1" ht="18.75" customHeight="1">
      <c r="A19" s="193" t="s">
        <v>40</v>
      </c>
      <c r="B19" s="194"/>
      <c r="C19" s="194"/>
      <c r="D19" s="194"/>
      <c r="E19" s="195">
        <f t="shared" si="6"/>
        <v>1965</v>
      </c>
      <c r="F19" s="196">
        <f t="shared" si="0"/>
        <v>0.3</v>
      </c>
      <c r="G19" s="197">
        <v>0</v>
      </c>
      <c r="H19" s="197">
        <v>0</v>
      </c>
      <c r="I19" s="197">
        <v>1965</v>
      </c>
      <c r="J19" s="195">
        <f t="shared" si="7"/>
        <v>18799</v>
      </c>
      <c r="K19" s="196">
        <f t="shared" si="1"/>
        <v>7.1</v>
      </c>
      <c r="L19" s="197">
        <v>17593</v>
      </c>
      <c r="M19" s="197">
        <v>905</v>
      </c>
      <c r="N19" s="197">
        <v>301</v>
      </c>
      <c r="O19" s="195">
        <v>0</v>
      </c>
      <c r="P19" s="196">
        <f t="shared" si="2"/>
        <v>0</v>
      </c>
      <c r="Q19" s="195">
        <v>0</v>
      </c>
      <c r="R19" s="196">
        <f t="shared" si="3"/>
        <v>0</v>
      </c>
      <c r="S19" s="195">
        <v>5331</v>
      </c>
      <c r="T19" s="196">
        <f t="shared" si="4"/>
        <v>10.5</v>
      </c>
      <c r="U19" s="198">
        <f t="shared" si="8"/>
        <v>26095</v>
      </c>
      <c r="V19" s="196">
        <f t="shared" si="5"/>
        <v>2.5</v>
      </c>
    </row>
    <row r="20" spans="1:22" s="37" customFormat="1" ht="18.75" customHeight="1">
      <c r="A20" s="193" t="s">
        <v>41</v>
      </c>
      <c r="B20" s="194"/>
      <c r="C20" s="194"/>
      <c r="D20" s="194"/>
      <c r="E20" s="195">
        <f t="shared" si="6"/>
        <v>334</v>
      </c>
      <c r="F20" s="196">
        <f t="shared" si="0"/>
        <v>0.1</v>
      </c>
      <c r="G20" s="197">
        <v>34</v>
      </c>
      <c r="H20" s="197">
        <v>90</v>
      </c>
      <c r="I20" s="197">
        <v>210</v>
      </c>
      <c r="J20" s="195">
        <f t="shared" si="7"/>
        <v>626</v>
      </c>
      <c r="K20" s="196">
        <f t="shared" si="1"/>
        <v>0.2</v>
      </c>
      <c r="L20" s="197">
        <v>440</v>
      </c>
      <c r="M20" s="197">
        <v>86</v>
      </c>
      <c r="N20" s="197">
        <v>100</v>
      </c>
      <c r="O20" s="195">
        <v>0</v>
      </c>
      <c r="P20" s="196">
        <f t="shared" si="2"/>
        <v>0</v>
      </c>
      <c r="Q20" s="195">
        <v>0</v>
      </c>
      <c r="R20" s="196">
        <f t="shared" si="3"/>
        <v>0</v>
      </c>
      <c r="S20" s="195">
        <v>0</v>
      </c>
      <c r="T20" s="196">
        <f t="shared" si="4"/>
        <v>0</v>
      </c>
      <c r="U20" s="198">
        <f t="shared" si="8"/>
        <v>960</v>
      </c>
      <c r="V20" s="196">
        <f t="shared" si="5"/>
        <v>0.1</v>
      </c>
    </row>
    <row r="21" spans="1:22" s="37" customFormat="1" ht="18.75" customHeight="1">
      <c r="A21" s="193" t="s">
        <v>42</v>
      </c>
      <c r="B21" s="194"/>
      <c r="C21" s="194"/>
      <c r="D21" s="194"/>
      <c r="E21" s="195">
        <f t="shared" si="6"/>
        <v>225</v>
      </c>
      <c r="F21" s="196">
        <f t="shared" si="0"/>
        <v>0</v>
      </c>
      <c r="G21" s="197">
        <v>0</v>
      </c>
      <c r="H21" s="197">
        <v>0</v>
      </c>
      <c r="I21" s="197">
        <v>225</v>
      </c>
      <c r="J21" s="195">
        <f t="shared" si="7"/>
        <v>388</v>
      </c>
      <c r="K21" s="196">
        <f t="shared" si="1"/>
        <v>0.1</v>
      </c>
      <c r="L21" s="197">
        <v>274</v>
      </c>
      <c r="M21" s="197">
        <v>73</v>
      </c>
      <c r="N21" s="197">
        <v>41</v>
      </c>
      <c r="O21" s="195">
        <v>0</v>
      </c>
      <c r="P21" s="196">
        <f t="shared" si="2"/>
        <v>0</v>
      </c>
      <c r="Q21" s="195">
        <v>253</v>
      </c>
      <c r="R21" s="196">
        <f t="shared" si="3"/>
        <v>0.6</v>
      </c>
      <c r="S21" s="195">
        <v>963</v>
      </c>
      <c r="T21" s="196">
        <f t="shared" si="4"/>
        <v>1.9</v>
      </c>
      <c r="U21" s="198">
        <f t="shared" si="8"/>
        <v>1829</v>
      </c>
      <c r="V21" s="196">
        <f t="shared" si="5"/>
        <v>0.2</v>
      </c>
    </row>
    <row r="22" spans="1:22" s="37" customFormat="1" ht="18.75" customHeight="1" hidden="1">
      <c r="A22" s="193"/>
      <c r="B22" s="194"/>
      <c r="C22" s="194"/>
      <c r="D22" s="194"/>
      <c r="E22" s="195">
        <f t="shared" si="6"/>
        <v>0</v>
      </c>
      <c r="F22" s="196"/>
      <c r="G22" s="197">
        <v>0</v>
      </c>
      <c r="H22" s="197">
        <v>0</v>
      </c>
      <c r="I22" s="197">
        <v>0</v>
      </c>
      <c r="J22" s="195">
        <f t="shared" si="7"/>
        <v>0</v>
      </c>
      <c r="K22" s="196"/>
      <c r="L22" s="197">
        <v>0</v>
      </c>
      <c r="M22" s="197">
        <v>0</v>
      </c>
      <c r="N22" s="197">
        <v>0</v>
      </c>
      <c r="O22" s="195">
        <v>0</v>
      </c>
      <c r="P22" s="196"/>
      <c r="Q22" s="195">
        <v>0</v>
      </c>
      <c r="R22" s="196"/>
      <c r="S22" s="195">
        <v>0</v>
      </c>
      <c r="T22" s="196"/>
      <c r="U22" s="198">
        <f t="shared" si="8"/>
        <v>0</v>
      </c>
      <c r="V22" s="196"/>
    </row>
    <row r="23" spans="1:22" s="37" customFormat="1" ht="18.75" customHeight="1" hidden="1">
      <c r="A23" s="193"/>
      <c r="B23" s="194"/>
      <c r="C23" s="194"/>
      <c r="D23" s="194"/>
      <c r="E23" s="195">
        <f t="shared" si="6"/>
        <v>0</v>
      </c>
      <c r="F23" s="196"/>
      <c r="G23" s="197">
        <v>0</v>
      </c>
      <c r="H23" s="197">
        <v>0</v>
      </c>
      <c r="I23" s="197">
        <v>0</v>
      </c>
      <c r="J23" s="195">
        <f t="shared" si="7"/>
        <v>0</v>
      </c>
      <c r="K23" s="196"/>
      <c r="L23" s="197">
        <v>0</v>
      </c>
      <c r="M23" s="197">
        <v>0</v>
      </c>
      <c r="N23" s="197">
        <v>0</v>
      </c>
      <c r="O23" s="195">
        <v>0</v>
      </c>
      <c r="P23" s="196"/>
      <c r="Q23" s="195">
        <v>0</v>
      </c>
      <c r="R23" s="196"/>
      <c r="S23" s="195">
        <v>0</v>
      </c>
      <c r="T23" s="196"/>
      <c r="U23" s="198">
        <f t="shared" si="8"/>
        <v>0</v>
      </c>
      <c r="V23" s="196"/>
    </row>
    <row r="24" spans="1:22" s="37" customFormat="1" ht="18.75" customHeight="1">
      <c r="A24" s="193" t="s">
        <v>44</v>
      </c>
      <c r="B24" s="194"/>
      <c r="C24" s="194"/>
      <c r="D24" s="194"/>
      <c r="E24" s="195">
        <f t="shared" si="6"/>
        <v>0</v>
      </c>
      <c r="F24" s="196">
        <f t="shared" si="0"/>
        <v>0</v>
      </c>
      <c r="G24" s="197">
        <v>0</v>
      </c>
      <c r="H24" s="197">
        <v>0</v>
      </c>
      <c r="I24" s="197">
        <v>0</v>
      </c>
      <c r="J24" s="195">
        <f t="shared" si="7"/>
        <v>147</v>
      </c>
      <c r="K24" s="196">
        <f t="shared" si="1"/>
        <v>0.1</v>
      </c>
      <c r="L24" s="197">
        <v>137</v>
      </c>
      <c r="M24" s="197">
        <v>0</v>
      </c>
      <c r="N24" s="197">
        <v>10</v>
      </c>
      <c r="O24" s="195">
        <v>0</v>
      </c>
      <c r="P24" s="196">
        <f t="shared" si="2"/>
        <v>0</v>
      </c>
      <c r="Q24" s="195">
        <v>83</v>
      </c>
      <c r="R24" s="196">
        <f t="shared" si="3"/>
        <v>0.2</v>
      </c>
      <c r="S24" s="195">
        <v>0</v>
      </c>
      <c r="T24" s="196">
        <f t="shared" si="4"/>
        <v>0</v>
      </c>
      <c r="U24" s="198">
        <f t="shared" si="8"/>
        <v>230</v>
      </c>
      <c r="V24" s="196">
        <f>ROUND(+U24/U$32*100,2)</f>
        <v>0.02</v>
      </c>
    </row>
    <row r="25" spans="1:22" s="37" customFormat="1" ht="18.75" customHeight="1">
      <c r="A25" s="193" t="s">
        <v>45</v>
      </c>
      <c r="B25" s="194"/>
      <c r="C25" s="194"/>
      <c r="D25" s="194"/>
      <c r="E25" s="195">
        <f t="shared" si="6"/>
        <v>604356</v>
      </c>
      <c r="F25" s="196">
        <f t="shared" si="0"/>
        <v>94.9</v>
      </c>
      <c r="G25" s="197">
        <v>378939</v>
      </c>
      <c r="H25" s="197">
        <v>94056</v>
      </c>
      <c r="I25" s="197">
        <v>131361</v>
      </c>
      <c r="J25" s="195">
        <f t="shared" si="7"/>
        <v>28297</v>
      </c>
      <c r="K25" s="196">
        <f t="shared" si="1"/>
        <v>10.7</v>
      </c>
      <c r="L25" s="197">
        <v>20985</v>
      </c>
      <c r="M25" s="197">
        <v>5306</v>
      </c>
      <c r="N25" s="197">
        <v>2006</v>
      </c>
      <c r="O25" s="195">
        <v>22109</v>
      </c>
      <c r="P25" s="196">
        <f t="shared" si="2"/>
        <v>64</v>
      </c>
      <c r="Q25" s="195">
        <v>194</v>
      </c>
      <c r="R25" s="196">
        <f t="shared" si="3"/>
        <v>0.4</v>
      </c>
      <c r="S25" s="195">
        <v>39387</v>
      </c>
      <c r="T25" s="196">
        <f t="shared" si="4"/>
        <v>77.4</v>
      </c>
      <c r="U25" s="198">
        <f t="shared" si="8"/>
        <v>694343</v>
      </c>
      <c r="V25" s="196">
        <f t="shared" si="5"/>
        <v>67.4</v>
      </c>
    </row>
    <row r="26" spans="1:22" s="37" customFormat="1" ht="18.75" customHeight="1">
      <c r="A26" s="182" t="s">
        <v>46</v>
      </c>
      <c r="B26" s="183"/>
      <c r="C26" s="183"/>
      <c r="D26" s="183"/>
      <c r="E26" s="184">
        <f t="shared" si="6"/>
        <v>1291</v>
      </c>
      <c r="F26" s="185">
        <f t="shared" si="0"/>
        <v>0.2</v>
      </c>
      <c r="G26" s="199">
        <f>SUM(G27,G28,G29)</f>
        <v>0</v>
      </c>
      <c r="H26" s="199">
        <f>SUM(H27,H28,H29)</f>
        <v>0</v>
      </c>
      <c r="I26" s="199">
        <f>SUM(I27,I28,I29)</f>
        <v>1291</v>
      </c>
      <c r="J26" s="184">
        <f t="shared" si="7"/>
        <v>20627</v>
      </c>
      <c r="K26" s="185">
        <f t="shared" si="1"/>
        <v>7.8</v>
      </c>
      <c r="L26" s="199">
        <f>SUM(L27,L28,L29)</f>
        <v>15653</v>
      </c>
      <c r="M26" s="199">
        <f>SUM(M27,M28,M29)</f>
        <v>3755</v>
      </c>
      <c r="N26" s="199">
        <f>SUM(N27,N28,N29)</f>
        <v>1219</v>
      </c>
      <c r="O26" s="184">
        <f>SUM(O27,O28,O29)</f>
        <v>0</v>
      </c>
      <c r="P26" s="185">
        <f t="shared" si="2"/>
        <v>0</v>
      </c>
      <c r="Q26" s="184">
        <f>SUM(Q27,Q28,Q29)</f>
        <v>2625</v>
      </c>
      <c r="R26" s="185">
        <f t="shared" si="3"/>
        <v>6.1</v>
      </c>
      <c r="S26" s="184"/>
      <c r="T26" s="185">
        <f t="shared" si="4"/>
        <v>0</v>
      </c>
      <c r="U26" s="187">
        <f t="shared" si="8"/>
        <v>24543</v>
      </c>
      <c r="V26" s="185">
        <f t="shared" si="5"/>
        <v>2.4</v>
      </c>
    </row>
    <row r="27" spans="1:22" s="37" customFormat="1" ht="18.75" customHeight="1">
      <c r="A27" s="168"/>
      <c r="B27" s="169" t="s">
        <v>47</v>
      </c>
      <c r="C27" s="170"/>
      <c r="D27" s="170"/>
      <c r="E27" s="171">
        <f t="shared" si="6"/>
        <v>0</v>
      </c>
      <c r="F27" s="172">
        <f t="shared" si="0"/>
        <v>0</v>
      </c>
      <c r="G27" s="173">
        <v>0</v>
      </c>
      <c r="H27" s="173">
        <v>0</v>
      </c>
      <c r="I27" s="173">
        <v>0</v>
      </c>
      <c r="J27" s="171">
        <f t="shared" si="7"/>
        <v>3083</v>
      </c>
      <c r="K27" s="172">
        <f t="shared" si="1"/>
        <v>1.2</v>
      </c>
      <c r="L27" s="173">
        <v>2472</v>
      </c>
      <c r="M27" s="173">
        <v>481</v>
      </c>
      <c r="N27" s="173">
        <v>130</v>
      </c>
      <c r="O27" s="171">
        <v>0</v>
      </c>
      <c r="P27" s="172">
        <f t="shared" si="2"/>
        <v>0</v>
      </c>
      <c r="Q27" s="171">
        <v>88</v>
      </c>
      <c r="R27" s="172">
        <f t="shared" si="3"/>
        <v>0.2</v>
      </c>
      <c r="S27" s="171">
        <v>0</v>
      </c>
      <c r="T27" s="172">
        <f t="shared" si="4"/>
        <v>0</v>
      </c>
      <c r="U27" s="174">
        <f t="shared" si="8"/>
        <v>3171</v>
      </c>
      <c r="V27" s="172">
        <f t="shared" si="5"/>
        <v>0.3</v>
      </c>
    </row>
    <row r="28" spans="1:22" s="37" customFormat="1" ht="18.75" customHeight="1">
      <c r="A28" s="168"/>
      <c r="B28" s="169" t="s">
        <v>48</v>
      </c>
      <c r="C28" s="170"/>
      <c r="D28" s="170"/>
      <c r="E28" s="171">
        <f t="shared" si="6"/>
        <v>0</v>
      </c>
      <c r="F28" s="172">
        <f t="shared" si="0"/>
        <v>0</v>
      </c>
      <c r="G28" s="173">
        <v>0</v>
      </c>
      <c r="H28" s="173">
        <v>0</v>
      </c>
      <c r="I28" s="173">
        <v>0</v>
      </c>
      <c r="J28" s="171">
        <f t="shared" si="7"/>
        <v>311</v>
      </c>
      <c r="K28" s="172">
        <f t="shared" si="1"/>
        <v>0.1</v>
      </c>
      <c r="L28" s="173">
        <v>200</v>
      </c>
      <c r="M28" s="173">
        <v>1</v>
      </c>
      <c r="N28" s="173">
        <v>110</v>
      </c>
      <c r="O28" s="171">
        <v>0</v>
      </c>
      <c r="P28" s="172">
        <f t="shared" si="2"/>
        <v>0</v>
      </c>
      <c r="Q28" s="171">
        <v>94</v>
      </c>
      <c r="R28" s="172">
        <f t="shared" si="3"/>
        <v>0.2</v>
      </c>
      <c r="S28" s="171">
        <v>0</v>
      </c>
      <c r="T28" s="172">
        <f t="shared" si="4"/>
        <v>0</v>
      </c>
      <c r="U28" s="174">
        <f t="shared" si="8"/>
        <v>405</v>
      </c>
      <c r="V28" s="172">
        <f>ROUND(+U28/U$32*100,2)</f>
        <v>0.04</v>
      </c>
    </row>
    <row r="29" spans="1:22" s="37" customFormat="1" ht="18.75" customHeight="1">
      <c r="A29" s="175"/>
      <c r="B29" s="176" t="s">
        <v>49</v>
      </c>
      <c r="C29" s="177"/>
      <c r="D29" s="177"/>
      <c r="E29" s="178">
        <f t="shared" si="6"/>
        <v>1291</v>
      </c>
      <c r="F29" s="179">
        <f t="shared" si="0"/>
        <v>0.2</v>
      </c>
      <c r="G29" s="180">
        <v>0</v>
      </c>
      <c r="H29" s="180">
        <v>0</v>
      </c>
      <c r="I29" s="180">
        <v>1291</v>
      </c>
      <c r="J29" s="178">
        <f t="shared" si="7"/>
        <v>17233</v>
      </c>
      <c r="K29" s="179">
        <f t="shared" si="1"/>
        <v>6.5</v>
      </c>
      <c r="L29" s="180">
        <v>12981</v>
      </c>
      <c r="M29" s="180">
        <v>3273</v>
      </c>
      <c r="N29" s="180">
        <v>979</v>
      </c>
      <c r="O29" s="178">
        <v>0</v>
      </c>
      <c r="P29" s="179">
        <f t="shared" si="2"/>
        <v>0</v>
      </c>
      <c r="Q29" s="178">
        <v>2443</v>
      </c>
      <c r="R29" s="179">
        <f t="shared" si="3"/>
        <v>5.7</v>
      </c>
      <c r="S29" s="178">
        <v>0</v>
      </c>
      <c r="T29" s="179">
        <f t="shared" si="4"/>
        <v>0</v>
      </c>
      <c r="U29" s="181">
        <f t="shared" si="8"/>
        <v>20967</v>
      </c>
      <c r="V29" s="179">
        <f>ROUND(+U29/U$32*100,1)</f>
        <v>2</v>
      </c>
    </row>
    <row r="30" spans="1:22" s="37" customFormat="1" ht="18.75" customHeight="1">
      <c r="A30" s="175" t="s">
        <v>43</v>
      </c>
      <c r="B30" s="194"/>
      <c r="C30" s="194"/>
      <c r="D30" s="194"/>
      <c r="E30" s="195">
        <f t="shared" si="6"/>
        <v>0</v>
      </c>
      <c r="F30" s="196">
        <f t="shared" si="0"/>
        <v>0</v>
      </c>
      <c r="G30" s="197">
        <v>0</v>
      </c>
      <c r="H30" s="197">
        <v>0</v>
      </c>
      <c r="I30" s="197">
        <v>0</v>
      </c>
      <c r="J30" s="195">
        <f t="shared" si="7"/>
        <v>0</v>
      </c>
      <c r="K30" s="196">
        <f t="shared" si="1"/>
        <v>0</v>
      </c>
      <c r="L30" s="200">
        <v>0</v>
      </c>
      <c r="M30" s="200">
        <v>0</v>
      </c>
      <c r="N30" s="200">
        <v>0</v>
      </c>
      <c r="O30" s="195">
        <v>296</v>
      </c>
      <c r="P30" s="196">
        <f t="shared" si="2"/>
        <v>0.9</v>
      </c>
      <c r="Q30" s="195">
        <v>988</v>
      </c>
      <c r="R30" s="196">
        <f t="shared" si="3"/>
        <v>2.3</v>
      </c>
      <c r="S30" s="195">
        <v>0</v>
      </c>
      <c r="T30" s="196">
        <f t="shared" si="4"/>
        <v>0</v>
      </c>
      <c r="U30" s="198">
        <f t="shared" si="8"/>
        <v>1284</v>
      </c>
      <c r="V30" s="196">
        <f>ROUND(+U30/U$32*100,1)</f>
        <v>0.1</v>
      </c>
    </row>
    <row r="31" spans="1:22" s="37" customFormat="1" ht="18.75" customHeight="1">
      <c r="A31" s="193" t="s">
        <v>50</v>
      </c>
      <c r="B31" s="194"/>
      <c r="C31" s="194"/>
      <c r="D31" s="194"/>
      <c r="E31" s="195">
        <f t="shared" si="6"/>
        <v>4406</v>
      </c>
      <c r="F31" s="196">
        <f t="shared" si="0"/>
        <v>0.7</v>
      </c>
      <c r="G31" s="197">
        <v>37</v>
      </c>
      <c r="H31" s="197">
        <v>43</v>
      </c>
      <c r="I31" s="197">
        <v>4326</v>
      </c>
      <c r="J31" s="195">
        <f t="shared" si="7"/>
        <v>37707</v>
      </c>
      <c r="K31" s="196">
        <f t="shared" si="1"/>
        <v>14.3</v>
      </c>
      <c r="L31" s="200">
        <v>29311</v>
      </c>
      <c r="M31" s="200">
        <v>4531</v>
      </c>
      <c r="N31" s="200">
        <v>3865</v>
      </c>
      <c r="O31" s="195">
        <v>4360</v>
      </c>
      <c r="P31" s="196">
        <f t="shared" si="2"/>
        <v>12.6</v>
      </c>
      <c r="Q31" s="195">
        <v>0</v>
      </c>
      <c r="R31" s="196">
        <f t="shared" si="3"/>
        <v>0</v>
      </c>
      <c r="S31" s="195">
        <v>909</v>
      </c>
      <c r="T31" s="196">
        <f t="shared" si="4"/>
        <v>1.8</v>
      </c>
      <c r="U31" s="198">
        <f t="shared" si="8"/>
        <v>47382</v>
      </c>
      <c r="V31" s="196">
        <f>ROUND(+U31/U$32*100,1)</f>
        <v>4.6</v>
      </c>
    </row>
    <row r="32" spans="1:22" s="37" customFormat="1" ht="18.75" customHeight="1" thickBot="1">
      <c r="A32" s="201" t="s">
        <v>51</v>
      </c>
      <c r="B32" s="202"/>
      <c r="C32" s="202"/>
      <c r="D32" s="202"/>
      <c r="E32" s="203">
        <f t="shared" si="6"/>
        <v>637163</v>
      </c>
      <c r="F32" s="204">
        <f t="shared" si="0"/>
        <v>100</v>
      </c>
      <c r="G32" s="205">
        <v>379157</v>
      </c>
      <c r="H32" s="205">
        <v>94417</v>
      </c>
      <c r="I32" s="205">
        <v>163589</v>
      </c>
      <c r="J32" s="203">
        <f t="shared" si="7"/>
        <v>264037</v>
      </c>
      <c r="K32" s="204">
        <f t="shared" si="1"/>
        <v>100</v>
      </c>
      <c r="L32" s="202">
        <v>180696</v>
      </c>
      <c r="M32" s="202">
        <v>48477</v>
      </c>
      <c r="N32" s="202">
        <v>34864</v>
      </c>
      <c r="O32" s="203">
        <v>34540</v>
      </c>
      <c r="P32" s="204">
        <f>ROUND(+O32/O$32*100,1)</f>
        <v>100</v>
      </c>
      <c r="Q32" s="203">
        <v>43193</v>
      </c>
      <c r="R32" s="204">
        <f t="shared" si="3"/>
        <v>100</v>
      </c>
      <c r="S32" s="203">
        <v>50871</v>
      </c>
      <c r="T32" s="204">
        <f>ROUND(+S32/S$32*100,1)</f>
        <v>100</v>
      </c>
      <c r="U32" s="206">
        <f t="shared" si="8"/>
        <v>1029804</v>
      </c>
      <c r="V32" s="204">
        <f>ROUND(+U32/U$32*100,1)</f>
        <v>100</v>
      </c>
    </row>
    <row r="33" spans="1:22" s="208" customFormat="1" ht="12" customHeight="1" thickTop="1">
      <c r="A33" s="409" t="s">
        <v>109</v>
      </c>
      <c r="B33" s="410"/>
      <c r="C33" s="61" t="s">
        <v>110</v>
      </c>
      <c r="D33" s="440" t="s">
        <v>142</v>
      </c>
      <c r="E33" s="423">
        <f>'第2表（26表）'!G6/'第2表（26表）'!G17*100</f>
        <v>100.00580699130364</v>
      </c>
      <c r="F33" s="424"/>
      <c r="G33" s="207"/>
      <c r="H33" s="207"/>
      <c r="I33" s="207"/>
      <c r="J33" s="423">
        <f>'第2表（26表）'!H6/'第2表（26表）'!H17*100</f>
        <v>106.86532569298998</v>
      </c>
      <c r="K33" s="424"/>
      <c r="L33" s="207"/>
      <c r="M33" s="207"/>
      <c r="N33" s="207"/>
      <c r="O33" s="423">
        <f>'第2表（26表）'!O6/'第2表（26表）'!O17*100</f>
        <v>93.85060799073538</v>
      </c>
      <c r="P33" s="424"/>
      <c r="Q33" s="423">
        <f>'第2表（26表）'!P6/'第2表（26表）'!P17*100</f>
        <v>106.1051559280439</v>
      </c>
      <c r="R33" s="424"/>
      <c r="S33" s="423">
        <f>'第2表（26表）'!Q6/'第2表（26表）'!Q17*100</f>
        <v>100</v>
      </c>
      <c r="T33" s="424"/>
      <c r="U33" s="411">
        <f>'第2表（26表）'!R6/'第2表（26表）'!R17*100</f>
        <v>101.81364609187769</v>
      </c>
      <c r="V33" s="412"/>
    </row>
    <row r="34" spans="1:22" s="208" customFormat="1" ht="12" customHeight="1">
      <c r="A34" s="405" t="s">
        <v>205</v>
      </c>
      <c r="B34" s="406"/>
      <c r="C34" s="62" t="s">
        <v>111</v>
      </c>
      <c r="D34" s="441"/>
      <c r="E34" s="425"/>
      <c r="F34" s="426"/>
      <c r="G34" s="209"/>
      <c r="H34" s="209"/>
      <c r="I34" s="209"/>
      <c r="J34" s="425"/>
      <c r="K34" s="426"/>
      <c r="L34" s="209"/>
      <c r="M34" s="209"/>
      <c r="N34" s="209"/>
      <c r="O34" s="425"/>
      <c r="P34" s="426"/>
      <c r="Q34" s="425"/>
      <c r="R34" s="426"/>
      <c r="S34" s="425"/>
      <c r="T34" s="426"/>
      <c r="U34" s="413"/>
      <c r="V34" s="414"/>
    </row>
    <row r="35" spans="1:22" s="208" customFormat="1" ht="12" customHeight="1">
      <c r="A35" s="403" t="s">
        <v>112</v>
      </c>
      <c r="B35" s="404"/>
      <c r="C35" s="63" t="s">
        <v>113</v>
      </c>
      <c r="D35" s="442" t="s">
        <v>142</v>
      </c>
      <c r="E35" s="419">
        <f>'第2表（26表）'!G6/('第2表（26表）'!G17+'第2表（26表）'!G58)*100</f>
        <v>100.00580699130364</v>
      </c>
      <c r="F35" s="420"/>
      <c r="G35" s="210"/>
      <c r="H35" s="210"/>
      <c r="I35" s="210"/>
      <c r="J35" s="419">
        <f>'第2表（26表）'!H6/('第2表（26表）'!H17+'第2表（26表）'!H58)*100</f>
        <v>106.86532569298998</v>
      </c>
      <c r="K35" s="420"/>
      <c r="L35" s="210"/>
      <c r="M35" s="210"/>
      <c r="N35" s="210"/>
      <c r="O35" s="419">
        <f>'第2表（26表）'!O6/('第2表（26表）'!O17+'第2表（26表）'!O58)*100</f>
        <v>93.85060799073538</v>
      </c>
      <c r="P35" s="420"/>
      <c r="Q35" s="419">
        <f>'第2表（26表）'!P6/('第2表（26表）'!P17+'第2表（26表）'!P58)*100</f>
        <v>93.27743064742637</v>
      </c>
      <c r="R35" s="420"/>
      <c r="S35" s="419">
        <f>'第2表（26表）'!Q6/('第2表（26表）'!Q17+'第2表（26表）'!Q58)*100</f>
        <v>74.23172333284694</v>
      </c>
      <c r="T35" s="420"/>
      <c r="U35" s="415">
        <f>'第2表（26表）'!R6/('第2表（26表）'!R17+'第2表（26表）'!R58)*100</f>
        <v>99.53275242238725</v>
      </c>
      <c r="V35" s="416"/>
    </row>
    <row r="36" spans="1:22" s="208" customFormat="1" ht="12" customHeight="1">
      <c r="A36" s="405" t="s">
        <v>205</v>
      </c>
      <c r="B36" s="406"/>
      <c r="C36" s="62" t="s">
        <v>114</v>
      </c>
      <c r="D36" s="441"/>
      <c r="E36" s="425"/>
      <c r="F36" s="426"/>
      <c r="G36" s="209"/>
      <c r="H36" s="209"/>
      <c r="I36" s="209"/>
      <c r="J36" s="425"/>
      <c r="K36" s="426"/>
      <c r="L36" s="209"/>
      <c r="M36" s="209"/>
      <c r="N36" s="209"/>
      <c r="O36" s="425"/>
      <c r="P36" s="426"/>
      <c r="Q36" s="425"/>
      <c r="R36" s="426"/>
      <c r="S36" s="425"/>
      <c r="T36" s="426"/>
      <c r="U36" s="413"/>
      <c r="V36" s="414"/>
    </row>
    <row r="37" spans="1:22" s="208" customFormat="1" ht="12" customHeight="1">
      <c r="A37" s="403" t="s">
        <v>115</v>
      </c>
      <c r="B37" s="404"/>
      <c r="C37" s="63" t="s">
        <v>118</v>
      </c>
      <c r="D37" s="442" t="s">
        <v>143</v>
      </c>
      <c r="E37" s="419">
        <f>'第2表（26表）'!G7/'第2表（26表）'!G18*100</f>
        <v>83.79692480574045</v>
      </c>
      <c r="F37" s="420"/>
      <c r="G37" s="210"/>
      <c r="H37" s="210"/>
      <c r="I37" s="210"/>
      <c r="J37" s="419">
        <f>'第2表（26表）'!H7/'第2表（26表）'!H18*100</f>
        <v>118.76905403614191</v>
      </c>
      <c r="K37" s="420"/>
      <c r="L37" s="210"/>
      <c r="M37" s="210"/>
      <c r="N37" s="210"/>
      <c r="O37" s="419">
        <f>'第2表（26表）'!O7/'第2表（26表）'!O18*100</f>
        <v>74.83739966369491</v>
      </c>
      <c r="P37" s="420"/>
      <c r="Q37" s="419">
        <f>'第2表（26表）'!P7/'第2表（26表）'!P18*100</f>
        <v>96.26939420891392</v>
      </c>
      <c r="R37" s="420"/>
      <c r="S37" s="419">
        <f>'第2表（26表）'!Q7/'第2表（26表）'!Q18*100</f>
        <v>68.86670959433356</v>
      </c>
      <c r="T37" s="420"/>
      <c r="U37" s="415">
        <f>'第2表（26表）'!R7/'第2表（26表）'!R18*100</f>
        <v>91.37481951535418</v>
      </c>
      <c r="V37" s="416"/>
    </row>
    <row r="38" spans="1:22" s="208" customFormat="1" ht="12" customHeight="1">
      <c r="A38" s="405" t="s">
        <v>206</v>
      </c>
      <c r="B38" s="406"/>
      <c r="C38" s="62" t="s">
        <v>119</v>
      </c>
      <c r="D38" s="441"/>
      <c r="E38" s="425"/>
      <c r="F38" s="426"/>
      <c r="G38" s="209"/>
      <c r="H38" s="209"/>
      <c r="I38" s="209"/>
      <c r="J38" s="425"/>
      <c r="K38" s="426"/>
      <c r="L38" s="209"/>
      <c r="M38" s="209"/>
      <c r="N38" s="209"/>
      <c r="O38" s="425"/>
      <c r="P38" s="426"/>
      <c r="Q38" s="425"/>
      <c r="R38" s="426"/>
      <c r="S38" s="425"/>
      <c r="T38" s="426"/>
      <c r="U38" s="413"/>
      <c r="V38" s="414"/>
    </row>
    <row r="39" spans="1:22" s="208" customFormat="1" ht="12" customHeight="1">
      <c r="A39" s="403" t="s">
        <v>120</v>
      </c>
      <c r="B39" s="404"/>
      <c r="C39" s="63" t="s">
        <v>117</v>
      </c>
      <c r="D39" s="442" t="s">
        <v>142</v>
      </c>
      <c r="E39" s="419">
        <f>'第2表（26表）'!G19/'第2表（26表）'!G7*100</f>
        <v>4.604783835871465</v>
      </c>
      <c r="F39" s="420"/>
      <c r="G39" s="210"/>
      <c r="H39" s="210"/>
      <c r="I39" s="210"/>
      <c r="J39" s="419">
        <f>'第2表（26表）'!H19/'第2表（26表）'!H7*100</f>
        <v>58.571481715709986</v>
      </c>
      <c r="K39" s="420"/>
      <c r="L39" s="210"/>
      <c r="M39" s="210"/>
      <c r="N39" s="210"/>
      <c r="O39" s="419">
        <f>'第2表（26表）'!O19/'第2表（26表）'!O7*100</f>
        <v>32.961675428183824</v>
      </c>
      <c r="P39" s="420"/>
      <c r="Q39" s="419">
        <f>'第2表（26表）'!P19/'第2表（26表）'!P7*100</f>
        <v>96.2762408253349</v>
      </c>
      <c r="R39" s="420"/>
      <c r="S39" s="419">
        <f>'第2表（26表）'!Q19/'第2表（26表）'!Q7*100</f>
        <v>0</v>
      </c>
      <c r="T39" s="420"/>
      <c r="U39" s="415">
        <f>'第2表（26表）'!R19/'第2表（26表）'!R7*100</f>
        <v>25.33196935050347</v>
      </c>
      <c r="V39" s="416"/>
    </row>
    <row r="40" spans="1:22" s="208" customFormat="1" ht="12" customHeight="1" thickBot="1">
      <c r="A40" s="407" t="s">
        <v>207</v>
      </c>
      <c r="B40" s="408"/>
      <c r="C40" s="64" t="s">
        <v>118</v>
      </c>
      <c r="D40" s="443"/>
      <c r="E40" s="421"/>
      <c r="F40" s="422"/>
      <c r="G40" s="211"/>
      <c r="H40" s="211"/>
      <c r="I40" s="211"/>
      <c r="J40" s="421"/>
      <c r="K40" s="422"/>
      <c r="L40" s="211"/>
      <c r="M40" s="211"/>
      <c r="N40" s="211"/>
      <c r="O40" s="421"/>
      <c r="P40" s="422"/>
      <c r="Q40" s="421"/>
      <c r="R40" s="422"/>
      <c r="S40" s="421"/>
      <c r="T40" s="422"/>
      <c r="U40" s="417"/>
      <c r="V40" s="418"/>
    </row>
    <row r="41" spans="1:22" s="208" customFormat="1" ht="18.75" customHeight="1">
      <c r="A41" s="212"/>
      <c r="B41" s="212"/>
      <c r="C41" s="212"/>
      <c r="D41" s="212"/>
      <c r="E41" s="213"/>
      <c r="F41" s="212"/>
      <c r="G41" s="212"/>
      <c r="H41" s="212"/>
      <c r="I41" s="212"/>
      <c r="J41" s="213"/>
      <c r="K41" s="212"/>
      <c r="L41" s="212"/>
      <c r="M41" s="212"/>
      <c r="N41" s="212"/>
      <c r="O41" s="213"/>
      <c r="P41" s="212"/>
      <c r="Q41" s="213"/>
      <c r="R41" s="212"/>
      <c r="S41" s="213"/>
      <c r="T41" s="212"/>
      <c r="U41" s="213"/>
      <c r="V41" s="212"/>
    </row>
  </sheetData>
  <mergeCells count="47">
    <mergeCell ref="Q39:R40"/>
    <mergeCell ref="D39:D40"/>
    <mergeCell ref="E39:F40"/>
    <mergeCell ref="J39:K40"/>
    <mergeCell ref="O39:P40"/>
    <mergeCell ref="O35:P36"/>
    <mergeCell ref="Q37:R38"/>
    <mergeCell ref="D37:D38"/>
    <mergeCell ref="E37:F38"/>
    <mergeCell ref="J37:K38"/>
    <mergeCell ref="O37:P38"/>
    <mergeCell ref="Q3:R3"/>
    <mergeCell ref="Q33:R34"/>
    <mergeCell ref="Q35:R36"/>
    <mergeCell ref="D33:D34"/>
    <mergeCell ref="E33:F34"/>
    <mergeCell ref="J33:K34"/>
    <mergeCell ref="O33:P34"/>
    <mergeCell ref="D35:D36"/>
    <mergeCell ref="E35:F36"/>
    <mergeCell ref="J35:K36"/>
    <mergeCell ref="U2:V3"/>
    <mergeCell ref="E2:F2"/>
    <mergeCell ref="E3:F3"/>
    <mergeCell ref="J2:K2"/>
    <mergeCell ref="J3:K3"/>
    <mergeCell ref="S2:T2"/>
    <mergeCell ref="S3:T3"/>
    <mergeCell ref="O2:P2"/>
    <mergeCell ref="O3:P3"/>
    <mergeCell ref="Q2:R2"/>
    <mergeCell ref="S39:T40"/>
    <mergeCell ref="S33:T34"/>
    <mergeCell ref="S35:T36"/>
    <mergeCell ref="S37:T38"/>
    <mergeCell ref="U33:V34"/>
    <mergeCell ref="U35:V36"/>
    <mergeCell ref="U37:V38"/>
    <mergeCell ref="U39:V40"/>
    <mergeCell ref="A33:B33"/>
    <mergeCell ref="A34:B34"/>
    <mergeCell ref="A35:B35"/>
    <mergeCell ref="A36:B36"/>
    <mergeCell ref="A37:B37"/>
    <mergeCell ref="A38:B38"/>
    <mergeCell ref="A39:B39"/>
    <mergeCell ref="A40:B40"/>
  </mergeCells>
  <conditionalFormatting sqref="U39 W1:IV65536 U33 U37 U35 E39 J39 O39 Q39 S39 A41:V65536 F1:I20 A1:E32 F24:I32 C37:C40 E33 E37 E35 J33 O33 Q33 J37 O37 Q37 J35 O35 Q35 S33 S37 S35 J1:V32">
    <cfRule type="cellIs" priority="1" dxfId="0" operator="equal" stopIfTrue="1">
      <formula>0</formula>
    </cfRule>
  </conditionalFormatting>
  <printOptions/>
  <pageMargins left="0.7874015748031497" right="0.7874015748031497" top="0.55" bottom="0.52" header="0.5118110236220472" footer="0.5118110236220472"/>
  <pageSetup errors="blank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2010-03-17T05:45:05Z</cp:lastPrinted>
  <dcterms:created xsi:type="dcterms:W3CDTF">1999-07-27T06:18:02Z</dcterms:created>
  <dcterms:modified xsi:type="dcterms:W3CDTF">2010-03-18T02:25:57Z</dcterms:modified>
  <cp:category/>
  <cp:version/>
  <cp:contentType/>
  <cp:contentStatus/>
</cp:coreProperties>
</file>