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第1表（2表）" sheetId="1" r:id="rId1"/>
    <sheet name="第2表（20表）" sheetId="2" r:id="rId2"/>
    <sheet name="第3表（21表）" sheetId="3" r:id="rId3"/>
    <sheet name="第4表（22表）" sheetId="4" r:id="rId4"/>
    <sheet name="第5表（財務分析）" sheetId="5" r:id="rId5"/>
    <sheet name="第6表(23表)" sheetId="6" r:id="rId6"/>
    <sheet name="第7表（24表）" sheetId="7" r:id="rId7"/>
    <sheet name="第8表（21表給与費）" sheetId="8" r:id="rId8"/>
  </sheets>
  <definedNames>
    <definedName name="_xlnm.Print_Area" localSheetId="0">'第1表（2表）'!$A$1:$P$60</definedName>
    <definedName name="_xlnm.Print_Area" localSheetId="1">'第2表（20表）'!$A$1:$P$54</definedName>
    <definedName name="_xlnm.Print_Area" localSheetId="2">'第3表（21表）'!$A$1:$AL$35</definedName>
    <definedName name="_xlnm.Print_Area" localSheetId="3">'第4表（22表）'!$A$1:$P$62</definedName>
    <definedName name="_xlnm.Print_Area" localSheetId="4">'第5表（財務分析）'!$B$1:$Q$32</definedName>
    <definedName name="_xlnm.Print_Area" localSheetId="5">'第6表(23表)'!$A$1:$P$73</definedName>
    <definedName name="_xlnm.Print_Area" localSheetId="6">'第7表（24表）'!$A$1:$P$29</definedName>
    <definedName name="_xlnm.Print_Area" localSheetId="7">'第8表（21表給与費）'!$A$1:$O$20</definedName>
    <definedName name="_xlnm.Print_Titles" localSheetId="0">'第1表（2表）'!$3:$6</definedName>
    <definedName name="_xlnm.Print_Titles" localSheetId="1">'第2表（20表）'!$1:$4</definedName>
    <definedName name="_xlnm.Print_Titles" localSheetId="2">'第3表（21表）'!$A:$B,'第3表（21表）'!$1:$4</definedName>
    <definedName name="_xlnm.Print_Titles" localSheetId="3">'第4表（22表）'!$A:$D,'第4表（22表）'!$1:$4</definedName>
    <definedName name="_xlnm.Print_Titles" localSheetId="4">'第5表（財務分析）'!$1:$4</definedName>
    <definedName name="_xlnm.Print_Titles" localSheetId="5">'第6表(23表)'!$A:$D,'第6表(23表)'!$1:$4</definedName>
    <definedName name="_xlnm.Print_Titles" localSheetId="6">'第7表（24表）'!$A:$D,'第7表（24表）'!$1:$4</definedName>
    <definedName name="_xlnm.Print_Titles" localSheetId="7">'第8表（21表給与費）'!$A:$C,'第8表（21表給与費）'!$1:$4</definedName>
  </definedNames>
  <calcPr fullCalcOnLoad="1"/>
</workbook>
</file>

<file path=xl/sharedStrings.xml><?xml version="1.0" encoding="utf-8"?>
<sst xmlns="http://schemas.openxmlformats.org/spreadsheetml/2006/main" count="804" uniqueCount="439">
  <si>
    <t>３．基本給（千円）　　（ａ）</t>
  </si>
  <si>
    <t>４．手　当（千円）　　（b）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</si>
  <si>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</si>
  <si>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</si>
  <si>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</si>
  <si>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</si>
  <si>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</si>
  <si>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</si>
  <si>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</si>
  <si>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</si>
  <si>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</si>
  <si>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</si>
  <si>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</si>
  <si>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</si>
  <si>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</si>
  <si>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</si>
  <si>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</si>
  <si>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</si>
  <si>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２．供用開始（予定）年月日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</si>
  <si>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</si>
  <si>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</si>
  <si>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</si>
  <si>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</si>
  <si>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</si>
  <si>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13．他会計繰入金合計</t>
  </si>
  <si>
    <t>11．収益的支出に充てた企業債</t>
  </si>
  <si>
    <t>12．収益的支出に充てた他会計借入金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</si>
  <si>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</si>
  <si>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</si>
  <si>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</si>
  <si>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</si>
  <si>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</si>
  <si>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</si>
  <si>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</si>
  <si>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</si>
  <si>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</si>
  <si>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</si>
  <si>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</si>
  <si>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</si>
  <si>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</si>
  <si>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</si>
  <si>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</si>
  <si>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</si>
  <si>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</si>
  <si>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</si>
  <si>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</si>
  <si>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</si>
  <si>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</si>
  <si>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</si>
  <si>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</si>
  <si>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</si>
  <si>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</si>
  <si>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</si>
  <si>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（第1工水）</t>
  </si>
  <si>
    <t>（第２工水）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</si>
  <si>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</si>
  <si>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</si>
  <si>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</si>
  <si>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</si>
  <si>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</si>
  <si>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</si>
  <si>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</si>
  <si>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</si>
  <si>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</si>
  <si>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</si>
  <si>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</si>
  <si>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</si>
  <si>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</si>
  <si>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</si>
  <si>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</si>
  <si>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</si>
  <si>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</si>
  <si>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</si>
  <si>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</si>
  <si>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</si>
  <si>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</si>
  <si>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</si>
  <si>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</si>
  <si>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</si>
  <si>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</si>
  <si>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</si>
  <si>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</si>
  <si>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</si>
  <si>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</si>
  <si>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</si>
  <si>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</si>
  <si>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</si>
  <si>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</si>
  <si>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</si>
  <si>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</si>
  <si>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</si>
  <si>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</si>
  <si>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</si>
  <si>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</si>
  <si>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</si>
  <si>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</si>
  <si>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</si>
  <si>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</si>
  <si>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９．料金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</si>
  <si>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</si>
  <si>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</si>
  <si>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</si>
  <si>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</si>
  <si>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</si>
  <si>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</si>
  <si>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</si>
  <si>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</si>
  <si>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</si>
  <si>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</si>
  <si>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</si>
  <si>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</si>
  <si>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</si>
  <si>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</si>
  <si>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</si>
  <si>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</si>
  <si>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</si>
  <si>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</si>
  <si>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</si>
  <si>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</si>
  <si>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</si>
  <si>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</si>
  <si>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</si>
  <si>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</si>
  <si>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</si>
  <si>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</si>
  <si>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</si>
  <si>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</si>
  <si>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</si>
  <si>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</si>
  <si>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</si>
  <si>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</si>
  <si>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</si>
  <si>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</si>
  <si>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</si>
  <si>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</si>
  <si>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</si>
  <si>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</si>
  <si>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</si>
  <si>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</si>
  <si>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</si>
  <si>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</si>
  <si>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</si>
  <si>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</si>
  <si>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</si>
  <si>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</si>
  <si>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</si>
  <si>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</si>
  <si>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</si>
  <si>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</si>
  <si>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</si>
  <si>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</si>
  <si>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</si>
  <si>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</si>
  <si>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</si>
  <si>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</si>
  <si>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</si>
  <si>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</si>
  <si>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</si>
  <si>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</si>
  <si>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</si>
  <si>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４．経常損失（▲）</t>
  </si>
  <si>
    <t>８．純損失（▲）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</si>
  <si>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</si>
  <si>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</si>
  <si>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</si>
  <si>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</si>
  <si>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</si>
  <si>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</si>
  <si>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</si>
  <si>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</si>
  <si>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１．職員給与費</t>
  </si>
  <si>
    <t>（１）基本給</t>
  </si>
  <si>
    <t>－</t>
  </si>
  <si>
    <t>（２）手当</t>
  </si>
  <si>
    <t>－</t>
  </si>
  <si>
    <t>（３）賃金</t>
  </si>
  <si>
    <t>－</t>
  </si>
  <si>
    <t>（４）退職給与金</t>
  </si>
  <si>
    <t>－</t>
  </si>
  <si>
    <t>（５）法定福利費</t>
  </si>
  <si>
    <t>－</t>
  </si>
  <si>
    <t>（６）計</t>
  </si>
  <si>
    <t>－</t>
  </si>
  <si>
    <t>２．支払利息</t>
  </si>
  <si>
    <t>－</t>
  </si>
  <si>
    <t>（１）一時借入金利息</t>
  </si>
  <si>
    <t>－</t>
  </si>
  <si>
    <t>（２）企業債利息</t>
  </si>
  <si>
    <t>（３）その他借入金利息</t>
  </si>
  <si>
    <t>－</t>
  </si>
  <si>
    <t>３．減価償却費</t>
  </si>
  <si>
    <t>－</t>
  </si>
  <si>
    <t>４．動力費</t>
  </si>
  <si>
    <t>－</t>
  </si>
  <si>
    <t>５．光熱水費</t>
  </si>
  <si>
    <t>－</t>
  </si>
  <si>
    <t>６．通信運搬費</t>
  </si>
  <si>
    <t>－</t>
  </si>
  <si>
    <t>７．修繕費</t>
  </si>
  <si>
    <t>８．材料費</t>
  </si>
  <si>
    <t>－</t>
  </si>
  <si>
    <t>９．薬品費</t>
  </si>
  <si>
    <t>－</t>
  </si>
  <si>
    <t>１０．路面復旧費</t>
  </si>
  <si>
    <t>－</t>
  </si>
  <si>
    <t>１１．委託料</t>
  </si>
  <si>
    <t>１２．受水費</t>
  </si>
  <si>
    <t>－</t>
  </si>
  <si>
    <t>１３．市町村交付金</t>
  </si>
  <si>
    <t>１４．その他</t>
  </si>
  <si>
    <t>１５．費用合計</t>
  </si>
  <si>
    <t>－</t>
  </si>
  <si>
    <t>１６．受託工事費</t>
  </si>
  <si>
    <t>１７．附帯事業費</t>
  </si>
  <si>
    <t>１８．材料及び不用品売却原価</t>
  </si>
  <si>
    <t>１９．経常費用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</si>
  <si>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</si>
  <si>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</si>
  <si>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</si>
  <si>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</si>
  <si>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</si>
  <si>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</si>
  <si>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</si>
  <si>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</si>
  <si>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</si>
  <si>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</si>
  <si>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</si>
  <si>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</si>
  <si>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</si>
  <si>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</si>
  <si>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</si>
  <si>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</si>
  <si>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</si>
  <si>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</si>
  <si>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</si>
  <si>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</si>
  <si>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</si>
  <si>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</si>
  <si>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</si>
  <si>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</si>
  <si>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</si>
  <si>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</si>
  <si>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</si>
  <si>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</si>
  <si>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</si>
  <si>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</si>
  <si>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</si>
  <si>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</si>
  <si>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</si>
  <si>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</si>
  <si>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</si>
  <si>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</si>
  <si>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</si>
  <si>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</si>
  <si>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</si>
  <si>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</si>
  <si>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</si>
  <si>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</si>
  <si>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</si>
  <si>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</si>
  <si>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</si>
  <si>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</si>
  <si>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</si>
  <si>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</si>
  <si>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</si>
  <si>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</si>
  <si>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</si>
  <si>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</si>
  <si>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</si>
  <si>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</si>
  <si>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</si>
  <si>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</si>
  <si>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</si>
  <si>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カ当年度未処理欠損金（▲）</t>
  </si>
  <si>
    <t>当年度純損失（▲）</t>
  </si>
  <si>
    <t>経常損失（▲）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</si>
  <si>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</si>
  <si>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</si>
  <si>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</si>
  <si>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</si>
  <si>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</si>
  <si>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</si>
  <si>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</si>
  <si>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</si>
  <si>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</si>
  <si>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</si>
  <si>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</si>
  <si>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</si>
  <si>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</si>
  <si>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</si>
  <si>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</si>
  <si>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</si>
  <si>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</si>
  <si>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</si>
  <si>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</si>
  <si>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</si>
  <si>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</si>
  <si>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</si>
  <si>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</si>
  <si>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</si>
  <si>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</si>
  <si>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</si>
  <si>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</si>
  <si>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</si>
  <si>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</si>
  <si>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</si>
  <si>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</si>
  <si>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</si>
  <si>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</si>
  <si>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</si>
  <si>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</si>
  <si>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</si>
  <si>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</si>
  <si>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</si>
  <si>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</si>
  <si>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</si>
  <si>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</si>
  <si>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</si>
  <si>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</si>
  <si>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</si>
  <si>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</si>
  <si>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</si>
  <si>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</si>
  <si>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</si>
  <si>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</si>
  <si>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</si>
  <si>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</si>
  <si>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</si>
  <si>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</si>
  <si>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</si>
  <si>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</si>
  <si>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政府資金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</si>
  <si>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</si>
  <si>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</si>
  <si>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</si>
  <si>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</si>
  <si>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</si>
  <si>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</si>
  <si>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</si>
  <si>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</si>
  <si>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</si>
  <si>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</si>
  <si>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</si>
  <si>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</si>
  <si>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</si>
  <si>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</si>
  <si>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</si>
  <si>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</si>
  <si>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</si>
  <si>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</si>
  <si>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</si>
  <si>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</si>
  <si>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</si>
  <si>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</si>
  <si>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</si>
  <si>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</si>
  <si>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</si>
  <si>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</si>
  <si>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</si>
  <si>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</si>
  <si>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</si>
  <si>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</si>
  <si>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</si>
  <si>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</si>
  <si>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</si>
  <si>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</si>
  <si>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</si>
  <si>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</si>
  <si>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</si>
  <si>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</si>
  <si>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</si>
  <si>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</si>
  <si>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</si>
  <si>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</si>
  <si>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</si>
  <si>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</si>
  <si>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調整手当</t>
  </si>
  <si>
    <t>時間外勤務手当</t>
  </si>
  <si>
    <t>特殊勤務手当</t>
  </si>
  <si>
    <t>期末勤勉手当</t>
  </si>
  <si>
    <t>５．計（千円）　　（ａ）＋（ｂ）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</si>
  <si>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</si>
  <si>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</si>
  <si>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</si>
  <si>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</si>
  <si>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</si>
  <si>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</si>
  <si>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</si>
  <si>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</si>
  <si>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</si>
  <si>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</si>
  <si>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</si>
  <si>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</si>
  <si>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</si>
  <si>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</si>
  <si>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</si>
  <si>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</si>
  <si>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</si>
  <si>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</si>
  <si>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</si>
  <si>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</si>
  <si>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</si>
  <si>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</si>
  <si>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</si>
  <si>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</si>
  <si>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</si>
  <si>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</si>
  <si>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</si>
  <si>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</si>
  <si>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</si>
  <si>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</si>
  <si>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</si>
  <si>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</si>
  <si>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</si>
  <si>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</si>
  <si>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</si>
  <si>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</si>
  <si>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</si>
  <si>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</si>
  <si>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</si>
  <si>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</si>
  <si>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10．企業債元利償還金
　　 に対して繰入れたもの</t>
  </si>
  <si>
    <t>（２）地方公営企業等金融機構</t>
  </si>
  <si>
    <t>機構資金（旧公庫資金）</t>
  </si>
  <si>
    <t>機構資金（旧公庫資金）に係る繰上償還金分</t>
  </si>
  <si>
    <t>６．当年度同意等債で未借入又は未発行の額</t>
  </si>
  <si>
    <t>（％）</t>
  </si>
  <si>
    <t>×１００</t>
  </si>
  <si>
    <t>－</t>
  </si>
  <si>
    <t>×１００</t>
  </si>
  <si>
    <t>×１００</t>
  </si>
  <si>
    <t>－</t>
  </si>
  <si>
    <t>×１００</t>
  </si>
  <si>
    <t>×１００</t>
  </si>
  <si>
    <t>×１００</t>
  </si>
  <si>
    <t>×１００</t>
  </si>
  <si>
    <t>×１００</t>
  </si>
  <si>
    <t>×１００</t>
  </si>
  <si>
    <t>×１００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</si>
</sst>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9"/>
      <name val="ＭＳ Ｐゴシック"/>
      <family val="3"/>
    </font>
    <font>
      <sz val="9"/>
      <color indexed="22"/>
      <name val="ＭＳ Ｐゴシック"/>
      <family val="3"/>
    </font>
    <font>
      <sz val="10"/>
      <color indexed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38" fontId="0" fillId="0" borderId="0" xfId="17" applyFill="1" applyAlignment="1">
      <alignment/>
    </xf>
    <xf numFmtId="49" fontId="0" fillId="0" borderId="0" xfId="17" applyNumberFormat="1" applyFill="1" applyAlignment="1">
      <alignment horizontal="right"/>
    </xf>
    <xf numFmtId="57" fontId="0" fillId="0" borderId="0" xfId="17" applyNumberFormat="1" applyFill="1" applyAlignment="1">
      <alignment/>
    </xf>
    <xf numFmtId="1" fontId="0" fillId="0" borderId="0" xfId="17" applyNumberFormat="1" applyFill="1" applyAlignment="1">
      <alignment/>
    </xf>
    <xf numFmtId="40" fontId="0" fillId="0" borderId="0" xfId="17" applyNumberFormat="1" applyFill="1" applyAlignment="1">
      <alignment/>
    </xf>
    <xf numFmtId="177" fontId="0" fillId="0" borderId="0" xfId="17" applyNumberFormat="1" applyFill="1" applyAlignment="1">
      <alignment/>
    </xf>
    <xf numFmtId="38" fontId="0" fillId="0" borderId="0" xfId="17" applyFill="1" applyAlignment="1">
      <alignment horizontal="right"/>
    </xf>
    <xf numFmtId="184" fontId="5" fillId="0" borderId="0" xfId="17" applyNumberFormat="1" applyFont="1" applyBorder="1" applyAlignment="1">
      <alignment vertical="center"/>
    </xf>
    <xf numFmtId="184" fontId="0" fillId="0" borderId="0" xfId="17" applyNumberFormat="1" applyBorder="1" applyAlignment="1">
      <alignment vertical="center"/>
    </xf>
    <xf numFmtId="184" fontId="0" fillId="0" borderId="0" xfId="17" applyNumberFormat="1" applyAlignment="1">
      <alignment vertical="center"/>
    </xf>
    <xf numFmtId="184" fontId="6" fillId="0" borderId="0" xfId="17" applyNumberFormat="1" applyFont="1" applyBorder="1" applyAlignment="1">
      <alignment vertical="center"/>
    </xf>
    <xf numFmtId="184" fontId="4" fillId="0" borderId="1" xfId="17" applyNumberFormat="1" applyFont="1" applyBorder="1" applyAlignment="1">
      <alignment vertical="center"/>
    </xf>
    <xf numFmtId="184" fontId="4" fillId="0" borderId="2" xfId="17" applyNumberFormat="1" applyFont="1" applyFill="1" applyBorder="1" applyAlignment="1">
      <alignment vertical="center"/>
    </xf>
    <xf numFmtId="184" fontId="4" fillId="0" borderId="0" xfId="17" applyNumberFormat="1" applyFont="1" applyFill="1" applyBorder="1" applyAlignment="1">
      <alignment vertical="center"/>
    </xf>
    <xf numFmtId="38" fontId="4" fillId="0" borderId="3" xfId="17" applyFont="1" applyBorder="1" applyAlignment="1">
      <alignment horizontal="center" vertical="center"/>
    </xf>
    <xf numFmtId="184" fontId="4" fillId="2" borderId="4" xfId="17" applyNumberFormat="1" applyFont="1" applyFill="1" applyBorder="1" applyAlignment="1">
      <alignment vertical="center"/>
    </xf>
    <xf numFmtId="184" fontId="4" fillId="2" borderId="1" xfId="17" applyNumberFormat="1" applyFont="1" applyFill="1" applyBorder="1" applyAlignment="1">
      <alignment vertical="center"/>
    </xf>
    <xf numFmtId="184" fontId="4" fillId="2" borderId="2" xfId="17" applyNumberFormat="1" applyFont="1" applyFill="1" applyBorder="1" applyAlignment="1">
      <alignment vertical="center"/>
    </xf>
    <xf numFmtId="184" fontId="4" fillId="0" borderId="2" xfId="17" applyNumberFormat="1" applyFont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184" fontId="4" fillId="0" borderId="6" xfId="17" applyNumberFormat="1" applyFont="1" applyBorder="1" applyAlignment="1">
      <alignment vertical="center"/>
    </xf>
    <xf numFmtId="184" fontId="4" fillId="0" borderId="7" xfId="17" applyNumberFormat="1" applyFont="1" applyBorder="1" applyAlignment="1">
      <alignment vertical="center"/>
    </xf>
    <xf numFmtId="184" fontId="4" fillId="0" borderId="8" xfId="17" applyNumberFormat="1" applyFont="1" applyFill="1" applyBorder="1" applyAlignment="1">
      <alignment vertical="center"/>
    </xf>
    <xf numFmtId="184" fontId="4" fillId="0" borderId="5" xfId="17" applyNumberFormat="1" applyFont="1" applyFill="1" applyBorder="1" applyAlignment="1">
      <alignment vertical="center"/>
    </xf>
    <xf numFmtId="184" fontId="4" fillId="0" borderId="9" xfId="17" applyNumberFormat="1" applyFont="1" applyFill="1" applyBorder="1" applyAlignment="1">
      <alignment vertical="center"/>
    </xf>
    <xf numFmtId="184" fontId="4" fillId="0" borderId="0" xfId="17" applyNumberFormat="1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38" fontId="3" fillId="0" borderId="10" xfId="17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49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184" fontId="0" fillId="0" borderId="0" xfId="17" applyNumberFormat="1" applyFill="1" applyAlignment="1">
      <alignment vertical="center"/>
    </xf>
    <xf numFmtId="184" fontId="4" fillId="0" borderId="0" xfId="17" applyNumberFormat="1" applyFont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49" fontId="0" fillId="0" borderId="0" xfId="17" applyNumberFormat="1" applyFill="1" applyAlignment="1">
      <alignment horizontal="right" vertical="center"/>
    </xf>
    <xf numFmtId="49" fontId="3" fillId="0" borderId="2" xfId="17" applyNumberFormat="1" applyFont="1" applyFill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7" xfId="17" applyNumberFormat="1" applyFont="1" applyFill="1" applyBorder="1" applyAlignment="1">
      <alignment vertical="center"/>
    </xf>
    <xf numFmtId="57" fontId="0" fillId="0" borderId="0" xfId="17" applyNumberFormat="1" applyFill="1" applyAlignment="1">
      <alignment vertical="center"/>
    </xf>
    <xf numFmtId="0" fontId="3" fillId="0" borderId="1" xfId="17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1" fontId="3" fillId="0" borderId="4" xfId="17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1" fontId="3" fillId="0" borderId="2" xfId="17" applyNumberFormat="1" applyFont="1" applyFill="1" applyBorder="1" applyAlignment="1">
      <alignment vertical="center"/>
    </xf>
    <xf numFmtId="1" fontId="3" fillId="0" borderId="1" xfId="17" applyNumberFormat="1" applyFont="1" applyFill="1" applyBorder="1" applyAlignment="1">
      <alignment vertical="center"/>
    </xf>
    <xf numFmtId="1" fontId="0" fillId="0" borderId="0" xfId="17" applyNumberFormat="1" applyFill="1" applyAlignment="1">
      <alignment vertical="center"/>
    </xf>
    <xf numFmtId="40" fontId="3" fillId="0" borderId="2" xfId="17" applyNumberFormat="1" applyFont="1" applyFill="1" applyBorder="1" applyAlignment="1">
      <alignment vertical="center"/>
    </xf>
    <xf numFmtId="40" fontId="0" fillId="0" borderId="0" xfId="17" applyNumberFormat="1" applyFill="1" applyAlignment="1">
      <alignment vertical="center"/>
    </xf>
    <xf numFmtId="38" fontId="3" fillId="0" borderId="2" xfId="17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12" xfId="17" applyFont="1" applyFill="1" applyBorder="1" applyAlignment="1">
      <alignment horizontal="right" vertical="center"/>
    </xf>
    <xf numFmtId="57" fontId="3" fillId="0" borderId="6" xfId="17" applyNumberFormat="1" applyFont="1" applyFill="1" applyBorder="1" applyAlignment="1">
      <alignment vertical="center"/>
    </xf>
    <xf numFmtId="177" fontId="0" fillId="0" borderId="0" xfId="17" applyNumberFormat="1" applyFill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13" xfId="17" applyFont="1" applyFill="1" applyBorder="1" applyAlignment="1">
      <alignment vertical="center"/>
    </xf>
    <xf numFmtId="40" fontId="3" fillId="0" borderId="8" xfId="17" applyNumberFormat="1" applyFont="1" applyFill="1" applyBorder="1" applyAlignment="1">
      <alignment vertical="center"/>
    </xf>
    <xf numFmtId="38" fontId="0" fillId="0" borderId="0" xfId="17" applyFill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184" fontId="4" fillId="0" borderId="0" xfId="17" applyNumberFormat="1" applyFont="1" applyFill="1" applyAlignment="1">
      <alignment horizontal="center" vertical="center"/>
    </xf>
    <xf numFmtId="177" fontId="6" fillId="0" borderId="0" xfId="17" applyNumberFormat="1" applyFont="1" applyAlignment="1">
      <alignment vertical="center"/>
    </xf>
    <xf numFmtId="177" fontId="4" fillId="0" borderId="0" xfId="17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left" vertical="center"/>
    </xf>
    <xf numFmtId="177" fontId="4" fillId="0" borderId="12" xfId="17" applyNumberFormat="1" applyFont="1" applyBorder="1" applyAlignment="1">
      <alignment vertical="center"/>
    </xf>
    <xf numFmtId="177" fontId="4" fillId="0" borderId="13" xfId="17" applyNumberFormat="1" applyFont="1" applyBorder="1" applyAlignment="1">
      <alignment horizontal="center" vertical="center"/>
    </xf>
    <xf numFmtId="177" fontId="4" fillId="0" borderId="11" xfId="17" applyNumberFormat="1" applyFont="1" applyBorder="1" applyAlignment="1">
      <alignment vertical="center"/>
    </xf>
    <xf numFmtId="177" fontId="4" fillId="0" borderId="13" xfId="17" applyNumberFormat="1" applyFont="1" applyBorder="1" applyAlignment="1">
      <alignment vertical="center"/>
    </xf>
    <xf numFmtId="177" fontId="4" fillId="0" borderId="0" xfId="17" applyNumberFormat="1" applyFont="1" applyAlignment="1">
      <alignment horizontal="center" vertical="center"/>
    </xf>
    <xf numFmtId="38" fontId="4" fillId="0" borderId="6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3" xfId="17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2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4" xfId="0" applyNumberFormat="1" applyFont="1" applyBorder="1" applyAlignment="1">
      <alignment horizontal="left" vertical="center"/>
    </xf>
    <xf numFmtId="184" fontId="4" fillId="0" borderId="2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17" applyFont="1" applyFill="1" applyAlignment="1">
      <alignment horizontal="center" vertical="center"/>
    </xf>
    <xf numFmtId="184" fontId="4" fillId="0" borderId="1" xfId="0" applyNumberFormat="1" applyFont="1" applyFill="1" applyBorder="1" applyAlignment="1">
      <alignment horizontal="left" vertical="center"/>
    </xf>
    <xf numFmtId="184" fontId="4" fillId="0" borderId="4" xfId="0" applyNumberFormat="1" applyFont="1" applyFill="1" applyBorder="1" applyAlignment="1">
      <alignment horizontal="left" vertical="center"/>
    </xf>
    <xf numFmtId="184" fontId="4" fillId="0" borderId="2" xfId="0" applyNumberFormat="1" applyFont="1" applyFill="1" applyBorder="1" applyAlignment="1">
      <alignment horizontal="left" vertical="center"/>
    </xf>
    <xf numFmtId="184" fontId="4" fillId="0" borderId="6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49" fontId="3" fillId="0" borderId="16" xfId="17" applyNumberFormat="1" applyFont="1" applyFill="1" applyBorder="1" applyAlignment="1">
      <alignment horizontal="right" vertical="center"/>
    </xf>
    <xf numFmtId="49" fontId="3" fillId="0" borderId="17" xfId="17" applyNumberFormat="1" applyFont="1" applyFill="1" applyBorder="1" applyAlignment="1">
      <alignment horizontal="right" vertical="center"/>
    </xf>
    <xf numFmtId="49" fontId="3" fillId="0" borderId="18" xfId="17" applyNumberFormat="1" applyFont="1" applyFill="1" applyBorder="1" applyAlignment="1">
      <alignment horizontal="center" vertical="center"/>
    </xf>
    <xf numFmtId="49" fontId="3" fillId="0" borderId="19" xfId="17" applyNumberFormat="1" applyFont="1" applyFill="1" applyBorder="1" applyAlignment="1">
      <alignment horizontal="center" vertical="center"/>
    </xf>
    <xf numFmtId="49" fontId="3" fillId="0" borderId="20" xfId="17" applyNumberFormat="1" applyFont="1" applyFill="1" applyBorder="1" applyAlignment="1">
      <alignment horizontal="right" vertical="center"/>
    </xf>
    <xf numFmtId="0" fontId="3" fillId="0" borderId="21" xfId="17" applyNumberFormat="1" applyFont="1" applyFill="1" applyBorder="1" applyAlignment="1">
      <alignment vertical="center"/>
    </xf>
    <xf numFmtId="57" fontId="3" fillId="0" borderId="20" xfId="17" applyNumberFormat="1" applyFont="1" applyFill="1" applyBorder="1" applyAlignment="1">
      <alignment vertical="center"/>
    </xf>
    <xf numFmtId="0" fontId="3" fillId="0" borderId="22" xfId="17" applyNumberFormat="1" applyFont="1" applyFill="1" applyBorder="1" applyAlignment="1">
      <alignment vertical="center"/>
    </xf>
    <xf numFmtId="38" fontId="3" fillId="0" borderId="23" xfId="17" applyFont="1" applyFill="1" applyBorder="1" applyAlignment="1">
      <alignment vertical="center"/>
    </xf>
    <xf numFmtId="1" fontId="3" fillId="0" borderId="20" xfId="17" applyNumberFormat="1" applyFont="1" applyFill="1" applyBorder="1" applyAlignment="1">
      <alignment vertical="center"/>
    </xf>
    <xf numFmtId="0" fontId="3" fillId="0" borderId="20" xfId="17" applyNumberFormat="1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38" fontId="3" fillId="0" borderId="20" xfId="17" applyFont="1" applyFill="1" applyBorder="1" applyAlignment="1">
      <alignment horizontal="right" vertical="center"/>
    </xf>
    <xf numFmtId="38" fontId="3" fillId="0" borderId="24" xfId="17" applyFont="1" applyFill="1" applyBorder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27" xfId="17" applyFont="1" applyFill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horizontal="center" vertical="center" shrinkToFit="1"/>
    </xf>
    <xf numFmtId="38" fontId="3" fillId="0" borderId="29" xfId="17" applyFont="1" applyFill="1" applyBorder="1" applyAlignment="1">
      <alignment vertical="center"/>
    </xf>
    <xf numFmtId="38" fontId="3" fillId="0" borderId="30" xfId="17" applyFont="1" applyFill="1" applyBorder="1" applyAlignment="1">
      <alignment vertical="center"/>
    </xf>
    <xf numFmtId="38" fontId="3" fillId="0" borderId="11" xfId="17" applyFont="1" applyFill="1" applyBorder="1" applyAlignment="1">
      <alignment horizontal="center" vertical="center"/>
    </xf>
    <xf numFmtId="57" fontId="3" fillId="0" borderId="13" xfId="17" applyNumberFormat="1" applyFont="1" applyFill="1" applyBorder="1" applyAlignment="1">
      <alignment horizontal="center" vertical="center"/>
    </xf>
    <xf numFmtId="57" fontId="3" fillId="0" borderId="8" xfId="17" applyNumberFormat="1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8" xfId="17" applyNumberFormat="1" applyFont="1" applyFill="1" applyBorder="1" applyAlignment="1">
      <alignment vertical="center"/>
    </xf>
    <xf numFmtId="0" fontId="3" fillId="0" borderId="12" xfId="17" applyNumberFormat="1" applyFont="1" applyFill="1" applyBorder="1" applyAlignment="1">
      <alignment vertical="center"/>
    </xf>
    <xf numFmtId="38" fontId="3" fillId="0" borderId="24" xfId="17" applyFont="1" applyFill="1" applyBorder="1" applyAlignment="1">
      <alignment horizontal="left" vertical="center"/>
    </xf>
    <xf numFmtId="38" fontId="3" fillId="0" borderId="31" xfId="17" applyFont="1" applyFill="1" applyBorder="1" applyAlignment="1">
      <alignment vertical="center"/>
    </xf>
    <xf numFmtId="38" fontId="0" fillId="0" borderId="31" xfId="17" applyFill="1" applyBorder="1" applyAlignment="1">
      <alignment vertical="center"/>
    </xf>
    <xf numFmtId="38" fontId="3" fillId="0" borderId="32" xfId="17" applyFont="1" applyFill="1" applyBorder="1" applyAlignment="1">
      <alignment horizontal="center" vertical="center" shrinkToFit="1"/>
    </xf>
    <xf numFmtId="38" fontId="3" fillId="0" borderId="33" xfId="17" applyFont="1" applyFill="1" applyBorder="1" applyAlignment="1">
      <alignment horizontal="center" vertical="center" shrinkToFit="1"/>
    </xf>
    <xf numFmtId="38" fontId="3" fillId="0" borderId="33" xfId="17" applyFont="1" applyFill="1" applyBorder="1" applyAlignment="1">
      <alignment horizontal="center" vertical="center"/>
    </xf>
    <xf numFmtId="38" fontId="3" fillId="0" borderId="33" xfId="17" applyFont="1" applyFill="1" applyBorder="1" applyAlignment="1">
      <alignment vertical="center"/>
    </xf>
    <xf numFmtId="38" fontId="3" fillId="0" borderId="31" xfId="17" applyFont="1" applyFill="1" applyBorder="1" applyAlignment="1">
      <alignment horizontal="center" vertical="center" shrinkToFit="1"/>
    </xf>
    <xf numFmtId="38" fontId="3" fillId="0" borderId="11" xfId="17" applyFont="1" applyFill="1" applyBorder="1" applyAlignment="1">
      <alignment vertical="center"/>
    </xf>
    <xf numFmtId="38" fontId="3" fillId="0" borderId="34" xfId="17" applyFont="1" applyFill="1" applyBorder="1" applyAlignment="1">
      <alignment vertical="center"/>
    </xf>
    <xf numFmtId="38" fontId="3" fillId="0" borderId="27" xfId="17" applyFont="1" applyFill="1" applyBorder="1" applyAlignment="1">
      <alignment horizontal="center" vertical="center"/>
    </xf>
    <xf numFmtId="40" fontId="3" fillId="0" borderId="27" xfId="17" applyNumberFormat="1" applyFont="1" applyFill="1" applyBorder="1" applyAlignment="1">
      <alignment vertical="center"/>
    </xf>
    <xf numFmtId="38" fontId="3" fillId="0" borderId="35" xfId="17" applyFont="1" applyFill="1" applyBorder="1" applyAlignment="1">
      <alignment vertical="center"/>
    </xf>
    <xf numFmtId="38" fontId="0" fillId="0" borderId="0" xfId="17" applyFont="1" applyFill="1" applyAlignment="1">
      <alignment/>
    </xf>
    <xf numFmtId="184" fontId="4" fillId="0" borderId="16" xfId="17" applyNumberFormat="1" applyFont="1" applyBorder="1" applyAlignment="1">
      <alignment vertical="center"/>
    </xf>
    <xf numFmtId="184" fontId="4" fillId="0" borderId="17" xfId="17" applyNumberFormat="1" applyFont="1" applyBorder="1" applyAlignment="1">
      <alignment vertical="center"/>
    </xf>
    <xf numFmtId="49" fontId="4" fillId="0" borderId="18" xfId="17" applyNumberFormat="1" applyFont="1" applyBorder="1" applyAlignment="1">
      <alignment horizontal="center" vertical="center"/>
    </xf>
    <xf numFmtId="49" fontId="4" fillId="0" borderId="19" xfId="17" applyNumberFormat="1" applyFont="1" applyBorder="1" applyAlignment="1">
      <alignment horizontal="center" vertical="center"/>
    </xf>
    <xf numFmtId="184" fontId="4" fillId="0" borderId="20" xfId="17" applyNumberFormat="1" applyFont="1" applyFill="1" applyBorder="1" applyAlignment="1">
      <alignment vertical="center"/>
    </xf>
    <xf numFmtId="184" fontId="4" fillId="2" borderId="21" xfId="17" applyNumberFormat="1" applyFont="1" applyFill="1" applyBorder="1" applyAlignment="1">
      <alignment vertical="center"/>
    </xf>
    <xf numFmtId="184" fontId="4" fillId="2" borderId="20" xfId="17" applyNumberFormat="1" applyFont="1" applyFill="1" applyBorder="1" applyAlignment="1">
      <alignment vertical="center"/>
    </xf>
    <xf numFmtId="184" fontId="4" fillId="0" borderId="20" xfId="17" applyNumberFormat="1" applyFont="1" applyBorder="1" applyAlignment="1">
      <alignment vertical="center"/>
    </xf>
    <xf numFmtId="184" fontId="4" fillId="0" borderId="22" xfId="17" applyNumberFormat="1" applyFont="1" applyBorder="1" applyAlignment="1">
      <alignment vertical="center"/>
    </xf>
    <xf numFmtId="184" fontId="4" fillId="0" borderId="23" xfId="17" applyNumberFormat="1" applyFont="1" applyBorder="1" applyAlignment="1">
      <alignment vertical="center"/>
    </xf>
    <xf numFmtId="184" fontId="0" fillId="2" borderId="0" xfId="17" applyNumberFormat="1" applyFill="1" applyAlignment="1">
      <alignment vertical="center"/>
    </xf>
    <xf numFmtId="49" fontId="4" fillId="0" borderId="17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 shrinkToFit="1"/>
    </xf>
    <xf numFmtId="184" fontId="4" fillId="0" borderId="10" xfId="17" applyNumberFormat="1" applyFont="1" applyFill="1" applyBorder="1" applyAlignment="1">
      <alignment vertical="center"/>
    </xf>
    <xf numFmtId="184" fontId="4" fillId="0" borderId="7" xfId="17" applyNumberFormat="1" applyFont="1" applyFill="1" applyBorder="1" applyAlignment="1">
      <alignment vertical="center"/>
    </xf>
    <xf numFmtId="184" fontId="4" fillId="0" borderId="29" xfId="17" applyNumberFormat="1" applyFont="1" applyFill="1" applyBorder="1" applyAlignment="1">
      <alignment vertical="center"/>
    </xf>
    <xf numFmtId="184" fontId="4" fillId="2" borderId="0" xfId="17" applyNumberFormat="1" applyFont="1" applyFill="1" applyBorder="1" applyAlignment="1">
      <alignment vertical="center"/>
    </xf>
    <xf numFmtId="184" fontId="4" fillId="0" borderId="6" xfId="17" applyNumberFormat="1" applyFont="1" applyFill="1" applyBorder="1" applyAlignment="1">
      <alignment vertical="center"/>
    </xf>
    <xf numFmtId="184" fontId="4" fillId="0" borderId="36" xfId="17" applyNumberFormat="1" applyFont="1" applyFill="1" applyBorder="1" applyAlignment="1">
      <alignment vertical="center"/>
    </xf>
    <xf numFmtId="184" fontId="4" fillId="0" borderId="24" xfId="17" applyNumberFormat="1" applyFont="1" applyFill="1" applyBorder="1" applyAlignment="1">
      <alignment horizontal="center" vertical="center"/>
    </xf>
    <xf numFmtId="184" fontId="4" fillId="0" borderId="31" xfId="17" applyNumberFormat="1" applyFont="1" applyFill="1" applyBorder="1" applyAlignment="1">
      <alignment horizontal="center" vertical="center"/>
    </xf>
    <xf numFmtId="38" fontId="4" fillId="0" borderId="33" xfId="17" applyFont="1" applyBorder="1" applyAlignment="1">
      <alignment vertical="center"/>
    </xf>
    <xf numFmtId="38" fontId="4" fillId="0" borderId="33" xfId="17" applyFont="1" applyBorder="1" applyAlignment="1">
      <alignment horizontal="center" vertical="center" shrinkToFit="1"/>
    </xf>
    <xf numFmtId="38" fontId="4" fillId="0" borderId="33" xfId="17" applyFont="1" applyBorder="1" applyAlignment="1">
      <alignment horizontal="center" vertical="center"/>
    </xf>
    <xf numFmtId="38" fontId="4" fillId="0" borderId="31" xfId="17" applyFont="1" applyBorder="1" applyAlignment="1">
      <alignment horizontal="center" vertical="center" shrinkToFit="1"/>
    </xf>
    <xf numFmtId="38" fontId="4" fillId="0" borderId="11" xfId="17" applyFont="1" applyBorder="1" applyAlignment="1">
      <alignment horizontal="center" vertical="center"/>
    </xf>
    <xf numFmtId="38" fontId="4" fillId="0" borderId="32" xfId="17" applyFont="1" applyBorder="1" applyAlignment="1">
      <alignment vertical="center"/>
    </xf>
    <xf numFmtId="184" fontId="4" fillId="0" borderId="13" xfId="17" applyNumberFormat="1" applyFont="1" applyFill="1" applyBorder="1" applyAlignment="1">
      <alignment vertical="center"/>
    </xf>
    <xf numFmtId="184" fontId="4" fillId="0" borderId="37" xfId="17" applyNumberFormat="1" applyFont="1" applyBorder="1" applyAlignment="1">
      <alignment horizontal="center" vertical="center"/>
    </xf>
    <xf numFmtId="184" fontId="4" fillId="0" borderId="38" xfId="17" applyNumberFormat="1" applyFont="1" applyFill="1" applyBorder="1" applyAlignment="1">
      <alignment horizontal="center" vertical="center"/>
    </xf>
    <xf numFmtId="184" fontId="4" fillId="0" borderId="39" xfId="17" applyNumberFormat="1" applyFont="1" applyFill="1" applyBorder="1" applyAlignment="1">
      <alignment horizontal="center" vertical="center"/>
    </xf>
    <xf numFmtId="184" fontId="4" fillId="2" borderId="38" xfId="17" applyNumberFormat="1" applyFont="1" applyFill="1" applyBorder="1" applyAlignment="1">
      <alignment vertical="center"/>
    </xf>
    <xf numFmtId="184" fontId="4" fillId="2" borderId="40" xfId="17" applyNumberFormat="1" applyFont="1" applyFill="1" applyBorder="1" applyAlignment="1">
      <alignment vertical="center"/>
    </xf>
    <xf numFmtId="184" fontId="4" fillId="0" borderId="41" xfId="17" applyNumberFormat="1" applyFont="1" applyBorder="1" applyAlignment="1">
      <alignment vertical="center"/>
    </xf>
    <xf numFmtId="184" fontId="4" fillId="0" borderId="40" xfId="17" applyNumberFormat="1" applyFont="1" applyBorder="1" applyAlignment="1">
      <alignment vertical="center"/>
    </xf>
    <xf numFmtId="184" fontId="4" fillId="0" borderId="42" xfId="17" applyNumberFormat="1" applyFont="1" applyBorder="1" applyAlignment="1">
      <alignment vertical="center"/>
    </xf>
    <xf numFmtId="184" fontId="4" fillId="0" borderId="43" xfId="17" applyNumberFormat="1" applyFont="1" applyFill="1" applyBorder="1" applyAlignment="1">
      <alignment vertical="center"/>
    </xf>
    <xf numFmtId="184" fontId="4" fillId="0" borderId="44" xfId="17" applyNumberFormat="1" applyFont="1" applyFill="1" applyBorder="1" applyAlignment="1">
      <alignment vertical="center"/>
    </xf>
    <xf numFmtId="184" fontId="4" fillId="0" borderId="45" xfId="17" applyNumberFormat="1" applyFont="1" applyFill="1" applyBorder="1" applyAlignment="1">
      <alignment vertical="center"/>
    </xf>
    <xf numFmtId="184" fontId="4" fillId="0" borderId="23" xfId="17" applyNumberFormat="1" applyFont="1" applyFill="1" applyBorder="1" applyAlignment="1">
      <alignment vertical="center"/>
    </xf>
    <xf numFmtId="184" fontId="4" fillId="0" borderId="41" xfId="17" applyNumberFormat="1" applyFont="1" applyFill="1" applyBorder="1" applyAlignment="1">
      <alignment vertical="center"/>
    </xf>
    <xf numFmtId="184" fontId="4" fillId="0" borderId="1" xfId="17" applyNumberFormat="1" applyFont="1" applyFill="1" applyBorder="1" applyAlignment="1">
      <alignment vertical="center"/>
    </xf>
    <xf numFmtId="184" fontId="4" fillId="0" borderId="40" xfId="17" applyNumberFormat="1" applyFont="1" applyFill="1" applyBorder="1" applyAlignment="1">
      <alignment vertical="center"/>
    </xf>
    <xf numFmtId="184" fontId="4" fillId="0" borderId="4" xfId="17" applyNumberFormat="1" applyFont="1" applyFill="1" applyBorder="1" applyAlignment="1">
      <alignment vertical="center"/>
    </xf>
    <xf numFmtId="184" fontId="4" fillId="0" borderId="24" xfId="17" applyNumberFormat="1" applyFont="1" applyFill="1" applyBorder="1" applyAlignment="1">
      <alignment vertical="center"/>
    </xf>
    <xf numFmtId="184" fontId="4" fillId="0" borderId="35" xfId="17" applyNumberFormat="1" applyFont="1" applyFill="1" applyBorder="1" applyAlignment="1">
      <alignment vertical="center"/>
    </xf>
    <xf numFmtId="184" fontId="4" fillId="0" borderId="25" xfId="17" applyNumberFormat="1" applyFont="1" applyFill="1" applyBorder="1" applyAlignment="1">
      <alignment vertical="center"/>
    </xf>
    <xf numFmtId="184" fontId="4" fillId="0" borderId="46" xfId="17" applyNumberFormat="1" applyFont="1" applyFill="1" applyBorder="1" applyAlignment="1">
      <alignment vertical="center"/>
    </xf>
    <xf numFmtId="184" fontId="4" fillId="0" borderId="27" xfId="17" applyNumberFormat="1" applyFont="1" applyFill="1" applyBorder="1" applyAlignment="1">
      <alignment vertical="center"/>
    </xf>
    <xf numFmtId="184" fontId="4" fillId="0" borderId="28" xfId="17" applyNumberFormat="1" applyFont="1" applyFill="1" applyBorder="1" applyAlignment="1">
      <alignment vertical="center"/>
    </xf>
    <xf numFmtId="184" fontId="4" fillId="0" borderId="30" xfId="17" applyNumberFormat="1" applyFont="1" applyFill="1" applyBorder="1" applyAlignment="1">
      <alignment vertical="center"/>
    </xf>
    <xf numFmtId="184" fontId="4" fillId="0" borderId="24" xfId="17" applyNumberFormat="1" applyFont="1" applyBorder="1" applyAlignment="1">
      <alignment vertical="center"/>
    </xf>
    <xf numFmtId="184" fontId="4" fillId="0" borderId="35" xfId="17" applyNumberFormat="1" applyFont="1" applyBorder="1" applyAlignment="1">
      <alignment vertical="center"/>
    </xf>
    <xf numFmtId="184" fontId="4" fillId="2" borderId="22" xfId="17" applyNumberFormat="1" applyFont="1" applyFill="1" applyBorder="1" applyAlignment="1">
      <alignment vertical="center"/>
    </xf>
    <xf numFmtId="184" fontId="4" fillId="2" borderId="12" xfId="17" applyNumberFormat="1" applyFont="1" applyFill="1" applyBorder="1" applyAlignment="1">
      <alignment vertical="center"/>
    </xf>
    <xf numFmtId="184" fontId="4" fillId="0" borderId="12" xfId="17" applyNumberFormat="1" applyFont="1" applyFill="1" applyBorder="1" applyAlignment="1">
      <alignment vertical="center"/>
    </xf>
    <xf numFmtId="190" fontId="4" fillId="0" borderId="8" xfId="17" applyNumberFormat="1" applyFont="1" applyFill="1" applyBorder="1" applyAlignment="1">
      <alignment vertical="center"/>
    </xf>
    <xf numFmtId="190" fontId="4" fillId="0" borderId="5" xfId="17" applyNumberFormat="1" applyFont="1" applyFill="1" applyBorder="1" applyAlignment="1">
      <alignment vertical="center"/>
    </xf>
    <xf numFmtId="190" fontId="4" fillId="0" borderId="10" xfId="17" applyNumberFormat="1" applyFont="1" applyFill="1" applyBorder="1" applyAlignment="1">
      <alignment vertical="center"/>
    </xf>
    <xf numFmtId="190" fontId="4" fillId="0" borderId="29" xfId="17" applyNumberFormat="1" applyFont="1" applyFill="1" applyBorder="1" applyAlignment="1">
      <alignment vertical="center"/>
    </xf>
    <xf numFmtId="184" fontId="4" fillId="2" borderId="47" xfId="17" applyNumberFormat="1" applyFont="1" applyFill="1" applyBorder="1" applyAlignment="1">
      <alignment vertical="center"/>
    </xf>
    <xf numFmtId="184" fontId="4" fillId="2" borderId="43" xfId="17" applyNumberFormat="1" applyFont="1" applyFill="1" applyBorder="1" applyAlignment="1">
      <alignment vertical="center"/>
    </xf>
    <xf numFmtId="184" fontId="4" fillId="2" borderId="34" xfId="17" applyNumberFormat="1" applyFont="1" applyFill="1" applyBorder="1" applyAlignment="1">
      <alignment vertical="center"/>
    </xf>
    <xf numFmtId="184" fontId="4" fillId="2" borderId="26" xfId="17" applyNumberFormat="1" applyFont="1" applyFill="1" applyBorder="1" applyAlignment="1">
      <alignment vertical="center"/>
    </xf>
    <xf numFmtId="184" fontId="4" fillId="0" borderId="26" xfId="17" applyNumberFormat="1" applyFont="1" applyFill="1" applyBorder="1" applyAlignment="1">
      <alignment vertical="center"/>
    </xf>
    <xf numFmtId="184" fontId="4" fillId="0" borderId="12" xfId="17" applyNumberFormat="1" applyFont="1" applyBorder="1" applyAlignment="1">
      <alignment vertical="center"/>
    </xf>
    <xf numFmtId="190" fontId="4" fillId="0" borderId="13" xfId="17" applyNumberFormat="1" applyFont="1" applyFill="1" applyBorder="1" applyAlignment="1">
      <alignment vertical="center"/>
    </xf>
    <xf numFmtId="190" fontId="4" fillId="0" borderId="9" xfId="17" applyNumberFormat="1" applyFont="1" applyFill="1" applyBorder="1" applyAlignment="1">
      <alignment vertical="center"/>
    </xf>
    <xf numFmtId="190" fontId="4" fillId="0" borderId="6" xfId="17" applyNumberFormat="1" applyFont="1" applyFill="1" applyBorder="1" applyAlignment="1">
      <alignment vertical="center"/>
    </xf>
    <xf numFmtId="190" fontId="4" fillId="0" borderId="36" xfId="17" applyNumberFormat="1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49" fontId="4" fillId="0" borderId="17" xfId="17" applyNumberFormat="1" applyFont="1" applyFill="1" applyBorder="1" applyAlignment="1">
      <alignment horizontal="center" vertical="center"/>
    </xf>
    <xf numFmtId="49" fontId="4" fillId="0" borderId="19" xfId="17" applyNumberFormat="1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vertical="center"/>
    </xf>
    <xf numFmtId="38" fontId="4" fillId="0" borderId="38" xfId="17" applyFont="1" applyFill="1" applyBorder="1" applyAlignment="1">
      <alignment horizontal="right" vertical="center"/>
    </xf>
    <xf numFmtId="38" fontId="4" fillId="0" borderId="42" xfId="17" applyFont="1" applyFill="1" applyBorder="1" applyAlignment="1">
      <alignment horizontal="center" vertical="center"/>
    </xf>
    <xf numFmtId="38" fontId="4" fillId="0" borderId="38" xfId="17" applyFont="1" applyFill="1" applyBorder="1" applyAlignment="1">
      <alignment horizontal="center" vertical="center"/>
    </xf>
    <xf numFmtId="38" fontId="4" fillId="0" borderId="23" xfId="17" applyFont="1" applyFill="1" applyBorder="1" applyAlignment="1">
      <alignment vertical="center"/>
    </xf>
    <xf numFmtId="40" fontId="4" fillId="0" borderId="48" xfId="17" applyNumberFormat="1" applyFont="1" applyFill="1" applyBorder="1" applyAlignment="1">
      <alignment vertical="center"/>
    </xf>
    <xf numFmtId="38" fontId="4" fillId="0" borderId="22" xfId="17" applyFont="1" applyFill="1" applyBorder="1" applyAlignment="1">
      <alignment vertical="center"/>
    </xf>
    <xf numFmtId="38" fontId="4" fillId="0" borderId="21" xfId="17" applyFont="1" applyFill="1" applyBorder="1" applyAlignment="1">
      <alignment vertical="center"/>
    </xf>
    <xf numFmtId="38" fontId="4" fillId="0" borderId="34" xfId="17" applyFont="1" applyFill="1" applyBorder="1" applyAlignment="1">
      <alignment vertical="center"/>
    </xf>
    <xf numFmtId="38" fontId="4" fillId="0" borderId="28" xfId="17" applyFont="1" applyFill="1" applyBorder="1" applyAlignment="1">
      <alignment vertical="center"/>
    </xf>
    <xf numFmtId="38" fontId="4" fillId="0" borderId="16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22" xfId="17" applyFont="1" applyFill="1" applyBorder="1" applyAlignment="1">
      <alignment horizontal="center" vertical="center"/>
    </xf>
    <xf numFmtId="38" fontId="4" fillId="0" borderId="49" xfId="17" applyFont="1" applyFill="1" applyBorder="1" applyAlignment="1">
      <alignment horizontal="center" vertical="center"/>
    </xf>
    <xf numFmtId="38" fontId="4" fillId="0" borderId="50" xfId="17" applyFont="1" applyFill="1" applyBorder="1" applyAlignment="1">
      <alignment vertical="center"/>
    </xf>
    <xf numFmtId="38" fontId="4" fillId="0" borderId="51" xfId="17" applyFont="1" applyFill="1" applyBorder="1" applyAlignment="1">
      <alignment vertical="center"/>
    </xf>
    <xf numFmtId="38" fontId="4" fillId="0" borderId="27" xfId="17" applyFont="1" applyFill="1" applyBorder="1" applyAlignment="1">
      <alignment vertical="center"/>
    </xf>
    <xf numFmtId="38" fontId="4" fillId="0" borderId="37" xfId="17" applyFont="1" applyFill="1" applyBorder="1" applyAlignment="1">
      <alignment vertical="center"/>
    </xf>
    <xf numFmtId="38" fontId="4" fillId="0" borderId="38" xfId="17" applyFont="1" applyFill="1" applyBorder="1" applyAlignment="1">
      <alignment vertical="center"/>
    </xf>
    <xf numFmtId="38" fontId="4" fillId="0" borderId="41" xfId="17" applyFont="1" applyFill="1" applyBorder="1" applyAlignment="1">
      <alignment vertical="center"/>
    </xf>
    <xf numFmtId="38" fontId="4" fillId="0" borderId="40" xfId="17" applyFont="1" applyFill="1" applyBorder="1" applyAlignment="1">
      <alignment vertical="center"/>
    </xf>
    <xf numFmtId="38" fontId="4" fillId="0" borderId="46" xfId="17" applyFont="1" applyFill="1" applyBorder="1" applyAlignment="1">
      <alignment vertical="center"/>
    </xf>
    <xf numFmtId="49" fontId="4" fillId="0" borderId="16" xfId="17" applyNumberFormat="1" applyFont="1" applyFill="1" applyBorder="1" applyAlignment="1">
      <alignment horizontal="center" vertical="center"/>
    </xf>
    <xf numFmtId="49" fontId="4" fillId="0" borderId="37" xfId="17" applyNumberFormat="1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42" xfId="17" applyFont="1" applyFill="1" applyBorder="1" applyAlignment="1">
      <alignment vertical="center"/>
    </xf>
    <xf numFmtId="40" fontId="4" fillId="0" borderId="48" xfId="17" applyNumberFormat="1" applyFont="1" applyFill="1" applyBorder="1" applyAlignment="1">
      <alignment horizontal="center" vertical="center"/>
    </xf>
    <xf numFmtId="49" fontId="4" fillId="0" borderId="20" xfId="17" applyNumberFormat="1" applyFont="1" applyFill="1" applyBorder="1" applyAlignment="1">
      <alignment horizontal="center" vertical="center"/>
    </xf>
    <xf numFmtId="49" fontId="4" fillId="0" borderId="38" xfId="17" applyNumberFormat="1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vertical="center"/>
    </xf>
    <xf numFmtId="38" fontId="4" fillId="0" borderId="39" xfId="17" applyFont="1" applyFill="1" applyBorder="1" applyAlignment="1">
      <alignment vertical="center"/>
    </xf>
    <xf numFmtId="38" fontId="4" fillId="0" borderId="52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9" xfId="17" applyFont="1" applyFill="1" applyBorder="1" applyAlignment="1">
      <alignment horizontal="center" vertical="center"/>
    </xf>
    <xf numFmtId="49" fontId="4" fillId="0" borderId="18" xfId="17" applyNumberFormat="1" applyFont="1" applyFill="1" applyBorder="1" applyAlignment="1">
      <alignment horizontal="center" vertical="center"/>
    </xf>
    <xf numFmtId="184" fontId="4" fillId="0" borderId="21" xfId="17" applyNumberFormat="1" applyFont="1" applyBorder="1" applyAlignment="1">
      <alignment vertical="center"/>
    </xf>
    <xf numFmtId="49" fontId="4" fillId="0" borderId="0" xfId="17" applyNumberFormat="1" applyFont="1" applyFill="1" applyBorder="1" applyAlignment="1">
      <alignment horizontal="center" vertical="center" shrinkToFit="1"/>
    </xf>
    <xf numFmtId="184" fontId="4" fillId="0" borderId="24" xfId="17" applyNumberFormat="1" applyFont="1" applyBorder="1" applyAlignment="1">
      <alignment horizontal="center" vertical="center"/>
    </xf>
    <xf numFmtId="184" fontId="4" fillId="0" borderId="31" xfId="17" applyNumberFormat="1" applyFont="1" applyBorder="1" applyAlignment="1">
      <alignment horizontal="center" vertical="center"/>
    </xf>
    <xf numFmtId="38" fontId="4" fillId="0" borderId="33" xfId="17" applyFont="1" applyFill="1" applyBorder="1" applyAlignment="1">
      <alignment vertical="center"/>
    </xf>
    <xf numFmtId="38" fontId="4" fillId="0" borderId="33" xfId="17" applyFont="1" applyFill="1" applyBorder="1" applyAlignment="1">
      <alignment horizontal="center" vertical="center" shrinkToFit="1"/>
    </xf>
    <xf numFmtId="38" fontId="4" fillId="0" borderId="33" xfId="17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 shrinkToFit="1"/>
    </xf>
    <xf numFmtId="38" fontId="4" fillId="0" borderId="32" xfId="17" applyFont="1" applyFill="1" applyBorder="1" applyAlignment="1">
      <alignment vertical="center"/>
    </xf>
    <xf numFmtId="184" fontId="4" fillId="0" borderId="38" xfId="17" applyNumberFormat="1" applyFont="1" applyBorder="1" applyAlignment="1">
      <alignment horizontal="center" vertical="center"/>
    </xf>
    <xf numFmtId="184" fontId="4" fillId="0" borderId="39" xfId="17" applyNumberFormat="1" applyFont="1" applyBorder="1" applyAlignment="1">
      <alignment horizontal="center" vertical="center"/>
    </xf>
    <xf numFmtId="184" fontId="4" fillId="0" borderId="38" xfId="17" applyNumberFormat="1" applyFont="1" applyBorder="1" applyAlignment="1">
      <alignment vertical="center"/>
    </xf>
    <xf numFmtId="184" fontId="4" fillId="2" borderId="46" xfId="17" applyNumberFormat="1" applyFont="1" applyFill="1" applyBorder="1" applyAlignment="1">
      <alignment vertical="center"/>
    </xf>
    <xf numFmtId="184" fontId="4" fillId="2" borderId="42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184" fontId="3" fillId="0" borderId="16" xfId="17" applyNumberFormat="1" applyFont="1" applyFill="1" applyBorder="1" applyAlignment="1">
      <alignment vertical="center"/>
    </xf>
    <xf numFmtId="184" fontId="3" fillId="0" borderId="17" xfId="17" applyNumberFormat="1" applyFont="1" applyFill="1" applyBorder="1" applyAlignment="1">
      <alignment vertical="center"/>
    </xf>
    <xf numFmtId="38" fontId="3" fillId="0" borderId="53" xfId="17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84" fontId="3" fillId="0" borderId="10" xfId="17" applyNumberFormat="1" applyFont="1" applyFill="1" applyBorder="1" applyAlignment="1">
      <alignment vertical="center"/>
    </xf>
    <xf numFmtId="184" fontId="3" fillId="0" borderId="7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3" fillId="0" borderId="1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4" fontId="3" fillId="0" borderId="22" xfId="17" applyNumberFormat="1" applyFont="1" applyFill="1" applyBorder="1" applyAlignment="1">
      <alignment vertical="center"/>
    </xf>
    <xf numFmtId="184" fontId="3" fillId="0" borderId="6" xfId="17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horizontal="center" vertical="center" shrinkToFit="1"/>
    </xf>
    <xf numFmtId="38" fontId="10" fillId="0" borderId="44" xfId="17" applyFont="1" applyFill="1" applyBorder="1" applyAlignment="1">
      <alignment vertical="center"/>
    </xf>
    <xf numFmtId="38" fontId="10" fillId="0" borderId="8" xfId="17" applyFont="1" applyFill="1" applyBorder="1" applyAlignment="1">
      <alignment vertical="center"/>
    </xf>
    <xf numFmtId="38" fontId="3" fillId="0" borderId="37" xfId="17" applyFont="1" applyFill="1" applyBorder="1" applyAlignment="1">
      <alignment horizontal="center" vertical="center"/>
    </xf>
    <xf numFmtId="38" fontId="3" fillId="0" borderId="38" xfId="17" applyFont="1" applyFill="1" applyBorder="1" applyAlignment="1">
      <alignment horizontal="center" vertical="center"/>
    </xf>
    <xf numFmtId="38" fontId="3" fillId="0" borderId="40" xfId="17" applyFont="1" applyFill="1" applyBorder="1" applyAlignment="1">
      <alignment vertical="center"/>
    </xf>
    <xf numFmtId="38" fontId="3" fillId="0" borderId="41" xfId="17" applyFont="1" applyFill="1" applyBorder="1" applyAlignment="1">
      <alignment vertical="center"/>
    </xf>
    <xf numFmtId="38" fontId="3" fillId="0" borderId="42" xfId="17" applyFont="1" applyFill="1" applyBorder="1" applyAlignment="1">
      <alignment vertical="center"/>
    </xf>
    <xf numFmtId="184" fontId="3" fillId="0" borderId="37" xfId="17" applyNumberFormat="1" applyFont="1" applyFill="1" applyBorder="1" applyAlignment="1">
      <alignment vertical="center"/>
    </xf>
    <xf numFmtId="184" fontId="3" fillId="0" borderId="41" xfId="17" applyNumberFormat="1" applyFont="1" applyFill="1" applyBorder="1" applyAlignment="1">
      <alignment vertical="center"/>
    </xf>
    <xf numFmtId="184" fontId="3" fillId="0" borderId="40" xfId="17" applyNumberFormat="1" applyFont="1" applyFill="1" applyBorder="1" applyAlignment="1">
      <alignment vertical="center"/>
    </xf>
    <xf numFmtId="38" fontId="3" fillId="0" borderId="54" xfId="17" applyFont="1" applyFill="1" applyBorder="1" applyAlignment="1">
      <alignment vertical="center"/>
    </xf>
    <xf numFmtId="38" fontId="3" fillId="0" borderId="55" xfId="17" applyFont="1" applyFill="1" applyBorder="1" applyAlignment="1">
      <alignment vertical="center"/>
    </xf>
    <xf numFmtId="38" fontId="3" fillId="0" borderId="45" xfId="17" applyFont="1" applyFill="1" applyBorder="1" applyAlignment="1">
      <alignment vertical="center"/>
    </xf>
    <xf numFmtId="38" fontId="3" fillId="0" borderId="38" xfId="17" applyFont="1" applyFill="1" applyBorder="1" applyAlignment="1">
      <alignment vertical="center"/>
    </xf>
    <xf numFmtId="38" fontId="3" fillId="0" borderId="24" xfId="17" applyFont="1" applyFill="1" applyBorder="1" applyAlignment="1">
      <alignment horizontal="center" vertical="center"/>
    </xf>
    <xf numFmtId="38" fontId="3" fillId="0" borderId="31" xfId="17" applyFont="1" applyFill="1" applyBorder="1" applyAlignment="1">
      <alignment horizontal="center" vertical="center"/>
    </xf>
    <xf numFmtId="38" fontId="3" fillId="0" borderId="39" xfId="17" applyFont="1" applyFill="1" applyBorder="1" applyAlignment="1">
      <alignment horizontal="center" vertical="center"/>
    </xf>
    <xf numFmtId="38" fontId="3" fillId="0" borderId="32" xfId="17" applyFont="1" applyFill="1" applyBorder="1" applyAlignment="1">
      <alignment vertical="center" shrinkToFit="1"/>
    </xf>
    <xf numFmtId="38" fontId="3" fillId="0" borderId="33" xfId="17" applyFont="1" applyFill="1" applyBorder="1" applyAlignment="1">
      <alignment vertical="center" shrinkToFit="1"/>
    </xf>
    <xf numFmtId="38" fontId="3" fillId="0" borderId="46" xfId="17" applyFont="1" applyFill="1" applyBorder="1" applyAlignment="1">
      <alignment vertical="center"/>
    </xf>
    <xf numFmtId="38" fontId="3" fillId="0" borderId="36" xfId="17" applyFont="1" applyFill="1" applyBorder="1" applyAlignment="1">
      <alignment vertical="center"/>
    </xf>
    <xf numFmtId="184" fontId="4" fillId="0" borderId="49" xfId="0" applyNumberFormat="1" applyFont="1" applyBorder="1" applyAlignment="1">
      <alignment horizontal="left" vertical="center"/>
    </xf>
    <xf numFmtId="184" fontId="4" fillId="0" borderId="2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35" xfId="0" applyNumberFormat="1" applyFont="1" applyBorder="1" applyAlignment="1">
      <alignment horizontal="left" vertical="center"/>
    </xf>
    <xf numFmtId="184" fontId="4" fillId="0" borderId="25" xfId="0" applyNumberFormat="1" applyFont="1" applyFill="1" applyBorder="1" applyAlignment="1">
      <alignment horizontal="left" vertical="center"/>
    </xf>
    <xf numFmtId="184" fontId="4" fillId="2" borderId="20" xfId="0" applyNumberFormat="1" applyFont="1" applyFill="1" applyBorder="1" applyAlignment="1">
      <alignment horizontal="left" vertical="center"/>
    </xf>
    <xf numFmtId="184" fontId="4" fillId="2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8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184" fontId="4" fillId="0" borderId="41" xfId="0" applyNumberFormat="1" applyFont="1" applyFill="1" applyBorder="1" applyAlignment="1">
      <alignment horizontal="left" vertical="center"/>
    </xf>
    <xf numFmtId="184" fontId="4" fillId="0" borderId="46" xfId="0" applyNumberFormat="1" applyFont="1" applyFill="1" applyBorder="1" applyAlignment="1">
      <alignment horizontal="left"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29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38" fontId="4" fillId="0" borderId="21" xfId="17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34" xfId="17" applyFont="1" applyBorder="1" applyAlignment="1">
      <alignment vertical="center"/>
    </xf>
    <xf numFmtId="38" fontId="4" fillId="0" borderId="26" xfId="17" applyFont="1" applyBorder="1" applyAlignment="1">
      <alignment vertical="center"/>
    </xf>
    <xf numFmtId="38" fontId="4" fillId="0" borderId="37" xfId="17" applyFont="1" applyBorder="1" applyAlignment="1">
      <alignment vertical="center"/>
    </xf>
    <xf numFmtId="38" fontId="4" fillId="0" borderId="38" xfId="17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38" fontId="4" fillId="0" borderId="46" xfId="17" applyFont="1" applyBorder="1" applyAlignment="1">
      <alignment vertical="center"/>
    </xf>
    <xf numFmtId="38" fontId="4" fillId="0" borderId="25" xfId="17" applyFont="1" applyFill="1" applyBorder="1" applyAlignment="1">
      <alignment vertical="center"/>
    </xf>
    <xf numFmtId="38" fontId="4" fillId="0" borderId="29" xfId="17" applyFont="1" applyFill="1" applyBorder="1" applyAlignment="1">
      <alignment vertical="center"/>
    </xf>
    <xf numFmtId="38" fontId="4" fillId="0" borderId="30" xfId="17" applyFont="1" applyFill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38" fontId="4" fillId="0" borderId="36" xfId="17" applyFont="1" applyFill="1" applyBorder="1" applyAlignment="1">
      <alignment vertical="center"/>
    </xf>
    <xf numFmtId="38" fontId="4" fillId="0" borderId="24" xfId="17" applyFont="1" applyBorder="1" applyAlignment="1">
      <alignment vertical="center"/>
    </xf>
    <xf numFmtId="38" fontId="4" fillId="0" borderId="31" xfId="17" applyFont="1" applyBorder="1" applyAlignment="1">
      <alignment vertical="center"/>
    </xf>
    <xf numFmtId="38" fontId="4" fillId="0" borderId="39" xfId="17" applyFont="1" applyBorder="1" applyAlignment="1">
      <alignment vertical="center"/>
    </xf>
    <xf numFmtId="177" fontId="4" fillId="0" borderId="16" xfId="17" applyNumberFormat="1" applyFont="1" applyBorder="1" applyAlignment="1">
      <alignment vertical="center"/>
    </xf>
    <xf numFmtId="177" fontId="4" fillId="0" borderId="17" xfId="17" applyNumberFormat="1" applyFont="1" applyBorder="1" applyAlignment="1">
      <alignment vertical="center"/>
    </xf>
    <xf numFmtId="177" fontId="4" fillId="0" borderId="17" xfId="17" applyNumberFormat="1" applyFont="1" applyBorder="1" applyAlignment="1">
      <alignment horizontal="left" vertical="center"/>
    </xf>
    <xf numFmtId="177" fontId="4" fillId="0" borderId="20" xfId="17" applyNumberFormat="1" applyFont="1" applyBorder="1" applyAlignment="1">
      <alignment vertical="center"/>
    </xf>
    <xf numFmtId="177" fontId="4" fillId="0" borderId="22" xfId="17" applyNumberFormat="1" applyFont="1" applyBorder="1" applyAlignment="1">
      <alignment vertical="center"/>
    </xf>
    <xf numFmtId="177" fontId="4" fillId="0" borderId="21" xfId="17" applyNumberFormat="1" applyFont="1" applyBorder="1" applyAlignment="1">
      <alignment vertical="center"/>
    </xf>
    <xf numFmtId="177" fontId="4" fillId="0" borderId="24" xfId="17" applyNumberFormat="1" applyFont="1" applyBorder="1" applyAlignment="1">
      <alignment vertical="center"/>
    </xf>
    <xf numFmtId="177" fontId="4" fillId="0" borderId="32" xfId="17" applyNumberFormat="1" applyFont="1" applyBorder="1" applyAlignment="1">
      <alignment vertical="center"/>
    </xf>
    <xf numFmtId="177" fontId="4" fillId="0" borderId="37" xfId="17" applyNumberFormat="1" applyFont="1" applyBorder="1" applyAlignment="1">
      <alignment vertical="center"/>
    </xf>
    <xf numFmtId="177" fontId="4" fillId="0" borderId="38" xfId="17" applyNumberFormat="1" applyFont="1" applyBorder="1" applyAlignment="1">
      <alignment horizontal="right" vertical="center"/>
    </xf>
    <xf numFmtId="177" fontId="4" fillId="0" borderId="31" xfId="17" applyNumberFormat="1" applyFont="1" applyBorder="1" applyAlignment="1">
      <alignment vertical="center"/>
    </xf>
    <xf numFmtId="177" fontId="4" fillId="0" borderId="31" xfId="17" applyNumberFormat="1" applyFont="1" applyBorder="1" applyAlignment="1">
      <alignment horizontal="center" vertical="center"/>
    </xf>
    <xf numFmtId="177" fontId="4" fillId="0" borderId="39" xfId="17" applyNumberFormat="1" applyFont="1" applyBorder="1" applyAlignment="1">
      <alignment horizontal="center" vertical="center"/>
    </xf>
    <xf numFmtId="38" fontId="4" fillId="0" borderId="33" xfId="17" applyFont="1" applyBorder="1" applyAlignment="1">
      <alignment vertical="center" shrinkToFit="1"/>
    </xf>
    <xf numFmtId="177" fontId="4" fillId="0" borderId="0" xfId="17" applyNumberFormat="1" applyFont="1" applyBorder="1" applyAlignment="1">
      <alignment vertical="center"/>
    </xf>
    <xf numFmtId="177" fontId="4" fillId="0" borderId="56" xfId="17" applyNumberFormat="1" applyFont="1" applyBorder="1" applyAlignment="1">
      <alignment vertical="center"/>
    </xf>
    <xf numFmtId="177" fontId="4" fillId="0" borderId="36" xfId="17" applyNumberFormat="1" applyFont="1" applyBorder="1" applyAlignment="1">
      <alignment vertical="center"/>
    </xf>
    <xf numFmtId="38" fontId="9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3" fillId="0" borderId="32" xfId="17" applyFont="1" applyFill="1" applyBorder="1" applyAlignment="1">
      <alignment vertical="center"/>
    </xf>
    <xf numFmtId="49" fontId="3" fillId="0" borderId="37" xfId="17" applyNumberFormat="1" applyFont="1" applyFill="1" applyBorder="1" applyAlignment="1">
      <alignment horizontal="right" vertical="center"/>
    </xf>
    <xf numFmtId="49" fontId="3" fillId="0" borderId="38" xfId="17" applyNumberFormat="1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vertical="center"/>
    </xf>
    <xf numFmtId="0" fontId="3" fillId="0" borderId="42" xfId="17" applyNumberFormat="1" applyFont="1" applyFill="1" applyBorder="1" applyAlignment="1">
      <alignment vertical="center"/>
    </xf>
    <xf numFmtId="0" fontId="3" fillId="0" borderId="40" xfId="17" applyNumberFormat="1" applyFont="1" applyFill="1" applyBorder="1" applyAlignment="1">
      <alignment vertical="center"/>
    </xf>
    <xf numFmtId="38" fontId="3" fillId="0" borderId="57" xfId="17" applyFont="1" applyFill="1" applyBorder="1" applyAlignment="1">
      <alignment vertical="center"/>
    </xf>
    <xf numFmtId="38" fontId="3" fillId="0" borderId="58" xfId="17" applyFont="1" applyFill="1" applyBorder="1" applyAlignment="1">
      <alignment vertical="center"/>
    </xf>
    <xf numFmtId="38" fontId="3" fillId="0" borderId="59" xfId="17" applyFont="1" applyFill="1" applyBorder="1" applyAlignment="1">
      <alignment vertical="center"/>
    </xf>
    <xf numFmtId="38" fontId="3" fillId="0" borderId="60" xfId="17" applyFont="1" applyFill="1" applyBorder="1" applyAlignment="1">
      <alignment vertical="center"/>
    </xf>
    <xf numFmtId="38" fontId="3" fillId="0" borderId="61" xfId="17" applyFont="1" applyFill="1" applyBorder="1" applyAlignment="1">
      <alignment vertical="center"/>
    </xf>
    <xf numFmtId="38" fontId="3" fillId="0" borderId="62" xfId="17" applyFont="1" applyFill="1" applyBorder="1" applyAlignment="1">
      <alignment vertical="center"/>
    </xf>
    <xf numFmtId="38" fontId="3" fillId="0" borderId="63" xfId="17" applyFont="1" applyFill="1" applyBorder="1" applyAlignment="1">
      <alignment vertical="center"/>
    </xf>
    <xf numFmtId="0" fontId="3" fillId="0" borderId="64" xfId="17" applyNumberFormat="1" applyFont="1" applyFill="1" applyBorder="1" applyAlignment="1">
      <alignment vertical="center"/>
    </xf>
    <xf numFmtId="0" fontId="3" fillId="0" borderId="59" xfId="17" applyNumberFormat="1" applyFont="1" applyFill="1" applyBorder="1" applyAlignment="1">
      <alignment vertical="center"/>
    </xf>
    <xf numFmtId="0" fontId="3" fillId="0" borderId="60" xfId="17" applyNumberFormat="1" applyFont="1" applyFill="1" applyBorder="1" applyAlignment="1">
      <alignment vertical="center"/>
    </xf>
    <xf numFmtId="57" fontId="3" fillId="0" borderId="61" xfId="17" applyNumberFormat="1" applyFont="1" applyFill="1" applyBorder="1" applyAlignment="1">
      <alignment horizontal="center" vertical="center"/>
    </xf>
    <xf numFmtId="0" fontId="3" fillId="0" borderId="65" xfId="17" applyNumberFormat="1" applyFont="1" applyFill="1" applyBorder="1" applyAlignment="1">
      <alignment vertical="center"/>
    </xf>
    <xf numFmtId="0" fontId="3" fillId="0" borderId="66" xfId="17" applyNumberFormat="1" applyFont="1" applyFill="1" applyBorder="1" applyAlignment="1">
      <alignment vertical="center"/>
    </xf>
    <xf numFmtId="0" fontId="3" fillId="0" borderId="67" xfId="17" applyNumberFormat="1" applyFont="1" applyFill="1" applyBorder="1" applyAlignment="1">
      <alignment vertical="center"/>
    </xf>
    <xf numFmtId="57" fontId="3" fillId="0" borderId="68" xfId="17" applyNumberFormat="1" applyFont="1" applyFill="1" applyBorder="1" applyAlignment="1">
      <alignment horizontal="center" vertical="center"/>
    </xf>
    <xf numFmtId="38" fontId="3" fillId="0" borderId="69" xfId="17" applyFont="1" applyFill="1" applyBorder="1" applyAlignment="1">
      <alignment vertical="center"/>
    </xf>
    <xf numFmtId="0" fontId="3" fillId="0" borderId="70" xfId="17" applyNumberFormat="1" applyFont="1" applyFill="1" applyBorder="1" applyAlignment="1">
      <alignment vertical="center"/>
    </xf>
    <xf numFmtId="40" fontId="3" fillId="0" borderId="71" xfId="17" applyNumberFormat="1" applyFont="1" applyFill="1" applyBorder="1" applyAlignment="1">
      <alignment vertical="center"/>
    </xf>
    <xf numFmtId="0" fontId="3" fillId="0" borderId="71" xfId="17" applyNumberFormat="1" applyFont="1" applyFill="1" applyBorder="1" applyAlignment="1">
      <alignment vertical="center"/>
    </xf>
    <xf numFmtId="40" fontId="3" fillId="0" borderId="72" xfId="17" applyNumberFormat="1" applyFont="1" applyFill="1" applyBorder="1" applyAlignment="1">
      <alignment vertical="center"/>
    </xf>
    <xf numFmtId="38" fontId="3" fillId="0" borderId="68" xfId="17" applyFont="1" applyFill="1" applyBorder="1" applyAlignment="1">
      <alignment vertical="center"/>
    </xf>
    <xf numFmtId="38" fontId="3" fillId="0" borderId="73" xfId="17" applyFont="1" applyFill="1" applyBorder="1" applyAlignment="1">
      <alignment vertical="center"/>
    </xf>
    <xf numFmtId="38" fontId="3" fillId="0" borderId="74" xfId="17" applyFont="1" applyFill="1" applyBorder="1" applyAlignment="1">
      <alignment vertical="center"/>
    </xf>
    <xf numFmtId="38" fontId="3" fillId="0" borderId="75" xfId="17" applyFont="1" applyFill="1" applyBorder="1" applyAlignment="1">
      <alignment vertical="center"/>
    </xf>
    <xf numFmtId="40" fontId="3" fillId="0" borderId="76" xfId="17" applyNumberFormat="1" applyFont="1" applyFill="1" applyBorder="1" applyAlignment="1">
      <alignment vertical="center"/>
    </xf>
    <xf numFmtId="0" fontId="3" fillId="0" borderId="77" xfId="17" applyNumberFormat="1" applyFont="1" applyFill="1" applyBorder="1" applyAlignment="1">
      <alignment vertical="center"/>
    </xf>
    <xf numFmtId="38" fontId="3" fillId="0" borderId="78" xfId="17" applyFont="1" applyFill="1" applyBorder="1" applyAlignment="1">
      <alignment vertical="center"/>
    </xf>
    <xf numFmtId="38" fontId="3" fillId="0" borderId="79" xfId="17" applyFont="1" applyFill="1" applyBorder="1" applyAlignment="1">
      <alignment vertical="center"/>
    </xf>
    <xf numFmtId="38" fontId="3" fillId="0" borderId="80" xfId="17" applyFont="1" applyFill="1" applyBorder="1" applyAlignment="1">
      <alignment vertical="center"/>
    </xf>
    <xf numFmtId="38" fontId="3" fillId="0" borderId="81" xfId="17" applyFont="1" applyFill="1" applyBorder="1" applyAlignment="1">
      <alignment vertical="center"/>
    </xf>
    <xf numFmtId="0" fontId="3" fillId="0" borderId="82" xfId="17" applyNumberFormat="1" applyFont="1" applyFill="1" applyBorder="1" applyAlignment="1">
      <alignment vertical="center"/>
    </xf>
    <xf numFmtId="38" fontId="3" fillId="0" borderId="83" xfId="17" applyFont="1" applyFill="1" applyBorder="1" applyAlignment="1">
      <alignment vertical="center"/>
    </xf>
    <xf numFmtId="38" fontId="3" fillId="0" borderId="84" xfId="17" applyFont="1" applyFill="1" applyBorder="1" applyAlignment="1">
      <alignment vertical="center"/>
    </xf>
    <xf numFmtId="1" fontId="3" fillId="0" borderId="84" xfId="17" applyNumberFormat="1" applyFont="1" applyFill="1" applyBorder="1" applyAlignment="1">
      <alignment vertical="center"/>
    </xf>
    <xf numFmtId="38" fontId="3" fillId="0" borderId="85" xfId="17" applyFont="1" applyFill="1" applyBorder="1" applyAlignment="1">
      <alignment vertical="center"/>
    </xf>
    <xf numFmtId="0" fontId="3" fillId="0" borderId="83" xfId="17" applyNumberFormat="1" applyFont="1" applyFill="1" applyBorder="1" applyAlignment="1">
      <alignment vertical="center"/>
    </xf>
    <xf numFmtId="0" fontId="3" fillId="0" borderId="86" xfId="17" applyNumberFormat="1" applyFont="1" applyFill="1" applyBorder="1" applyAlignment="1">
      <alignment vertical="center"/>
    </xf>
    <xf numFmtId="38" fontId="3" fillId="0" borderId="87" xfId="17" applyFont="1" applyFill="1" applyBorder="1" applyAlignment="1">
      <alignment vertical="center"/>
    </xf>
    <xf numFmtId="38" fontId="3" fillId="0" borderId="88" xfId="17" applyFont="1" applyFill="1" applyBorder="1" applyAlignment="1">
      <alignment vertical="center"/>
    </xf>
    <xf numFmtId="38" fontId="3" fillId="0" borderId="89" xfId="17" applyFont="1" applyFill="1" applyBorder="1" applyAlignment="1">
      <alignment vertical="center"/>
    </xf>
    <xf numFmtId="38" fontId="3" fillId="0" borderId="90" xfId="17" applyFont="1" applyFill="1" applyBorder="1" applyAlignment="1">
      <alignment vertical="center"/>
    </xf>
    <xf numFmtId="40" fontId="3" fillId="0" borderId="12" xfId="17" applyNumberFormat="1" applyFont="1" applyFill="1" applyBorder="1" applyAlignment="1">
      <alignment horizontal="right" vertical="center"/>
    </xf>
    <xf numFmtId="38" fontId="3" fillId="0" borderId="64" xfId="17" applyFont="1" applyFill="1" applyBorder="1" applyAlignment="1">
      <alignment horizontal="left" vertical="center"/>
    </xf>
    <xf numFmtId="49" fontId="3" fillId="0" borderId="64" xfId="17" applyNumberFormat="1" applyFont="1" applyFill="1" applyBorder="1" applyAlignment="1">
      <alignment horizontal="left" vertical="center"/>
    </xf>
    <xf numFmtId="38" fontId="3" fillId="0" borderId="61" xfId="17" applyFont="1" applyFill="1" applyBorder="1" applyAlignment="1">
      <alignment horizontal="right" vertical="center"/>
    </xf>
    <xf numFmtId="38" fontId="3" fillId="0" borderId="67" xfId="17" applyFont="1" applyFill="1" applyBorder="1" applyAlignment="1">
      <alignment vertical="center"/>
    </xf>
    <xf numFmtId="38" fontId="3" fillId="0" borderId="68" xfId="17" applyFont="1" applyFill="1" applyBorder="1" applyAlignment="1">
      <alignment horizontal="right" vertical="center"/>
    </xf>
    <xf numFmtId="38" fontId="3" fillId="0" borderId="77" xfId="17" applyFont="1" applyFill="1" applyBorder="1" applyAlignment="1">
      <alignment vertical="center"/>
    </xf>
    <xf numFmtId="38" fontId="3" fillId="0" borderId="91" xfId="17" applyFont="1" applyFill="1" applyBorder="1" applyAlignment="1">
      <alignment vertical="center"/>
    </xf>
    <xf numFmtId="38" fontId="3" fillId="0" borderId="92" xfId="17" applyFont="1" applyFill="1" applyBorder="1" applyAlignment="1">
      <alignment vertical="center"/>
    </xf>
    <xf numFmtId="40" fontId="3" fillId="0" borderId="78" xfId="17" applyNumberFormat="1" applyFont="1" applyFill="1" applyBorder="1" applyAlignment="1">
      <alignment vertical="center"/>
    </xf>
    <xf numFmtId="38" fontId="3" fillId="0" borderId="71" xfId="17" applyFont="1" applyFill="1" applyBorder="1" applyAlignment="1">
      <alignment vertical="center"/>
    </xf>
    <xf numFmtId="40" fontId="3" fillId="0" borderId="61" xfId="17" applyNumberFormat="1" applyFont="1" applyFill="1" applyBorder="1" applyAlignment="1">
      <alignment vertical="center"/>
    </xf>
    <xf numFmtId="38" fontId="3" fillId="0" borderId="72" xfId="17" applyFont="1" applyFill="1" applyBorder="1" applyAlignment="1">
      <alignment vertical="center"/>
    </xf>
    <xf numFmtId="40" fontId="3" fillId="0" borderId="68" xfId="17" applyNumberFormat="1" applyFont="1" applyFill="1" applyBorder="1" applyAlignment="1">
      <alignment vertical="center"/>
    </xf>
    <xf numFmtId="190" fontId="7" fillId="0" borderId="8" xfId="17" applyNumberFormat="1" applyFont="1" applyFill="1" applyBorder="1" applyAlignment="1">
      <alignment vertical="center"/>
    </xf>
    <xf numFmtId="190" fontId="7" fillId="0" borderId="5" xfId="17" applyNumberFormat="1" applyFont="1" applyFill="1" applyBorder="1" applyAlignment="1">
      <alignment vertical="center"/>
    </xf>
    <xf numFmtId="190" fontId="7" fillId="0" borderId="10" xfId="17" applyNumberFormat="1" applyFont="1" applyFill="1" applyBorder="1" applyAlignment="1">
      <alignment vertical="center"/>
    </xf>
    <xf numFmtId="190" fontId="7" fillId="0" borderId="29" xfId="17" applyNumberFormat="1" applyFont="1" applyFill="1" applyBorder="1" applyAlignment="1">
      <alignment vertical="center"/>
    </xf>
    <xf numFmtId="184" fontId="4" fillId="0" borderId="38" xfId="17" applyNumberFormat="1" applyFont="1" applyFill="1" applyBorder="1" applyAlignment="1">
      <alignment vertical="center"/>
    </xf>
    <xf numFmtId="184" fontId="4" fillId="0" borderId="34" xfId="17" applyNumberFormat="1" applyFont="1" applyFill="1" applyBorder="1" applyAlignment="1">
      <alignment vertical="center"/>
    </xf>
    <xf numFmtId="184" fontId="4" fillId="0" borderId="14" xfId="17" applyNumberFormat="1" applyFont="1" applyFill="1" applyBorder="1" applyAlignment="1">
      <alignment vertical="center"/>
    </xf>
    <xf numFmtId="184" fontId="4" fillId="0" borderId="15" xfId="17" applyNumberFormat="1" applyFont="1" applyFill="1" applyBorder="1" applyAlignment="1">
      <alignment vertical="center"/>
    </xf>
    <xf numFmtId="184" fontId="4" fillId="0" borderId="55" xfId="17" applyNumberFormat="1" applyFont="1" applyFill="1" applyBorder="1" applyAlignment="1">
      <alignment vertical="center"/>
    </xf>
    <xf numFmtId="184" fontId="4" fillId="0" borderId="61" xfId="17" applyNumberFormat="1" applyFont="1" applyFill="1" applyBorder="1" applyAlignment="1">
      <alignment vertical="center"/>
    </xf>
    <xf numFmtId="184" fontId="4" fillId="0" borderId="62" xfId="17" applyNumberFormat="1" applyFont="1" applyFill="1" applyBorder="1" applyAlignment="1">
      <alignment vertical="center"/>
    </xf>
    <xf numFmtId="184" fontId="4" fillId="0" borderId="58" xfId="17" applyNumberFormat="1" applyFont="1" applyFill="1" applyBorder="1" applyAlignment="1">
      <alignment vertical="center"/>
    </xf>
    <xf numFmtId="184" fontId="4" fillId="0" borderId="63" xfId="17" applyNumberFormat="1" applyFont="1" applyFill="1" applyBorder="1" applyAlignment="1">
      <alignment vertical="center"/>
    </xf>
    <xf numFmtId="184" fontId="4" fillId="0" borderId="93" xfId="17" applyNumberFormat="1" applyFont="1" applyFill="1" applyBorder="1" applyAlignment="1">
      <alignment vertical="center"/>
    </xf>
    <xf numFmtId="184" fontId="4" fillId="0" borderId="94" xfId="17" applyNumberFormat="1" applyFont="1" applyFill="1" applyBorder="1" applyAlignment="1">
      <alignment vertical="center"/>
    </xf>
    <xf numFmtId="184" fontId="4" fillId="0" borderId="92" xfId="17" applyNumberFormat="1" applyFont="1" applyFill="1" applyBorder="1" applyAlignment="1">
      <alignment vertical="center"/>
    </xf>
    <xf numFmtId="184" fontId="4" fillId="0" borderId="95" xfId="17" applyNumberFormat="1" applyFont="1" applyFill="1" applyBorder="1" applyAlignment="1">
      <alignment vertical="center"/>
    </xf>
    <xf numFmtId="184" fontId="4" fillId="0" borderId="96" xfId="17" applyNumberFormat="1" applyFont="1" applyFill="1" applyBorder="1" applyAlignment="1">
      <alignment vertical="center"/>
    </xf>
    <xf numFmtId="184" fontId="4" fillId="0" borderId="97" xfId="17" applyNumberFormat="1" applyFont="1" applyFill="1" applyBorder="1" applyAlignment="1">
      <alignment vertical="center"/>
    </xf>
    <xf numFmtId="184" fontId="4" fillId="0" borderId="64" xfId="17" applyNumberFormat="1" applyFont="1" applyBorder="1" applyAlignment="1">
      <alignment vertical="center"/>
    </xf>
    <xf numFmtId="184" fontId="4" fillId="0" borderId="59" xfId="17" applyNumberFormat="1" applyFont="1" applyBorder="1" applyAlignment="1">
      <alignment vertical="center"/>
    </xf>
    <xf numFmtId="184" fontId="4" fillId="0" borderId="60" xfId="17" applyNumberFormat="1" applyFont="1" applyBorder="1" applyAlignment="1">
      <alignment vertical="center"/>
    </xf>
    <xf numFmtId="184" fontId="4" fillId="0" borderId="62" xfId="17" applyNumberFormat="1" applyFont="1" applyBorder="1" applyAlignment="1">
      <alignment vertical="center"/>
    </xf>
    <xf numFmtId="184" fontId="4" fillId="0" borderId="58" xfId="17" applyNumberFormat="1" applyFont="1" applyBorder="1" applyAlignment="1">
      <alignment vertical="center"/>
    </xf>
    <xf numFmtId="184" fontId="4" fillId="0" borderId="63" xfId="17" applyNumberFormat="1" applyFont="1" applyBorder="1" applyAlignment="1">
      <alignment vertical="center"/>
    </xf>
    <xf numFmtId="184" fontId="4" fillId="0" borderId="93" xfId="17" applyNumberFormat="1" applyFont="1" applyBorder="1" applyAlignment="1">
      <alignment vertical="center"/>
    </xf>
    <xf numFmtId="184" fontId="4" fillId="0" borderId="98" xfId="17" applyNumberFormat="1" applyFont="1" applyBorder="1" applyAlignment="1">
      <alignment vertical="center"/>
    </xf>
    <xf numFmtId="184" fontId="4" fillId="0" borderId="94" xfId="17" applyNumberFormat="1" applyFont="1" applyBorder="1" applyAlignment="1">
      <alignment vertical="center"/>
    </xf>
    <xf numFmtId="184" fontId="4" fillId="0" borderId="95" xfId="17" applyNumberFormat="1" applyFont="1" applyBorder="1" applyAlignment="1">
      <alignment vertical="center"/>
    </xf>
    <xf numFmtId="184" fontId="4" fillId="0" borderId="96" xfId="17" applyNumberFormat="1" applyFont="1" applyBorder="1" applyAlignment="1">
      <alignment vertical="center"/>
    </xf>
    <xf numFmtId="184" fontId="4" fillId="0" borderId="97" xfId="17" applyNumberFormat="1" applyFont="1" applyBorder="1" applyAlignment="1">
      <alignment vertical="center"/>
    </xf>
    <xf numFmtId="184" fontId="4" fillId="0" borderId="11" xfId="17" applyNumberFormat="1" applyFont="1" applyFill="1" applyBorder="1" applyAlignment="1">
      <alignment vertical="center"/>
    </xf>
    <xf numFmtId="184" fontId="4" fillId="0" borderId="3" xfId="17" applyNumberFormat="1" applyFont="1" applyFill="1" applyBorder="1" applyAlignment="1">
      <alignment vertical="center"/>
    </xf>
    <xf numFmtId="184" fontId="4" fillId="0" borderId="56" xfId="17" applyNumberFormat="1" applyFont="1" applyFill="1" applyBorder="1" applyAlignment="1">
      <alignment vertical="center"/>
    </xf>
    <xf numFmtId="184" fontId="4" fillId="0" borderId="65" xfId="17" applyNumberFormat="1" applyFont="1" applyBorder="1" applyAlignment="1">
      <alignment vertical="center"/>
    </xf>
    <xf numFmtId="184" fontId="4" fillId="0" borderId="66" xfId="17" applyNumberFormat="1" applyFont="1" applyBorder="1" applyAlignment="1">
      <alignment vertical="center"/>
    </xf>
    <xf numFmtId="184" fontId="4" fillId="0" borderId="67" xfId="17" applyNumberFormat="1" applyFont="1" applyBorder="1" applyAlignment="1">
      <alignment vertical="center"/>
    </xf>
    <xf numFmtId="184" fontId="4" fillId="0" borderId="68" xfId="17" applyNumberFormat="1" applyFont="1" applyFill="1" applyBorder="1" applyAlignment="1">
      <alignment vertical="center"/>
    </xf>
    <xf numFmtId="184" fontId="4" fillId="0" borderId="73" xfId="17" applyNumberFormat="1" applyFont="1" applyFill="1" applyBorder="1" applyAlignment="1">
      <alignment vertical="center"/>
    </xf>
    <xf numFmtId="184" fontId="4" fillId="0" borderId="74" xfId="17" applyNumberFormat="1" applyFont="1" applyFill="1" applyBorder="1" applyAlignment="1">
      <alignment vertical="center"/>
    </xf>
    <xf numFmtId="184" fontId="4" fillId="0" borderId="75" xfId="17" applyNumberFormat="1" applyFont="1" applyFill="1" applyBorder="1" applyAlignment="1">
      <alignment vertical="center"/>
    </xf>
    <xf numFmtId="184" fontId="4" fillId="0" borderId="71" xfId="17" applyNumberFormat="1" applyFont="1" applyBorder="1" applyAlignment="1">
      <alignment vertical="center"/>
    </xf>
    <xf numFmtId="38" fontId="4" fillId="0" borderId="62" xfId="17" applyFont="1" applyFill="1" applyBorder="1" applyAlignment="1">
      <alignment vertical="center"/>
    </xf>
    <xf numFmtId="184" fontId="4" fillId="0" borderId="72" xfId="17" applyNumberFormat="1" applyFont="1" applyBorder="1" applyAlignment="1">
      <alignment vertical="center"/>
    </xf>
    <xf numFmtId="38" fontId="4" fillId="0" borderId="73" xfId="17" applyFont="1" applyFill="1" applyBorder="1" applyAlignment="1">
      <alignment vertical="center"/>
    </xf>
    <xf numFmtId="184" fontId="4" fillId="2" borderId="99" xfId="17" applyNumberFormat="1" applyFont="1" applyFill="1" applyBorder="1" applyAlignment="1">
      <alignment vertical="center"/>
    </xf>
    <xf numFmtId="184" fontId="4" fillId="0" borderId="99" xfId="17" applyNumberFormat="1" applyFont="1" applyBorder="1" applyAlignment="1">
      <alignment vertical="center"/>
    </xf>
    <xf numFmtId="184" fontId="4" fillId="0" borderId="100" xfId="17" applyNumberFormat="1" applyFont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4" fillId="0" borderId="71" xfId="17" applyFont="1" applyFill="1" applyBorder="1" applyAlignment="1">
      <alignment vertical="center"/>
    </xf>
    <xf numFmtId="38" fontId="4" fillId="0" borderId="101" xfId="17" applyFont="1" applyFill="1" applyBorder="1" applyAlignment="1">
      <alignment vertical="center"/>
    </xf>
    <xf numFmtId="40" fontId="4" fillId="0" borderId="102" xfId="17" applyNumberFormat="1" applyFont="1" applyFill="1" applyBorder="1" applyAlignment="1">
      <alignment vertical="center"/>
    </xf>
    <xf numFmtId="40" fontId="4" fillId="0" borderId="102" xfId="17" applyNumberFormat="1" applyFont="1" applyFill="1" applyBorder="1" applyAlignment="1">
      <alignment horizontal="center" vertical="center"/>
    </xf>
    <xf numFmtId="38" fontId="4" fillId="0" borderId="72" xfId="17" applyFont="1" applyFill="1" applyBorder="1" applyAlignment="1">
      <alignment vertical="center"/>
    </xf>
    <xf numFmtId="38" fontId="4" fillId="0" borderId="103" xfId="17" applyFont="1" applyFill="1" applyBorder="1" applyAlignment="1">
      <alignment vertical="center"/>
    </xf>
    <xf numFmtId="40" fontId="4" fillId="0" borderId="104" xfId="17" applyNumberFormat="1" applyFont="1" applyFill="1" applyBorder="1" applyAlignment="1">
      <alignment vertical="center"/>
    </xf>
    <xf numFmtId="40" fontId="4" fillId="0" borderId="104" xfId="17" applyNumberFormat="1" applyFont="1" applyFill="1" applyBorder="1" applyAlignment="1">
      <alignment horizontal="center" vertical="center"/>
    </xf>
    <xf numFmtId="38" fontId="4" fillId="0" borderId="105" xfId="17" applyFont="1" applyFill="1" applyBorder="1" applyAlignment="1">
      <alignment vertical="center"/>
    </xf>
    <xf numFmtId="40" fontId="4" fillId="0" borderId="106" xfId="17" applyNumberFormat="1" applyFont="1" applyFill="1" applyBorder="1" applyAlignment="1">
      <alignment vertical="center"/>
    </xf>
    <xf numFmtId="40" fontId="4" fillId="0" borderId="106" xfId="17" applyNumberFormat="1" applyFont="1" applyFill="1" applyBorder="1" applyAlignment="1">
      <alignment horizontal="center" vertical="center"/>
    </xf>
    <xf numFmtId="38" fontId="12" fillId="0" borderId="0" xfId="17" applyFont="1" applyFill="1" applyAlignment="1">
      <alignment vertical="center"/>
    </xf>
    <xf numFmtId="184" fontId="12" fillId="0" borderId="0" xfId="17" applyNumberFormat="1" applyFont="1" applyBorder="1" applyAlignment="1">
      <alignment vertical="center"/>
    </xf>
    <xf numFmtId="38" fontId="4" fillId="0" borderId="23" xfId="17" applyNumberFormat="1" applyFont="1" applyFill="1" applyBorder="1" applyAlignment="1">
      <alignment vertical="center"/>
    </xf>
    <xf numFmtId="38" fontId="4" fillId="0" borderId="41" xfId="17" applyNumberFormat="1" applyFont="1" applyFill="1" applyBorder="1" applyAlignment="1">
      <alignment vertical="center"/>
    </xf>
    <xf numFmtId="38" fontId="4" fillId="0" borderId="50" xfId="17" applyNumberFormat="1" applyFont="1" applyFill="1" applyBorder="1" applyAlignment="1">
      <alignment vertical="center"/>
    </xf>
    <xf numFmtId="38" fontId="4" fillId="0" borderId="48" xfId="17" applyNumberFormat="1" applyFont="1" applyFill="1" applyBorder="1" applyAlignment="1">
      <alignment horizontal="center" vertical="center"/>
    </xf>
    <xf numFmtId="38" fontId="4" fillId="0" borderId="0" xfId="17" applyNumberFormat="1" applyFont="1" applyFill="1" applyAlignment="1">
      <alignment vertical="center"/>
    </xf>
    <xf numFmtId="184" fontId="4" fillId="0" borderId="21" xfId="17" applyNumberFormat="1" applyFont="1" applyBorder="1" applyAlignment="1">
      <alignment horizontal="center" vertical="center"/>
    </xf>
    <xf numFmtId="184" fontId="4" fillId="0" borderId="107" xfId="17" applyNumberFormat="1" applyFont="1" applyBorder="1" applyAlignment="1">
      <alignment vertical="center"/>
    </xf>
    <xf numFmtId="184" fontId="4" fillId="0" borderId="108" xfId="17" applyNumberFormat="1" applyFont="1" applyBorder="1" applyAlignment="1">
      <alignment vertical="center"/>
    </xf>
    <xf numFmtId="184" fontId="4" fillId="0" borderId="109" xfId="17" applyNumberFormat="1" applyFont="1" applyBorder="1" applyAlignment="1">
      <alignment vertical="center"/>
    </xf>
    <xf numFmtId="184" fontId="4" fillId="0" borderId="78" xfId="17" applyNumberFormat="1" applyFont="1" applyFill="1" applyBorder="1" applyAlignment="1">
      <alignment vertical="center"/>
    </xf>
    <xf numFmtId="184" fontId="4" fillId="0" borderId="79" xfId="17" applyNumberFormat="1" applyFont="1" applyFill="1" applyBorder="1" applyAlignment="1">
      <alignment vertical="center"/>
    </xf>
    <xf numFmtId="184" fontId="4" fillId="0" borderId="80" xfId="17" applyNumberFormat="1" applyFont="1" applyFill="1" applyBorder="1" applyAlignment="1">
      <alignment vertical="center"/>
    </xf>
    <xf numFmtId="184" fontId="4" fillId="0" borderId="81" xfId="17" applyNumberFormat="1" applyFont="1" applyFill="1" applyBorder="1" applyAlignment="1">
      <alignment vertical="center"/>
    </xf>
    <xf numFmtId="184" fontId="4" fillId="0" borderId="80" xfId="17" applyNumberFormat="1" applyFont="1" applyBorder="1" applyAlignment="1">
      <alignment vertical="center"/>
    </xf>
    <xf numFmtId="184" fontId="4" fillId="0" borderId="74" xfId="17" applyNumberFormat="1" applyFont="1" applyBorder="1" applyAlignment="1">
      <alignment vertical="center"/>
    </xf>
    <xf numFmtId="184" fontId="4" fillId="2" borderId="58" xfId="17" applyNumberFormat="1" applyFont="1" applyFill="1" applyBorder="1" applyAlignment="1">
      <alignment vertical="center"/>
    </xf>
    <xf numFmtId="184" fontId="4" fillId="2" borderId="59" xfId="17" applyNumberFormat="1" applyFont="1" applyFill="1" applyBorder="1" applyAlignment="1">
      <alignment vertical="center"/>
    </xf>
    <xf numFmtId="184" fontId="4" fillId="2" borderId="60" xfId="17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101" xfId="17" applyNumberFormat="1" applyFont="1" applyFill="1" applyBorder="1" applyAlignment="1">
      <alignment vertical="center"/>
    </xf>
    <xf numFmtId="184" fontId="4" fillId="0" borderId="62" xfId="0" applyNumberFormat="1" applyFont="1" applyFill="1" applyBorder="1" applyAlignment="1">
      <alignment vertical="center"/>
    </xf>
    <xf numFmtId="184" fontId="4" fillId="0" borderId="110" xfId="17" applyNumberFormat="1" applyFont="1" applyFill="1" applyBorder="1" applyAlignment="1">
      <alignment vertical="center"/>
    </xf>
    <xf numFmtId="184" fontId="4" fillId="0" borderId="79" xfId="0" applyNumberFormat="1" applyFont="1" applyFill="1" applyBorder="1" applyAlignment="1">
      <alignment vertical="center"/>
    </xf>
    <xf numFmtId="184" fontId="4" fillId="0" borderId="103" xfId="17" applyNumberFormat="1" applyFont="1" applyFill="1" applyBorder="1" applyAlignment="1">
      <alignment vertical="center"/>
    </xf>
    <xf numFmtId="184" fontId="4" fillId="0" borderId="73" xfId="0" applyNumberFormat="1" applyFont="1" applyFill="1" applyBorder="1" applyAlignment="1">
      <alignment vertical="center"/>
    </xf>
    <xf numFmtId="190" fontId="4" fillId="0" borderId="110" xfId="17" applyNumberFormat="1" applyFont="1" applyFill="1" applyBorder="1" applyAlignment="1">
      <alignment vertical="center"/>
    </xf>
    <xf numFmtId="190" fontId="4" fillId="0" borderId="79" xfId="17" applyNumberFormat="1" applyFont="1" applyFill="1" applyBorder="1" applyAlignment="1">
      <alignment vertical="center"/>
    </xf>
    <xf numFmtId="190" fontId="4" fillId="0" borderId="80" xfId="17" applyNumberFormat="1" applyFont="1" applyFill="1" applyBorder="1" applyAlignment="1">
      <alignment vertical="center"/>
    </xf>
    <xf numFmtId="190" fontId="4" fillId="0" borderId="81" xfId="17" applyNumberFormat="1" applyFont="1" applyFill="1" applyBorder="1" applyAlignment="1">
      <alignment vertical="center"/>
    </xf>
    <xf numFmtId="190" fontId="4" fillId="0" borderId="101" xfId="17" applyNumberFormat="1" applyFont="1" applyFill="1" applyBorder="1" applyAlignment="1">
      <alignment vertical="center"/>
    </xf>
    <xf numFmtId="190" fontId="4" fillId="0" borderId="62" xfId="17" applyNumberFormat="1" applyFont="1" applyFill="1" applyBorder="1" applyAlignment="1">
      <alignment vertical="center"/>
    </xf>
    <xf numFmtId="190" fontId="4" fillId="0" borderId="62" xfId="0" applyNumberFormat="1" applyFont="1" applyFill="1" applyBorder="1" applyAlignment="1">
      <alignment vertical="center"/>
    </xf>
    <xf numFmtId="190" fontId="4" fillId="0" borderId="58" xfId="17" applyNumberFormat="1" applyFont="1" applyFill="1" applyBorder="1" applyAlignment="1">
      <alignment vertical="center"/>
    </xf>
    <xf numFmtId="190" fontId="4" fillId="0" borderId="63" xfId="17" applyNumberFormat="1" applyFont="1" applyFill="1" applyBorder="1" applyAlignment="1">
      <alignment vertical="center"/>
    </xf>
    <xf numFmtId="190" fontId="4" fillId="0" borderId="103" xfId="17" applyNumberFormat="1" applyFont="1" applyFill="1" applyBorder="1" applyAlignment="1">
      <alignment vertical="center"/>
    </xf>
    <xf numFmtId="190" fontId="4" fillId="0" borderId="73" xfId="17" applyNumberFormat="1" applyFont="1" applyFill="1" applyBorder="1" applyAlignment="1">
      <alignment vertical="center"/>
    </xf>
    <xf numFmtId="190" fontId="4" fillId="0" borderId="73" xfId="0" applyNumberFormat="1" applyFont="1" applyFill="1" applyBorder="1" applyAlignment="1">
      <alignment vertical="center"/>
    </xf>
    <xf numFmtId="190" fontId="4" fillId="0" borderId="74" xfId="17" applyNumberFormat="1" applyFont="1" applyFill="1" applyBorder="1" applyAlignment="1">
      <alignment vertical="center"/>
    </xf>
    <xf numFmtId="190" fontId="4" fillId="0" borderId="75" xfId="17" applyNumberFormat="1" applyFont="1" applyFill="1" applyBorder="1" applyAlignment="1">
      <alignment vertical="center"/>
    </xf>
    <xf numFmtId="184" fontId="4" fillId="0" borderId="77" xfId="0" applyNumberFormat="1" applyFont="1" applyFill="1" applyBorder="1" applyAlignment="1">
      <alignment horizontal="left" vertical="center"/>
    </xf>
    <xf numFmtId="184" fontId="4" fillId="0" borderId="81" xfId="0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horizontal="left" vertical="center"/>
    </xf>
    <xf numFmtId="184" fontId="4" fillId="0" borderId="63" xfId="0" applyNumberFormat="1" applyFont="1" applyFill="1" applyBorder="1" applyAlignment="1">
      <alignment vertical="center"/>
    </xf>
    <xf numFmtId="184" fontId="4" fillId="0" borderId="72" xfId="0" applyNumberFormat="1" applyFont="1" applyFill="1" applyBorder="1" applyAlignment="1">
      <alignment horizontal="left" vertical="center"/>
    </xf>
    <xf numFmtId="184" fontId="4" fillId="0" borderId="75" xfId="0" applyNumberFormat="1" applyFont="1" applyFill="1" applyBorder="1" applyAlignment="1">
      <alignment vertical="center"/>
    </xf>
    <xf numFmtId="38" fontId="4" fillId="0" borderId="47" xfId="17" applyFont="1" applyBorder="1" applyAlignment="1">
      <alignment vertical="center"/>
    </xf>
    <xf numFmtId="38" fontId="4" fillId="0" borderId="43" xfId="17" applyFont="1" applyBorder="1" applyAlignment="1">
      <alignment vertical="center"/>
    </xf>
    <xf numFmtId="38" fontId="4" fillId="0" borderId="69" xfId="17" applyFont="1" applyBorder="1" applyAlignment="1">
      <alignment vertical="center"/>
    </xf>
    <xf numFmtId="38" fontId="4" fillId="0" borderId="44" xfId="17" applyFont="1" applyFill="1" applyBorder="1" applyAlignment="1">
      <alignment vertical="center"/>
    </xf>
    <xf numFmtId="38" fontId="4" fillId="0" borderId="53" xfId="17" applyFont="1" applyFill="1" applyBorder="1" applyAlignment="1">
      <alignment vertical="center"/>
    </xf>
    <xf numFmtId="38" fontId="4" fillId="0" borderId="54" xfId="17" applyFont="1" applyFill="1" applyBorder="1" applyAlignment="1">
      <alignment vertical="center"/>
    </xf>
    <xf numFmtId="38" fontId="4" fillId="0" borderId="45" xfId="17" applyFont="1" applyFill="1" applyBorder="1" applyAlignment="1">
      <alignment vertical="center"/>
    </xf>
    <xf numFmtId="38" fontId="4" fillId="0" borderId="23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41" xfId="17" applyFont="1" applyBorder="1" applyAlignment="1">
      <alignment vertical="center"/>
    </xf>
    <xf numFmtId="38" fontId="4" fillId="0" borderId="71" xfId="17" applyFont="1" applyBorder="1" applyAlignment="1">
      <alignment vertical="center"/>
    </xf>
    <xf numFmtId="38" fontId="4" fillId="0" borderId="61" xfId="17" applyFont="1" applyFill="1" applyBorder="1" applyAlignment="1">
      <alignment vertical="center"/>
    </xf>
    <xf numFmtId="38" fontId="4" fillId="0" borderId="58" xfId="17" applyFont="1" applyFill="1" applyBorder="1" applyAlignment="1">
      <alignment vertical="center"/>
    </xf>
    <xf numFmtId="38" fontId="4" fillId="0" borderId="63" xfId="17" applyFont="1" applyFill="1" applyBorder="1" applyAlignment="1">
      <alignment vertical="center"/>
    </xf>
    <xf numFmtId="38" fontId="4" fillId="0" borderId="72" xfId="17" applyFont="1" applyBorder="1" applyAlignment="1">
      <alignment vertical="center"/>
    </xf>
    <xf numFmtId="38" fontId="4" fillId="0" borderId="68" xfId="17" applyFont="1" applyFill="1" applyBorder="1" applyAlignment="1">
      <alignment vertical="center"/>
    </xf>
    <xf numFmtId="38" fontId="4" fillId="0" borderId="74" xfId="17" applyFont="1" applyFill="1" applyBorder="1" applyAlignment="1">
      <alignment vertical="center"/>
    </xf>
    <xf numFmtId="38" fontId="4" fillId="0" borderId="75" xfId="17" applyFont="1" applyFill="1" applyBorder="1" applyAlignment="1">
      <alignment vertical="center"/>
    </xf>
    <xf numFmtId="177" fontId="4" fillId="0" borderId="1" xfId="17" applyNumberFormat="1" applyFont="1" applyBorder="1" applyAlignment="1">
      <alignment vertical="center"/>
    </xf>
    <xf numFmtId="177" fontId="8" fillId="0" borderId="111" xfId="17" applyNumberFormat="1" applyFont="1" applyBorder="1" applyAlignment="1">
      <alignment horizontal="center" vertical="center" shrinkToFit="1"/>
    </xf>
    <xf numFmtId="177" fontId="4" fillId="0" borderId="100" xfId="17" applyNumberFormat="1" applyFont="1" applyBorder="1" applyAlignment="1">
      <alignment horizontal="center" vertical="center" shrinkToFit="1"/>
    </xf>
    <xf numFmtId="177" fontId="8" fillId="0" borderId="112" xfId="17" applyNumberFormat="1" applyFont="1" applyBorder="1" applyAlignment="1">
      <alignment horizontal="center" vertical="center" shrinkToFit="1"/>
    </xf>
    <xf numFmtId="177" fontId="8" fillId="0" borderId="112" xfId="17" applyNumberFormat="1" applyFont="1" applyBorder="1" applyAlignment="1">
      <alignment horizontal="left" vertical="center" shrinkToFit="1"/>
    </xf>
    <xf numFmtId="177" fontId="4" fillId="0" borderId="113" xfId="17" applyNumberFormat="1" applyFont="1" applyBorder="1" applyAlignment="1">
      <alignment horizontal="center" vertical="center" shrinkToFit="1"/>
    </xf>
    <xf numFmtId="177" fontId="4" fillId="0" borderId="114" xfId="17" applyNumberFormat="1" applyFont="1" applyBorder="1" applyAlignment="1">
      <alignment vertical="center"/>
    </xf>
    <xf numFmtId="177" fontId="8" fillId="0" borderId="99" xfId="17" applyNumberFormat="1" applyFont="1" applyBorder="1" applyAlignment="1">
      <alignment horizontal="center" vertical="center" shrinkToFit="1"/>
    </xf>
    <xf numFmtId="177" fontId="8" fillId="0" borderId="115" xfId="17" applyNumberFormat="1" applyFont="1" applyBorder="1" applyAlignment="1">
      <alignment horizontal="center" vertical="center" shrinkToFit="1"/>
    </xf>
    <xf numFmtId="177" fontId="4" fillId="0" borderId="116" xfId="17" applyNumberFormat="1" applyFont="1" applyBorder="1" applyAlignment="1">
      <alignment vertical="center"/>
    </xf>
    <xf numFmtId="177" fontId="4" fillId="0" borderId="117" xfId="17" applyNumberFormat="1" applyFont="1" applyBorder="1" applyAlignment="1">
      <alignment vertical="center"/>
    </xf>
    <xf numFmtId="177" fontId="4" fillId="0" borderId="118" xfId="17" applyNumberFormat="1" applyFont="1" applyBorder="1" applyAlignment="1">
      <alignment vertical="center"/>
    </xf>
    <xf numFmtId="177" fontId="4" fillId="0" borderId="119" xfId="17" applyNumberFormat="1" applyFont="1" applyBorder="1" applyAlignment="1">
      <alignment horizontal="center" vertical="center" shrinkToFit="1"/>
    </xf>
    <xf numFmtId="177" fontId="4" fillId="0" borderId="87" xfId="17" applyNumberFormat="1" applyFont="1" applyBorder="1" applyAlignment="1">
      <alignment vertical="center"/>
    </xf>
    <xf numFmtId="177" fontId="4" fillId="0" borderId="87" xfId="17" applyNumberFormat="1" applyFont="1" applyBorder="1" applyAlignment="1">
      <alignment horizontal="center" vertical="center"/>
    </xf>
    <xf numFmtId="177" fontId="4" fillId="0" borderId="120" xfId="17" applyNumberFormat="1" applyFont="1" applyBorder="1" applyAlignment="1">
      <alignment vertical="center"/>
    </xf>
    <xf numFmtId="177" fontId="4" fillId="0" borderId="90" xfId="17" applyNumberFormat="1" applyFont="1" applyBorder="1" applyAlignment="1">
      <alignment vertical="center"/>
    </xf>
    <xf numFmtId="177" fontId="4" fillId="0" borderId="121" xfId="17" applyNumberFormat="1" applyFont="1" applyBorder="1" applyAlignment="1">
      <alignment vertical="center"/>
    </xf>
    <xf numFmtId="177" fontId="4" fillId="0" borderId="99" xfId="17" applyNumberFormat="1" applyFont="1" applyBorder="1" applyAlignment="1">
      <alignment horizontal="center" vertical="center" shrinkToFit="1"/>
    </xf>
    <xf numFmtId="177" fontId="4" fillId="0" borderId="122" xfId="17" applyNumberFormat="1" applyFont="1" applyBorder="1" applyAlignment="1">
      <alignment vertical="center"/>
    </xf>
    <xf numFmtId="38" fontId="3" fillId="0" borderId="123" xfId="17" applyFont="1" applyFill="1" applyBorder="1" applyAlignment="1">
      <alignment vertical="center"/>
    </xf>
    <xf numFmtId="38" fontId="3" fillId="0" borderId="76" xfId="17" applyFont="1" applyFill="1" applyBorder="1" applyAlignment="1">
      <alignment vertical="center"/>
    </xf>
    <xf numFmtId="38" fontId="3" fillId="0" borderId="124" xfId="17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184" fontId="3" fillId="0" borderId="64" xfId="17" applyNumberFormat="1" applyFont="1" applyFill="1" applyBorder="1" applyAlignment="1">
      <alignment vertical="center"/>
    </xf>
    <xf numFmtId="184" fontId="3" fillId="0" borderId="60" xfId="17" applyNumberFormat="1" applyFont="1" applyFill="1" applyBorder="1" applyAlignment="1">
      <alignment vertical="center"/>
    </xf>
    <xf numFmtId="184" fontId="3" fillId="0" borderId="65" xfId="17" applyNumberFormat="1" applyFont="1" applyFill="1" applyBorder="1" applyAlignment="1">
      <alignment vertical="center"/>
    </xf>
    <xf numFmtId="184" fontId="3" fillId="0" borderId="67" xfId="17" applyNumberFormat="1" applyFont="1" applyFill="1" applyBorder="1" applyAlignment="1">
      <alignment vertical="center"/>
    </xf>
    <xf numFmtId="38" fontId="3" fillId="0" borderId="64" xfId="17" applyFont="1" applyFill="1" applyBorder="1" applyAlignment="1">
      <alignment vertical="center"/>
    </xf>
    <xf numFmtId="38" fontId="3" fillId="0" borderId="100" xfId="17" applyFont="1" applyFill="1" applyBorder="1" applyAlignment="1">
      <alignment vertical="center"/>
    </xf>
    <xf numFmtId="38" fontId="3" fillId="0" borderId="37" xfId="17" applyFont="1" applyFill="1" applyBorder="1" applyAlignment="1">
      <alignment vertical="center"/>
    </xf>
    <xf numFmtId="38" fontId="3" fillId="0" borderId="99" xfId="17" applyFont="1" applyFill="1" applyBorder="1" applyAlignment="1">
      <alignment vertical="center"/>
    </xf>
    <xf numFmtId="38" fontId="3" fillId="0" borderId="56" xfId="17" applyFont="1" applyFill="1" applyBorder="1" applyAlignment="1">
      <alignment vertical="center"/>
    </xf>
    <xf numFmtId="38" fontId="3" fillId="0" borderId="108" xfId="17" applyFont="1" applyFill="1" applyBorder="1" applyAlignment="1">
      <alignment vertical="center"/>
    </xf>
    <xf numFmtId="38" fontId="3" fillId="0" borderId="109" xfId="17" applyFont="1" applyFill="1" applyBorder="1" applyAlignment="1">
      <alignment vertical="center"/>
    </xf>
    <xf numFmtId="38" fontId="3" fillId="0" borderId="114" xfId="17" applyFont="1" applyFill="1" applyBorder="1" applyAlignment="1">
      <alignment vertical="center"/>
    </xf>
    <xf numFmtId="38" fontId="3" fillId="0" borderId="86" xfId="17" applyFont="1" applyFill="1" applyBorder="1" applyAlignment="1">
      <alignment vertical="center"/>
    </xf>
    <xf numFmtId="38" fontId="3" fillId="0" borderId="115" xfId="17" applyFont="1" applyFill="1" applyBorder="1" applyAlignment="1">
      <alignment vertical="center"/>
    </xf>
    <xf numFmtId="38" fontId="3" fillId="0" borderId="125" xfId="17" applyFont="1" applyFill="1" applyBorder="1" applyAlignment="1">
      <alignment vertical="center"/>
    </xf>
    <xf numFmtId="38" fontId="3" fillId="0" borderId="119" xfId="17" applyFont="1" applyFill="1" applyBorder="1" applyAlignment="1">
      <alignment vertical="center"/>
    </xf>
    <xf numFmtId="38" fontId="3" fillId="0" borderId="82" xfId="17" applyFont="1" applyFill="1" applyBorder="1" applyAlignment="1">
      <alignment vertical="center"/>
    </xf>
    <xf numFmtId="38" fontId="3" fillId="0" borderId="126" xfId="17" applyFont="1" applyFill="1" applyBorder="1" applyAlignment="1">
      <alignment vertical="center"/>
    </xf>
    <xf numFmtId="38" fontId="3" fillId="0" borderId="65" xfId="17" applyFont="1" applyFill="1" applyBorder="1" applyAlignment="1">
      <alignment vertical="center"/>
    </xf>
    <xf numFmtId="38" fontId="3" fillId="0" borderId="116" xfId="17" applyFont="1" applyFill="1" applyBorder="1" applyAlignment="1">
      <alignment vertical="center"/>
    </xf>
    <xf numFmtId="38" fontId="3" fillId="0" borderId="127" xfId="17" applyFont="1" applyFill="1" applyBorder="1" applyAlignment="1">
      <alignment vertical="center"/>
    </xf>
    <xf numFmtId="38" fontId="3" fillId="0" borderId="118" xfId="17" applyFont="1" applyFill="1" applyBorder="1" applyAlignment="1">
      <alignment vertical="center"/>
    </xf>
    <xf numFmtId="38" fontId="4" fillId="0" borderId="52" xfId="17" applyFont="1" applyBorder="1" applyAlignment="1">
      <alignment vertical="center"/>
    </xf>
    <xf numFmtId="177" fontId="4" fillId="0" borderId="128" xfId="17" applyNumberFormat="1" applyFont="1" applyBorder="1" applyAlignment="1">
      <alignment vertical="center"/>
    </xf>
    <xf numFmtId="38" fontId="3" fillId="0" borderId="110" xfId="17" applyFont="1" applyFill="1" applyBorder="1" applyAlignment="1">
      <alignment vertical="center"/>
    </xf>
    <xf numFmtId="38" fontId="3" fillId="0" borderId="122" xfId="17" applyFont="1" applyFill="1" applyBorder="1" applyAlignment="1">
      <alignment vertical="center"/>
    </xf>
    <xf numFmtId="38" fontId="4" fillId="0" borderId="129" xfId="17" applyNumberFormat="1" applyFont="1" applyFill="1" applyBorder="1" applyAlignment="1">
      <alignment horizontal="center" vertical="center"/>
    </xf>
    <xf numFmtId="38" fontId="4" fillId="0" borderId="102" xfId="17" applyNumberFormat="1" applyFont="1" applyFill="1" applyBorder="1" applyAlignment="1">
      <alignment horizontal="center" vertical="center"/>
    </xf>
    <xf numFmtId="38" fontId="4" fillId="0" borderId="104" xfId="17" applyNumberFormat="1" applyFont="1" applyFill="1" applyBorder="1" applyAlignment="1">
      <alignment horizontal="center" vertical="center"/>
    </xf>
    <xf numFmtId="184" fontId="0" fillId="0" borderId="0" xfId="17" applyNumberFormat="1" applyAlignment="1">
      <alignment vertical="center"/>
    </xf>
    <xf numFmtId="184" fontId="0" fillId="0" borderId="0" xfId="17" applyNumberFormat="1" applyFill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Alignment="1">
      <alignment vertical="center"/>
    </xf>
    <xf numFmtId="38" fontId="0" fillId="0" borderId="0" xfId="17" applyBorder="1" applyAlignment="1">
      <alignment vertical="center"/>
    </xf>
    <xf numFmtId="38" fontId="3" fillId="0" borderId="71" xfId="17" applyFont="1" applyFill="1" applyBorder="1" applyAlignment="1">
      <alignment vertical="center" shrinkToFit="1"/>
    </xf>
    <xf numFmtId="177" fontId="4" fillId="0" borderId="130" xfId="17" applyNumberFormat="1" applyFont="1" applyBorder="1" applyAlignment="1">
      <alignment vertical="center"/>
    </xf>
    <xf numFmtId="177" fontId="4" fillId="0" borderId="131" xfId="17" applyNumberFormat="1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177" fontId="4" fillId="0" borderId="62" xfId="17" applyNumberFormat="1" applyFont="1" applyFill="1" applyBorder="1" applyAlignment="1">
      <alignment vertical="center"/>
    </xf>
    <xf numFmtId="177" fontId="4" fillId="0" borderId="73" xfId="17" applyNumberFormat="1" applyFont="1" applyFill="1" applyBorder="1" applyAlignment="1">
      <alignment vertical="center"/>
    </xf>
    <xf numFmtId="177" fontId="4" fillId="0" borderId="15" xfId="17" applyNumberFormat="1" applyFont="1" applyFill="1" applyBorder="1" applyAlignment="1">
      <alignment vertical="center"/>
    </xf>
    <xf numFmtId="177" fontId="4" fillId="0" borderId="5" xfId="17" applyNumberFormat="1" applyFont="1" applyFill="1" applyBorder="1" applyAlignment="1">
      <alignment vertical="center"/>
    </xf>
    <xf numFmtId="38" fontId="0" fillId="0" borderId="0" xfId="17" applyNumberFormat="1" applyFont="1" applyFill="1" applyAlignment="1">
      <alignment vertical="center"/>
    </xf>
    <xf numFmtId="38" fontId="4" fillId="0" borderId="5" xfId="17" applyNumberFormat="1" applyFont="1" applyFill="1" applyBorder="1" applyAlignment="1">
      <alignment vertical="center"/>
    </xf>
    <xf numFmtId="177" fontId="0" fillId="0" borderId="0" xfId="17" applyNumberFormat="1" applyFont="1" applyAlignment="1">
      <alignment/>
    </xf>
    <xf numFmtId="177" fontId="0" fillId="0" borderId="0" xfId="17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14" xfId="17" applyNumberFormat="1" applyFont="1" applyBorder="1" applyAlignment="1">
      <alignment vertical="center"/>
    </xf>
    <xf numFmtId="177" fontId="4" fillId="0" borderId="55" xfId="17" applyNumberFormat="1" applyFont="1" applyBorder="1" applyAlignment="1">
      <alignment vertical="center"/>
    </xf>
    <xf numFmtId="177" fontId="4" fillId="0" borderId="132" xfId="17" applyNumberFormat="1" applyFont="1" applyBorder="1" applyAlignment="1">
      <alignment vertical="center"/>
    </xf>
    <xf numFmtId="177" fontId="4" fillId="0" borderId="57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99" xfId="17" applyNumberFormat="1" applyFont="1" applyFill="1" applyBorder="1" applyAlignment="1">
      <alignment horizontal="center" vertical="center" shrinkToFit="1"/>
    </xf>
    <xf numFmtId="177" fontId="3" fillId="0" borderId="38" xfId="17" applyNumberFormat="1" applyFont="1" applyFill="1" applyBorder="1" applyAlignment="1">
      <alignment horizontal="center" vertical="center"/>
    </xf>
    <xf numFmtId="57" fontId="4" fillId="0" borderId="13" xfId="17" applyNumberFormat="1" applyFont="1" applyFill="1" applyBorder="1" applyAlignment="1">
      <alignment horizontal="center" vertical="center"/>
    </xf>
    <xf numFmtId="57" fontId="4" fillId="0" borderId="9" xfId="17" applyNumberFormat="1" applyFont="1" applyFill="1" applyBorder="1" applyAlignment="1">
      <alignment horizontal="center" vertical="center"/>
    </xf>
    <xf numFmtId="57" fontId="4" fillId="0" borderId="6" xfId="17" applyNumberFormat="1" applyFont="1" applyFill="1" applyBorder="1" applyAlignment="1">
      <alignment horizontal="center" vertical="center"/>
    </xf>
    <xf numFmtId="57" fontId="4" fillId="0" borderId="61" xfId="17" applyNumberFormat="1" applyFont="1" applyFill="1" applyBorder="1" applyAlignment="1">
      <alignment horizontal="center" vertical="center"/>
    </xf>
    <xf numFmtId="57" fontId="4" fillId="0" borderId="62" xfId="17" applyNumberFormat="1" applyFont="1" applyFill="1" applyBorder="1" applyAlignment="1">
      <alignment horizontal="center" vertical="center"/>
    </xf>
    <xf numFmtId="57" fontId="4" fillId="0" borderId="58" xfId="17" applyNumberFormat="1" applyFont="1" applyFill="1" applyBorder="1" applyAlignment="1">
      <alignment horizontal="center" vertical="center"/>
    </xf>
    <xf numFmtId="57" fontId="4" fillId="0" borderId="68" xfId="17" applyNumberFormat="1" applyFont="1" applyFill="1" applyBorder="1" applyAlignment="1">
      <alignment horizontal="center" vertical="center"/>
    </xf>
    <xf numFmtId="57" fontId="4" fillId="0" borderId="73" xfId="17" applyNumberFormat="1" applyFont="1" applyFill="1" applyBorder="1" applyAlignment="1">
      <alignment horizontal="center" vertical="center"/>
    </xf>
    <xf numFmtId="57" fontId="4" fillId="0" borderId="74" xfId="17" applyNumberFormat="1" applyFont="1" applyFill="1" applyBorder="1" applyAlignment="1">
      <alignment horizontal="center" vertical="center"/>
    </xf>
    <xf numFmtId="57" fontId="4" fillId="0" borderId="8" xfId="17" applyNumberFormat="1" applyFont="1" applyFill="1" applyBorder="1" applyAlignment="1">
      <alignment horizontal="center" vertical="center"/>
    </xf>
    <xf numFmtId="57" fontId="4" fillId="0" borderId="5" xfId="17" applyNumberFormat="1" applyFont="1" applyFill="1" applyBorder="1" applyAlignment="1">
      <alignment horizontal="center" vertical="center"/>
    </xf>
    <xf numFmtId="57" fontId="4" fillId="0" borderId="10" xfId="17" applyNumberFormat="1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38" fontId="4" fillId="0" borderId="133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55" xfId="17" applyFont="1" applyFill="1" applyBorder="1" applyAlignment="1">
      <alignment vertical="center"/>
    </xf>
    <xf numFmtId="38" fontId="4" fillId="0" borderId="87" xfId="17" applyFont="1" applyFill="1" applyBorder="1" applyAlignment="1">
      <alignment vertical="center"/>
    </xf>
    <xf numFmtId="38" fontId="4" fillId="0" borderId="88" xfId="17" applyFont="1" applyFill="1" applyBorder="1" applyAlignment="1">
      <alignment vertical="center"/>
    </xf>
    <xf numFmtId="38" fontId="4" fillId="0" borderId="89" xfId="17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38" fontId="4" fillId="0" borderId="78" xfId="17" applyFont="1" applyFill="1" applyBorder="1" applyAlignment="1">
      <alignment vertical="center"/>
    </xf>
    <xf numFmtId="38" fontId="4" fillId="0" borderId="79" xfId="17" applyFont="1" applyFill="1" applyBorder="1" applyAlignment="1">
      <alignment vertical="center"/>
    </xf>
    <xf numFmtId="38" fontId="4" fillId="0" borderId="80" xfId="17" applyFont="1" applyFill="1" applyBorder="1" applyAlignment="1">
      <alignment vertical="center"/>
    </xf>
    <xf numFmtId="38" fontId="4" fillId="0" borderId="81" xfId="17" applyFont="1" applyFill="1" applyBorder="1" applyAlignment="1">
      <alignment vertical="center"/>
    </xf>
    <xf numFmtId="40" fontId="4" fillId="0" borderId="8" xfId="17" applyNumberFormat="1" applyFont="1" applyFill="1" applyBorder="1" applyAlignment="1">
      <alignment vertical="center"/>
    </xf>
    <xf numFmtId="40" fontId="4" fillId="0" borderId="5" xfId="17" applyNumberFormat="1" applyFont="1" applyFill="1" applyBorder="1" applyAlignment="1">
      <alignment vertical="center"/>
    </xf>
    <xf numFmtId="40" fontId="4" fillId="0" borderId="10" xfId="17" applyNumberFormat="1" applyFont="1" applyFill="1" applyBorder="1" applyAlignment="1">
      <alignment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38" fontId="4" fillId="0" borderId="61" xfId="17" applyFont="1" applyFill="1" applyBorder="1" applyAlignment="1">
      <alignment horizontal="right" vertical="center"/>
    </xf>
    <xf numFmtId="38" fontId="4" fillId="0" borderId="62" xfId="17" applyFont="1" applyFill="1" applyBorder="1" applyAlignment="1">
      <alignment horizontal="right" vertical="center"/>
    </xf>
    <xf numFmtId="38" fontId="4" fillId="0" borderId="58" xfId="17" applyFont="1" applyFill="1" applyBorder="1" applyAlignment="1">
      <alignment horizontal="right" vertical="center"/>
    </xf>
    <xf numFmtId="38" fontId="4" fillId="0" borderId="8" xfId="17" applyNumberFormat="1" applyFont="1" applyFill="1" applyBorder="1" applyAlignment="1">
      <alignment vertical="center"/>
    </xf>
    <xf numFmtId="38" fontId="4" fillId="0" borderId="10" xfId="17" applyNumberFormat="1" applyFont="1" applyFill="1" applyBorder="1" applyAlignment="1">
      <alignment vertical="center"/>
    </xf>
    <xf numFmtId="38" fontId="4" fillId="0" borderId="29" xfId="17" applyNumberFormat="1" applyFont="1" applyFill="1" applyBorder="1" applyAlignment="1">
      <alignment vertical="center"/>
    </xf>
    <xf numFmtId="38" fontId="4" fillId="0" borderId="68" xfId="17" applyFont="1" applyFill="1" applyBorder="1" applyAlignment="1">
      <alignment horizontal="right" vertical="center"/>
    </xf>
    <xf numFmtId="38" fontId="4" fillId="0" borderId="73" xfId="17" applyFont="1" applyFill="1" applyBorder="1" applyAlignment="1">
      <alignment horizontal="right" vertical="center"/>
    </xf>
    <xf numFmtId="38" fontId="4" fillId="0" borderId="74" xfId="17" applyFont="1" applyFill="1" applyBorder="1" applyAlignment="1">
      <alignment horizontal="right" vertical="center"/>
    </xf>
    <xf numFmtId="38" fontId="4" fillId="0" borderId="92" xfId="17" applyFont="1" applyFill="1" applyBorder="1" applyAlignment="1">
      <alignment vertical="center"/>
    </xf>
    <xf numFmtId="38" fontId="4" fillId="0" borderId="95" xfId="17" applyFont="1" applyFill="1" applyBorder="1" applyAlignment="1">
      <alignment vertical="center"/>
    </xf>
    <xf numFmtId="38" fontId="4" fillId="0" borderId="96" xfId="17" applyFont="1" applyFill="1" applyBorder="1" applyAlignment="1">
      <alignment vertical="center"/>
    </xf>
    <xf numFmtId="38" fontId="4" fillId="0" borderId="97" xfId="17" applyFont="1" applyFill="1" applyBorder="1" applyAlignment="1">
      <alignment vertical="center"/>
    </xf>
    <xf numFmtId="40" fontId="4" fillId="0" borderId="78" xfId="17" applyNumberFormat="1" applyFont="1" applyFill="1" applyBorder="1" applyAlignment="1">
      <alignment vertical="center"/>
    </xf>
    <xf numFmtId="40" fontId="4" fillId="0" borderId="79" xfId="17" applyNumberFormat="1" applyFont="1" applyFill="1" applyBorder="1" applyAlignment="1">
      <alignment vertical="center"/>
    </xf>
    <xf numFmtId="40" fontId="4" fillId="0" borderId="80" xfId="17" applyNumberFormat="1" applyFont="1" applyFill="1" applyBorder="1" applyAlignment="1">
      <alignment vertical="center"/>
    </xf>
    <xf numFmtId="40" fontId="4" fillId="0" borderId="61" xfId="17" applyNumberFormat="1" applyFont="1" applyFill="1" applyBorder="1" applyAlignment="1">
      <alignment vertical="center"/>
    </xf>
    <xf numFmtId="40" fontId="4" fillId="0" borderId="62" xfId="17" applyNumberFormat="1" applyFont="1" applyFill="1" applyBorder="1" applyAlignment="1">
      <alignment vertical="center"/>
    </xf>
    <xf numFmtId="40" fontId="4" fillId="0" borderId="58" xfId="17" applyNumberFormat="1" applyFont="1" applyFill="1" applyBorder="1" applyAlignment="1">
      <alignment vertical="center"/>
    </xf>
    <xf numFmtId="40" fontId="4" fillId="0" borderId="68" xfId="17" applyNumberFormat="1" applyFont="1" applyFill="1" applyBorder="1" applyAlignment="1">
      <alignment vertical="center"/>
    </xf>
    <xf numFmtId="40" fontId="4" fillId="0" borderId="73" xfId="17" applyNumberFormat="1" applyFont="1" applyFill="1" applyBorder="1" applyAlignment="1">
      <alignment vertical="center"/>
    </xf>
    <xf numFmtId="40" fontId="4" fillId="0" borderId="74" xfId="17" applyNumberFormat="1" applyFont="1" applyFill="1" applyBorder="1" applyAlignment="1">
      <alignment vertical="center"/>
    </xf>
    <xf numFmtId="40" fontId="4" fillId="0" borderId="27" xfId="17" applyNumberFormat="1" applyFont="1" applyFill="1" applyBorder="1" applyAlignment="1">
      <alignment vertical="center"/>
    </xf>
    <xf numFmtId="40" fontId="4" fillId="0" borderId="28" xfId="17" applyNumberFormat="1" applyFont="1" applyFill="1" applyBorder="1" applyAlignment="1">
      <alignment vertical="center"/>
    </xf>
    <xf numFmtId="40" fontId="4" fillId="0" borderId="25" xfId="17" applyNumberFormat="1" applyFont="1" applyFill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38" fontId="4" fillId="0" borderId="57" xfId="17" applyFont="1" applyFill="1" applyBorder="1" applyAlignment="1">
      <alignment vertical="center"/>
    </xf>
    <xf numFmtId="193" fontId="3" fillId="0" borderId="8" xfId="17" applyNumberFormat="1" applyFont="1" applyFill="1" applyBorder="1" applyAlignment="1">
      <alignment horizontal="center" vertical="center"/>
    </xf>
    <xf numFmtId="193" fontId="4" fillId="0" borderId="8" xfId="17" applyNumberFormat="1" applyFont="1" applyFill="1" applyBorder="1" applyAlignment="1">
      <alignment horizontal="center" vertical="center"/>
    </xf>
    <xf numFmtId="193" fontId="4" fillId="0" borderId="5" xfId="17" applyNumberFormat="1" applyFont="1" applyFill="1" applyBorder="1" applyAlignment="1">
      <alignment horizontal="center" vertical="center"/>
    </xf>
    <xf numFmtId="193" fontId="4" fillId="0" borderId="10" xfId="17" applyNumberFormat="1" applyFont="1" applyFill="1" applyBorder="1" applyAlignment="1">
      <alignment horizontal="center" vertical="center"/>
    </xf>
    <xf numFmtId="38" fontId="15" fillId="0" borderId="101" xfId="17" applyFont="1" applyFill="1" applyBorder="1" applyAlignment="1">
      <alignment vertical="center"/>
    </xf>
    <xf numFmtId="177" fontId="15" fillId="0" borderId="62" xfId="17" applyNumberFormat="1" applyFont="1" applyFill="1" applyBorder="1" applyAlignment="1">
      <alignment vertical="center"/>
    </xf>
    <xf numFmtId="40" fontId="15" fillId="0" borderId="102" xfId="17" applyNumberFormat="1" applyFont="1" applyFill="1" applyBorder="1" applyAlignment="1">
      <alignment vertical="center"/>
    </xf>
    <xf numFmtId="38" fontId="4" fillId="3" borderId="49" xfId="17" applyFont="1" applyFill="1" applyBorder="1" applyAlignment="1">
      <alignment vertical="center"/>
    </xf>
    <xf numFmtId="38" fontId="4" fillId="3" borderId="11" xfId="17" applyFont="1" applyFill="1" applyBorder="1" applyAlignment="1">
      <alignment vertical="center"/>
    </xf>
    <xf numFmtId="38" fontId="4" fillId="3" borderId="38" xfId="17" applyFont="1" applyFill="1" applyBorder="1" applyAlignment="1">
      <alignment vertical="center"/>
    </xf>
    <xf numFmtId="38" fontId="4" fillId="3" borderId="3" xfId="17" applyFont="1" applyFill="1" applyBorder="1" applyAlignment="1">
      <alignment vertical="center"/>
    </xf>
    <xf numFmtId="38" fontId="4" fillId="3" borderId="134" xfId="17" applyFont="1" applyFill="1" applyBorder="1" applyAlignment="1">
      <alignment vertical="center"/>
    </xf>
    <xf numFmtId="38" fontId="4" fillId="3" borderId="49" xfId="17" applyFont="1" applyFill="1" applyBorder="1" applyAlignment="1">
      <alignment horizontal="center" vertical="center"/>
    </xf>
    <xf numFmtId="38" fontId="4" fillId="3" borderId="3" xfId="17" applyFont="1" applyFill="1" applyBorder="1" applyAlignment="1">
      <alignment horizontal="center" vertical="center"/>
    </xf>
    <xf numFmtId="38" fontId="4" fillId="3" borderId="134" xfId="17" applyFont="1" applyFill="1" applyBorder="1" applyAlignment="1">
      <alignment horizontal="center" vertical="center"/>
    </xf>
    <xf numFmtId="38" fontId="4" fillId="3" borderId="11" xfId="17" applyFont="1" applyFill="1" applyBorder="1" applyAlignment="1">
      <alignment horizontal="center" vertical="center"/>
    </xf>
    <xf numFmtId="38" fontId="4" fillId="3" borderId="38" xfId="17" applyFont="1" applyFill="1" applyBorder="1" applyAlignment="1">
      <alignment horizontal="center" vertical="center"/>
    </xf>
    <xf numFmtId="38" fontId="4" fillId="3" borderId="5" xfId="17" applyFont="1" applyFill="1" applyBorder="1" applyAlignment="1">
      <alignment vertical="center"/>
    </xf>
    <xf numFmtId="38" fontId="4" fillId="3" borderId="48" xfId="17" applyFont="1" applyFill="1" applyBorder="1" applyAlignment="1">
      <alignment vertical="center"/>
    </xf>
    <xf numFmtId="38" fontId="4" fillId="3" borderId="28" xfId="17" applyFont="1" applyFill="1" applyBorder="1" applyAlignment="1">
      <alignment vertical="center"/>
    </xf>
    <xf numFmtId="38" fontId="4" fillId="3" borderId="135" xfId="17" applyFont="1" applyFill="1" applyBorder="1" applyAlignment="1">
      <alignment vertical="center"/>
    </xf>
    <xf numFmtId="184" fontId="4" fillId="3" borderId="9" xfId="17" applyNumberFormat="1" applyFont="1" applyFill="1" applyBorder="1" applyAlignment="1">
      <alignment vertical="center"/>
    </xf>
    <xf numFmtId="184" fontId="4" fillId="3" borderId="15" xfId="17" applyNumberFormat="1" applyFont="1" applyFill="1" applyBorder="1" applyAlignment="1">
      <alignment vertical="center"/>
    </xf>
    <xf numFmtId="184" fontId="4" fillId="3" borderId="62" xfId="17" applyNumberFormat="1" applyFont="1" applyFill="1" applyBorder="1" applyAlignment="1">
      <alignment vertical="center"/>
    </xf>
    <xf numFmtId="184" fontId="4" fillId="3" borderId="5" xfId="17" applyNumberFormat="1" applyFont="1" applyFill="1" applyBorder="1" applyAlignment="1">
      <alignment vertical="center"/>
    </xf>
    <xf numFmtId="184" fontId="4" fillId="3" borderId="79" xfId="17" applyNumberFormat="1" applyFont="1" applyFill="1" applyBorder="1" applyAlignment="1">
      <alignment vertical="center"/>
    </xf>
    <xf numFmtId="184" fontId="4" fillId="3" borderId="73" xfId="17" applyNumberFormat="1" applyFont="1" applyFill="1" applyBorder="1" applyAlignment="1">
      <alignment vertical="center"/>
    </xf>
    <xf numFmtId="184" fontId="4" fillId="3" borderId="28" xfId="17" applyNumberFormat="1" applyFont="1" applyFill="1" applyBorder="1" applyAlignment="1">
      <alignment vertical="center"/>
    </xf>
    <xf numFmtId="190" fontId="4" fillId="3" borderId="5" xfId="17" applyNumberFormat="1" applyFont="1" applyFill="1" applyBorder="1" applyAlignment="1">
      <alignment vertical="center"/>
    </xf>
    <xf numFmtId="190" fontId="4" fillId="3" borderId="79" xfId="17" applyNumberFormat="1" applyFont="1" applyFill="1" applyBorder="1" applyAlignment="1">
      <alignment vertical="center"/>
    </xf>
    <xf numFmtId="190" fontId="4" fillId="3" borderId="62" xfId="17" applyNumberFormat="1" applyFont="1" applyFill="1" applyBorder="1" applyAlignment="1">
      <alignment vertical="center"/>
    </xf>
    <xf numFmtId="190" fontId="4" fillId="3" borderId="73" xfId="17" applyNumberFormat="1" applyFont="1" applyFill="1" applyBorder="1" applyAlignment="1">
      <alignment vertical="center"/>
    </xf>
    <xf numFmtId="184" fontId="4" fillId="3" borderId="3" xfId="17" applyNumberFormat="1" applyFont="1" applyFill="1" applyBorder="1" applyAlignment="1">
      <alignment vertical="center"/>
    </xf>
    <xf numFmtId="184" fontId="4" fillId="3" borderId="95" xfId="17" applyNumberFormat="1" applyFont="1" applyFill="1" applyBorder="1" applyAlignment="1">
      <alignment vertical="center"/>
    </xf>
    <xf numFmtId="177" fontId="4" fillId="3" borderId="11" xfId="17" applyNumberFormat="1" applyFont="1" applyFill="1" applyBorder="1" applyAlignment="1">
      <alignment vertical="center"/>
    </xf>
    <xf numFmtId="177" fontId="4" fillId="3" borderId="0" xfId="17" applyNumberFormat="1" applyFont="1" applyFill="1" applyBorder="1" applyAlignment="1">
      <alignment vertical="center"/>
    </xf>
    <xf numFmtId="177" fontId="4" fillId="3" borderId="56" xfId="17" applyNumberFormat="1" applyFont="1" applyFill="1" applyBorder="1" applyAlignment="1">
      <alignment vertical="center"/>
    </xf>
    <xf numFmtId="38" fontId="3" fillId="3" borderId="13" xfId="17" applyFont="1" applyFill="1" applyBorder="1" applyAlignment="1">
      <alignment vertical="center"/>
    </xf>
    <xf numFmtId="38" fontId="3" fillId="3" borderId="9" xfId="17" applyFont="1" applyFill="1" applyBorder="1" applyAlignment="1">
      <alignment vertical="center"/>
    </xf>
    <xf numFmtId="38" fontId="3" fillId="3" borderId="6" xfId="17" applyFont="1" applyFill="1" applyBorder="1" applyAlignment="1">
      <alignment vertical="center"/>
    </xf>
    <xf numFmtId="38" fontId="3" fillId="3" borderId="36" xfId="17" applyFont="1" applyFill="1" applyBorder="1" applyAlignment="1">
      <alignment vertical="center"/>
    </xf>
    <xf numFmtId="38" fontId="3" fillId="3" borderId="19" xfId="17" applyFont="1" applyFill="1" applyBorder="1" applyAlignment="1">
      <alignment vertical="center"/>
    </xf>
    <xf numFmtId="38" fontId="3" fillId="3" borderId="18" xfId="17" applyFont="1" applyFill="1" applyBorder="1" applyAlignment="1">
      <alignment vertical="center"/>
    </xf>
    <xf numFmtId="38" fontId="3" fillId="3" borderId="136" xfId="17" applyFont="1" applyFill="1" applyBorder="1" applyAlignment="1">
      <alignment vertical="center"/>
    </xf>
    <xf numFmtId="38" fontId="3" fillId="3" borderId="137" xfId="17" applyFont="1" applyFill="1" applyBorder="1" applyAlignment="1">
      <alignment vertical="center"/>
    </xf>
    <xf numFmtId="184" fontId="4" fillId="3" borderId="8" xfId="17" applyNumberFormat="1" applyFont="1" applyFill="1" applyBorder="1" applyAlignment="1">
      <alignment vertical="center"/>
    </xf>
    <xf numFmtId="184" fontId="4" fillId="3" borderId="10" xfId="17" applyNumberFormat="1" applyFont="1" applyFill="1" applyBorder="1" applyAlignment="1">
      <alignment vertical="center"/>
    </xf>
    <xf numFmtId="184" fontId="4" fillId="3" borderId="29" xfId="0" applyNumberFormat="1" applyFont="1" applyFill="1" applyBorder="1" applyAlignment="1">
      <alignment vertical="center"/>
    </xf>
    <xf numFmtId="184" fontId="4" fillId="3" borderId="13" xfId="17" applyNumberFormat="1" applyFont="1" applyFill="1" applyBorder="1" applyAlignment="1">
      <alignment vertical="center"/>
    </xf>
    <xf numFmtId="184" fontId="4" fillId="3" borderId="6" xfId="17" applyNumberFormat="1" applyFont="1" applyFill="1" applyBorder="1" applyAlignment="1">
      <alignment vertical="center"/>
    </xf>
    <xf numFmtId="184" fontId="4" fillId="3" borderId="36" xfId="0" applyNumberFormat="1" applyFont="1" applyFill="1" applyBorder="1" applyAlignment="1">
      <alignment vertical="center"/>
    </xf>
    <xf numFmtId="38" fontId="4" fillId="3" borderId="53" xfId="17" applyFont="1" applyFill="1" applyBorder="1" applyAlignment="1">
      <alignment vertical="center"/>
    </xf>
    <xf numFmtId="38" fontId="4" fillId="3" borderId="9" xfId="17" applyFont="1" applyFill="1" applyBorder="1" applyAlignment="1">
      <alignment vertical="center"/>
    </xf>
    <xf numFmtId="38" fontId="4" fillId="3" borderId="15" xfId="17" applyFont="1" applyFill="1" applyBorder="1" applyAlignment="1">
      <alignment vertical="center"/>
    </xf>
    <xf numFmtId="38" fontId="4" fillId="3" borderId="62" xfId="17" applyFont="1" applyFill="1" applyBorder="1" applyAlignment="1">
      <alignment vertical="center"/>
    </xf>
    <xf numFmtId="38" fontId="4" fillId="3" borderId="73" xfId="17" applyFont="1" applyFill="1" applyBorder="1" applyAlignment="1">
      <alignment vertical="center"/>
    </xf>
    <xf numFmtId="38" fontId="4" fillId="3" borderId="14" xfId="17" applyFont="1" applyFill="1" applyBorder="1" applyAlignment="1">
      <alignment vertical="center"/>
    </xf>
    <xf numFmtId="38" fontId="4" fillId="3" borderId="4" xfId="17" applyFont="1" applyFill="1" applyBorder="1" applyAlignment="1">
      <alignment vertical="center"/>
    </xf>
    <xf numFmtId="38" fontId="4" fillId="3" borderId="55" xfId="17" applyFont="1" applyFill="1" applyBorder="1" applyAlignment="1">
      <alignment vertical="center"/>
    </xf>
    <xf numFmtId="57" fontId="16" fillId="3" borderId="14" xfId="17" applyNumberFormat="1" applyFont="1" applyFill="1" applyBorder="1" applyAlignment="1">
      <alignment horizontal="center" vertical="center"/>
    </xf>
    <xf numFmtId="57" fontId="17" fillId="3" borderId="14" xfId="17" applyNumberFormat="1" applyFont="1" applyFill="1" applyBorder="1" applyAlignment="1">
      <alignment horizontal="center" vertical="center"/>
    </xf>
    <xf numFmtId="57" fontId="17" fillId="3" borderId="15" xfId="17" applyNumberFormat="1" applyFont="1" applyFill="1" applyBorder="1" applyAlignment="1">
      <alignment horizontal="center" vertical="center"/>
    </xf>
    <xf numFmtId="57" fontId="17" fillId="3" borderId="4" xfId="17" applyNumberFormat="1" applyFont="1" applyFill="1" applyBorder="1" applyAlignment="1">
      <alignment horizontal="center" vertical="center"/>
    </xf>
    <xf numFmtId="38" fontId="17" fillId="3" borderId="55" xfId="17" applyFont="1" applyFill="1" applyBorder="1" applyAlignment="1">
      <alignment horizontal="center" vertical="center"/>
    </xf>
    <xf numFmtId="38" fontId="4" fillId="3" borderId="36" xfId="17" applyFont="1" applyFill="1" applyBorder="1" applyAlignment="1">
      <alignment horizontal="center" vertical="center"/>
    </xf>
    <xf numFmtId="38" fontId="4" fillId="3" borderId="63" xfId="17" applyFont="1" applyFill="1" applyBorder="1" applyAlignment="1">
      <alignment horizontal="center" vertical="center"/>
    </xf>
    <xf numFmtId="38" fontId="4" fillId="3" borderId="75" xfId="17" applyFont="1" applyFill="1" applyBorder="1" applyAlignment="1">
      <alignment horizontal="center" vertical="center"/>
    </xf>
    <xf numFmtId="38" fontId="4" fillId="3" borderId="29" xfId="17" applyFont="1" applyFill="1" applyBorder="1" applyAlignment="1">
      <alignment horizontal="center" vertical="center"/>
    </xf>
    <xf numFmtId="38" fontId="4" fillId="3" borderId="29" xfId="17" applyFont="1" applyFill="1" applyBorder="1" applyAlignment="1">
      <alignment vertical="center"/>
    </xf>
    <xf numFmtId="38" fontId="4" fillId="3" borderId="30" xfId="17" applyFont="1" applyFill="1" applyBorder="1" applyAlignment="1">
      <alignment vertical="center"/>
    </xf>
    <xf numFmtId="38" fontId="4" fillId="3" borderId="36" xfId="17" applyFont="1" applyFill="1" applyBorder="1" applyAlignment="1">
      <alignment vertical="center"/>
    </xf>
    <xf numFmtId="38" fontId="4" fillId="3" borderId="13" xfId="17" applyFont="1" applyFill="1" applyBorder="1" applyAlignment="1">
      <alignment vertical="center"/>
    </xf>
    <xf numFmtId="38" fontId="4" fillId="3" borderId="6" xfId="17" applyFont="1" applyFill="1" applyBorder="1" applyAlignment="1">
      <alignment vertical="center"/>
    </xf>
    <xf numFmtId="40" fontId="4" fillId="3" borderId="29" xfId="17" applyNumberFormat="1" applyFont="1" applyFill="1" applyBorder="1" applyAlignment="1">
      <alignment vertical="center"/>
    </xf>
    <xf numFmtId="40" fontId="4" fillId="3" borderId="81" xfId="17" applyNumberFormat="1" applyFont="1" applyFill="1" applyBorder="1" applyAlignment="1">
      <alignment vertical="center"/>
    </xf>
    <xf numFmtId="40" fontId="4" fillId="3" borderId="63" xfId="17" applyNumberFormat="1" applyFont="1" applyFill="1" applyBorder="1" applyAlignment="1">
      <alignment vertical="center"/>
    </xf>
    <xf numFmtId="40" fontId="4" fillId="3" borderId="75" xfId="17" applyNumberFormat="1" applyFont="1" applyFill="1" applyBorder="1" applyAlignment="1">
      <alignment vertical="center"/>
    </xf>
    <xf numFmtId="40" fontId="4" fillId="3" borderId="30" xfId="17" applyNumberFormat="1" applyFont="1" applyFill="1" applyBorder="1" applyAlignment="1">
      <alignment vertical="center"/>
    </xf>
    <xf numFmtId="40" fontId="4" fillId="3" borderId="36" xfId="17" applyNumberFormat="1" applyFont="1" applyFill="1" applyBorder="1" applyAlignment="1">
      <alignment vertical="center"/>
    </xf>
    <xf numFmtId="40" fontId="4" fillId="3" borderId="9" xfId="17" applyNumberFormat="1" applyFont="1" applyFill="1" applyBorder="1" applyAlignment="1">
      <alignment vertical="center"/>
    </xf>
    <xf numFmtId="40" fontId="4" fillId="3" borderId="6" xfId="17" applyNumberFormat="1" applyFont="1" applyFill="1" applyBorder="1" applyAlignment="1">
      <alignment vertical="center"/>
    </xf>
    <xf numFmtId="40" fontId="3" fillId="3" borderId="13" xfId="17" applyNumberFormat="1" applyFont="1" applyFill="1" applyBorder="1" applyAlignment="1">
      <alignment vertical="center"/>
    </xf>
    <xf numFmtId="40" fontId="4" fillId="3" borderId="13" xfId="17" applyNumberFormat="1" applyFont="1" applyFill="1" applyBorder="1" applyAlignment="1">
      <alignment vertical="center"/>
    </xf>
    <xf numFmtId="38" fontId="3" fillId="0" borderId="25" xfId="17" applyFont="1" applyFill="1" applyBorder="1" applyAlignment="1">
      <alignment horizontal="left" vertical="center" shrinkToFit="1"/>
    </xf>
    <xf numFmtId="38" fontId="3" fillId="0" borderId="26" xfId="17" applyFont="1" applyFill="1" applyBorder="1" applyAlignment="1">
      <alignment horizontal="left" vertical="center" shrinkToFit="1"/>
    </xf>
    <xf numFmtId="38" fontId="3" fillId="0" borderId="46" xfId="17" applyFont="1" applyFill="1" applyBorder="1" applyAlignment="1">
      <alignment horizontal="left" vertical="center" shrinkToFit="1"/>
    </xf>
    <xf numFmtId="38" fontId="11" fillId="0" borderId="0" xfId="17" applyFont="1" applyFill="1" applyAlignment="1">
      <alignment horizontal="center" vertical="center"/>
    </xf>
    <xf numFmtId="38" fontId="3" fillId="0" borderId="137" xfId="17" applyFont="1" applyFill="1" applyBorder="1" applyAlignment="1">
      <alignment horizontal="center" vertical="center"/>
    </xf>
    <xf numFmtId="38" fontId="3" fillId="0" borderId="56" xfId="17" applyFont="1" applyFill="1" applyBorder="1" applyAlignment="1">
      <alignment horizontal="center" vertical="center"/>
    </xf>
    <xf numFmtId="38" fontId="3" fillId="0" borderId="57" xfId="17" applyFont="1" applyFill="1" applyBorder="1" applyAlignment="1">
      <alignment horizontal="center" vertical="center"/>
    </xf>
    <xf numFmtId="184" fontId="4" fillId="0" borderId="64" xfId="17" applyNumberFormat="1" applyFont="1" applyFill="1" applyBorder="1" applyAlignment="1">
      <alignment horizontal="center" vertical="center" shrinkToFit="1"/>
    </xf>
    <xf numFmtId="184" fontId="4" fillId="0" borderId="60" xfId="17" applyNumberFormat="1" applyFont="1" applyFill="1" applyBorder="1" applyAlignment="1">
      <alignment horizontal="center" vertical="center" shrinkToFit="1"/>
    </xf>
    <xf numFmtId="38" fontId="4" fillId="0" borderId="137" xfId="17" applyFont="1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184" fontId="4" fillId="2" borderId="138" xfId="17" applyNumberFormat="1" applyFont="1" applyFill="1" applyBorder="1" applyAlignment="1">
      <alignment horizontal="center" vertical="center"/>
    </xf>
    <xf numFmtId="184" fontId="4" fillId="2" borderId="130" xfId="17" applyNumberFormat="1" applyFont="1" applyFill="1" applyBorder="1" applyAlignment="1">
      <alignment horizontal="center" vertical="center"/>
    </xf>
    <xf numFmtId="184" fontId="4" fillId="2" borderId="134" xfId="17" applyNumberFormat="1" applyFont="1" applyFill="1" applyBorder="1" applyAlignment="1">
      <alignment horizontal="center" vertical="center"/>
    </xf>
    <xf numFmtId="184" fontId="4" fillId="2" borderId="23" xfId="17" applyNumberFormat="1" applyFont="1" applyFill="1" applyBorder="1" applyAlignment="1">
      <alignment horizontal="left" vertical="center" shrinkToFit="1"/>
    </xf>
    <xf numFmtId="184" fontId="4" fillId="2" borderId="7" xfId="17" applyNumberFormat="1" applyFont="1" applyFill="1" applyBorder="1" applyAlignment="1">
      <alignment horizontal="left" vertical="center" shrinkToFit="1"/>
    </xf>
    <xf numFmtId="184" fontId="4" fillId="2" borderId="41" xfId="17" applyNumberFormat="1" applyFont="1" applyFill="1" applyBorder="1" applyAlignment="1">
      <alignment horizontal="left" vertical="center" shrinkToFit="1"/>
    </xf>
    <xf numFmtId="38" fontId="4" fillId="0" borderId="137" xfId="17" applyFont="1" applyFill="1" applyBorder="1" applyAlignment="1">
      <alignment horizontal="center" vertical="center"/>
    </xf>
    <xf numFmtId="38" fontId="4" fillId="0" borderId="56" xfId="17" applyFont="1" applyFill="1" applyBorder="1" applyAlignment="1">
      <alignment horizontal="center" vertical="center"/>
    </xf>
    <xf numFmtId="38" fontId="4" fillId="0" borderId="57" xfId="17" applyFont="1" applyFill="1" applyBorder="1" applyAlignment="1">
      <alignment horizontal="center" vertical="center"/>
    </xf>
    <xf numFmtId="177" fontId="3" fillId="0" borderId="38" xfId="17" applyNumberFormat="1" applyFont="1" applyBorder="1" applyAlignment="1">
      <alignment horizontal="center" vertical="center"/>
    </xf>
    <xf numFmtId="177" fontId="3" fillId="0" borderId="39" xfId="17" applyNumberFormat="1" applyFont="1" applyBorder="1" applyAlignment="1">
      <alignment horizontal="center" vertical="center"/>
    </xf>
    <xf numFmtId="177" fontId="3" fillId="0" borderId="40" xfId="17" applyNumberFormat="1" applyFont="1" applyBorder="1" applyAlignment="1">
      <alignment horizontal="center" vertical="center"/>
    </xf>
    <xf numFmtId="177" fontId="3" fillId="0" borderId="42" xfId="17" applyNumberFormat="1" applyFont="1" applyBorder="1" applyAlignment="1">
      <alignment horizontal="center" vertical="center"/>
    </xf>
    <xf numFmtId="177" fontId="3" fillId="0" borderId="125" xfId="17" applyNumberFormat="1" applyFont="1" applyBorder="1" applyAlignment="1">
      <alignment horizontal="center" vertical="center"/>
    </xf>
    <xf numFmtId="177" fontId="3" fillId="0" borderId="139" xfId="17" applyNumberFormat="1" applyFont="1" applyBorder="1" applyAlignment="1">
      <alignment horizontal="center" vertical="center"/>
    </xf>
    <xf numFmtId="177" fontId="4" fillId="0" borderId="21" xfId="17" applyNumberFormat="1" applyFont="1" applyBorder="1" applyAlignment="1">
      <alignment horizontal="left" vertical="center" shrinkToFit="1"/>
    </xf>
    <xf numFmtId="177" fontId="4" fillId="0" borderId="1" xfId="17" applyNumberFormat="1" applyFont="1" applyBorder="1" applyAlignment="1">
      <alignment horizontal="left" vertical="center" shrinkToFit="1"/>
    </xf>
    <xf numFmtId="177" fontId="3" fillId="0" borderId="37" xfId="17" applyNumberFormat="1" applyFont="1" applyBorder="1" applyAlignment="1">
      <alignment horizontal="center" vertical="center"/>
    </xf>
    <xf numFmtId="38" fontId="3" fillId="0" borderId="21" xfId="17" applyFont="1" applyFill="1" applyBorder="1" applyAlignment="1">
      <alignment horizontal="left" vertical="center" wrapText="1"/>
    </xf>
    <xf numFmtId="38" fontId="3" fillId="0" borderId="1" xfId="17" applyFont="1" applyFill="1" applyBorder="1" applyAlignment="1">
      <alignment horizontal="left" vertical="center"/>
    </xf>
    <xf numFmtId="38" fontId="3" fillId="0" borderId="22" xfId="17" applyFont="1" applyFill="1" applyBorder="1" applyAlignment="1">
      <alignment horizontal="left" vertical="center"/>
    </xf>
    <xf numFmtId="38" fontId="3" fillId="0" borderId="12" xfId="17" applyFont="1" applyFill="1" applyBorder="1" applyAlignment="1">
      <alignment horizontal="left" vertical="center"/>
    </xf>
    <xf numFmtId="38" fontId="3" fillId="0" borderId="24" xfId="17" applyFont="1" applyFill="1" applyBorder="1" applyAlignment="1">
      <alignment horizontal="left" vertical="center"/>
    </xf>
    <xf numFmtId="38" fontId="3" fillId="0" borderId="31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286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390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60"/>
  <sheetViews>
    <sheetView showZeros="0" tabSelected="1" zoomScaleSheetLayoutView="100" workbookViewId="0" topLeftCell="A1">
      <pane xSplit="4" ySplit="6" topLeftCell="E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9" sqref="H19"/>
    </sheetView>
  </sheetViews>
  <sheetFormatPr defaultColWidth="9.00390625" defaultRowHeight="13.5"/>
  <cols>
    <col min="1" max="1" width="3.375" style="28" customWidth="1"/>
    <col min="2" max="2" width="3.25390625" style="28" customWidth="1"/>
    <col min="3" max="3" width="12.875" style="28" customWidth="1"/>
    <col min="4" max="4" width="8.875" style="28" customWidth="1"/>
    <col min="5" max="16" width="13.25390625" style="28" customWidth="1"/>
    <col min="17" max="28" width="9.00390625" style="28" customWidth="1"/>
    <col min="29" max="16384" width="9.00390625" style="1" customWidth="1"/>
  </cols>
  <sheetData>
    <row r="1" spans="1:10" ht="21.75" customHeight="1">
      <c r="A1" s="785" t="s">
        <v>111</v>
      </c>
      <c r="B1" s="785"/>
      <c r="C1" s="785"/>
      <c r="D1" s="785"/>
      <c r="E1" s="785"/>
      <c r="F1" s="785"/>
      <c r="G1" s="785"/>
      <c r="H1" s="785"/>
      <c r="I1" s="785"/>
      <c r="J1" s="372"/>
    </row>
    <row r="2" spans="1:10" ht="6.75" customHeight="1">
      <c r="A2" s="371"/>
      <c r="B2" s="371"/>
      <c r="C2" s="371"/>
      <c r="D2" s="371"/>
      <c r="E2" s="371"/>
      <c r="F2" s="371"/>
      <c r="G2" s="371"/>
      <c r="H2" s="371"/>
      <c r="I2" s="371"/>
      <c r="J2" s="27"/>
    </row>
    <row r="3" ht="18.75" customHeight="1" thickBot="1">
      <c r="A3" s="494" t="s">
        <v>35</v>
      </c>
    </row>
    <row r="4" spans="1:28" s="2" customFormat="1" ht="13.5">
      <c r="A4" s="116"/>
      <c r="B4" s="117"/>
      <c r="C4" s="117"/>
      <c r="D4" s="374" t="s">
        <v>36</v>
      </c>
      <c r="E4" s="119" t="s">
        <v>37</v>
      </c>
      <c r="F4" s="119" t="s">
        <v>38</v>
      </c>
      <c r="G4" s="118" t="s">
        <v>38</v>
      </c>
      <c r="H4" s="118" t="s">
        <v>39</v>
      </c>
      <c r="I4" s="118" t="s">
        <v>40</v>
      </c>
      <c r="J4" s="118" t="s">
        <v>40</v>
      </c>
      <c r="K4" s="118" t="s">
        <v>41</v>
      </c>
      <c r="L4" s="118" t="s">
        <v>42</v>
      </c>
      <c r="M4" s="118" t="s">
        <v>43</v>
      </c>
      <c r="N4" s="118" t="s">
        <v>44</v>
      </c>
      <c r="O4" s="136" t="s">
        <v>45</v>
      </c>
      <c r="P4" s="786" t="s">
        <v>277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s="2" customFormat="1" ht="13.5">
      <c r="A5" s="120"/>
      <c r="B5" s="49"/>
      <c r="C5" s="49"/>
      <c r="D5" s="375"/>
      <c r="E5" s="140" t="s">
        <v>2</v>
      </c>
      <c r="F5" s="140" t="s">
        <v>46</v>
      </c>
      <c r="G5" s="50" t="s">
        <v>46</v>
      </c>
      <c r="H5" s="50" t="s">
        <v>47</v>
      </c>
      <c r="I5" s="50" t="s">
        <v>48</v>
      </c>
      <c r="J5" s="50" t="s">
        <v>48</v>
      </c>
      <c r="K5" s="50" t="s">
        <v>21</v>
      </c>
      <c r="L5" s="50" t="s">
        <v>49</v>
      </c>
      <c r="M5" s="50" t="s">
        <v>4</v>
      </c>
      <c r="N5" s="50" t="s">
        <v>50</v>
      </c>
      <c r="O5" s="137" t="s">
        <v>51</v>
      </c>
      <c r="P5" s="78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16" ht="14.25" thickBot="1">
      <c r="A6" s="146" t="s">
        <v>52</v>
      </c>
      <c r="B6" s="147"/>
      <c r="C6" s="148"/>
      <c r="D6" s="376"/>
      <c r="E6" s="373"/>
      <c r="F6" s="149" t="s">
        <v>15</v>
      </c>
      <c r="G6" s="150" t="s">
        <v>16</v>
      </c>
      <c r="H6" s="151"/>
      <c r="I6" s="151" t="s">
        <v>53</v>
      </c>
      <c r="J6" s="151" t="s">
        <v>54</v>
      </c>
      <c r="K6" s="152"/>
      <c r="L6" s="152"/>
      <c r="M6" s="152"/>
      <c r="N6" s="151"/>
      <c r="O6" s="153" t="s">
        <v>55</v>
      </c>
      <c r="P6" s="788"/>
    </row>
    <row r="7" spans="1:28" s="3" customFormat="1" ht="13.5" customHeight="1">
      <c r="A7" s="123" t="s">
        <v>56</v>
      </c>
      <c r="B7" s="145"/>
      <c r="C7" s="145"/>
      <c r="D7" s="377"/>
      <c r="E7" s="141">
        <v>31868</v>
      </c>
      <c r="F7" s="638">
        <v>32004</v>
      </c>
      <c r="G7" s="639">
        <v>36614</v>
      </c>
      <c r="H7" s="639">
        <v>25294</v>
      </c>
      <c r="I7" s="639">
        <v>24563</v>
      </c>
      <c r="J7" s="639">
        <v>27120</v>
      </c>
      <c r="K7" s="639">
        <v>33767</v>
      </c>
      <c r="L7" s="639">
        <v>32939</v>
      </c>
      <c r="M7" s="639">
        <v>32883</v>
      </c>
      <c r="N7" s="639">
        <v>36244</v>
      </c>
      <c r="O7" s="640">
        <v>31629</v>
      </c>
      <c r="P7" s="763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3" customFormat="1" ht="14.25" customHeight="1">
      <c r="A8" s="121" t="s">
        <v>18</v>
      </c>
      <c r="B8" s="56"/>
      <c r="C8" s="56"/>
      <c r="D8" s="378"/>
      <c r="E8" s="758"/>
      <c r="F8" s="759"/>
      <c r="G8" s="760"/>
      <c r="H8" s="760"/>
      <c r="I8" s="760"/>
      <c r="J8" s="760"/>
      <c r="K8" s="760"/>
      <c r="L8" s="760"/>
      <c r="M8" s="760"/>
      <c r="N8" s="760"/>
      <c r="O8" s="761"/>
      <c r="P8" s="762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3" customFormat="1" ht="13.5">
      <c r="A9" s="122"/>
      <c r="B9" s="386" t="s">
        <v>57</v>
      </c>
      <c r="C9" s="387"/>
      <c r="D9" s="388"/>
      <c r="E9" s="389"/>
      <c r="F9" s="641"/>
      <c r="G9" s="642">
        <v>39904</v>
      </c>
      <c r="H9" s="642">
        <v>27395</v>
      </c>
      <c r="I9" s="642">
        <v>25051</v>
      </c>
      <c r="J9" s="642">
        <v>28216</v>
      </c>
      <c r="K9" s="642"/>
      <c r="L9" s="642"/>
      <c r="M9" s="642">
        <v>33695</v>
      </c>
      <c r="N9" s="642"/>
      <c r="O9" s="643">
        <v>32782</v>
      </c>
      <c r="P9" s="76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3" customFormat="1" ht="13.5">
      <c r="A10" s="123"/>
      <c r="B10" s="390" t="s">
        <v>58</v>
      </c>
      <c r="C10" s="391"/>
      <c r="D10" s="392"/>
      <c r="E10" s="393">
        <v>33365</v>
      </c>
      <c r="F10" s="644">
        <v>33625</v>
      </c>
      <c r="G10" s="645">
        <v>40634</v>
      </c>
      <c r="H10" s="645">
        <v>30606</v>
      </c>
      <c r="I10" s="645">
        <v>25842</v>
      </c>
      <c r="J10" s="645">
        <v>28946</v>
      </c>
      <c r="K10" s="645">
        <v>34516</v>
      </c>
      <c r="L10" s="645">
        <v>33909</v>
      </c>
      <c r="M10" s="645">
        <v>34060</v>
      </c>
      <c r="N10" s="645">
        <v>39904</v>
      </c>
      <c r="O10" s="646">
        <v>38808</v>
      </c>
      <c r="P10" s="76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16" ht="13.5">
      <c r="A11" s="124" t="s">
        <v>59</v>
      </c>
      <c r="B11" s="57"/>
      <c r="C11" s="57"/>
      <c r="D11" s="303"/>
      <c r="E11" s="142">
        <v>31868</v>
      </c>
      <c r="F11" s="647">
        <v>31503</v>
      </c>
      <c r="G11" s="648">
        <v>37347</v>
      </c>
      <c r="H11" s="648">
        <v>25659</v>
      </c>
      <c r="I11" s="648">
        <v>24929</v>
      </c>
      <c r="J11" s="648">
        <v>27120</v>
      </c>
      <c r="K11" s="648">
        <v>38795</v>
      </c>
      <c r="L11" s="648">
        <v>33017</v>
      </c>
      <c r="M11" s="648">
        <v>38433</v>
      </c>
      <c r="N11" s="648">
        <v>36228</v>
      </c>
      <c r="O11" s="649">
        <v>30799</v>
      </c>
      <c r="P11" s="766"/>
    </row>
    <row r="12" spans="1:16" ht="13.5">
      <c r="A12" s="124" t="s">
        <v>19</v>
      </c>
      <c r="B12" s="57"/>
      <c r="C12" s="57"/>
      <c r="D12" s="303"/>
      <c r="E12" s="58">
        <v>11</v>
      </c>
      <c r="F12" s="41">
        <v>4</v>
      </c>
      <c r="G12" s="20">
        <v>0</v>
      </c>
      <c r="H12" s="20">
        <v>7</v>
      </c>
      <c r="I12" s="20">
        <v>9</v>
      </c>
      <c r="J12" s="20">
        <v>5</v>
      </c>
      <c r="K12" s="20">
        <v>3</v>
      </c>
      <c r="L12" s="20">
        <v>5</v>
      </c>
      <c r="M12" s="20">
        <v>8</v>
      </c>
      <c r="N12" s="20">
        <v>0</v>
      </c>
      <c r="O12" s="40">
        <v>13</v>
      </c>
      <c r="P12" s="346">
        <f>SUM(E12:O12)</f>
        <v>65</v>
      </c>
    </row>
    <row r="13" spans="1:16" ht="13.5">
      <c r="A13" s="124" t="s">
        <v>60</v>
      </c>
      <c r="B13" s="57"/>
      <c r="C13" s="57"/>
      <c r="D13" s="303"/>
      <c r="E13" s="58">
        <v>512851</v>
      </c>
      <c r="F13" s="41">
        <v>311975</v>
      </c>
      <c r="G13" s="20">
        <v>17170</v>
      </c>
      <c r="H13" s="20">
        <v>32990</v>
      </c>
      <c r="I13" s="20">
        <v>24122</v>
      </c>
      <c r="J13" s="20">
        <v>76278</v>
      </c>
      <c r="K13" s="20">
        <v>266531</v>
      </c>
      <c r="L13" s="20">
        <v>244310</v>
      </c>
      <c r="M13" s="20">
        <v>156897</v>
      </c>
      <c r="N13" s="20">
        <v>250045</v>
      </c>
      <c r="O13" s="40">
        <v>448684</v>
      </c>
      <c r="P13" s="767"/>
    </row>
    <row r="14" spans="1:16" ht="14.25" thickBot="1">
      <c r="A14" s="155" t="s">
        <v>61</v>
      </c>
      <c r="B14" s="133"/>
      <c r="C14" s="133"/>
      <c r="D14" s="317"/>
      <c r="E14" s="156" t="s">
        <v>14</v>
      </c>
      <c r="F14" s="650" t="s">
        <v>11</v>
      </c>
      <c r="G14" s="651"/>
      <c r="H14" s="652" t="s">
        <v>11</v>
      </c>
      <c r="I14" s="652" t="s">
        <v>11</v>
      </c>
      <c r="J14" s="651"/>
      <c r="K14" s="652" t="s">
        <v>11</v>
      </c>
      <c r="L14" s="652" t="s">
        <v>11</v>
      </c>
      <c r="M14" s="652" t="s">
        <v>11</v>
      </c>
      <c r="N14" s="652" t="s">
        <v>11</v>
      </c>
      <c r="O14" s="653" t="s">
        <v>14</v>
      </c>
      <c r="P14" s="768"/>
    </row>
    <row r="15" spans="1:16" ht="13.5">
      <c r="A15" s="125" t="s">
        <v>62</v>
      </c>
      <c r="B15" s="80"/>
      <c r="C15" s="80"/>
      <c r="D15" s="394"/>
      <c r="E15" s="736"/>
      <c r="F15" s="770"/>
      <c r="G15" s="751"/>
      <c r="H15" s="751"/>
      <c r="I15" s="751"/>
      <c r="J15" s="751"/>
      <c r="K15" s="751"/>
      <c r="L15" s="751"/>
      <c r="M15" s="751"/>
      <c r="N15" s="751"/>
      <c r="O15" s="771"/>
      <c r="P15" s="769"/>
    </row>
    <row r="16" spans="1:28" s="4" customFormat="1" ht="13.5">
      <c r="A16" s="125"/>
      <c r="B16" s="60" t="s">
        <v>63</v>
      </c>
      <c r="C16" s="64"/>
      <c r="D16" s="395" t="s">
        <v>64</v>
      </c>
      <c r="E16" s="62">
        <v>0</v>
      </c>
      <c r="F16" s="654">
        <v>0</v>
      </c>
      <c r="G16" s="655">
        <v>17170</v>
      </c>
      <c r="H16" s="655">
        <v>0</v>
      </c>
      <c r="I16" s="655">
        <v>0</v>
      </c>
      <c r="J16" s="655">
        <v>0</v>
      </c>
      <c r="K16" s="655">
        <v>0</v>
      </c>
      <c r="L16" s="655">
        <v>0</v>
      </c>
      <c r="M16" s="655">
        <v>0</v>
      </c>
      <c r="N16" s="655">
        <v>150027</v>
      </c>
      <c r="O16" s="656">
        <v>6730264</v>
      </c>
      <c r="P16" s="657">
        <f aca="true" t="shared" si="0" ref="P16:P27">SUM(E16:O16)</f>
        <v>6897461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s="5" customFormat="1" ht="13.5">
      <c r="A17" s="126"/>
      <c r="B17" s="66"/>
      <c r="C17" s="420" t="s">
        <v>65</v>
      </c>
      <c r="D17" s="398" t="s">
        <v>66</v>
      </c>
      <c r="E17" s="399">
        <v>576957</v>
      </c>
      <c r="F17" s="556">
        <v>1871849</v>
      </c>
      <c r="G17" s="478">
        <v>15547</v>
      </c>
      <c r="H17" s="478">
        <v>659808</v>
      </c>
      <c r="I17" s="478">
        <v>609569</v>
      </c>
      <c r="J17" s="478">
        <v>613272</v>
      </c>
      <c r="K17" s="478">
        <v>399796</v>
      </c>
      <c r="L17" s="478">
        <v>200334</v>
      </c>
      <c r="M17" s="478">
        <v>136500</v>
      </c>
      <c r="N17" s="478">
        <v>150027</v>
      </c>
      <c r="O17" s="557">
        <v>6730264</v>
      </c>
      <c r="P17" s="558">
        <f t="shared" si="0"/>
        <v>11963923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s="5" customFormat="1" ht="13.5">
      <c r="A18" s="126"/>
      <c r="B18" s="66"/>
      <c r="C18" s="414" t="s">
        <v>67</v>
      </c>
      <c r="D18" s="415" t="s">
        <v>64</v>
      </c>
      <c r="E18" s="416">
        <v>0</v>
      </c>
      <c r="F18" s="658">
        <v>0</v>
      </c>
      <c r="G18" s="659">
        <v>0</v>
      </c>
      <c r="H18" s="659">
        <v>0</v>
      </c>
      <c r="I18" s="659">
        <v>0</v>
      </c>
      <c r="J18" s="659">
        <v>0</v>
      </c>
      <c r="K18" s="659">
        <v>0</v>
      </c>
      <c r="L18" s="659">
        <v>0</v>
      </c>
      <c r="M18" s="659">
        <v>0</v>
      </c>
      <c r="N18" s="659">
        <v>0</v>
      </c>
      <c r="O18" s="660">
        <v>1325272</v>
      </c>
      <c r="P18" s="661">
        <f t="shared" si="0"/>
        <v>1325272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16" ht="13.5">
      <c r="A19" s="127"/>
      <c r="B19" s="68"/>
      <c r="C19" s="410"/>
      <c r="D19" s="396" t="s">
        <v>66</v>
      </c>
      <c r="E19" s="383">
        <v>117900</v>
      </c>
      <c r="F19" s="552">
        <v>472900</v>
      </c>
      <c r="G19" s="476">
        <v>0</v>
      </c>
      <c r="H19" s="476">
        <v>273540</v>
      </c>
      <c r="I19" s="476">
        <v>161716</v>
      </c>
      <c r="J19" s="476">
        <v>250200</v>
      </c>
      <c r="K19" s="476">
        <v>0</v>
      </c>
      <c r="L19" s="476">
        <v>0</v>
      </c>
      <c r="M19" s="476">
        <v>0</v>
      </c>
      <c r="N19" s="476">
        <v>0</v>
      </c>
      <c r="O19" s="553">
        <v>1325272</v>
      </c>
      <c r="P19" s="554">
        <f t="shared" si="0"/>
        <v>2601528</v>
      </c>
    </row>
    <row r="20" spans="1:16" ht="13.5">
      <c r="A20" s="127"/>
      <c r="B20" s="68"/>
      <c r="C20" s="409" t="s">
        <v>68</v>
      </c>
      <c r="D20" s="397" t="s">
        <v>64</v>
      </c>
      <c r="E20" s="383">
        <v>0</v>
      </c>
      <c r="F20" s="552">
        <v>0</v>
      </c>
      <c r="G20" s="476">
        <v>0</v>
      </c>
      <c r="H20" s="476">
        <v>0</v>
      </c>
      <c r="I20" s="476">
        <v>0</v>
      </c>
      <c r="J20" s="476">
        <v>0</v>
      </c>
      <c r="K20" s="476">
        <v>0</v>
      </c>
      <c r="L20" s="476">
        <v>0</v>
      </c>
      <c r="M20" s="476">
        <v>0</v>
      </c>
      <c r="N20" s="476">
        <v>0</v>
      </c>
      <c r="O20" s="553">
        <v>4373200</v>
      </c>
      <c r="P20" s="554">
        <f t="shared" si="0"/>
        <v>4373200</v>
      </c>
    </row>
    <row r="21" spans="1:16" ht="13.5">
      <c r="A21" s="127"/>
      <c r="B21" s="68"/>
      <c r="C21" s="411"/>
      <c r="D21" s="396" t="s">
        <v>66</v>
      </c>
      <c r="E21" s="383">
        <v>154000</v>
      </c>
      <c r="F21" s="552">
        <v>1001800</v>
      </c>
      <c r="G21" s="476">
        <v>0</v>
      </c>
      <c r="H21" s="476">
        <v>349000</v>
      </c>
      <c r="I21" s="476">
        <v>349200</v>
      </c>
      <c r="J21" s="476">
        <v>264400</v>
      </c>
      <c r="K21" s="476">
        <v>0</v>
      </c>
      <c r="L21" s="476">
        <v>0</v>
      </c>
      <c r="M21" s="476">
        <v>0</v>
      </c>
      <c r="N21" s="476">
        <v>0</v>
      </c>
      <c r="O21" s="553">
        <v>4373200</v>
      </c>
      <c r="P21" s="554">
        <f t="shared" si="0"/>
        <v>6491600</v>
      </c>
    </row>
    <row r="22" spans="1:16" ht="13.5">
      <c r="A22" s="127"/>
      <c r="B22" s="68"/>
      <c r="C22" s="410" t="s">
        <v>69</v>
      </c>
      <c r="D22" s="397" t="s">
        <v>64</v>
      </c>
      <c r="E22" s="383">
        <v>0</v>
      </c>
      <c r="F22" s="552">
        <v>0</v>
      </c>
      <c r="G22" s="476">
        <v>17170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150027</v>
      </c>
      <c r="O22" s="553">
        <v>807933</v>
      </c>
      <c r="P22" s="554">
        <f t="shared" si="0"/>
        <v>975130</v>
      </c>
    </row>
    <row r="23" spans="1:28" s="4" customFormat="1" ht="12.75" customHeight="1">
      <c r="A23" s="125"/>
      <c r="B23" s="63"/>
      <c r="C23" s="412"/>
      <c r="D23" s="396" t="s">
        <v>66</v>
      </c>
      <c r="E23" s="383">
        <v>166513</v>
      </c>
      <c r="F23" s="552">
        <v>279696</v>
      </c>
      <c r="G23" s="476">
        <v>15547</v>
      </c>
      <c r="H23" s="476">
        <v>15527</v>
      </c>
      <c r="I23" s="476">
        <v>22053</v>
      </c>
      <c r="J23" s="476">
        <v>57272</v>
      </c>
      <c r="K23" s="476">
        <v>362206</v>
      </c>
      <c r="L23" s="476">
        <v>0</v>
      </c>
      <c r="M23" s="476">
        <v>0</v>
      </c>
      <c r="N23" s="476">
        <v>150027</v>
      </c>
      <c r="O23" s="553">
        <v>807933</v>
      </c>
      <c r="P23" s="554">
        <f t="shared" si="0"/>
        <v>1876774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s="4" customFormat="1" ht="12.75" customHeight="1">
      <c r="A24" s="125"/>
      <c r="B24" s="63"/>
      <c r="C24" s="410" t="s">
        <v>70</v>
      </c>
      <c r="D24" s="397" t="s">
        <v>64</v>
      </c>
      <c r="E24" s="383">
        <v>0</v>
      </c>
      <c r="F24" s="552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553">
        <v>223859</v>
      </c>
      <c r="P24" s="554">
        <f t="shared" si="0"/>
        <v>223859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16" ht="12.75" customHeight="1">
      <c r="A25" s="127"/>
      <c r="B25" s="71"/>
      <c r="C25" s="413"/>
      <c r="D25" s="398" t="s">
        <v>66</v>
      </c>
      <c r="E25" s="399">
        <v>138544</v>
      </c>
      <c r="F25" s="556">
        <v>117453</v>
      </c>
      <c r="G25" s="478">
        <v>0</v>
      </c>
      <c r="H25" s="478">
        <v>21741</v>
      </c>
      <c r="I25" s="478">
        <v>76600</v>
      </c>
      <c r="J25" s="478">
        <v>41400</v>
      </c>
      <c r="K25" s="478">
        <v>37590</v>
      </c>
      <c r="L25" s="478">
        <v>200334</v>
      </c>
      <c r="M25" s="478">
        <v>136500</v>
      </c>
      <c r="N25" s="478">
        <v>0</v>
      </c>
      <c r="O25" s="557">
        <v>223859</v>
      </c>
      <c r="P25" s="558">
        <f t="shared" si="0"/>
        <v>994021</v>
      </c>
    </row>
    <row r="26" spans="1:16" ht="13.5">
      <c r="A26" s="127"/>
      <c r="B26" s="72" t="s">
        <v>71</v>
      </c>
      <c r="C26" s="61"/>
      <c r="D26" s="404" t="s">
        <v>64</v>
      </c>
      <c r="E26" s="405">
        <v>0</v>
      </c>
      <c r="F26" s="662">
        <v>0</v>
      </c>
      <c r="G26" s="663">
        <v>0</v>
      </c>
      <c r="H26" s="663">
        <v>0</v>
      </c>
      <c r="I26" s="663">
        <v>0</v>
      </c>
      <c r="J26" s="663">
        <v>0</v>
      </c>
      <c r="K26" s="663">
        <v>0</v>
      </c>
      <c r="L26" s="663">
        <v>0</v>
      </c>
      <c r="M26" s="663">
        <v>0</v>
      </c>
      <c r="N26" s="663">
        <v>0</v>
      </c>
      <c r="O26" s="664">
        <v>5201758</v>
      </c>
      <c r="P26" s="665">
        <f t="shared" si="0"/>
        <v>5201758</v>
      </c>
    </row>
    <row r="27" spans="1:16" ht="13.5">
      <c r="A27" s="127"/>
      <c r="B27" s="71"/>
      <c r="C27" s="73" t="s">
        <v>65</v>
      </c>
      <c r="D27" s="403" t="s">
        <v>66</v>
      </c>
      <c r="E27" s="77">
        <v>438413</v>
      </c>
      <c r="F27" s="37">
        <v>1577000</v>
      </c>
      <c r="G27" s="45">
        <v>0</v>
      </c>
      <c r="H27" s="45">
        <v>607910</v>
      </c>
      <c r="I27" s="45">
        <v>360516</v>
      </c>
      <c r="J27" s="45">
        <v>556000</v>
      </c>
      <c r="K27" s="45">
        <v>0</v>
      </c>
      <c r="L27" s="45">
        <v>0</v>
      </c>
      <c r="M27" s="45">
        <v>0</v>
      </c>
      <c r="N27" s="45">
        <v>0</v>
      </c>
      <c r="O27" s="35">
        <v>5201758</v>
      </c>
      <c r="P27" s="350">
        <f t="shared" si="0"/>
        <v>8741597</v>
      </c>
    </row>
    <row r="28" spans="1:28" s="159" customFormat="1" ht="13.5">
      <c r="A28" s="127"/>
      <c r="B28" s="29" t="s">
        <v>72</v>
      </c>
      <c r="C28" s="57"/>
      <c r="D28" s="303"/>
      <c r="E28" s="78">
        <v>45</v>
      </c>
      <c r="F28" s="666">
        <v>45</v>
      </c>
      <c r="G28" s="667">
        <v>0</v>
      </c>
      <c r="H28" s="667">
        <v>6</v>
      </c>
      <c r="I28" s="667">
        <v>45</v>
      </c>
      <c r="J28" s="667">
        <v>45</v>
      </c>
      <c r="K28" s="667">
        <v>0</v>
      </c>
      <c r="L28" s="667">
        <v>0</v>
      </c>
      <c r="M28" s="667">
        <v>0</v>
      </c>
      <c r="N28" s="667">
        <v>0</v>
      </c>
      <c r="O28" s="668">
        <v>50</v>
      </c>
      <c r="P28" s="772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29" spans="1:16" ht="14.25" thickBot="1">
      <c r="A29" s="131"/>
      <c r="B29" s="132" t="s">
        <v>73</v>
      </c>
      <c r="C29" s="133"/>
      <c r="D29" s="317"/>
      <c r="E29" s="134">
        <v>114502</v>
      </c>
      <c r="F29" s="251">
        <v>533023</v>
      </c>
      <c r="G29" s="244">
        <v>0</v>
      </c>
      <c r="H29" s="244">
        <v>333470</v>
      </c>
      <c r="I29" s="244">
        <v>54409</v>
      </c>
      <c r="J29" s="244">
        <v>89375</v>
      </c>
      <c r="K29" s="244">
        <v>0</v>
      </c>
      <c r="L29" s="244">
        <v>0</v>
      </c>
      <c r="M29" s="244">
        <v>0</v>
      </c>
      <c r="N29" s="244">
        <v>0</v>
      </c>
      <c r="O29" s="345">
        <v>4748391</v>
      </c>
      <c r="P29" s="347">
        <f>SUM(E29:O29)</f>
        <v>5873170</v>
      </c>
    </row>
    <row r="30" spans="1:16" ht="13.5">
      <c r="A30" s="127" t="s">
        <v>74</v>
      </c>
      <c r="B30" s="80"/>
      <c r="C30" s="80"/>
      <c r="D30" s="311"/>
      <c r="E30" s="736"/>
      <c r="F30" s="770"/>
      <c r="G30" s="751"/>
      <c r="H30" s="751"/>
      <c r="I30" s="751"/>
      <c r="J30" s="751"/>
      <c r="K30" s="751"/>
      <c r="L30" s="751"/>
      <c r="M30" s="751"/>
      <c r="N30" s="751"/>
      <c r="O30" s="771"/>
      <c r="P30" s="769"/>
    </row>
    <row r="31" spans="1:16" ht="13.5">
      <c r="A31" s="127"/>
      <c r="B31" s="29" t="s">
        <v>75</v>
      </c>
      <c r="C31" s="57"/>
      <c r="D31" s="303"/>
      <c r="E31" s="143" t="s">
        <v>13</v>
      </c>
      <c r="F31" s="669" t="s">
        <v>13</v>
      </c>
      <c r="G31" s="670" t="s">
        <v>12</v>
      </c>
      <c r="H31" s="670" t="s">
        <v>13</v>
      </c>
      <c r="I31" s="670" t="s">
        <v>13</v>
      </c>
      <c r="J31" s="670" t="s">
        <v>13</v>
      </c>
      <c r="K31" s="670" t="s">
        <v>12</v>
      </c>
      <c r="L31" s="670" t="s">
        <v>12</v>
      </c>
      <c r="M31" s="670" t="s">
        <v>12</v>
      </c>
      <c r="N31" s="670" t="s">
        <v>12</v>
      </c>
      <c r="O31" s="671" t="s">
        <v>13</v>
      </c>
      <c r="P31" s="767"/>
    </row>
    <row r="32" spans="1:16" ht="13.5">
      <c r="A32" s="127"/>
      <c r="B32" s="72" t="s">
        <v>76</v>
      </c>
      <c r="C32" s="61"/>
      <c r="D32" s="302" t="s">
        <v>77</v>
      </c>
      <c r="E32" s="62">
        <v>1200</v>
      </c>
      <c r="F32" s="654">
        <v>6460</v>
      </c>
      <c r="G32" s="655">
        <v>1000</v>
      </c>
      <c r="H32" s="655">
        <v>20000</v>
      </c>
      <c r="I32" s="655">
        <v>27170</v>
      </c>
      <c r="J32" s="655">
        <v>8640</v>
      </c>
      <c r="K32" s="655">
        <v>1605</v>
      </c>
      <c r="L32" s="655">
        <v>820</v>
      </c>
      <c r="M32" s="655">
        <v>870</v>
      </c>
      <c r="N32" s="655">
        <v>600</v>
      </c>
      <c r="O32" s="656">
        <v>32280</v>
      </c>
      <c r="P32" s="657">
        <f aca="true" t="shared" si="1" ref="P32:P49">SUM(E32:O32)</f>
        <v>100645</v>
      </c>
    </row>
    <row r="33" spans="1:16" ht="13.5">
      <c r="A33" s="127"/>
      <c r="B33" s="68"/>
      <c r="C33" s="421" t="s">
        <v>13</v>
      </c>
      <c r="D33" s="382" t="s">
        <v>77</v>
      </c>
      <c r="E33" s="383">
        <v>1200</v>
      </c>
      <c r="F33" s="552">
        <v>6460</v>
      </c>
      <c r="G33" s="476">
        <v>0</v>
      </c>
      <c r="H33" s="476">
        <v>20000</v>
      </c>
      <c r="I33" s="476">
        <v>27170</v>
      </c>
      <c r="J33" s="476">
        <v>8640</v>
      </c>
      <c r="K33" s="476">
        <v>0</v>
      </c>
      <c r="L33" s="476">
        <v>0</v>
      </c>
      <c r="M33" s="476">
        <v>0</v>
      </c>
      <c r="N33" s="476">
        <v>0</v>
      </c>
      <c r="O33" s="553">
        <v>32280</v>
      </c>
      <c r="P33" s="554">
        <f t="shared" si="1"/>
        <v>95750</v>
      </c>
    </row>
    <row r="34" spans="1:28" s="2" customFormat="1" ht="13.5">
      <c r="A34" s="120"/>
      <c r="B34" s="48"/>
      <c r="C34" s="422" t="s">
        <v>12</v>
      </c>
      <c r="D34" s="382" t="s">
        <v>77</v>
      </c>
      <c r="E34" s="423">
        <v>0</v>
      </c>
      <c r="F34" s="672">
        <v>0</v>
      </c>
      <c r="G34" s="673">
        <v>1000</v>
      </c>
      <c r="H34" s="673">
        <v>0</v>
      </c>
      <c r="I34" s="673">
        <v>0</v>
      </c>
      <c r="J34" s="673">
        <v>0</v>
      </c>
      <c r="K34" s="673">
        <v>1605</v>
      </c>
      <c r="L34" s="673">
        <v>820</v>
      </c>
      <c r="M34" s="673">
        <v>870</v>
      </c>
      <c r="N34" s="673">
        <v>600</v>
      </c>
      <c r="O34" s="674">
        <v>0</v>
      </c>
      <c r="P34" s="554">
        <f t="shared" si="1"/>
        <v>4895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s="3" customFormat="1" ht="13.5">
      <c r="A35" s="126"/>
      <c r="B35" s="74"/>
      <c r="C35" s="390" t="s">
        <v>78</v>
      </c>
      <c r="D35" s="424" t="s">
        <v>77</v>
      </c>
      <c r="E35" s="399">
        <v>0</v>
      </c>
      <c r="F35" s="556">
        <v>0</v>
      </c>
      <c r="G35" s="478">
        <v>0</v>
      </c>
      <c r="H35" s="478">
        <v>0</v>
      </c>
      <c r="I35" s="478">
        <v>0</v>
      </c>
      <c r="J35" s="478">
        <v>0</v>
      </c>
      <c r="K35" s="478">
        <v>0</v>
      </c>
      <c r="L35" s="478">
        <v>0</v>
      </c>
      <c r="M35" s="478">
        <v>0</v>
      </c>
      <c r="N35" s="478">
        <v>0</v>
      </c>
      <c r="O35" s="557">
        <v>0</v>
      </c>
      <c r="P35" s="558">
        <f t="shared" si="1"/>
        <v>0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s="6" customFormat="1" ht="13.5">
      <c r="A36" s="126"/>
      <c r="B36" s="53" t="s">
        <v>79</v>
      </c>
      <c r="C36" s="54"/>
      <c r="D36" s="302" t="s">
        <v>77</v>
      </c>
      <c r="E36" s="144">
        <v>450</v>
      </c>
      <c r="F36" s="675">
        <v>6460</v>
      </c>
      <c r="G36" s="627">
        <v>0</v>
      </c>
      <c r="H36" s="627">
        <v>20000</v>
      </c>
      <c r="I36" s="627">
        <v>27170</v>
      </c>
      <c r="J36" s="627">
        <v>8640</v>
      </c>
      <c r="K36" s="627">
        <v>0</v>
      </c>
      <c r="L36" s="627">
        <v>0</v>
      </c>
      <c r="M36" s="627">
        <v>0</v>
      </c>
      <c r="N36" s="627">
        <v>0</v>
      </c>
      <c r="O36" s="676">
        <v>10400</v>
      </c>
      <c r="P36" s="677">
        <f t="shared" si="1"/>
        <v>73120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s="6" customFormat="1" ht="13.5">
      <c r="A37" s="126"/>
      <c r="B37" s="53" t="s">
        <v>80</v>
      </c>
      <c r="C37" s="54"/>
      <c r="D37" s="302" t="s">
        <v>81</v>
      </c>
      <c r="E37" s="144">
        <v>14</v>
      </c>
      <c r="F37" s="675">
        <v>3971</v>
      </c>
      <c r="G37" s="627">
        <v>0</v>
      </c>
      <c r="H37" s="627">
        <v>0</v>
      </c>
      <c r="I37" s="627">
        <v>5711</v>
      </c>
      <c r="J37" s="627">
        <v>2100</v>
      </c>
      <c r="K37" s="627">
        <v>1850</v>
      </c>
      <c r="L37" s="627">
        <v>1076</v>
      </c>
      <c r="M37" s="627">
        <v>442</v>
      </c>
      <c r="N37" s="627">
        <v>0</v>
      </c>
      <c r="O37" s="676">
        <v>0</v>
      </c>
      <c r="P37" s="677">
        <f t="shared" si="1"/>
        <v>15164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16" ht="13.5">
      <c r="A38" s="127"/>
      <c r="B38" s="29" t="s">
        <v>82</v>
      </c>
      <c r="C38" s="57"/>
      <c r="D38" s="302" t="s">
        <v>83</v>
      </c>
      <c r="E38" s="58">
        <v>750</v>
      </c>
      <c r="F38" s="41">
        <v>0</v>
      </c>
      <c r="G38" s="20">
        <v>3167</v>
      </c>
      <c r="H38" s="20">
        <v>0</v>
      </c>
      <c r="I38" s="20">
        <v>0</v>
      </c>
      <c r="J38" s="20">
        <v>0</v>
      </c>
      <c r="K38" s="20">
        <v>89</v>
      </c>
      <c r="L38" s="20">
        <v>0</v>
      </c>
      <c r="M38" s="20">
        <v>0</v>
      </c>
      <c r="N38" s="20">
        <v>0</v>
      </c>
      <c r="O38" s="40">
        <v>3702</v>
      </c>
      <c r="P38" s="677">
        <f t="shared" si="1"/>
        <v>7708</v>
      </c>
    </row>
    <row r="39" spans="1:16" ht="13.5">
      <c r="A39" s="127"/>
      <c r="B39" s="29" t="s">
        <v>84</v>
      </c>
      <c r="C39" s="57"/>
      <c r="D39" s="302" t="s">
        <v>85</v>
      </c>
      <c r="E39" s="58">
        <v>2490</v>
      </c>
      <c r="F39" s="41">
        <v>1576</v>
      </c>
      <c r="G39" s="20">
        <v>3125</v>
      </c>
      <c r="H39" s="20">
        <v>10398</v>
      </c>
      <c r="I39" s="20">
        <v>2100</v>
      </c>
      <c r="J39" s="20">
        <v>4179</v>
      </c>
      <c r="K39" s="20">
        <v>1297</v>
      </c>
      <c r="L39" s="20">
        <v>3009</v>
      </c>
      <c r="M39" s="20">
        <v>1442</v>
      </c>
      <c r="N39" s="20">
        <v>1570</v>
      </c>
      <c r="O39" s="40">
        <v>9441</v>
      </c>
      <c r="P39" s="346">
        <f t="shared" si="1"/>
        <v>40627</v>
      </c>
    </row>
    <row r="40" spans="1:16" ht="13.5">
      <c r="A40" s="127"/>
      <c r="B40" s="29" t="s">
        <v>86</v>
      </c>
      <c r="C40" s="57"/>
      <c r="D40" s="303"/>
      <c r="E40" s="58">
        <v>5</v>
      </c>
      <c r="F40" s="41">
        <v>6</v>
      </c>
      <c r="G40" s="20">
        <v>2</v>
      </c>
      <c r="H40" s="20">
        <v>0</v>
      </c>
      <c r="I40" s="20">
        <v>5</v>
      </c>
      <c r="J40" s="20">
        <v>2</v>
      </c>
      <c r="K40" s="20">
        <v>7</v>
      </c>
      <c r="L40" s="20">
        <v>3</v>
      </c>
      <c r="M40" s="20">
        <v>4</v>
      </c>
      <c r="N40" s="20">
        <v>4</v>
      </c>
      <c r="O40" s="40">
        <v>2</v>
      </c>
      <c r="P40" s="346">
        <f t="shared" si="1"/>
        <v>40</v>
      </c>
    </row>
    <row r="41" spans="1:16" ht="13.5">
      <c r="A41" s="127"/>
      <c r="B41" s="29" t="s">
        <v>87</v>
      </c>
      <c r="C41" s="57"/>
      <c r="D41" s="303"/>
      <c r="E41" s="58">
        <v>0</v>
      </c>
      <c r="F41" s="41">
        <v>1</v>
      </c>
      <c r="G41" s="20">
        <v>0</v>
      </c>
      <c r="H41" s="20">
        <v>1</v>
      </c>
      <c r="I41" s="20">
        <v>1</v>
      </c>
      <c r="J41" s="20">
        <v>1</v>
      </c>
      <c r="K41" s="20">
        <v>1</v>
      </c>
      <c r="L41" s="20">
        <v>0</v>
      </c>
      <c r="M41" s="20">
        <v>1</v>
      </c>
      <c r="N41" s="20">
        <v>1</v>
      </c>
      <c r="O41" s="40">
        <v>1</v>
      </c>
      <c r="P41" s="346">
        <f t="shared" si="1"/>
        <v>8</v>
      </c>
    </row>
    <row r="42" spans="1:16" ht="13.5">
      <c r="A42" s="127"/>
      <c r="B42" s="72" t="s">
        <v>88</v>
      </c>
      <c r="C42" s="61"/>
      <c r="D42" s="303"/>
      <c r="E42" s="58">
        <v>2</v>
      </c>
      <c r="F42" s="41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2</v>
      </c>
      <c r="M42" s="20">
        <v>1</v>
      </c>
      <c r="N42" s="20">
        <v>1</v>
      </c>
      <c r="O42" s="40">
        <v>1</v>
      </c>
      <c r="P42" s="346">
        <f t="shared" si="1"/>
        <v>13</v>
      </c>
    </row>
    <row r="43" spans="1:16" ht="13.5">
      <c r="A43" s="127"/>
      <c r="B43" s="72" t="s">
        <v>89</v>
      </c>
      <c r="C43" s="61"/>
      <c r="D43" s="404" t="s">
        <v>64</v>
      </c>
      <c r="E43" s="405">
        <v>1125</v>
      </c>
      <c r="F43" s="662">
        <v>6000</v>
      </c>
      <c r="G43" s="663">
        <v>1000</v>
      </c>
      <c r="H43" s="663">
        <v>20000</v>
      </c>
      <c r="I43" s="663">
        <v>25270</v>
      </c>
      <c r="J43" s="663">
        <v>8040</v>
      </c>
      <c r="K43" s="663">
        <v>1500</v>
      </c>
      <c r="L43" s="663">
        <v>820</v>
      </c>
      <c r="M43" s="663">
        <v>870</v>
      </c>
      <c r="N43" s="663">
        <v>600</v>
      </c>
      <c r="O43" s="664">
        <v>15000</v>
      </c>
      <c r="P43" s="665">
        <f t="shared" si="1"/>
        <v>80225</v>
      </c>
    </row>
    <row r="44" spans="1:28" s="7" customFormat="1" ht="13.5">
      <c r="A44" s="130"/>
      <c r="B44" s="76"/>
      <c r="C44" s="51" t="s">
        <v>77</v>
      </c>
      <c r="D44" s="398" t="s">
        <v>90</v>
      </c>
      <c r="E44" s="425">
        <v>1125</v>
      </c>
      <c r="F44" s="678">
        <v>6000</v>
      </c>
      <c r="G44" s="679">
        <v>0</v>
      </c>
      <c r="H44" s="679">
        <v>20000</v>
      </c>
      <c r="I44" s="679">
        <v>25270</v>
      </c>
      <c r="J44" s="679">
        <v>8040</v>
      </c>
      <c r="K44" s="679">
        <v>1500</v>
      </c>
      <c r="L44" s="679">
        <v>820</v>
      </c>
      <c r="M44" s="679">
        <v>870</v>
      </c>
      <c r="N44" s="679">
        <v>0</v>
      </c>
      <c r="O44" s="680">
        <v>15000</v>
      </c>
      <c r="P44" s="558">
        <f t="shared" si="1"/>
        <v>78625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16" ht="13.5">
      <c r="A45" s="127"/>
      <c r="B45" s="71" t="s">
        <v>91</v>
      </c>
      <c r="C45" s="51"/>
      <c r="D45" s="303"/>
      <c r="E45" s="58">
        <v>6</v>
      </c>
      <c r="F45" s="41">
        <v>648</v>
      </c>
      <c r="G45" s="20">
        <v>0</v>
      </c>
      <c r="H45" s="20">
        <v>6410</v>
      </c>
      <c r="I45" s="20">
        <v>7568</v>
      </c>
      <c r="J45" s="20">
        <v>1307</v>
      </c>
      <c r="K45" s="20">
        <v>241</v>
      </c>
      <c r="L45" s="20">
        <v>103</v>
      </c>
      <c r="M45" s="20">
        <v>46</v>
      </c>
      <c r="N45" s="20">
        <v>0</v>
      </c>
      <c r="O45" s="40">
        <v>1213</v>
      </c>
      <c r="P45" s="346">
        <f t="shared" si="1"/>
        <v>17542</v>
      </c>
    </row>
    <row r="46" spans="1:16" ht="13.5">
      <c r="A46" s="127"/>
      <c r="B46" s="29" t="s">
        <v>92</v>
      </c>
      <c r="C46" s="57"/>
      <c r="D46" s="303"/>
      <c r="E46" s="58">
        <v>17</v>
      </c>
      <c r="F46" s="41">
        <v>1778</v>
      </c>
      <c r="G46" s="20">
        <v>0</v>
      </c>
      <c r="H46" s="20">
        <v>17561</v>
      </c>
      <c r="I46" s="20">
        <v>20732</v>
      </c>
      <c r="J46" s="20">
        <v>3579</v>
      </c>
      <c r="K46" s="20">
        <v>662</v>
      </c>
      <c r="L46" s="20">
        <v>283</v>
      </c>
      <c r="M46" s="20">
        <v>126</v>
      </c>
      <c r="N46" s="20">
        <v>0</v>
      </c>
      <c r="O46" s="40">
        <v>3324</v>
      </c>
      <c r="P46" s="346">
        <f t="shared" si="1"/>
        <v>48062</v>
      </c>
    </row>
    <row r="47" spans="1:16" ht="13.5">
      <c r="A47" s="127"/>
      <c r="B47" s="29" t="s">
        <v>93</v>
      </c>
      <c r="C47" s="57"/>
      <c r="D47" s="302" t="s">
        <v>77</v>
      </c>
      <c r="E47" s="58">
        <v>370</v>
      </c>
      <c r="F47" s="41">
        <v>2410</v>
      </c>
      <c r="G47" s="20">
        <v>0</v>
      </c>
      <c r="H47" s="20">
        <v>20000</v>
      </c>
      <c r="I47" s="20">
        <v>24732</v>
      </c>
      <c r="J47" s="20">
        <v>7540</v>
      </c>
      <c r="K47" s="20">
        <v>1250</v>
      </c>
      <c r="L47" s="20">
        <v>741</v>
      </c>
      <c r="M47" s="20">
        <v>340</v>
      </c>
      <c r="N47" s="20">
        <v>0</v>
      </c>
      <c r="O47" s="40">
        <v>6460</v>
      </c>
      <c r="P47" s="346">
        <f t="shared" si="1"/>
        <v>63843</v>
      </c>
    </row>
    <row r="48" spans="1:16" ht="13.5">
      <c r="A48" s="127"/>
      <c r="B48" s="72" t="s">
        <v>94</v>
      </c>
      <c r="C48" s="61"/>
      <c r="D48" s="426" t="s">
        <v>95</v>
      </c>
      <c r="E48" s="405">
        <v>6</v>
      </c>
      <c r="F48" s="662">
        <v>648</v>
      </c>
      <c r="G48" s="663">
        <v>0</v>
      </c>
      <c r="H48" s="663">
        <v>6326</v>
      </c>
      <c r="I48" s="663">
        <v>6954</v>
      </c>
      <c r="J48" s="663">
        <v>1257</v>
      </c>
      <c r="K48" s="663">
        <v>237</v>
      </c>
      <c r="L48" s="663">
        <v>103</v>
      </c>
      <c r="M48" s="663">
        <v>40</v>
      </c>
      <c r="N48" s="663">
        <v>0</v>
      </c>
      <c r="O48" s="664">
        <v>1067</v>
      </c>
      <c r="P48" s="665">
        <f t="shared" si="1"/>
        <v>16638</v>
      </c>
    </row>
    <row r="49" spans="1:16" ht="14.25" thickBot="1">
      <c r="A49" s="131"/>
      <c r="B49" s="158"/>
      <c r="C49" s="147" t="s">
        <v>96</v>
      </c>
      <c r="D49" s="427" t="s">
        <v>97</v>
      </c>
      <c r="E49" s="428">
        <v>6</v>
      </c>
      <c r="F49" s="681">
        <v>961</v>
      </c>
      <c r="G49" s="682">
        <v>0</v>
      </c>
      <c r="H49" s="682">
        <v>7296</v>
      </c>
      <c r="I49" s="682">
        <v>9067</v>
      </c>
      <c r="J49" s="682">
        <v>2752</v>
      </c>
      <c r="K49" s="682">
        <v>456</v>
      </c>
      <c r="L49" s="682">
        <v>103</v>
      </c>
      <c r="M49" s="682">
        <v>124</v>
      </c>
      <c r="N49" s="682">
        <v>0</v>
      </c>
      <c r="O49" s="683">
        <v>2435</v>
      </c>
      <c r="P49" s="684">
        <f t="shared" si="1"/>
        <v>23200</v>
      </c>
    </row>
    <row r="50" spans="1:16" ht="13.5">
      <c r="A50" s="127" t="s">
        <v>98</v>
      </c>
      <c r="B50" s="80"/>
      <c r="C50" s="80"/>
      <c r="D50" s="311"/>
      <c r="E50" s="736"/>
      <c r="F50" s="770"/>
      <c r="G50" s="751"/>
      <c r="H50" s="751"/>
      <c r="I50" s="751"/>
      <c r="J50" s="751"/>
      <c r="K50" s="751"/>
      <c r="L50" s="751"/>
      <c r="M50" s="751"/>
      <c r="N50" s="751"/>
      <c r="O50" s="771"/>
      <c r="P50" s="769"/>
    </row>
    <row r="51" spans="1:16" ht="13.5">
      <c r="A51" s="127"/>
      <c r="B51" s="72" t="s">
        <v>99</v>
      </c>
      <c r="C51" s="61"/>
      <c r="D51" s="426" t="s">
        <v>100</v>
      </c>
      <c r="E51" s="429">
        <v>45</v>
      </c>
      <c r="F51" s="685">
        <v>45</v>
      </c>
      <c r="G51" s="686">
        <v>0</v>
      </c>
      <c r="H51" s="686">
        <v>16.7</v>
      </c>
      <c r="I51" s="686">
        <v>18</v>
      </c>
      <c r="J51" s="686">
        <v>17</v>
      </c>
      <c r="K51" s="686">
        <v>63.9</v>
      </c>
      <c r="L51" s="686">
        <v>45</v>
      </c>
      <c r="M51" s="686">
        <v>64.76</v>
      </c>
      <c r="N51" s="686">
        <v>0</v>
      </c>
      <c r="O51" s="687">
        <v>50</v>
      </c>
      <c r="P51" s="773"/>
    </row>
    <row r="52" spans="1:16" ht="13.5">
      <c r="A52" s="127"/>
      <c r="B52" s="68"/>
      <c r="C52" s="80" t="s">
        <v>17</v>
      </c>
      <c r="D52" s="430" t="s">
        <v>101</v>
      </c>
      <c r="E52" s="431">
        <v>45</v>
      </c>
      <c r="F52" s="688">
        <v>45</v>
      </c>
      <c r="G52" s="689">
        <v>0</v>
      </c>
      <c r="H52" s="689">
        <v>16.7</v>
      </c>
      <c r="I52" s="689">
        <v>18</v>
      </c>
      <c r="J52" s="689">
        <v>17</v>
      </c>
      <c r="K52" s="689">
        <v>63.9</v>
      </c>
      <c r="L52" s="689">
        <v>45</v>
      </c>
      <c r="M52" s="689">
        <v>64.76</v>
      </c>
      <c r="N52" s="689">
        <v>0</v>
      </c>
      <c r="O52" s="690">
        <v>50</v>
      </c>
      <c r="P52" s="774"/>
    </row>
    <row r="53" spans="1:16" ht="13.5">
      <c r="A53" s="127"/>
      <c r="B53" s="71"/>
      <c r="C53" s="51"/>
      <c r="D53" s="432" t="s">
        <v>102</v>
      </c>
      <c r="E53" s="433">
        <v>90</v>
      </c>
      <c r="F53" s="691">
        <v>90</v>
      </c>
      <c r="G53" s="692">
        <v>0</v>
      </c>
      <c r="H53" s="692">
        <v>33.4</v>
      </c>
      <c r="I53" s="692">
        <v>36</v>
      </c>
      <c r="J53" s="692">
        <v>34</v>
      </c>
      <c r="K53" s="692">
        <v>127.8</v>
      </c>
      <c r="L53" s="692">
        <v>90</v>
      </c>
      <c r="M53" s="692">
        <v>85.71</v>
      </c>
      <c r="N53" s="692">
        <v>0</v>
      </c>
      <c r="O53" s="693">
        <v>100</v>
      </c>
      <c r="P53" s="775"/>
    </row>
    <row r="54" spans="1:16" ht="13.5">
      <c r="A54" s="127"/>
      <c r="B54" s="29" t="s">
        <v>110</v>
      </c>
      <c r="C54" s="57"/>
      <c r="D54" s="303"/>
      <c r="E54" s="58">
        <v>0</v>
      </c>
      <c r="F54" s="4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40">
        <v>0</v>
      </c>
      <c r="P54" s="767"/>
    </row>
    <row r="55" spans="1:16" ht="13.5">
      <c r="A55" s="127"/>
      <c r="B55" s="29" t="s">
        <v>103</v>
      </c>
      <c r="C55" s="57"/>
      <c r="D55" s="303"/>
      <c r="E55" s="699">
        <v>32843</v>
      </c>
      <c r="F55" s="700">
        <v>33329</v>
      </c>
      <c r="G55" s="701">
        <v>0</v>
      </c>
      <c r="H55" s="701">
        <v>35156</v>
      </c>
      <c r="I55" s="701">
        <v>30773</v>
      </c>
      <c r="J55" s="701">
        <v>28216</v>
      </c>
      <c r="K55" s="701">
        <v>34516</v>
      </c>
      <c r="L55" s="701">
        <v>35521</v>
      </c>
      <c r="M55" s="701">
        <v>33695</v>
      </c>
      <c r="N55" s="701">
        <v>0</v>
      </c>
      <c r="O55" s="702">
        <v>32782</v>
      </c>
      <c r="P55" s="766"/>
    </row>
    <row r="56" spans="1:16" ht="14.25" thickBot="1">
      <c r="A56" s="131"/>
      <c r="B56" s="782" t="s">
        <v>104</v>
      </c>
      <c r="C56" s="783"/>
      <c r="D56" s="784"/>
      <c r="E56" s="157">
        <v>0</v>
      </c>
      <c r="F56" s="694">
        <v>20</v>
      </c>
      <c r="G56" s="695">
        <v>0</v>
      </c>
      <c r="H56" s="695">
        <v>0</v>
      </c>
      <c r="I56" s="695">
        <v>0</v>
      </c>
      <c r="J56" s="695">
        <v>0</v>
      </c>
      <c r="K56" s="695">
        <v>0</v>
      </c>
      <c r="L56" s="695">
        <v>0</v>
      </c>
      <c r="M56" s="695">
        <v>0</v>
      </c>
      <c r="N56" s="695">
        <v>0</v>
      </c>
      <c r="O56" s="696">
        <v>25</v>
      </c>
      <c r="P56" s="776"/>
    </row>
    <row r="57" spans="1:16" ht="13.5">
      <c r="A57" s="127" t="s">
        <v>105</v>
      </c>
      <c r="B57" s="80"/>
      <c r="C57" s="80"/>
      <c r="D57" s="311" t="s">
        <v>106</v>
      </c>
      <c r="E57" s="780"/>
      <c r="F57" s="781"/>
      <c r="G57" s="778"/>
      <c r="H57" s="778"/>
      <c r="I57" s="778"/>
      <c r="J57" s="778"/>
      <c r="K57" s="778"/>
      <c r="L57" s="778"/>
      <c r="M57" s="778"/>
      <c r="N57" s="778"/>
      <c r="O57" s="779"/>
      <c r="P57" s="777"/>
    </row>
    <row r="58" spans="1:16" ht="13.5">
      <c r="A58" s="127"/>
      <c r="B58" s="72" t="s">
        <v>107</v>
      </c>
      <c r="C58" s="61"/>
      <c r="D58" s="302"/>
      <c r="E58" s="62">
        <v>0</v>
      </c>
      <c r="F58" s="654">
        <v>2</v>
      </c>
      <c r="G58" s="655">
        <v>0</v>
      </c>
      <c r="H58" s="655">
        <v>5</v>
      </c>
      <c r="I58" s="655">
        <v>2</v>
      </c>
      <c r="J58" s="655">
        <v>1</v>
      </c>
      <c r="K58" s="655">
        <v>1</v>
      </c>
      <c r="L58" s="655">
        <v>1</v>
      </c>
      <c r="M58" s="655">
        <v>0</v>
      </c>
      <c r="N58" s="655">
        <v>0</v>
      </c>
      <c r="O58" s="656">
        <v>3</v>
      </c>
      <c r="P58" s="657">
        <f>SUM(E58:O58)</f>
        <v>15</v>
      </c>
    </row>
    <row r="59" spans="1:16" ht="13.5">
      <c r="A59" s="127"/>
      <c r="B59" s="380" t="s">
        <v>108</v>
      </c>
      <c r="C59" s="381"/>
      <c r="D59" s="382"/>
      <c r="E59" s="383">
        <v>0</v>
      </c>
      <c r="F59" s="552">
        <v>0</v>
      </c>
      <c r="G59" s="476">
        <v>0</v>
      </c>
      <c r="H59" s="476">
        <v>0</v>
      </c>
      <c r="I59" s="476">
        <v>1</v>
      </c>
      <c r="J59" s="476">
        <v>0</v>
      </c>
      <c r="K59" s="476">
        <v>0</v>
      </c>
      <c r="L59" s="476">
        <v>0</v>
      </c>
      <c r="M59" s="476">
        <v>0</v>
      </c>
      <c r="N59" s="476">
        <v>0</v>
      </c>
      <c r="O59" s="553">
        <v>0</v>
      </c>
      <c r="P59" s="554">
        <f>SUM(E59:O59)</f>
        <v>1</v>
      </c>
    </row>
    <row r="60" spans="1:16" ht="14.25" thickBot="1">
      <c r="A60" s="131"/>
      <c r="B60" s="158" t="s">
        <v>109</v>
      </c>
      <c r="C60" s="147"/>
      <c r="D60" s="376"/>
      <c r="E60" s="373">
        <v>0</v>
      </c>
      <c r="F60" s="278">
        <v>2</v>
      </c>
      <c r="G60" s="274">
        <v>0</v>
      </c>
      <c r="H60" s="274">
        <v>5</v>
      </c>
      <c r="I60" s="274">
        <v>3</v>
      </c>
      <c r="J60" s="274">
        <v>1</v>
      </c>
      <c r="K60" s="274">
        <v>1</v>
      </c>
      <c r="L60" s="274">
        <v>1</v>
      </c>
      <c r="M60" s="274">
        <v>0</v>
      </c>
      <c r="N60" s="274">
        <v>0</v>
      </c>
      <c r="O60" s="697">
        <v>3</v>
      </c>
      <c r="P60" s="698">
        <f>SUM(E60:O60)</f>
        <v>16</v>
      </c>
    </row>
  </sheetData>
  <mergeCells count="3">
    <mergeCell ref="B56:D56"/>
    <mergeCell ref="A1:I1"/>
    <mergeCell ref="P4:P6"/>
  </mergeCells>
  <conditionalFormatting sqref="C57:D65536 C1:D55 E1:O65536 Q1:IV65536 P1:P4 P7:P65536 A1:B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54"/>
  <sheetViews>
    <sheetView zoomScaleSheetLayoutView="75" workbookViewId="0" topLeftCell="A1">
      <pane xSplit="4" ySplit="4" topLeftCell="H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59" sqref="J59"/>
    </sheetView>
  </sheetViews>
  <sheetFormatPr defaultColWidth="9.00390625" defaultRowHeight="13.5"/>
  <cols>
    <col min="1" max="1" width="3.00390625" style="10" customWidth="1"/>
    <col min="2" max="2" width="3.75390625" style="10" customWidth="1"/>
    <col min="3" max="3" width="6.875" style="10" customWidth="1"/>
    <col min="4" max="4" width="16.375" style="10" customWidth="1"/>
    <col min="5" max="16" width="13.75390625" style="10" customWidth="1"/>
    <col min="17" max="16384" width="9.00390625" style="10" customWidth="1"/>
  </cols>
  <sheetData>
    <row r="1" spans="1:16" ht="19.5" customHeight="1" thickBot="1">
      <c r="A1" s="495" t="s">
        <v>112</v>
      </c>
      <c r="B1" s="11"/>
      <c r="C1" s="11"/>
      <c r="D1" s="11"/>
      <c r="P1" s="26" t="s">
        <v>34</v>
      </c>
    </row>
    <row r="2" spans="1:16" ht="13.5">
      <c r="A2" s="160"/>
      <c r="B2" s="161"/>
      <c r="C2" s="161"/>
      <c r="D2" s="188" t="s">
        <v>36</v>
      </c>
      <c r="E2" s="163" t="s">
        <v>37</v>
      </c>
      <c r="F2" s="162" t="s">
        <v>38</v>
      </c>
      <c r="G2" s="162" t="s">
        <v>38</v>
      </c>
      <c r="H2" s="162" t="s">
        <v>39</v>
      </c>
      <c r="I2" s="162" t="s">
        <v>40</v>
      </c>
      <c r="J2" s="162" t="s">
        <v>40</v>
      </c>
      <c r="K2" s="162" t="s">
        <v>41</v>
      </c>
      <c r="L2" s="162" t="s">
        <v>42</v>
      </c>
      <c r="M2" s="162" t="s">
        <v>43</v>
      </c>
      <c r="N2" s="162" t="s">
        <v>44</v>
      </c>
      <c r="O2" s="171" t="s">
        <v>45</v>
      </c>
      <c r="P2" s="791" t="s">
        <v>159</v>
      </c>
    </row>
    <row r="3" spans="1:16" s="43" customFormat="1" ht="13.5">
      <c r="A3" s="164"/>
      <c r="B3" s="14"/>
      <c r="C3" s="14"/>
      <c r="D3" s="189"/>
      <c r="E3" s="185" t="s">
        <v>2</v>
      </c>
      <c r="F3" s="15" t="s">
        <v>46</v>
      </c>
      <c r="G3" s="15" t="s">
        <v>46</v>
      </c>
      <c r="H3" s="15" t="s">
        <v>47</v>
      </c>
      <c r="I3" s="15" t="s">
        <v>48</v>
      </c>
      <c r="J3" s="15" t="s">
        <v>48</v>
      </c>
      <c r="K3" s="15" t="s">
        <v>21</v>
      </c>
      <c r="L3" s="15" t="s">
        <v>49</v>
      </c>
      <c r="M3" s="15" t="s">
        <v>4</v>
      </c>
      <c r="N3" s="15" t="s">
        <v>50</v>
      </c>
      <c r="O3" s="172" t="s">
        <v>51</v>
      </c>
      <c r="P3" s="792"/>
    </row>
    <row r="4" spans="1:16" s="43" customFormat="1" ht="14.25" thickBot="1">
      <c r="A4" s="179"/>
      <c r="B4" s="180" t="s">
        <v>113</v>
      </c>
      <c r="C4" s="180"/>
      <c r="D4" s="190" t="s">
        <v>114</v>
      </c>
      <c r="E4" s="186"/>
      <c r="F4" s="182" t="s">
        <v>15</v>
      </c>
      <c r="G4" s="182" t="s">
        <v>16</v>
      </c>
      <c r="H4" s="183"/>
      <c r="I4" s="183" t="s">
        <v>53</v>
      </c>
      <c r="J4" s="183" t="s">
        <v>54</v>
      </c>
      <c r="K4" s="181"/>
      <c r="L4" s="181"/>
      <c r="M4" s="181"/>
      <c r="N4" s="183"/>
      <c r="O4" s="184" t="s">
        <v>55</v>
      </c>
      <c r="P4" s="793"/>
    </row>
    <row r="5" spans="1:16" s="170" customFormat="1" ht="15.75" customHeight="1">
      <c r="A5" s="166" t="s">
        <v>115</v>
      </c>
      <c r="B5" s="176"/>
      <c r="C5" s="176"/>
      <c r="D5" s="191"/>
      <c r="E5" s="187">
        <v>15443</v>
      </c>
      <c r="F5" s="25">
        <v>106705</v>
      </c>
      <c r="G5" s="25">
        <v>64</v>
      </c>
      <c r="H5" s="25">
        <v>122270</v>
      </c>
      <c r="I5" s="25">
        <v>164847</v>
      </c>
      <c r="J5" s="25">
        <v>46786</v>
      </c>
      <c r="K5" s="25">
        <v>31641</v>
      </c>
      <c r="L5" s="25">
        <v>13056</v>
      </c>
      <c r="M5" s="25">
        <v>8574</v>
      </c>
      <c r="N5" s="25">
        <v>6736</v>
      </c>
      <c r="O5" s="177">
        <v>265693</v>
      </c>
      <c r="P5" s="178">
        <f>P6+P12+P37</f>
        <v>781815</v>
      </c>
    </row>
    <row r="6" spans="1:16" s="170" customFormat="1" ht="15.75" customHeight="1">
      <c r="A6" s="166"/>
      <c r="B6" s="16" t="s">
        <v>116</v>
      </c>
      <c r="C6" s="17"/>
      <c r="D6" s="192"/>
      <c r="E6" s="440">
        <v>6077</v>
      </c>
      <c r="F6" s="441">
        <v>48636</v>
      </c>
      <c r="G6" s="441">
        <v>0</v>
      </c>
      <c r="H6" s="441">
        <v>121849</v>
      </c>
      <c r="I6" s="441">
        <v>163101</v>
      </c>
      <c r="J6" s="441">
        <v>46786</v>
      </c>
      <c r="K6" s="441">
        <v>31090</v>
      </c>
      <c r="L6" s="441">
        <v>12875</v>
      </c>
      <c r="M6" s="441">
        <v>8037</v>
      </c>
      <c r="N6" s="441">
        <v>0</v>
      </c>
      <c r="O6" s="203">
        <v>183695</v>
      </c>
      <c r="P6" s="442">
        <f>P7+P8+P9</f>
        <v>622146</v>
      </c>
    </row>
    <row r="7" spans="1:16" ht="15.75" customHeight="1">
      <c r="A7" s="167"/>
      <c r="B7" s="19"/>
      <c r="C7" s="453" t="s">
        <v>117</v>
      </c>
      <c r="D7" s="455"/>
      <c r="E7" s="443">
        <v>6077</v>
      </c>
      <c r="F7" s="444">
        <v>48636</v>
      </c>
      <c r="G7" s="444">
        <v>0</v>
      </c>
      <c r="H7" s="444">
        <v>121849</v>
      </c>
      <c r="I7" s="444">
        <v>163101</v>
      </c>
      <c r="J7" s="476">
        <v>46786</v>
      </c>
      <c r="K7" s="444">
        <v>31090</v>
      </c>
      <c r="L7" s="444">
        <v>12875</v>
      </c>
      <c r="M7" s="444">
        <v>8037</v>
      </c>
      <c r="N7" s="444">
        <v>0</v>
      </c>
      <c r="O7" s="445">
        <v>123844</v>
      </c>
      <c r="P7" s="446">
        <f>SUM(E7:O7)</f>
        <v>562295</v>
      </c>
    </row>
    <row r="8" spans="1:16" ht="15.75" customHeight="1">
      <c r="A8" s="167"/>
      <c r="B8" s="19"/>
      <c r="C8" s="453" t="s">
        <v>118</v>
      </c>
      <c r="D8" s="455"/>
      <c r="E8" s="443">
        <v>0</v>
      </c>
      <c r="F8" s="444">
        <v>0</v>
      </c>
      <c r="G8" s="444">
        <v>0</v>
      </c>
      <c r="H8" s="444">
        <v>0</v>
      </c>
      <c r="I8" s="444">
        <v>0</v>
      </c>
      <c r="J8" s="476">
        <v>0</v>
      </c>
      <c r="K8" s="444">
        <v>0</v>
      </c>
      <c r="L8" s="444">
        <v>0</v>
      </c>
      <c r="M8" s="444">
        <v>0</v>
      </c>
      <c r="N8" s="444">
        <v>0</v>
      </c>
      <c r="O8" s="445">
        <v>0</v>
      </c>
      <c r="P8" s="446">
        <f aca="true" t="shared" si="0" ref="P8:P53">SUM(E8:O8)</f>
        <v>0</v>
      </c>
    </row>
    <row r="9" spans="1:16" s="170" customFormat="1" ht="15.75" customHeight="1">
      <c r="A9" s="166"/>
      <c r="B9" s="18"/>
      <c r="C9" s="479" t="s">
        <v>119</v>
      </c>
      <c r="D9" s="191"/>
      <c r="E9" s="465">
        <v>0</v>
      </c>
      <c r="F9" s="466">
        <v>0</v>
      </c>
      <c r="G9" s="466">
        <v>0</v>
      </c>
      <c r="H9" s="466">
        <v>0</v>
      </c>
      <c r="I9" s="466">
        <v>0</v>
      </c>
      <c r="J9" s="482">
        <v>0</v>
      </c>
      <c r="K9" s="466">
        <v>0</v>
      </c>
      <c r="L9" s="466">
        <v>0</v>
      </c>
      <c r="M9" s="466">
        <v>0</v>
      </c>
      <c r="N9" s="466">
        <v>0</v>
      </c>
      <c r="O9" s="13">
        <v>59851</v>
      </c>
      <c r="P9" s="467">
        <f t="shared" si="0"/>
        <v>59851</v>
      </c>
    </row>
    <row r="10" spans="1:16" ht="15.75" customHeight="1">
      <c r="A10" s="167"/>
      <c r="B10" s="19"/>
      <c r="C10" s="480"/>
      <c r="D10" s="475" t="s">
        <v>120</v>
      </c>
      <c r="E10" s="443">
        <v>0</v>
      </c>
      <c r="F10" s="444">
        <v>0</v>
      </c>
      <c r="G10" s="444">
        <v>0</v>
      </c>
      <c r="H10" s="444">
        <v>0</v>
      </c>
      <c r="I10" s="444">
        <v>0</v>
      </c>
      <c r="J10" s="476">
        <v>0</v>
      </c>
      <c r="K10" s="444">
        <v>0</v>
      </c>
      <c r="L10" s="444">
        <v>0</v>
      </c>
      <c r="M10" s="444">
        <v>0</v>
      </c>
      <c r="N10" s="444">
        <v>0</v>
      </c>
      <c r="O10" s="445">
        <v>0</v>
      </c>
      <c r="P10" s="446">
        <f t="shared" si="0"/>
        <v>0</v>
      </c>
    </row>
    <row r="11" spans="1:16" ht="15.75" customHeight="1">
      <c r="A11" s="167"/>
      <c r="B11" s="21"/>
      <c r="C11" s="481"/>
      <c r="D11" s="477" t="s">
        <v>121</v>
      </c>
      <c r="E11" s="471">
        <v>0</v>
      </c>
      <c r="F11" s="472">
        <v>0</v>
      </c>
      <c r="G11" s="472">
        <v>0</v>
      </c>
      <c r="H11" s="472">
        <v>0</v>
      </c>
      <c r="I11" s="472">
        <v>0</v>
      </c>
      <c r="J11" s="478">
        <v>0</v>
      </c>
      <c r="K11" s="472">
        <v>0</v>
      </c>
      <c r="L11" s="472">
        <v>0</v>
      </c>
      <c r="M11" s="472">
        <v>0</v>
      </c>
      <c r="N11" s="472">
        <v>0</v>
      </c>
      <c r="O11" s="473">
        <v>59851</v>
      </c>
      <c r="P11" s="474">
        <f t="shared" si="0"/>
        <v>59851</v>
      </c>
    </row>
    <row r="12" spans="1:16" s="170" customFormat="1" ht="15.75" customHeight="1">
      <c r="A12" s="166"/>
      <c r="B12" s="16" t="s">
        <v>122</v>
      </c>
      <c r="C12" s="17"/>
      <c r="D12" s="192"/>
      <c r="E12" s="440">
        <v>9366</v>
      </c>
      <c r="F12" s="441">
        <v>58069</v>
      </c>
      <c r="G12" s="441">
        <v>64</v>
      </c>
      <c r="H12" s="441">
        <v>421</v>
      </c>
      <c r="I12" s="441">
        <v>1746</v>
      </c>
      <c r="J12" s="466">
        <v>0</v>
      </c>
      <c r="K12" s="441">
        <v>551</v>
      </c>
      <c r="L12" s="441">
        <v>181</v>
      </c>
      <c r="M12" s="441">
        <v>537</v>
      </c>
      <c r="N12" s="441">
        <v>6736</v>
      </c>
      <c r="O12" s="203">
        <v>81998</v>
      </c>
      <c r="P12" s="442">
        <f>SUM(P13:P18)</f>
        <v>159669</v>
      </c>
    </row>
    <row r="13" spans="1:16" ht="15.75" customHeight="1">
      <c r="A13" s="167"/>
      <c r="B13" s="19"/>
      <c r="C13" s="453" t="s">
        <v>123</v>
      </c>
      <c r="D13" s="455"/>
      <c r="E13" s="443">
        <v>61</v>
      </c>
      <c r="F13" s="444">
        <v>221</v>
      </c>
      <c r="G13" s="444">
        <v>64</v>
      </c>
      <c r="H13" s="444">
        <v>421</v>
      </c>
      <c r="I13" s="444">
        <v>1717</v>
      </c>
      <c r="J13" s="444">
        <v>0</v>
      </c>
      <c r="K13" s="444">
        <v>551</v>
      </c>
      <c r="L13" s="444">
        <v>181</v>
      </c>
      <c r="M13" s="444">
        <v>201</v>
      </c>
      <c r="N13" s="444">
        <v>86</v>
      </c>
      <c r="O13" s="445">
        <v>231</v>
      </c>
      <c r="P13" s="446">
        <f t="shared" si="0"/>
        <v>3734</v>
      </c>
    </row>
    <row r="14" spans="1:16" ht="15.75" customHeight="1">
      <c r="A14" s="167"/>
      <c r="B14" s="19"/>
      <c r="C14" s="453" t="s">
        <v>118</v>
      </c>
      <c r="D14" s="455"/>
      <c r="E14" s="443">
        <v>0</v>
      </c>
      <c r="F14" s="444">
        <v>0</v>
      </c>
      <c r="G14" s="444">
        <v>0</v>
      </c>
      <c r="H14" s="444">
        <v>0</v>
      </c>
      <c r="I14" s="444">
        <v>0</v>
      </c>
      <c r="J14" s="444">
        <v>0</v>
      </c>
      <c r="K14" s="444">
        <v>0</v>
      </c>
      <c r="L14" s="444">
        <v>0</v>
      </c>
      <c r="M14" s="444">
        <v>0</v>
      </c>
      <c r="N14" s="444">
        <v>0</v>
      </c>
      <c r="O14" s="445">
        <v>0</v>
      </c>
      <c r="P14" s="446">
        <f t="shared" si="0"/>
        <v>0</v>
      </c>
    </row>
    <row r="15" spans="1:16" ht="15.75" customHeight="1">
      <c r="A15" s="167"/>
      <c r="B15" s="19"/>
      <c r="C15" s="453" t="s">
        <v>124</v>
      </c>
      <c r="D15" s="455"/>
      <c r="E15" s="443">
        <v>0</v>
      </c>
      <c r="F15" s="444">
        <v>0</v>
      </c>
      <c r="G15" s="444">
        <v>0</v>
      </c>
      <c r="H15" s="444">
        <v>0</v>
      </c>
      <c r="I15" s="444">
        <v>0</v>
      </c>
      <c r="J15" s="444">
        <v>0</v>
      </c>
      <c r="K15" s="444">
        <v>0</v>
      </c>
      <c r="L15" s="444">
        <v>0</v>
      </c>
      <c r="M15" s="444">
        <v>0</v>
      </c>
      <c r="N15" s="444">
        <v>0</v>
      </c>
      <c r="O15" s="445">
        <v>0</v>
      </c>
      <c r="P15" s="446">
        <f t="shared" si="0"/>
        <v>0</v>
      </c>
    </row>
    <row r="16" spans="1:16" ht="15.75" customHeight="1">
      <c r="A16" s="167"/>
      <c r="B16" s="19"/>
      <c r="C16" s="453" t="s">
        <v>125</v>
      </c>
      <c r="D16" s="455"/>
      <c r="E16" s="443">
        <v>0</v>
      </c>
      <c r="F16" s="444">
        <v>0</v>
      </c>
      <c r="G16" s="444">
        <v>0</v>
      </c>
      <c r="H16" s="444">
        <v>0</v>
      </c>
      <c r="I16" s="444">
        <v>0</v>
      </c>
      <c r="J16" s="444">
        <v>0</v>
      </c>
      <c r="K16" s="444">
        <v>0</v>
      </c>
      <c r="L16" s="444">
        <v>0</v>
      </c>
      <c r="M16" s="444">
        <v>0</v>
      </c>
      <c r="N16" s="444">
        <v>0</v>
      </c>
      <c r="O16" s="445">
        <v>0</v>
      </c>
      <c r="P16" s="446">
        <f t="shared" si="0"/>
        <v>0</v>
      </c>
    </row>
    <row r="17" spans="1:16" ht="15.75" customHeight="1">
      <c r="A17" s="167"/>
      <c r="B17" s="19"/>
      <c r="C17" s="453" t="s">
        <v>126</v>
      </c>
      <c r="D17" s="455"/>
      <c r="E17" s="443">
        <v>9131</v>
      </c>
      <c r="F17" s="444">
        <v>40000</v>
      </c>
      <c r="G17" s="444">
        <v>0</v>
      </c>
      <c r="H17" s="444">
        <v>0</v>
      </c>
      <c r="I17" s="444">
        <v>0</v>
      </c>
      <c r="J17" s="444">
        <v>0</v>
      </c>
      <c r="K17" s="444">
        <v>0</v>
      </c>
      <c r="L17" s="444">
        <v>0</v>
      </c>
      <c r="M17" s="444">
        <v>0</v>
      </c>
      <c r="N17" s="444">
        <v>6636</v>
      </c>
      <c r="O17" s="445">
        <v>81763</v>
      </c>
      <c r="P17" s="446">
        <f t="shared" si="0"/>
        <v>137530</v>
      </c>
    </row>
    <row r="18" spans="1:16" ht="15.75" customHeight="1" thickBot="1">
      <c r="A18" s="211"/>
      <c r="B18" s="212"/>
      <c r="C18" s="459" t="s">
        <v>127</v>
      </c>
      <c r="D18" s="461"/>
      <c r="E18" s="449">
        <v>174</v>
      </c>
      <c r="F18" s="450">
        <v>17848</v>
      </c>
      <c r="G18" s="450">
        <v>0</v>
      </c>
      <c r="H18" s="450">
        <v>0</v>
      </c>
      <c r="I18" s="450">
        <v>29</v>
      </c>
      <c r="J18" s="450">
        <v>0</v>
      </c>
      <c r="K18" s="450">
        <v>0</v>
      </c>
      <c r="L18" s="450">
        <v>0</v>
      </c>
      <c r="M18" s="450">
        <v>336</v>
      </c>
      <c r="N18" s="450">
        <v>14</v>
      </c>
      <c r="O18" s="451">
        <v>4</v>
      </c>
      <c r="P18" s="452">
        <f t="shared" si="0"/>
        <v>18405</v>
      </c>
    </row>
    <row r="19" spans="1:16" s="170" customFormat="1" ht="15.75" customHeight="1">
      <c r="A19" s="166" t="s">
        <v>128</v>
      </c>
      <c r="B19" s="176"/>
      <c r="C19" s="176"/>
      <c r="D19" s="191"/>
      <c r="E19" s="187">
        <v>15443</v>
      </c>
      <c r="F19" s="25">
        <v>91418</v>
      </c>
      <c r="G19" s="25">
        <v>0</v>
      </c>
      <c r="H19" s="25">
        <v>119160</v>
      </c>
      <c r="I19" s="25">
        <v>176876</v>
      </c>
      <c r="J19" s="25">
        <v>30528</v>
      </c>
      <c r="K19" s="25">
        <v>31008</v>
      </c>
      <c r="L19" s="25">
        <v>12342</v>
      </c>
      <c r="M19" s="25">
        <v>8099</v>
      </c>
      <c r="N19" s="25">
        <v>6524</v>
      </c>
      <c r="O19" s="177">
        <v>289541</v>
      </c>
      <c r="P19" s="178">
        <f>P20+P29+P41</f>
        <v>780939</v>
      </c>
    </row>
    <row r="20" spans="1:16" s="170" customFormat="1" ht="15.75" customHeight="1">
      <c r="A20" s="166"/>
      <c r="B20" s="16" t="s">
        <v>129</v>
      </c>
      <c r="C20" s="17"/>
      <c r="D20" s="192"/>
      <c r="E20" s="440">
        <v>11859</v>
      </c>
      <c r="F20" s="441">
        <v>72017</v>
      </c>
      <c r="G20" s="441">
        <v>0</v>
      </c>
      <c r="H20" s="441">
        <v>109483</v>
      </c>
      <c r="I20" s="441">
        <v>151397</v>
      </c>
      <c r="J20" s="441">
        <v>30528</v>
      </c>
      <c r="K20" s="441">
        <v>31008</v>
      </c>
      <c r="L20" s="441">
        <v>12342</v>
      </c>
      <c r="M20" s="441">
        <v>8099</v>
      </c>
      <c r="N20" s="441">
        <v>6490</v>
      </c>
      <c r="O20" s="203">
        <v>201982</v>
      </c>
      <c r="P20" s="442">
        <f>SUM(P21:P28)</f>
        <v>635205</v>
      </c>
    </row>
    <row r="21" spans="1:16" ht="15.75" customHeight="1">
      <c r="A21" s="167"/>
      <c r="B21" s="19"/>
      <c r="C21" s="453" t="s">
        <v>130</v>
      </c>
      <c r="D21" s="455"/>
      <c r="E21" s="443">
        <v>2718</v>
      </c>
      <c r="F21" s="444">
        <v>23117</v>
      </c>
      <c r="G21" s="444">
        <v>0</v>
      </c>
      <c r="H21" s="444">
        <v>49156</v>
      </c>
      <c r="I21" s="444">
        <v>95528</v>
      </c>
      <c r="J21" s="444">
        <v>16047</v>
      </c>
      <c r="K21" s="444">
        <v>8140</v>
      </c>
      <c r="L21" s="444">
        <v>0</v>
      </c>
      <c r="M21" s="444">
        <v>0</v>
      </c>
      <c r="N21" s="444">
        <v>659</v>
      </c>
      <c r="O21" s="445">
        <v>48790</v>
      </c>
      <c r="P21" s="446">
        <f t="shared" si="0"/>
        <v>244155</v>
      </c>
    </row>
    <row r="22" spans="1:16" ht="15.75" customHeight="1">
      <c r="A22" s="167"/>
      <c r="B22" s="19"/>
      <c r="C22" s="453" t="s">
        <v>131</v>
      </c>
      <c r="D22" s="455"/>
      <c r="E22" s="443">
        <v>0</v>
      </c>
      <c r="F22" s="444">
        <v>0</v>
      </c>
      <c r="G22" s="444">
        <v>0</v>
      </c>
      <c r="H22" s="444">
        <v>8633</v>
      </c>
      <c r="I22" s="444">
        <v>0</v>
      </c>
      <c r="J22" s="444">
        <v>0</v>
      </c>
      <c r="K22" s="444">
        <v>180</v>
      </c>
      <c r="L22" s="444">
        <v>0</v>
      </c>
      <c r="M22" s="444">
        <v>1446</v>
      </c>
      <c r="N22" s="444">
        <v>0</v>
      </c>
      <c r="O22" s="445">
        <v>9047</v>
      </c>
      <c r="P22" s="446">
        <f t="shared" si="0"/>
        <v>19306</v>
      </c>
    </row>
    <row r="23" spans="1:16" ht="15.75" customHeight="1">
      <c r="A23" s="167"/>
      <c r="B23" s="19"/>
      <c r="C23" s="453" t="s">
        <v>132</v>
      </c>
      <c r="D23" s="455"/>
      <c r="E23" s="443">
        <v>0</v>
      </c>
      <c r="F23" s="444">
        <v>0</v>
      </c>
      <c r="G23" s="444">
        <v>0</v>
      </c>
      <c r="H23" s="444">
        <v>0</v>
      </c>
      <c r="I23" s="444">
        <v>0</v>
      </c>
      <c r="J23" s="444">
        <v>0</v>
      </c>
      <c r="K23" s="444">
        <v>0</v>
      </c>
      <c r="L23" s="444">
        <v>0</v>
      </c>
      <c r="M23" s="444">
        <v>0</v>
      </c>
      <c r="N23" s="444">
        <v>0</v>
      </c>
      <c r="O23" s="445">
        <v>0</v>
      </c>
      <c r="P23" s="446">
        <f t="shared" si="0"/>
        <v>0</v>
      </c>
    </row>
    <row r="24" spans="1:16" ht="15.75" customHeight="1">
      <c r="A24" s="167"/>
      <c r="B24" s="19"/>
      <c r="C24" s="453" t="s">
        <v>133</v>
      </c>
      <c r="D24" s="455"/>
      <c r="E24" s="443">
        <v>17</v>
      </c>
      <c r="F24" s="444">
        <v>0</v>
      </c>
      <c r="G24" s="444">
        <v>0</v>
      </c>
      <c r="H24" s="444">
        <v>0</v>
      </c>
      <c r="I24" s="444">
        <v>0</v>
      </c>
      <c r="J24" s="444">
        <v>0</v>
      </c>
      <c r="K24" s="444">
        <v>0</v>
      </c>
      <c r="L24" s="444">
        <v>0</v>
      </c>
      <c r="M24" s="444">
        <v>0</v>
      </c>
      <c r="N24" s="444">
        <v>0</v>
      </c>
      <c r="O24" s="445">
        <v>0</v>
      </c>
      <c r="P24" s="446">
        <f t="shared" si="0"/>
        <v>17</v>
      </c>
    </row>
    <row r="25" spans="1:16" ht="15.75" customHeight="1">
      <c r="A25" s="167"/>
      <c r="B25" s="19"/>
      <c r="C25" s="453" t="s">
        <v>134</v>
      </c>
      <c r="D25" s="455"/>
      <c r="E25" s="443">
        <v>132</v>
      </c>
      <c r="F25" s="444">
        <v>17509</v>
      </c>
      <c r="G25" s="444">
        <v>0</v>
      </c>
      <c r="H25" s="444">
        <v>19134</v>
      </c>
      <c r="I25" s="444">
        <v>9939</v>
      </c>
      <c r="J25" s="444">
        <v>0</v>
      </c>
      <c r="K25" s="444">
        <v>8983</v>
      </c>
      <c r="L25" s="444">
        <v>4701</v>
      </c>
      <c r="M25" s="444">
        <v>456</v>
      </c>
      <c r="N25" s="444">
        <v>24</v>
      </c>
      <c r="O25" s="445">
        <v>45767</v>
      </c>
      <c r="P25" s="446">
        <f t="shared" si="0"/>
        <v>106645</v>
      </c>
    </row>
    <row r="26" spans="1:16" ht="15.75" customHeight="1">
      <c r="A26" s="167"/>
      <c r="B26" s="19"/>
      <c r="C26" s="453" t="s">
        <v>135</v>
      </c>
      <c r="D26" s="455"/>
      <c r="E26" s="443">
        <v>8992</v>
      </c>
      <c r="F26" s="444">
        <v>31391</v>
      </c>
      <c r="G26" s="444">
        <v>0</v>
      </c>
      <c r="H26" s="444">
        <v>32349</v>
      </c>
      <c r="I26" s="444">
        <v>37386</v>
      </c>
      <c r="J26" s="444">
        <v>14481</v>
      </c>
      <c r="K26" s="444">
        <v>13705</v>
      </c>
      <c r="L26" s="444">
        <v>7641</v>
      </c>
      <c r="M26" s="444">
        <v>6197</v>
      </c>
      <c r="N26" s="444">
        <v>5807</v>
      </c>
      <c r="O26" s="445">
        <v>98378</v>
      </c>
      <c r="P26" s="446">
        <f t="shared" si="0"/>
        <v>256327</v>
      </c>
    </row>
    <row r="27" spans="1:16" ht="15.75" customHeight="1">
      <c r="A27" s="167"/>
      <c r="B27" s="19"/>
      <c r="C27" s="453" t="s">
        <v>136</v>
      </c>
      <c r="D27" s="455"/>
      <c r="E27" s="443">
        <v>0</v>
      </c>
      <c r="F27" s="444">
        <v>0</v>
      </c>
      <c r="G27" s="444">
        <v>0</v>
      </c>
      <c r="H27" s="444">
        <v>211</v>
      </c>
      <c r="I27" s="444">
        <v>8544</v>
      </c>
      <c r="J27" s="444">
        <v>0</v>
      </c>
      <c r="K27" s="444">
        <v>0</v>
      </c>
      <c r="L27" s="444">
        <v>0</v>
      </c>
      <c r="M27" s="444">
        <v>0</v>
      </c>
      <c r="N27" s="444">
        <v>0</v>
      </c>
      <c r="O27" s="445">
        <v>0</v>
      </c>
      <c r="P27" s="446">
        <f t="shared" si="0"/>
        <v>8755</v>
      </c>
    </row>
    <row r="28" spans="1:16" ht="15.75" customHeight="1">
      <c r="A28" s="167"/>
      <c r="B28" s="21"/>
      <c r="C28" s="468" t="s">
        <v>137</v>
      </c>
      <c r="D28" s="470"/>
      <c r="E28" s="471">
        <v>0</v>
      </c>
      <c r="F28" s="472">
        <v>0</v>
      </c>
      <c r="G28" s="472">
        <v>0</v>
      </c>
      <c r="H28" s="472">
        <v>0</v>
      </c>
      <c r="I28" s="472">
        <v>0</v>
      </c>
      <c r="J28" s="472">
        <v>0</v>
      </c>
      <c r="K28" s="472">
        <v>0</v>
      </c>
      <c r="L28" s="472">
        <v>0</v>
      </c>
      <c r="M28" s="472">
        <v>0</v>
      </c>
      <c r="N28" s="472">
        <v>0</v>
      </c>
      <c r="O28" s="473">
        <v>0</v>
      </c>
      <c r="P28" s="474">
        <f t="shared" si="0"/>
        <v>0</v>
      </c>
    </row>
    <row r="29" spans="1:16" s="170" customFormat="1" ht="15.75" customHeight="1">
      <c r="A29" s="166"/>
      <c r="B29" s="16" t="s">
        <v>138</v>
      </c>
      <c r="C29" s="17"/>
      <c r="D29" s="192"/>
      <c r="E29" s="440">
        <v>3584</v>
      </c>
      <c r="F29" s="441">
        <v>19401</v>
      </c>
      <c r="G29" s="441">
        <v>0</v>
      </c>
      <c r="H29" s="441">
        <v>9677</v>
      </c>
      <c r="I29" s="441">
        <v>25479</v>
      </c>
      <c r="J29" s="441">
        <v>0</v>
      </c>
      <c r="K29" s="441">
        <v>0</v>
      </c>
      <c r="L29" s="441">
        <v>0</v>
      </c>
      <c r="M29" s="441">
        <v>0</v>
      </c>
      <c r="N29" s="441">
        <v>34</v>
      </c>
      <c r="O29" s="203">
        <v>87559</v>
      </c>
      <c r="P29" s="442">
        <f>SUM(P30:P34)</f>
        <v>145734</v>
      </c>
    </row>
    <row r="30" spans="1:16" ht="15.75" customHeight="1">
      <c r="A30" s="167"/>
      <c r="B30" s="19"/>
      <c r="C30" s="453" t="s">
        <v>139</v>
      </c>
      <c r="D30" s="455"/>
      <c r="E30" s="443">
        <v>3584</v>
      </c>
      <c r="F30" s="444">
        <v>19401</v>
      </c>
      <c r="G30" s="444">
        <v>0</v>
      </c>
      <c r="H30" s="444">
        <v>9677</v>
      </c>
      <c r="I30" s="444">
        <v>25479</v>
      </c>
      <c r="J30" s="444">
        <v>0</v>
      </c>
      <c r="K30" s="444">
        <v>0</v>
      </c>
      <c r="L30" s="444">
        <v>0</v>
      </c>
      <c r="M30" s="444">
        <v>0</v>
      </c>
      <c r="N30" s="444">
        <v>0</v>
      </c>
      <c r="O30" s="445">
        <v>87559</v>
      </c>
      <c r="P30" s="446">
        <f t="shared" si="0"/>
        <v>145700</v>
      </c>
    </row>
    <row r="31" spans="1:16" ht="15.75" customHeight="1">
      <c r="A31" s="167"/>
      <c r="B31" s="19"/>
      <c r="C31" s="453" t="s">
        <v>140</v>
      </c>
      <c r="D31" s="455"/>
      <c r="E31" s="443">
        <v>0</v>
      </c>
      <c r="F31" s="444">
        <v>0</v>
      </c>
      <c r="G31" s="444">
        <v>0</v>
      </c>
      <c r="H31" s="444">
        <v>0</v>
      </c>
      <c r="I31" s="444">
        <v>0</v>
      </c>
      <c r="J31" s="444">
        <v>0</v>
      </c>
      <c r="K31" s="444">
        <v>0</v>
      </c>
      <c r="L31" s="444">
        <v>0</v>
      </c>
      <c r="M31" s="444">
        <v>0</v>
      </c>
      <c r="N31" s="444">
        <v>0</v>
      </c>
      <c r="O31" s="445">
        <v>0</v>
      </c>
      <c r="P31" s="446">
        <f t="shared" si="0"/>
        <v>0</v>
      </c>
    </row>
    <row r="32" spans="1:16" ht="15.75" customHeight="1">
      <c r="A32" s="167"/>
      <c r="B32" s="19"/>
      <c r="C32" s="453" t="s">
        <v>132</v>
      </c>
      <c r="D32" s="455"/>
      <c r="E32" s="443">
        <v>0</v>
      </c>
      <c r="F32" s="444">
        <v>0</v>
      </c>
      <c r="G32" s="444">
        <v>0</v>
      </c>
      <c r="H32" s="444">
        <v>0</v>
      </c>
      <c r="I32" s="444">
        <v>0</v>
      </c>
      <c r="J32" s="444">
        <v>0</v>
      </c>
      <c r="K32" s="444">
        <v>0</v>
      </c>
      <c r="L32" s="444">
        <v>0</v>
      </c>
      <c r="M32" s="444">
        <v>0</v>
      </c>
      <c r="N32" s="444">
        <v>0</v>
      </c>
      <c r="O32" s="445">
        <v>0</v>
      </c>
      <c r="P32" s="446">
        <f t="shared" si="0"/>
        <v>0</v>
      </c>
    </row>
    <row r="33" spans="1:16" ht="15.75" customHeight="1">
      <c r="A33" s="167"/>
      <c r="B33" s="19"/>
      <c r="C33" s="453" t="s">
        <v>141</v>
      </c>
      <c r="D33" s="455"/>
      <c r="E33" s="443">
        <v>0</v>
      </c>
      <c r="F33" s="444">
        <v>0</v>
      </c>
      <c r="G33" s="444">
        <v>0</v>
      </c>
      <c r="H33" s="444">
        <v>0</v>
      </c>
      <c r="I33" s="444">
        <v>0</v>
      </c>
      <c r="J33" s="444">
        <v>0</v>
      </c>
      <c r="K33" s="444">
        <v>0</v>
      </c>
      <c r="L33" s="444">
        <v>0</v>
      </c>
      <c r="M33" s="444">
        <v>0</v>
      </c>
      <c r="N33" s="444">
        <v>0</v>
      </c>
      <c r="O33" s="445">
        <v>0</v>
      </c>
      <c r="P33" s="446">
        <f t="shared" si="0"/>
        <v>0</v>
      </c>
    </row>
    <row r="34" spans="1:16" ht="15.75" customHeight="1" thickBot="1">
      <c r="A34" s="211"/>
      <c r="B34" s="212"/>
      <c r="C34" s="459" t="s">
        <v>142</v>
      </c>
      <c r="D34" s="461"/>
      <c r="E34" s="449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0">
        <v>0</v>
      </c>
      <c r="N34" s="450">
        <v>34</v>
      </c>
      <c r="O34" s="451">
        <v>0</v>
      </c>
      <c r="P34" s="452">
        <f t="shared" si="0"/>
        <v>34</v>
      </c>
    </row>
    <row r="35" spans="1:16" s="170" customFormat="1" ht="15.75" customHeight="1">
      <c r="A35" s="220" t="s">
        <v>143</v>
      </c>
      <c r="B35" s="221"/>
      <c r="C35" s="221"/>
      <c r="D35" s="794" t="s">
        <v>381</v>
      </c>
      <c r="E35" s="197">
        <v>0</v>
      </c>
      <c r="F35" s="197">
        <v>15287</v>
      </c>
      <c r="G35" s="197">
        <v>64</v>
      </c>
      <c r="H35" s="197">
        <v>3110</v>
      </c>
      <c r="I35" s="197">
        <v>0</v>
      </c>
      <c r="J35" s="197">
        <v>16258</v>
      </c>
      <c r="K35" s="197">
        <v>633</v>
      </c>
      <c r="L35" s="197">
        <v>714</v>
      </c>
      <c r="M35" s="197">
        <v>475</v>
      </c>
      <c r="N35" s="197">
        <v>212</v>
      </c>
      <c r="O35" s="196">
        <v>0</v>
      </c>
      <c r="P35" s="198">
        <f>SUM(E35:O35)</f>
        <v>36753</v>
      </c>
    </row>
    <row r="36" spans="1:16" s="170" customFormat="1" ht="15.75" customHeight="1" thickBot="1">
      <c r="A36" s="222" t="s">
        <v>160</v>
      </c>
      <c r="B36" s="223"/>
      <c r="C36" s="223"/>
      <c r="D36" s="795"/>
      <c r="E36" s="208">
        <v>0</v>
      </c>
      <c r="F36" s="208">
        <v>0</v>
      </c>
      <c r="G36" s="208">
        <v>0</v>
      </c>
      <c r="H36" s="208">
        <v>0</v>
      </c>
      <c r="I36" s="208">
        <v>12029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24">
        <v>23848</v>
      </c>
      <c r="P36" s="210">
        <f>SUM(E36:O36)</f>
        <v>35877</v>
      </c>
    </row>
    <row r="37" spans="1:16" s="170" customFormat="1" ht="15.75" customHeight="1">
      <c r="A37" s="166" t="s">
        <v>144</v>
      </c>
      <c r="B37" s="176"/>
      <c r="C37" s="176"/>
      <c r="D37" s="191"/>
      <c r="E37" s="465">
        <v>0</v>
      </c>
      <c r="F37" s="466">
        <v>0</v>
      </c>
      <c r="G37" s="466">
        <v>0</v>
      </c>
      <c r="H37" s="466">
        <v>0</v>
      </c>
      <c r="I37" s="466">
        <v>0</v>
      </c>
      <c r="J37" s="466">
        <v>0</v>
      </c>
      <c r="K37" s="466">
        <v>0</v>
      </c>
      <c r="L37" s="466">
        <v>0</v>
      </c>
      <c r="M37" s="466">
        <v>0</v>
      </c>
      <c r="N37" s="466">
        <v>0</v>
      </c>
      <c r="O37" s="13">
        <v>0</v>
      </c>
      <c r="P37" s="467">
        <f t="shared" si="0"/>
        <v>0</v>
      </c>
    </row>
    <row r="38" spans="1:16" ht="15.75" customHeight="1">
      <c r="A38" s="167"/>
      <c r="B38" s="453" t="s">
        <v>145</v>
      </c>
      <c r="C38" s="454"/>
      <c r="D38" s="455"/>
      <c r="E38" s="443">
        <v>0</v>
      </c>
      <c r="F38" s="444">
        <v>0</v>
      </c>
      <c r="G38" s="444">
        <v>0</v>
      </c>
      <c r="H38" s="444">
        <v>0</v>
      </c>
      <c r="I38" s="444">
        <v>0</v>
      </c>
      <c r="J38" s="444">
        <v>0</v>
      </c>
      <c r="K38" s="444">
        <v>0</v>
      </c>
      <c r="L38" s="444">
        <v>0</v>
      </c>
      <c r="M38" s="444">
        <v>0</v>
      </c>
      <c r="N38" s="444">
        <v>0</v>
      </c>
      <c r="O38" s="445">
        <v>0</v>
      </c>
      <c r="P38" s="446">
        <f t="shared" si="0"/>
        <v>0</v>
      </c>
    </row>
    <row r="39" spans="1:16" ht="15.75" customHeight="1">
      <c r="A39" s="167"/>
      <c r="B39" s="453" t="s">
        <v>146</v>
      </c>
      <c r="C39" s="454"/>
      <c r="D39" s="455"/>
      <c r="E39" s="443">
        <v>0</v>
      </c>
      <c r="F39" s="444">
        <v>0</v>
      </c>
      <c r="G39" s="444">
        <v>0</v>
      </c>
      <c r="H39" s="444">
        <v>0</v>
      </c>
      <c r="I39" s="444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5">
        <v>0</v>
      </c>
      <c r="P39" s="446">
        <f t="shared" si="0"/>
        <v>0</v>
      </c>
    </row>
    <row r="40" spans="1:16" ht="15.75" customHeight="1">
      <c r="A40" s="168"/>
      <c r="B40" s="468" t="s">
        <v>147</v>
      </c>
      <c r="C40" s="469"/>
      <c r="D40" s="470"/>
      <c r="E40" s="471">
        <v>0</v>
      </c>
      <c r="F40" s="472">
        <v>0</v>
      </c>
      <c r="G40" s="472">
        <v>0</v>
      </c>
      <c r="H40" s="472">
        <v>0</v>
      </c>
      <c r="I40" s="472">
        <v>0</v>
      </c>
      <c r="J40" s="472">
        <v>0</v>
      </c>
      <c r="K40" s="472">
        <v>0</v>
      </c>
      <c r="L40" s="472">
        <v>0</v>
      </c>
      <c r="M40" s="472">
        <v>0</v>
      </c>
      <c r="N40" s="472">
        <v>0</v>
      </c>
      <c r="O40" s="473">
        <v>0</v>
      </c>
      <c r="P40" s="474">
        <f t="shared" si="0"/>
        <v>0</v>
      </c>
    </row>
    <row r="41" spans="1:16" s="170" customFormat="1" ht="15.75" customHeight="1">
      <c r="A41" s="165" t="s">
        <v>148</v>
      </c>
      <c r="B41" s="17"/>
      <c r="C41" s="17"/>
      <c r="D41" s="192"/>
      <c r="E41" s="440">
        <v>0</v>
      </c>
      <c r="F41" s="441">
        <v>0</v>
      </c>
      <c r="G41" s="441">
        <v>0</v>
      </c>
      <c r="H41" s="441">
        <v>0</v>
      </c>
      <c r="I41" s="441">
        <v>0</v>
      </c>
      <c r="J41" s="441">
        <v>0</v>
      </c>
      <c r="K41" s="441">
        <v>0</v>
      </c>
      <c r="L41" s="441">
        <v>0</v>
      </c>
      <c r="M41" s="441">
        <v>0</v>
      </c>
      <c r="N41" s="441">
        <v>0</v>
      </c>
      <c r="O41" s="203">
        <v>0</v>
      </c>
      <c r="P41" s="442">
        <f>SUM(P42:P43)</f>
        <v>0</v>
      </c>
    </row>
    <row r="42" spans="1:16" ht="15.75" customHeight="1">
      <c r="A42" s="167"/>
      <c r="B42" s="453" t="s">
        <v>149</v>
      </c>
      <c r="C42" s="454"/>
      <c r="D42" s="455"/>
      <c r="E42" s="443">
        <v>0</v>
      </c>
      <c r="F42" s="456">
        <v>0</v>
      </c>
      <c r="G42" s="456">
        <v>0</v>
      </c>
      <c r="H42" s="456">
        <v>0</v>
      </c>
      <c r="I42" s="456">
        <v>0</v>
      </c>
      <c r="J42" s="456">
        <v>0</v>
      </c>
      <c r="K42" s="456">
        <v>0</v>
      </c>
      <c r="L42" s="456">
        <v>0</v>
      </c>
      <c r="M42" s="456">
        <v>0</v>
      </c>
      <c r="N42" s="456">
        <v>0</v>
      </c>
      <c r="O42" s="457">
        <v>0</v>
      </c>
      <c r="P42" s="458">
        <f t="shared" si="0"/>
        <v>0</v>
      </c>
    </row>
    <row r="43" spans="1:16" ht="15.75" customHeight="1" thickBot="1">
      <c r="A43" s="211"/>
      <c r="B43" s="459" t="s">
        <v>150</v>
      </c>
      <c r="C43" s="460"/>
      <c r="D43" s="461"/>
      <c r="E43" s="449">
        <v>0</v>
      </c>
      <c r="F43" s="462">
        <v>0</v>
      </c>
      <c r="G43" s="462">
        <v>0</v>
      </c>
      <c r="H43" s="462">
        <v>0</v>
      </c>
      <c r="I43" s="462">
        <v>0</v>
      </c>
      <c r="J43" s="462">
        <v>0</v>
      </c>
      <c r="K43" s="462">
        <v>0</v>
      </c>
      <c r="L43" s="462">
        <v>0</v>
      </c>
      <c r="M43" s="462">
        <v>0</v>
      </c>
      <c r="N43" s="462">
        <v>0</v>
      </c>
      <c r="O43" s="463">
        <v>0</v>
      </c>
      <c r="P43" s="464">
        <f t="shared" si="0"/>
        <v>0</v>
      </c>
    </row>
    <row r="44" spans="1:16" s="170" customFormat="1" ht="15.75" customHeight="1">
      <c r="A44" s="213" t="s">
        <v>151</v>
      </c>
      <c r="B44" s="214"/>
      <c r="C44" s="214"/>
      <c r="D44" s="796" t="s">
        <v>152</v>
      </c>
      <c r="E44" s="187">
        <v>0</v>
      </c>
      <c r="F44" s="187">
        <v>15287</v>
      </c>
      <c r="G44" s="187">
        <v>64</v>
      </c>
      <c r="H44" s="187">
        <v>3110</v>
      </c>
      <c r="I44" s="187">
        <v>0</v>
      </c>
      <c r="J44" s="187">
        <v>16258</v>
      </c>
      <c r="K44" s="187">
        <v>633</v>
      </c>
      <c r="L44" s="187">
        <v>714</v>
      </c>
      <c r="M44" s="187">
        <v>475</v>
      </c>
      <c r="N44" s="187">
        <v>212</v>
      </c>
      <c r="O44" s="215">
        <v>0</v>
      </c>
      <c r="P44" s="178">
        <f>SUM(E44:O44)</f>
        <v>36753</v>
      </c>
    </row>
    <row r="45" spans="1:16" s="170" customFormat="1" ht="15.75" customHeight="1" thickBot="1">
      <c r="A45" s="222" t="s">
        <v>161</v>
      </c>
      <c r="B45" s="223"/>
      <c r="C45" s="223"/>
      <c r="D45" s="795"/>
      <c r="E45" s="208">
        <v>0</v>
      </c>
      <c r="F45" s="208">
        <v>0</v>
      </c>
      <c r="G45" s="208">
        <v>0</v>
      </c>
      <c r="H45" s="208">
        <v>0</v>
      </c>
      <c r="I45" s="208">
        <v>12029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24">
        <v>23848</v>
      </c>
      <c r="P45" s="210">
        <f t="shared" si="0"/>
        <v>35877</v>
      </c>
    </row>
    <row r="46" spans="1:16" ht="15.75" customHeight="1">
      <c r="A46" s="168" t="s">
        <v>153</v>
      </c>
      <c r="B46" s="225"/>
      <c r="C46" s="225"/>
      <c r="D46" s="195"/>
      <c r="E46" s="226">
        <v>0</v>
      </c>
      <c r="F46" s="227">
        <v>-92135</v>
      </c>
      <c r="G46" s="227">
        <v>674</v>
      </c>
      <c r="H46" s="227">
        <v>11710</v>
      </c>
      <c r="I46" s="227">
        <v>64</v>
      </c>
      <c r="J46" s="227">
        <v>9593</v>
      </c>
      <c r="K46" s="227">
        <v>36381</v>
      </c>
      <c r="L46" s="227">
        <v>-31528</v>
      </c>
      <c r="M46" s="227">
        <v>11984</v>
      </c>
      <c r="N46" s="227">
        <v>503</v>
      </c>
      <c r="O46" s="228">
        <v>-1363303</v>
      </c>
      <c r="P46" s="229">
        <f t="shared" si="0"/>
        <v>-1416057</v>
      </c>
    </row>
    <row r="47" spans="1:16" s="170" customFormat="1" ht="15.75" customHeight="1">
      <c r="A47" s="797" t="s">
        <v>154</v>
      </c>
      <c r="B47" s="798"/>
      <c r="C47" s="798"/>
      <c r="D47" s="799"/>
      <c r="E47" s="434">
        <v>0</v>
      </c>
      <c r="F47" s="435">
        <v>-76848</v>
      </c>
      <c r="G47" s="435">
        <v>738</v>
      </c>
      <c r="H47" s="435">
        <v>14820</v>
      </c>
      <c r="I47" s="435">
        <v>-11965</v>
      </c>
      <c r="J47" s="435">
        <v>25851</v>
      </c>
      <c r="K47" s="435">
        <v>37014</v>
      </c>
      <c r="L47" s="435">
        <v>-30814</v>
      </c>
      <c r="M47" s="435">
        <v>12459</v>
      </c>
      <c r="N47" s="435">
        <v>715</v>
      </c>
      <c r="O47" s="436">
        <v>-1387151</v>
      </c>
      <c r="P47" s="437">
        <f>P44+P46-P45</f>
        <v>-1415181</v>
      </c>
    </row>
    <row r="48" spans="1:16" s="43" customFormat="1" ht="15.75" customHeight="1">
      <c r="A48" s="199" t="s">
        <v>25</v>
      </c>
      <c r="B48" s="174"/>
      <c r="C48" s="174"/>
      <c r="D48" s="200"/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173">
        <v>0</v>
      </c>
      <c r="P48" s="175">
        <f t="shared" si="0"/>
        <v>0</v>
      </c>
    </row>
    <row r="49" spans="1:16" s="43" customFormat="1" ht="15.75" customHeight="1" thickBot="1">
      <c r="A49" s="439" t="s">
        <v>26</v>
      </c>
      <c r="B49" s="224"/>
      <c r="C49" s="224"/>
      <c r="D49" s="207"/>
      <c r="E49" s="208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6">
        <v>0</v>
      </c>
      <c r="P49" s="210">
        <f t="shared" si="0"/>
        <v>0</v>
      </c>
    </row>
    <row r="50" spans="1:16" s="43" customFormat="1" ht="15.75" customHeight="1">
      <c r="A50" s="164" t="s">
        <v>24</v>
      </c>
      <c r="B50" s="14"/>
      <c r="C50" s="14"/>
      <c r="D50" s="438"/>
      <c r="E50" s="187">
        <v>9131</v>
      </c>
      <c r="F50" s="25">
        <v>40000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6636</v>
      </c>
      <c r="O50" s="177">
        <v>81763</v>
      </c>
      <c r="P50" s="178">
        <f t="shared" si="0"/>
        <v>137530</v>
      </c>
    </row>
    <row r="51" spans="1:16" s="43" customFormat="1" ht="15.75" customHeight="1">
      <c r="A51" s="164"/>
      <c r="B51" s="173" t="s">
        <v>155</v>
      </c>
      <c r="C51" s="174"/>
      <c r="D51" s="200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173">
        <v>0</v>
      </c>
      <c r="P51" s="175">
        <f t="shared" si="0"/>
        <v>0</v>
      </c>
    </row>
    <row r="52" spans="1:16" s="43" customFormat="1" ht="15.75" customHeight="1">
      <c r="A52" s="164"/>
      <c r="B52" s="203" t="s">
        <v>156</v>
      </c>
      <c r="C52" s="201"/>
      <c r="D52" s="202"/>
      <c r="E52" s="440">
        <v>9131</v>
      </c>
      <c r="F52" s="441">
        <v>40000</v>
      </c>
      <c r="G52" s="441">
        <v>0</v>
      </c>
      <c r="H52" s="441">
        <v>0</v>
      </c>
      <c r="I52" s="441">
        <v>0</v>
      </c>
      <c r="J52" s="441">
        <v>0</v>
      </c>
      <c r="K52" s="441">
        <v>0</v>
      </c>
      <c r="L52" s="441">
        <v>0</v>
      </c>
      <c r="M52" s="441">
        <v>0</v>
      </c>
      <c r="N52" s="441">
        <v>6636</v>
      </c>
      <c r="O52" s="203">
        <v>81763</v>
      </c>
      <c r="P52" s="442">
        <f t="shared" si="0"/>
        <v>137530</v>
      </c>
    </row>
    <row r="53" spans="1:16" s="43" customFormat="1" ht="15.75" customHeight="1">
      <c r="A53" s="164"/>
      <c r="B53" s="13"/>
      <c r="C53" s="789" t="s">
        <v>157</v>
      </c>
      <c r="D53" s="790"/>
      <c r="E53" s="443">
        <v>0</v>
      </c>
      <c r="F53" s="444">
        <v>0</v>
      </c>
      <c r="G53" s="444">
        <v>0</v>
      </c>
      <c r="H53" s="444">
        <v>0</v>
      </c>
      <c r="I53" s="444">
        <v>0</v>
      </c>
      <c r="J53" s="444">
        <v>0</v>
      </c>
      <c r="K53" s="444">
        <v>0</v>
      </c>
      <c r="L53" s="444">
        <v>0</v>
      </c>
      <c r="M53" s="444">
        <v>0</v>
      </c>
      <c r="N53" s="444">
        <v>0</v>
      </c>
      <c r="O53" s="445">
        <v>0</v>
      </c>
      <c r="P53" s="446">
        <f t="shared" si="0"/>
        <v>0</v>
      </c>
    </row>
    <row r="54" spans="1:16" s="43" customFormat="1" ht="15.75" customHeight="1" thickBot="1">
      <c r="A54" s="204"/>
      <c r="B54" s="205"/>
      <c r="C54" s="447" t="s">
        <v>158</v>
      </c>
      <c r="D54" s="448"/>
      <c r="E54" s="449">
        <v>9131</v>
      </c>
      <c r="F54" s="450">
        <v>40000</v>
      </c>
      <c r="G54" s="450">
        <v>0</v>
      </c>
      <c r="H54" s="450">
        <v>0</v>
      </c>
      <c r="I54" s="450">
        <v>0</v>
      </c>
      <c r="J54" s="450">
        <v>0</v>
      </c>
      <c r="K54" s="450">
        <v>0</v>
      </c>
      <c r="L54" s="450">
        <v>0</v>
      </c>
      <c r="M54" s="450">
        <v>0</v>
      </c>
      <c r="N54" s="450">
        <v>6636</v>
      </c>
      <c r="O54" s="451">
        <v>81763</v>
      </c>
      <c r="P54" s="452">
        <f>SUM(E54:O54)</f>
        <v>137530</v>
      </c>
    </row>
  </sheetData>
  <mergeCells count="5">
    <mergeCell ref="C53:D53"/>
    <mergeCell ref="P2:P4"/>
    <mergeCell ref="D35:D36"/>
    <mergeCell ref="D44:D45"/>
    <mergeCell ref="A47:D47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O107"/>
  <sheetViews>
    <sheetView zoomScaleSheetLayoutView="70" workbookViewId="0" topLeftCell="A1">
      <pane xSplit="2" ySplit="6" topLeftCell="C3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46" sqref="D46"/>
    </sheetView>
  </sheetViews>
  <sheetFormatPr defaultColWidth="9.00390625" defaultRowHeight="21.75" customHeight="1"/>
  <cols>
    <col min="1" max="1" width="4.875" style="115" customWidth="1"/>
    <col min="2" max="2" width="21.125" style="115" customWidth="1"/>
    <col min="3" max="38" width="13.375" style="115" customWidth="1"/>
    <col min="39" max="48" width="11.50390625" style="115" customWidth="1"/>
    <col min="49" max="16384" width="9.00390625" style="115" customWidth="1"/>
  </cols>
  <sheetData>
    <row r="1" spans="1:38" ht="21.75" customHeight="1" thickBot="1">
      <c r="A1" s="494" t="s">
        <v>162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1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31"/>
    </row>
    <row r="2" spans="1:41" ht="21.75" customHeight="1">
      <c r="A2" s="230"/>
      <c r="B2" s="252" t="s">
        <v>163</v>
      </c>
      <c r="C2" s="257"/>
      <c r="D2" s="231" t="s">
        <v>3</v>
      </c>
      <c r="E2" s="258"/>
      <c r="F2" s="257"/>
      <c r="G2" s="231" t="s">
        <v>6</v>
      </c>
      <c r="H2" s="258"/>
      <c r="I2" s="257"/>
      <c r="J2" s="231" t="s">
        <v>6</v>
      </c>
      <c r="K2" s="258"/>
      <c r="L2" s="257"/>
      <c r="M2" s="231" t="s">
        <v>7</v>
      </c>
      <c r="N2" s="258"/>
      <c r="O2" s="257"/>
      <c r="P2" s="231" t="s">
        <v>8</v>
      </c>
      <c r="Q2" s="258"/>
      <c r="R2" s="257"/>
      <c r="S2" s="231" t="s">
        <v>8</v>
      </c>
      <c r="T2" s="258"/>
      <c r="U2" s="257"/>
      <c r="V2" s="231" t="s">
        <v>41</v>
      </c>
      <c r="W2" s="258"/>
      <c r="X2" s="257"/>
      <c r="Y2" s="231" t="s">
        <v>9</v>
      </c>
      <c r="Z2" s="258"/>
      <c r="AA2" s="257"/>
      <c r="AB2" s="231" t="s">
        <v>5</v>
      </c>
      <c r="AC2" s="258"/>
      <c r="AD2" s="257"/>
      <c r="AE2" s="231" t="s">
        <v>10</v>
      </c>
      <c r="AF2" s="258"/>
      <c r="AG2" s="257"/>
      <c r="AH2" s="231" t="s">
        <v>45</v>
      </c>
      <c r="AI2" s="258"/>
      <c r="AJ2" s="245"/>
      <c r="AK2" s="233"/>
      <c r="AL2" s="234"/>
      <c r="AM2" s="42"/>
      <c r="AN2" s="42"/>
      <c r="AO2" s="42"/>
    </row>
    <row r="3" spans="1:41" ht="21.75" customHeight="1">
      <c r="A3" s="235"/>
      <c r="B3" s="253"/>
      <c r="C3" s="259"/>
      <c r="D3" s="33" t="s">
        <v>2</v>
      </c>
      <c r="E3" s="238"/>
      <c r="F3" s="259"/>
      <c r="G3" s="33" t="s">
        <v>46</v>
      </c>
      <c r="H3" s="238"/>
      <c r="I3" s="259"/>
      <c r="J3" s="33" t="s">
        <v>46</v>
      </c>
      <c r="K3" s="238"/>
      <c r="L3" s="259"/>
      <c r="M3" s="33" t="s">
        <v>47</v>
      </c>
      <c r="N3" s="238"/>
      <c r="O3" s="259"/>
      <c r="P3" s="33" t="s">
        <v>48</v>
      </c>
      <c r="Q3" s="238"/>
      <c r="R3" s="259"/>
      <c r="S3" s="33" t="s">
        <v>48</v>
      </c>
      <c r="T3" s="238"/>
      <c r="U3" s="259"/>
      <c r="V3" s="33" t="s">
        <v>21</v>
      </c>
      <c r="W3" s="238"/>
      <c r="X3" s="259"/>
      <c r="Y3" s="33" t="s">
        <v>49</v>
      </c>
      <c r="Z3" s="238"/>
      <c r="AA3" s="259"/>
      <c r="AB3" s="33" t="s">
        <v>4</v>
      </c>
      <c r="AC3" s="238"/>
      <c r="AD3" s="259"/>
      <c r="AE3" s="33" t="s">
        <v>50</v>
      </c>
      <c r="AF3" s="238"/>
      <c r="AG3" s="262"/>
      <c r="AH3" s="32" t="s">
        <v>51</v>
      </c>
      <c r="AI3" s="263"/>
      <c r="AJ3" s="246"/>
      <c r="AK3" s="33" t="s">
        <v>165</v>
      </c>
      <c r="AL3" s="236"/>
      <c r="AM3" s="42"/>
      <c r="AN3" s="42"/>
      <c r="AO3" s="42"/>
    </row>
    <row r="4" spans="1:41" ht="21.75" customHeight="1">
      <c r="A4" s="235"/>
      <c r="B4" s="253"/>
      <c r="C4" s="241"/>
      <c r="D4" s="36"/>
      <c r="E4" s="260"/>
      <c r="F4" s="241"/>
      <c r="G4" s="36" t="s">
        <v>15</v>
      </c>
      <c r="H4" s="260"/>
      <c r="I4" s="247"/>
      <c r="J4" s="38" t="s">
        <v>16</v>
      </c>
      <c r="K4" s="237"/>
      <c r="L4" s="247"/>
      <c r="M4" s="38"/>
      <c r="N4" s="237"/>
      <c r="O4" s="241"/>
      <c r="P4" s="36" t="s">
        <v>53</v>
      </c>
      <c r="Q4" s="260"/>
      <c r="R4" s="247"/>
      <c r="S4" s="38" t="s">
        <v>54</v>
      </c>
      <c r="T4" s="237"/>
      <c r="U4" s="241"/>
      <c r="V4" s="36"/>
      <c r="W4" s="260"/>
      <c r="X4" s="241"/>
      <c r="Y4" s="36"/>
      <c r="Z4" s="260"/>
      <c r="AA4" s="241"/>
      <c r="AB4" s="36"/>
      <c r="AC4" s="260"/>
      <c r="AD4" s="241"/>
      <c r="AE4" s="36"/>
      <c r="AF4" s="260"/>
      <c r="AG4" s="247"/>
      <c r="AH4" s="38" t="s">
        <v>55</v>
      </c>
      <c r="AI4" s="237"/>
      <c r="AJ4" s="247"/>
      <c r="AK4" s="38"/>
      <c r="AL4" s="237"/>
      <c r="AM4" s="42"/>
      <c r="AN4" s="42"/>
      <c r="AO4" s="42"/>
    </row>
    <row r="5" spans="1:41" ht="21.75" customHeight="1">
      <c r="A5" s="235"/>
      <c r="B5" s="253"/>
      <c r="C5" s="248" t="s">
        <v>166</v>
      </c>
      <c r="D5" s="34" t="s">
        <v>167</v>
      </c>
      <c r="E5" s="238" t="s">
        <v>168</v>
      </c>
      <c r="F5" s="248" t="s">
        <v>166</v>
      </c>
      <c r="G5" s="34" t="s">
        <v>167</v>
      </c>
      <c r="H5" s="238" t="s">
        <v>168</v>
      </c>
      <c r="I5" s="248" t="s">
        <v>166</v>
      </c>
      <c r="J5" s="34" t="s">
        <v>167</v>
      </c>
      <c r="K5" s="238" t="s">
        <v>168</v>
      </c>
      <c r="L5" s="248" t="s">
        <v>166</v>
      </c>
      <c r="M5" s="34" t="s">
        <v>167</v>
      </c>
      <c r="N5" s="238" t="s">
        <v>168</v>
      </c>
      <c r="O5" s="248" t="s">
        <v>166</v>
      </c>
      <c r="P5" s="34" t="s">
        <v>167</v>
      </c>
      <c r="Q5" s="238" t="s">
        <v>168</v>
      </c>
      <c r="R5" s="248" t="s">
        <v>166</v>
      </c>
      <c r="S5" s="34" t="s">
        <v>167</v>
      </c>
      <c r="T5" s="238" t="s">
        <v>168</v>
      </c>
      <c r="U5" s="248" t="s">
        <v>166</v>
      </c>
      <c r="V5" s="34" t="s">
        <v>167</v>
      </c>
      <c r="W5" s="238" t="s">
        <v>168</v>
      </c>
      <c r="X5" s="248" t="s">
        <v>166</v>
      </c>
      <c r="Y5" s="34" t="s">
        <v>167</v>
      </c>
      <c r="Z5" s="238" t="s">
        <v>168</v>
      </c>
      <c r="AA5" s="248" t="s">
        <v>166</v>
      </c>
      <c r="AB5" s="34" t="s">
        <v>167</v>
      </c>
      <c r="AC5" s="238" t="s">
        <v>168</v>
      </c>
      <c r="AD5" s="248" t="s">
        <v>166</v>
      </c>
      <c r="AE5" s="34" t="s">
        <v>167</v>
      </c>
      <c r="AF5" s="238" t="s">
        <v>168</v>
      </c>
      <c r="AG5" s="248" t="s">
        <v>166</v>
      </c>
      <c r="AH5" s="34" t="s">
        <v>167</v>
      </c>
      <c r="AI5" s="238" t="s">
        <v>168</v>
      </c>
      <c r="AJ5" s="248" t="s">
        <v>166</v>
      </c>
      <c r="AK5" s="34" t="s">
        <v>167</v>
      </c>
      <c r="AL5" s="238" t="s">
        <v>168</v>
      </c>
      <c r="AM5" s="42"/>
      <c r="AN5" s="42"/>
      <c r="AO5" s="42"/>
    </row>
    <row r="6" spans="1:41" ht="21.75" customHeight="1" thickBot="1">
      <c r="A6" s="264" t="s">
        <v>164</v>
      </c>
      <c r="B6" s="265"/>
      <c r="C6" s="266" t="s">
        <v>65</v>
      </c>
      <c r="D6" s="267" t="s">
        <v>426</v>
      </c>
      <c r="E6" s="268" t="s">
        <v>169</v>
      </c>
      <c r="F6" s="266" t="s">
        <v>65</v>
      </c>
      <c r="G6" s="267" t="s">
        <v>426</v>
      </c>
      <c r="H6" s="268" t="s">
        <v>169</v>
      </c>
      <c r="I6" s="266" t="s">
        <v>65</v>
      </c>
      <c r="J6" s="267" t="s">
        <v>426</v>
      </c>
      <c r="K6" s="268" t="s">
        <v>169</v>
      </c>
      <c r="L6" s="266" t="s">
        <v>65</v>
      </c>
      <c r="M6" s="267" t="s">
        <v>426</v>
      </c>
      <c r="N6" s="268" t="s">
        <v>169</v>
      </c>
      <c r="O6" s="266" t="s">
        <v>65</v>
      </c>
      <c r="P6" s="267" t="s">
        <v>426</v>
      </c>
      <c r="Q6" s="268" t="s">
        <v>169</v>
      </c>
      <c r="R6" s="266" t="s">
        <v>65</v>
      </c>
      <c r="S6" s="267" t="s">
        <v>426</v>
      </c>
      <c r="T6" s="268" t="s">
        <v>169</v>
      </c>
      <c r="U6" s="266" t="s">
        <v>65</v>
      </c>
      <c r="V6" s="267" t="s">
        <v>426</v>
      </c>
      <c r="W6" s="268" t="s">
        <v>169</v>
      </c>
      <c r="X6" s="266" t="s">
        <v>65</v>
      </c>
      <c r="Y6" s="267" t="s">
        <v>426</v>
      </c>
      <c r="Z6" s="268" t="s">
        <v>169</v>
      </c>
      <c r="AA6" s="266" t="s">
        <v>65</v>
      </c>
      <c r="AB6" s="267" t="s">
        <v>426</v>
      </c>
      <c r="AC6" s="268" t="s">
        <v>169</v>
      </c>
      <c r="AD6" s="266" t="s">
        <v>65</v>
      </c>
      <c r="AE6" s="267" t="s">
        <v>426</v>
      </c>
      <c r="AF6" s="268" t="s">
        <v>169</v>
      </c>
      <c r="AG6" s="266" t="s">
        <v>65</v>
      </c>
      <c r="AH6" s="267" t="s">
        <v>426</v>
      </c>
      <c r="AI6" s="268" t="s">
        <v>169</v>
      </c>
      <c r="AJ6" s="266" t="s">
        <v>65</v>
      </c>
      <c r="AK6" s="267" t="s">
        <v>426</v>
      </c>
      <c r="AL6" s="268" t="s">
        <v>169</v>
      </c>
      <c r="AM6" s="42"/>
      <c r="AN6" s="42"/>
      <c r="AO6" s="42"/>
    </row>
    <row r="7" spans="1:41" ht="21.75" customHeight="1">
      <c r="A7" s="230" t="s">
        <v>170</v>
      </c>
      <c r="B7" s="253"/>
      <c r="C7" s="706"/>
      <c r="D7" s="707"/>
      <c r="E7" s="708"/>
      <c r="F7" s="706"/>
      <c r="G7" s="709"/>
      <c r="H7" s="710"/>
      <c r="I7" s="711"/>
      <c r="J7" s="712"/>
      <c r="K7" s="713"/>
      <c r="L7" s="711"/>
      <c r="M7" s="712"/>
      <c r="N7" s="713"/>
      <c r="O7" s="706"/>
      <c r="P7" s="707"/>
      <c r="Q7" s="708"/>
      <c r="R7" s="711"/>
      <c r="S7" s="712"/>
      <c r="T7" s="713"/>
      <c r="U7" s="706"/>
      <c r="V7" s="707"/>
      <c r="W7" s="708"/>
      <c r="X7" s="706"/>
      <c r="Y7" s="709"/>
      <c r="Z7" s="710"/>
      <c r="AA7" s="706"/>
      <c r="AB7" s="709"/>
      <c r="AC7" s="710"/>
      <c r="AD7" s="706"/>
      <c r="AE7" s="709"/>
      <c r="AF7" s="710"/>
      <c r="AG7" s="711"/>
      <c r="AH7" s="714"/>
      <c r="AI7" s="715"/>
      <c r="AJ7" s="711"/>
      <c r="AK7" s="712"/>
      <c r="AL7" s="713"/>
      <c r="AM7" s="42"/>
      <c r="AN7" s="42"/>
      <c r="AO7" s="42"/>
    </row>
    <row r="8" spans="1:41" ht="21.75" customHeight="1">
      <c r="A8" s="235"/>
      <c r="B8" s="483" t="s">
        <v>171</v>
      </c>
      <c r="C8" s="484">
        <v>0</v>
      </c>
      <c r="D8" s="622">
        <f>ROUND(+C8/C$30*100,1)</f>
        <v>0</v>
      </c>
      <c r="E8" s="485">
        <f>ROUND(C8/+'第1表（2表）'!E$49,2)</f>
        <v>0</v>
      </c>
      <c r="F8" s="484">
        <v>8933</v>
      </c>
      <c r="G8" s="622">
        <f>ROUND(+F8/F$30*100,1)</f>
        <v>9.8</v>
      </c>
      <c r="H8" s="485">
        <f>ROUND(F8/+'第1表（2表）'!F$49,2)</f>
        <v>9.3</v>
      </c>
      <c r="I8" s="484">
        <v>0</v>
      </c>
      <c r="J8" s="622"/>
      <c r="K8" s="610" t="s">
        <v>172</v>
      </c>
      <c r="L8" s="484">
        <v>21954</v>
      </c>
      <c r="M8" s="622">
        <f>ROUND(+L8/L$30*100,1)</f>
        <v>18.4</v>
      </c>
      <c r="N8" s="485">
        <f>ROUND(L8/+'第1表（2表）'!H$49,2)</f>
        <v>3.01</v>
      </c>
      <c r="O8" s="484">
        <v>9440</v>
      </c>
      <c r="P8" s="622">
        <f>ROUND(+O8/O$30*100,1)</f>
        <v>5.3</v>
      </c>
      <c r="Q8" s="485">
        <f>ROUND(O8/+'第1表（2表）'!I$49,2)</f>
        <v>1.04</v>
      </c>
      <c r="R8" s="484">
        <v>3100</v>
      </c>
      <c r="S8" s="622">
        <f>ROUND(+R8/R$30*100,1)</f>
        <v>10.2</v>
      </c>
      <c r="T8" s="485">
        <f>ROUND(R8/+'第1表（2表）'!J$49,2)</f>
        <v>1.13</v>
      </c>
      <c r="U8" s="484">
        <v>4616</v>
      </c>
      <c r="V8" s="622">
        <f>ROUND(+U8/U$30*100,1)</f>
        <v>14.9</v>
      </c>
      <c r="W8" s="485">
        <f>ROUND(U8/+'第1表（2表）'!K$49,2)</f>
        <v>10.12</v>
      </c>
      <c r="X8" s="484">
        <v>1699</v>
      </c>
      <c r="Y8" s="622">
        <f>ROUND(+X8/X$30*100,1)</f>
        <v>13.8</v>
      </c>
      <c r="Z8" s="485">
        <f>ROUND(X8/+'第1表（2表）'!L$49,2)</f>
        <v>16.5</v>
      </c>
      <c r="AA8" s="484">
        <v>0</v>
      </c>
      <c r="AB8" s="622">
        <f>ROUND(+AA8/AA$30*100,1)</f>
        <v>0</v>
      </c>
      <c r="AC8" s="485">
        <f>ROUND(AA8/+'第1表（2表）'!M$49,2)</f>
        <v>0</v>
      </c>
      <c r="AD8" s="484">
        <v>0</v>
      </c>
      <c r="AE8" s="622">
        <f>ROUND(+AD8/AD$30*100,1)</f>
        <v>0</v>
      </c>
      <c r="AF8" s="486" t="s">
        <v>172</v>
      </c>
      <c r="AG8" s="484">
        <v>13204</v>
      </c>
      <c r="AH8" s="622">
        <f>ROUND(+AG8/AG$30*100,1)</f>
        <v>4.6</v>
      </c>
      <c r="AI8" s="485">
        <f>ROUND(AG8/+'第1表（2表）'!O$49,2)</f>
        <v>5.42</v>
      </c>
      <c r="AJ8" s="484">
        <f>+C8+F8+I8+L8+R8+X8+AA8+AD8+O8+U8+AG8</f>
        <v>62946</v>
      </c>
      <c r="AK8" s="622">
        <f aca="true" t="shared" si="0" ref="AK8:AK29">ROUND(+AJ8/AJ$30*100,1)</f>
        <v>8.1</v>
      </c>
      <c r="AL8" s="485">
        <f>ROUND(AJ8/+'第1表（2表）'!P$49,2)</f>
        <v>2.71</v>
      </c>
      <c r="AM8" s="42"/>
      <c r="AN8" s="42"/>
      <c r="AO8" s="42"/>
    </row>
    <row r="9" spans="1:41" ht="21.75" customHeight="1">
      <c r="A9" s="235"/>
      <c r="B9" s="483" t="s">
        <v>173</v>
      </c>
      <c r="C9" s="484">
        <v>58</v>
      </c>
      <c r="D9" s="622">
        <f aca="true" t="shared" si="1" ref="D9:D30">ROUND(+C9/C$30*100,1)</f>
        <v>0.4</v>
      </c>
      <c r="E9" s="485">
        <f>ROUND(C9/+'第1表（2表）'!E$49,2)</f>
        <v>9.67</v>
      </c>
      <c r="F9" s="484">
        <v>4442</v>
      </c>
      <c r="G9" s="622">
        <f aca="true" t="shared" si="2" ref="G9:G30">ROUND(+F9/F$30*100,1)</f>
        <v>4.9</v>
      </c>
      <c r="H9" s="485">
        <f>ROUND(F9/+'第1表（2表）'!F$49,2)</f>
        <v>4.62</v>
      </c>
      <c r="I9" s="484">
        <v>0</v>
      </c>
      <c r="J9" s="622"/>
      <c r="K9" s="610" t="s">
        <v>174</v>
      </c>
      <c r="L9" s="484">
        <v>10623</v>
      </c>
      <c r="M9" s="622">
        <f aca="true" t="shared" si="3" ref="M9:M30">ROUND(+L9/L$30*100,1)</f>
        <v>8.9</v>
      </c>
      <c r="N9" s="485">
        <f>ROUND(L9/+'第1表（2表）'!H$49,2)</f>
        <v>1.46</v>
      </c>
      <c r="O9" s="484">
        <v>3760</v>
      </c>
      <c r="P9" s="622">
        <f aca="true" t="shared" si="4" ref="P9:P30">ROUND(+O9/O$30*100,1)</f>
        <v>2.1</v>
      </c>
      <c r="Q9" s="485">
        <f>ROUND(O9/+'第1表（2表）'!I$49,2)</f>
        <v>0.41</v>
      </c>
      <c r="R9" s="484">
        <v>1131</v>
      </c>
      <c r="S9" s="622">
        <f aca="true" t="shared" si="5" ref="S9:S30">ROUND(+R9/R$30*100,1)</f>
        <v>3.7</v>
      </c>
      <c r="T9" s="485">
        <f>ROUND(R9/+'第1表（2表）'!J$49,2)</f>
        <v>0.41</v>
      </c>
      <c r="U9" s="484">
        <v>1817</v>
      </c>
      <c r="V9" s="622">
        <f aca="true" t="shared" si="6" ref="V9:V30">ROUND(+U9/U$30*100,1)</f>
        <v>5.9</v>
      </c>
      <c r="W9" s="485">
        <f>ROUND(U9/+'第1表（2表）'!K$49,2)</f>
        <v>3.98</v>
      </c>
      <c r="X9" s="484">
        <v>702</v>
      </c>
      <c r="Y9" s="622">
        <f aca="true" t="shared" si="7" ref="Y9:Y30">ROUND(+X9/X$30*100,1)</f>
        <v>5.7</v>
      </c>
      <c r="Z9" s="485">
        <f>ROUND(X9/+'第1表（2表）'!L$49,2)</f>
        <v>6.82</v>
      </c>
      <c r="AA9" s="484">
        <v>0</v>
      </c>
      <c r="AB9" s="622">
        <f aca="true" t="shared" si="8" ref="AB9:AB30">ROUND(+AA9/AA$30*100,1)</f>
        <v>0</v>
      </c>
      <c r="AC9" s="485">
        <f>ROUND(AA9/+'第1表（2表）'!M$49,2)</f>
        <v>0</v>
      </c>
      <c r="AD9" s="484">
        <v>0</v>
      </c>
      <c r="AE9" s="622">
        <f aca="true" t="shared" si="9" ref="AE9:AE30">ROUND(+AD9/AD$30*100,1)</f>
        <v>0</v>
      </c>
      <c r="AF9" s="486" t="s">
        <v>174</v>
      </c>
      <c r="AG9" s="484">
        <v>6631</v>
      </c>
      <c r="AH9" s="622">
        <f aca="true" t="shared" si="10" ref="AH9:AH30">ROUND(+AG9/AG$30*100,1)</f>
        <v>2.3</v>
      </c>
      <c r="AI9" s="485">
        <f>ROUND(AG9/+'第1表（2表）'!O$49,2)</f>
        <v>2.72</v>
      </c>
      <c r="AJ9" s="484">
        <f aca="true" t="shared" si="11" ref="AJ9:AJ33">+C9+F9+I9+L9+R9+X9+AA9+AD9+O9+U9+AG9</f>
        <v>29164</v>
      </c>
      <c r="AK9" s="622">
        <f t="shared" si="0"/>
        <v>3.7</v>
      </c>
      <c r="AL9" s="485">
        <f>ROUND(AJ9/+'第1表（2表）'!P$49,2)</f>
        <v>1.26</v>
      </c>
      <c r="AM9" s="42"/>
      <c r="AN9" s="42"/>
      <c r="AO9" s="42"/>
    </row>
    <row r="10" spans="1:41" ht="21.75" customHeight="1">
      <c r="A10" s="235"/>
      <c r="B10" s="483" t="s">
        <v>175</v>
      </c>
      <c r="C10" s="484">
        <v>0</v>
      </c>
      <c r="D10" s="622">
        <f t="shared" si="1"/>
        <v>0</v>
      </c>
      <c r="E10" s="485">
        <f>ROUND(C10/+'第1表（2表）'!E$49,2)</f>
        <v>0</v>
      </c>
      <c r="F10" s="484">
        <v>0</v>
      </c>
      <c r="G10" s="622">
        <f t="shared" si="2"/>
        <v>0</v>
      </c>
      <c r="H10" s="485">
        <f>ROUND(F10/+'第1表（2表）'!F$49,2)</f>
        <v>0</v>
      </c>
      <c r="I10" s="484">
        <v>0</v>
      </c>
      <c r="J10" s="622"/>
      <c r="K10" s="610" t="s">
        <v>176</v>
      </c>
      <c r="L10" s="484">
        <v>0</v>
      </c>
      <c r="M10" s="622">
        <f t="shared" si="3"/>
        <v>0</v>
      </c>
      <c r="N10" s="485">
        <f>ROUND(L10/+'第1表（2表）'!H$49,2)</f>
        <v>0</v>
      </c>
      <c r="O10" s="484">
        <v>0</v>
      </c>
      <c r="P10" s="622">
        <f t="shared" si="4"/>
        <v>0</v>
      </c>
      <c r="Q10" s="485">
        <f>ROUND(O10/+'第1表（2表）'!I$49,2)</f>
        <v>0</v>
      </c>
      <c r="R10" s="484">
        <v>0</v>
      </c>
      <c r="S10" s="622">
        <f t="shared" si="5"/>
        <v>0</v>
      </c>
      <c r="T10" s="485">
        <f>ROUND(R10/+'第1表（2表）'!J$49,2)</f>
        <v>0</v>
      </c>
      <c r="U10" s="484">
        <v>0</v>
      </c>
      <c r="V10" s="622">
        <f t="shared" si="6"/>
        <v>0</v>
      </c>
      <c r="W10" s="485">
        <f>ROUND(U10/+'第1表（2表）'!K$49,2)</f>
        <v>0</v>
      </c>
      <c r="X10" s="484">
        <v>0</v>
      </c>
      <c r="Y10" s="622">
        <f t="shared" si="7"/>
        <v>0</v>
      </c>
      <c r="Z10" s="485">
        <f>ROUND(X10/+'第1表（2表）'!L$49,2)</f>
        <v>0</v>
      </c>
      <c r="AA10" s="484">
        <v>0</v>
      </c>
      <c r="AB10" s="622">
        <f t="shared" si="8"/>
        <v>0</v>
      </c>
      <c r="AC10" s="485">
        <f>ROUND(AA10/+'第1表（2表）'!M$49,2)</f>
        <v>0</v>
      </c>
      <c r="AD10" s="484">
        <v>0</v>
      </c>
      <c r="AE10" s="622">
        <f t="shared" si="9"/>
        <v>0</v>
      </c>
      <c r="AF10" s="486" t="s">
        <v>176</v>
      </c>
      <c r="AG10" s="484">
        <v>0</v>
      </c>
      <c r="AH10" s="622">
        <f t="shared" si="10"/>
        <v>0</v>
      </c>
      <c r="AI10" s="485">
        <f>ROUND(AG10/+'第1表（2表）'!O$49,2)</f>
        <v>0</v>
      </c>
      <c r="AJ10" s="484">
        <f t="shared" si="11"/>
        <v>0</v>
      </c>
      <c r="AK10" s="622">
        <f t="shared" si="0"/>
        <v>0</v>
      </c>
      <c r="AL10" s="485">
        <f>ROUND(AJ10/+'第1表（2表）'!P$49,2)</f>
        <v>0</v>
      </c>
      <c r="AM10" s="42"/>
      <c r="AN10" s="42"/>
      <c r="AO10" s="42"/>
    </row>
    <row r="11" spans="1:41" ht="21.75" customHeight="1">
      <c r="A11" s="235"/>
      <c r="B11" s="483" t="s">
        <v>177</v>
      </c>
      <c r="C11" s="484">
        <v>0</v>
      </c>
      <c r="D11" s="622">
        <f t="shared" si="1"/>
        <v>0</v>
      </c>
      <c r="E11" s="485">
        <f>ROUND(C11/+'第1表（2表）'!E$49,2)</f>
        <v>0</v>
      </c>
      <c r="F11" s="484">
        <v>0</v>
      </c>
      <c r="G11" s="622">
        <f t="shared" si="2"/>
        <v>0</v>
      </c>
      <c r="H11" s="485">
        <f>ROUND(F11/+'第1表（2表）'!F$49,2)</f>
        <v>0</v>
      </c>
      <c r="I11" s="484">
        <v>0</v>
      </c>
      <c r="J11" s="622"/>
      <c r="K11" s="610" t="s">
        <v>178</v>
      </c>
      <c r="L11" s="484">
        <v>0</v>
      </c>
      <c r="M11" s="622">
        <f t="shared" si="3"/>
        <v>0</v>
      </c>
      <c r="N11" s="485">
        <f>ROUND(L11/+'第1表（2表）'!H$49,2)</f>
        <v>0</v>
      </c>
      <c r="O11" s="484">
        <v>0</v>
      </c>
      <c r="P11" s="622">
        <f t="shared" si="4"/>
        <v>0</v>
      </c>
      <c r="Q11" s="485">
        <f>ROUND(O11/+'第1表（2表）'!I$49,2)</f>
        <v>0</v>
      </c>
      <c r="R11" s="484">
        <v>0</v>
      </c>
      <c r="S11" s="622">
        <f t="shared" si="5"/>
        <v>0</v>
      </c>
      <c r="T11" s="485">
        <f>ROUND(R11/+'第1表（2表）'!J$49,2)</f>
        <v>0</v>
      </c>
      <c r="U11" s="484">
        <v>0</v>
      </c>
      <c r="V11" s="622">
        <f t="shared" si="6"/>
        <v>0</v>
      </c>
      <c r="W11" s="485">
        <f>ROUND(U11/+'第1表（2表）'!K$49,2)</f>
        <v>0</v>
      </c>
      <c r="X11" s="484">
        <v>0</v>
      </c>
      <c r="Y11" s="622">
        <f t="shared" si="7"/>
        <v>0</v>
      </c>
      <c r="Z11" s="485">
        <f>ROUND(X11/+'第1表（2表）'!L$49,2)</f>
        <v>0</v>
      </c>
      <c r="AA11" s="703">
        <v>0</v>
      </c>
      <c r="AB11" s="704">
        <f t="shared" si="8"/>
        <v>0</v>
      </c>
      <c r="AC11" s="705">
        <f>ROUND(AA11/+'第1表（2表）'!M$49,2)</f>
        <v>0</v>
      </c>
      <c r="AD11" s="703">
        <v>0</v>
      </c>
      <c r="AE11" s="704">
        <f t="shared" si="9"/>
        <v>0</v>
      </c>
      <c r="AF11" s="486" t="s">
        <v>178</v>
      </c>
      <c r="AG11" s="484">
        <v>0</v>
      </c>
      <c r="AH11" s="622">
        <f t="shared" si="10"/>
        <v>0</v>
      </c>
      <c r="AI11" s="485">
        <f>ROUND(AG11/+'第1表（2表）'!O$49,2)</f>
        <v>0</v>
      </c>
      <c r="AJ11" s="484">
        <f t="shared" si="11"/>
        <v>0</v>
      </c>
      <c r="AK11" s="622">
        <f t="shared" si="0"/>
        <v>0</v>
      </c>
      <c r="AL11" s="485">
        <f>ROUND(AJ11/+'第1表（2表）'!P$49,2)</f>
        <v>0</v>
      </c>
      <c r="AM11" s="42"/>
      <c r="AN11" s="42"/>
      <c r="AO11" s="42"/>
    </row>
    <row r="12" spans="1:41" ht="21.75" customHeight="1">
      <c r="A12" s="235"/>
      <c r="B12" s="483" t="s">
        <v>179</v>
      </c>
      <c r="C12" s="484">
        <v>0</v>
      </c>
      <c r="D12" s="622">
        <f t="shared" si="1"/>
        <v>0</v>
      </c>
      <c r="E12" s="485">
        <f>ROUND(C12/+'第1表（2表）'!E$49,2)</f>
        <v>0</v>
      </c>
      <c r="F12" s="484">
        <v>2176</v>
      </c>
      <c r="G12" s="622">
        <f t="shared" si="2"/>
        <v>2.4</v>
      </c>
      <c r="H12" s="485">
        <f>ROUND(F12/+'第1表（2表）'!F$49,2)</f>
        <v>2.26</v>
      </c>
      <c r="I12" s="484">
        <v>0</v>
      </c>
      <c r="J12" s="622"/>
      <c r="K12" s="610" t="s">
        <v>180</v>
      </c>
      <c r="L12" s="484">
        <v>5620</v>
      </c>
      <c r="M12" s="622">
        <f t="shared" si="3"/>
        <v>4.7</v>
      </c>
      <c r="N12" s="485">
        <f>ROUND(L12/+'第1表（2表）'!H$49,2)</f>
        <v>0.77</v>
      </c>
      <c r="O12" s="484">
        <v>2444</v>
      </c>
      <c r="P12" s="622">
        <f t="shared" si="4"/>
        <v>1.4</v>
      </c>
      <c r="Q12" s="485">
        <f>ROUND(O12/+'第1表（2表）'!I$49,2)</f>
        <v>0.27</v>
      </c>
      <c r="R12" s="484">
        <v>801</v>
      </c>
      <c r="S12" s="622">
        <f t="shared" si="5"/>
        <v>2.6</v>
      </c>
      <c r="T12" s="485">
        <f>ROUND(R12/+'第1表（2表）'!J$49,2)</f>
        <v>0.29</v>
      </c>
      <c r="U12" s="484">
        <v>1129</v>
      </c>
      <c r="V12" s="622">
        <f t="shared" si="6"/>
        <v>3.6</v>
      </c>
      <c r="W12" s="485">
        <f>ROUND(U12/+'第1表（2表）'!K$49,2)</f>
        <v>2.48</v>
      </c>
      <c r="X12" s="484">
        <v>500</v>
      </c>
      <c r="Y12" s="622">
        <f t="shared" si="7"/>
        <v>4.1</v>
      </c>
      <c r="Z12" s="485">
        <f>ROUND(X12/+'第1表（2表）'!L$49,2)</f>
        <v>4.85</v>
      </c>
      <c r="AA12" s="703">
        <v>0</v>
      </c>
      <c r="AB12" s="704">
        <f t="shared" si="8"/>
        <v>0</v>
      </c>
      <c r="AC12" s="705">
        <f>ROUND(AA12/+'第1表（2表）'!M$49,2)</f>
        <v>0</v>
      </c>
      <c r="AD12" s="703">
        <v>0</v>
      </c>
      <c r="AE12" s="704">
        <f>ROUND(+AD12/AD$30*100,1)</f>
        <v>0</v>
      </c>
      <c r="AF12" s="486" t="s">
        <v>180</v>
      </c>
      <c r="AG12" s="484">
        <v>3432</v>
      </c>
      <c r="AH12" s="622">
        <f t="shared" si="10"/>
        <v>1.2</v>
      </c>
      <c r="AI12" s="485">
        <f>ROUND(AG12/+'第1表（2表）'!O$49,2)</f>
        <v>1.41</v>
      </c>
      <c r="AJ12" s="484">
        <f t="shared" si="11"/>
        <v>16102</v>
      </c>
      <c r="AK12" s="622">
        <f t="shared" si="0"/>
        <v>2.1</v>
      </c>
      <c r="AL12" s="485">
        <f>ROUND(AJ12/+'第1表（2表）'!P$49,2)</f>
        <v>0.69</v>
      </c>
      <c r="AM12" s="42"/>
      <c r="AN12" s="42"/>
      <c r="AO12" s="42"/>
    </row>
    <row r="13" spans="1:41" ht="21.75" customHeight="1">
      <c r="A13" s="241"/>
      <c r="B13" s="487" t="s">
        <v>181</v>
      </c>
      <c r="C13" s="488">
        <v>58</v>
      </c>
      <c r="D13" s="623">
        <f t="shared" si="1"/>
        <v>0.4</v>
      </c>
      <c r="E13" s="489">
        <f>ROUND(C13/+'第1表（2表）'!E$49,2)</f>
        <v>9.67</v>
      </c>
      <c r="F13" s="488">
        <v>15551</v>
      </c>
      <c r="G13" s="623">
        <f t="shared" si="2"/>
        <v>17</v>
      </c>
      <c r="H13" s="489">
        <f>ROUND(F13/+'第1表（2表）'!F$49,2)</f>
        <v>16.18</v>
      </c>
      <c r="I13" s="488">
        <v>0</v>
      </c>
      <c r="J13" s="623"/>
      <c r="K13" s="611" t="s">
        <v>182</v>
      </c>
      <c r="L13" s="488">
        <v>38197</v>
      </c>
      <c r="M13" s="623">
        <f t="shared" si="3"/>
        <v>32.1</v>
      </c>
      <c r="N13" s="489">
        <f>ROUND(L13/+'第1表（2表）'!H$49,2)</f>
        <v>5.24</v>
      </c>
      <c r="O13" s="488">
        <v>15644</v>
      </c>
      <c r="P13" s="623">
        <f t="shared" si="4"/>
        <v>8.8</v>
      </c>
      <c r="Q13" s="489">
        <f>ROUND(O13/+'第1表（2表）'!I$49,2)</f>
        <v>1.73</v>
      </c>
      <c r="R13" s="488">
        <v>5032</v>
      </c>
      <c r="S13" s="623">
        <f t="shared" si="5"/>
        <v>16.5</v>
      </c>
      <c r="T13" s="489">
        <f>ROUND(R13/+'第1表（2表）'!J$49,2)</f>
        <v>1.83</v>
      </c>
      <c r="U13" s="488">
        <v>7562</v>
      </c>
      <c r="V13" s="623">
        <f t="shared" si="6"/>
        <v>24.4</v>
      </c>
      <c r="W13" s="489">
        <f>ROUND(U13/+'第1表（2表）'!K$49,2)</f>
        <v>16.58</v>
      </c>
      <c r="X13" s="488">
        <v>2901</v>
      </c>
      <c r="Y13" s="623">
        <f t="shared" si="7"/>
        <v>23.5</v>
      </c>
      <c r="Z13" s="489">
        <f>ROUND(X13/+'第1表（2表）'!L$49,2)</f>
        <v>28.17</v>
      </c>
      <c r="AA13" s="488">
        <v>0</v>
      </c>
      <c r="AB13" s="623">
        <f t="shared" si="8"/>
        <v>0</v>
      </c>
      <c r="AC13" s="489">
        <f>ROUND(AA13/+'第1表（2表）'!M$49,2)</f>
        <v>0</v>
      </c>
      <c r="AD13" s="488">
        <v>0</v>
      </c>
      <c r="AE13" s="623">
        <f t="shared" si="9"/>
        <v>0</v>
      </c>
      <c r="AF13" s="490" t="s">
        <v>182</v>
      </c>
      <c r="AG13" s="488">
        <v>23267</v>
      </c>
      <c r="AH13" s="623">
        <f t="shared" si="10"/>
        <v>8</v>
      </c>
      <c r="AI13" s="489">
        <f>ROUND(AG13/+'第1表（2表）'!O$49,2)</f>
        <v>9.56</v>
      </c>
      <c r="AJ13" s="488">
        <f t="shared" si="11"/>
        <v>108212</v>
      </c>
      <c r="AK13" s="623">
        <f t="shared" si="0"/>
        <v>13.9</v>
      </c>
      <c r="AL13" s="489">
        <f>ROUND(AJ13/+'第1表（2表）'!P$49,2)</f>
        <v>4.66</v>
      </c>
      <c r="AM13" s="42"/>
      <c r="AN13" s="42"/>
      <c r="AO13" s="42"/>
    </row>
    <row r="14" spans="1:41" ht="21.75" customHeight="1">
      <c r="A14" s="242" t="s">
        <v>183</v>
      </c>
      <c r="B14" s="255"/>
      <c r="C14" s="491">
        <v>3584</v>
      </c>
      <c r="D14" s="624">
        <f t="shared" si="1"/>
        <v>23.2</v>
      </c>
      <c r="E14" s="492">
        <f>ROUND(C14/+'第1表（2表）'!E$49,2)</f>
        <v>597.33</v>
      </c>
      <c r="F14" s="491">
        <v>19401</v>
      </c>
      <c r="G14" s="624">
        <f t="shared" si="2"/>
        <v>21.2</v>
      </c>
      <c r="H14" s="492">
        <f>ROUND(F14/+'第1表（2表）'!F$49,2)</f>
        <v>20.19</v>
      </c>
      <c r="I14" s="491">
        <v>0</v>
      </c>
      <c r="J14" s="624"/>
      <c r="K14" s="609" t="s">
        <v>184</v>
      </c>
      <c r="L14" s="491">
        <v>9677</v>
      </c>
      <c r="M14" s="624">
        <f t="shared" si="3"/>
        <v>8.1</v>
      </c>
      <c r="N14" s="492">
        <f>ROUND(L14/+'第1表（2表）'!H$49,2)</f>
        <v>1.33</v>
      </c>
      <c r="O14" s="491">
        <v>25479</v>
      </c>
      <c r="P14" s="624">
        <f t="shared" si="4"/>
        <v>14.4</v>
      </c>
      <c r="Q14" s="492">
        <f>ROUND(O14/+'第1表（2表）'!I$49,2)</f>
        <v>2.81</v>
      </c>
      <c r="R14" s="491">
        <v>0</v>
      </c>
      <c r="S14" s="624">
        <f t="shared" si="5"/>
        <v>0</v>
      </c>
      <c r="T14" s="492">
        <f>ROUND(R14/+'第1表（2表）'!J$49,2)</f>
        <v>0</v>
      </c>
      <c r="U14" s="491">
        <v>0</v>
      </c>
      <c r="V14" s="624">
        <f t="shared" si="6"/>
        <v>0</v>
      </c>
      <c r="W14" s="492">
        <f>ROUND(U14/+'第1表（2表）'!K$49,2)</f>
        <v>0</v>
      </c>
      <c r="X14" s="491">
        <v>0</v>
      </c>
      <c r="Y14" s="624">
        <f t="shared" si="7"/>
        <v>0</v>
      </c>
      <c r="Z14" s="492">
        <f>ROUND(X14/+'第1表（2表）'!L$49,2)</f>
        <v>0</v>
      </c>
      <c r="AA14" s="491">
        <v>0</v>
      </c>
      <c r="AB14" s="624">
        <f t="shared" si="8"/>
        <v>0</v>
      </c>
      <c r="AC14" s="492">
        <f>ROUND(AA14/+'第1表（2表）'!M$49,2)</f>
        <v>0</v>
      </c>
      <c r="AD14" s="491">
        <v>0</v>
      </c>
      <c r="AE14" s="624">
        <f t="shared" si="9"/>
        <v>0</v>
      </c>
      <c r="AF14" s="493" t="s">
        <v>184</v>
      </c>
      <c r="AG14" s="491">
        <v>87559</v>
      </c>
      <c r="AH14" s="624">
        <f t="shared" si="10"/>
        <v>30.2</v>
      </c>
      <c r="AI14" s="492">
        <f>ROUND(AG14/+'第1表（2表）'!O$49,2)</f>
        <v>35.96</v>
      </c>
      <c r="AJ14" s="491">
        <f t="shared" si="11"/>
        <v>145700</v>
      </c>
      <c r="AK14" s="624">
        <f t="shared" si="0"/>
        <v>18.7</v>
      </c>
      <c r="AL14" s="492">
        <f>ROUND(AJ14/+'第1表（2表）'!P$49,2)</f>
        <v>6.28</v>
      </c>
      <c r="AM14" s="42"/>
      <c r="AN14" s="42"/>
      <c r="AO14" s="42"/>
    </row>
    <row r="15" spans="1:41" ht="21.75" customHeight="1">
      <c r="A15" s="235"/>
      <c r="B15" s="483" t="s">
        <v>185</v>
      </c>
      <c r="C15" s="484">
        <v>0</v>
      </c>
      <c r="D15" s="622">
        <f t="shared" si="1"/>
        <v>0</v>
      </c>
      <c r="E15" s="485">
        <f>ROUND(C15/+'第1表（2表）'!E$49,2)</f>
        <v>0</v>
      </c>
      <c r="F15" s="484">
        <v>0</v>
      </c>
      <c r="G15" s="622">
        <f t="shared" si="2"/>
        <v>0</v>
      </c>
      <c r="H15" s="485">
        <f>ROUND(F15/+'第1表（2表）'!F$49,2)</f>
        <v>0</v>
      </c>
      <c r="I15" s="484">
        <v>0</v>
      </c>
      <c r="J15" s="622"/>
      <c r="K15" s="610" t="s">
        <v>186</v>
      </c>
      <c r="L15" s="484">
        <v>0</v>
      </c>
      <c r="M15" s="622">
        <f t="shared" si="3"/>
        <v>0</v>
      </c>
      <c r="N15" s="485">
        <f>ROUND(L15/+'第1表（2表）'!H$49,2)</f>
        <v>0</v>
      </c>
      <c r="O15" s="484">
        <v>0</v>
      </c>
      <c r="P15" s="622">
        <f t="shared" si="4"/>
        <v>0</v>
      </c>
      <c r="Q15" s="485">
        <f>ROUND(O15/+'第1表（2表）'!I$49,2)</f>
        <v>0</v>
      </c>
      <c r="R15" s="484">
        <v>0</v>
      </c>
      <c r="S15" s="622">
        <f t="shared" si="5"/>
        <v>0</v>
      </c>
      <c r="T15" s="485">
        <f>ROUND(R15/+'第1表（2表）'!J$49,2)</f>
        <v>0</v>
      </c>
      <c r="U15" s="484">
        <v>0</v>
      </c>
      <c r="V15" s="622">
        <f t="shared" si="6"/>
        <v>0</v>
      </c>
      <c r="W15" s="485">
        <f>ROUND(U15/+'第1表（2表）'!K$49,2)</f>
        <v>0</v>
      </c>
      <c r="X15" s="484">
        <v>0</v>
      </c>
      <c r="Y15" s="622">
        <f t="shared" si="7"/>
        <v>0</v>
      </c>
      <c r="Z15" s="485">
        <f>ROUND(X15/+'第1表（2表）'!L$49,2)</f>
        <v>0</v>
      </c>
      <c r="AA15" s="484">
        <v>0</v>
      </c>
      <c r="AB15" s="622">
        <f t="shared" si="8"/>
        <v>0</v>
      </c>
      <c r="AC15" s="485">
        <f>ROUND(AA15/+'第1表（2表）'!M$49,2)</f>
        <v>0</v>
      </c>
      <c r="AD15" s="484">
        <v>0</v>
      </c>
      <c r="AE15" s="622">
        <f t="shared" si="9"/>
        <v>0</v>
      </c>
      <c r="AF15" s="486" t="s">
        <v>186</v>
      </c>
      <c r="AG15" s="484">
        <v>0</v>
      </c>
      <c r="AH15" s="622">
        <f t="shared" si="10"/>
        <v>0</v>
      </c>
      <c r="AI15" s="485">
        <f>ROUND(AG15/+'第1表（2表）'!O$49,2)</f>
        <v>0</v>
      </c>
      <c r="AJ15" s="484">
        <f t="shared" si="11"/>
        <v>0</v>
      </c>
      <c r="AK15" s="622">
        <f t="shared" si="0"/>
        <v>0</v>
      </c>
      <c r="AL15" s="485">
        <f>ROUND(AJ15/+'第1表（2表）'!P$49,2)</f>
        <v>0</v>
      </c>
      <c r="AM15" s="42"/>
      <c r="AN15" s="42"/>
      <c r="AO15" s="42"/>
    </row>
    <row r="16" spans="1:41" ht="21.75" customHeight="1">
      <c r="A16" s="235"/>
      <c r="B16" s="483" t="s">
        <v>187</v>
      </c>
      <c r="C16" s="484">
        <v>3584</v>
      </c>
      <c r="D16" s="622">
        <f t="shared" si="1"/>
        <v>23.2</v>
      </c>
      <c r="E16" s="485">
        <f>ROUND(C16/+'第1表（2表）'!E$49,2)</f>
        <v>597.33</v>
      </c>
      <c r="F16" s="484">
        <v>19401</v>
      </c>
      <c r="G16" s="622">
        <f t="shared" si="2"/>
        <v>21.2</v>
      </c>
      <c r="H16" s="485">
        <f>ROUND(F16/+'第1表（2表）'!F$49,2)</f>
        <v>20.19</v>
      </c>
      <c r="I16" s="484">
        <v>0</v>
      </c>
      <c r="J16" s="622"/>
      <c r="K16" s="610" t="s">
        <v>172</v>
      </c>
      <c r="L16" s="484">
        <v>9677</v>
      </c>
      <c r="M16" s="622">
        <f t="shared" si="3"/>
        <v>8.1</v>
      </c>
      <c r="N16" s="485">
        <f>ROUND(L16/+'第1表（2表）'!H$49,2)</f>
        <v>1.33</v>
      </c>
      <c r="O16" s="484">
        <v>25479</v>
      </c>
      <c r="P16" s="622">
        <f t="shared" si="4"/>
        <v>14.4</v>
      </c>
      <c r="Q16" s="485">
        <f>ROUND(O16/+'第1表（2表）'!I$49,2)</f>
        <v>2.81</v>
      </c>
      <c r="R16" s="484">
        <v>0</v>
      </c>
      <c r="S16" s="622">
        <f t="shared" si="5"/>
        <v>0</v>
      </c>
      <c r="T16" s="485">
        <f>ROUND(R16/+'第1表（2表）'!J$49,2)</f>
        <v>0</v>
      </c>
      <c r="U16" s="484">
        <v>0</v>
      </c>
      <c r="V16" s="622">
        <f t="shared" si="6"/>
        <v>0</v>
      </c>
      <c r="W16" s="485">
        <f>ROUND(U16/+'第1表（2表）'!K$49,2)</f>
        <v>0</v>
      </c>
      <c r="X16" s="484">
        <v>0</v>
      </c>
      <c r="Y16" s="622">
        <f t="shared" si="7"/>
        <v>0</v>
      </c>
      <c r="Z16" s="485">
        <f>ROUND(X16/+'第1表（2表）'!L$49,2)</f>
        <v>0</v>
      </c>
      <c r="AA16" s="484">
        <v>0</v>
      </c>
      <c r="AB16" s="622">
        <f t="shared" si="8"/>
        <v>0</v>
      </c>
      <c r="AC16" s="485">
        <f>ROUND(AA16/+'第1表（2表）'!M$49,2)</f>
        <v>0</v>
      </c>
      <c r="AD16" s="484">
        <v>0</v>
      </c>
      <c r="AE16" s="622">
        <f t="shared" si="9"/>
        <v>0</v>
      </c>
      <c r="AF16" s="486" t="s">
        <v>172</v>
      </c>
      <c r="AG16" s="484">
        <v>87559</v>
      </c>
      <c r="AH16" s="622">
        <f t="shared" si="10"/>
        <v>30.2</v>
      </c>
      <c r="AI16" s="485">
        <f>ROUND(AG16/+'第1表（2表）'!O$49,2)</f>
        <v>35.96</v>
      </c>
      <c r="AJ16" s="484">
        <f t="shared" si="11"/>
        <v>145700</v>
      </c>
      <c r="AK16" s="622">
        <f t="shared" si="0"/>
        <v>18.7</v>
      </c>
      <c r="AL16" s="485">
        <f>ROUND(AJ16/+'第1表（2表）'!P$49,2)</f>
        <v>6.28</v>
      </c>
      <c r="AM16" s="42"/>
      <c r="AN16" s="42"/>
      <c r="AO16" s="42"/>
    </row>
    <row r="17" spans="1:41" ht="21.75" customHeight="1">
      <c r="A17" s="241"/>
      <c r="B17" s="487" t="s">
        <v>188</v>
      </c>
      <c r="C17" s="488">
        <v>0</v>
      </c>
      <c r="D17" s="623">
        <f t="shared" si="1"/>
        <v>0</v>
      </c>
      <c r="E17" s="489">
        <f>ROUND(C17/+'第1表（2表）'!E$49,2)</f>
        <v>0</v>
      </c>
      <c r="F17" s="488">
        <v>0</v>
      </c>
      <c r="G17" s="623">
        <f t="shared" si="2"/>
        <v>0</v>
      </c>
      <c r="H17" s="489">
        <f>ROUND(F17/+'第1表（2表）'!F$49,2)</f>
        <v>0</v>
      </c>
      <c r="I17" s="488">
        <v>0</v>
      </c>
      <c r="J17" s="623"/>
      <c r="K17" s="611" t="s">
        <v>189</v>
      </c>
      <c r="L17" s="488">
        <v>0</v>
      </c>
      <c r="M17" s="623">
        <f t="shared" si="3"/>
        <v>0</v>
      </c>
      <c r="N17" s="489">
        <f>ROUND(L17/+'第1表（2表）'!H$49,2)</f>
        <v>0</v>
      </c>
      <c r="O17" s="488">
        <v>0</v>
      </c>
      <c r="P17" s="623">
        <f t="shared" si="4"/>
        <v>0</v>
      </c>
      <c r="Q17" s="489">
        <f>ROUND(O17/+'第1表（2表）'!I$49,2)</f>
        <v>0</v>
      </c>
      <c r="R17" s="488">
        <v>0</v>
      </c>
      <c r="S17" s="623">
        <f t="shared" si="5"/>
        <v>0</v>
      </c>
      <c r="T17" s="489">
        <f>ROUND(R17/+'第1表（2表）'!J$49,2)</f>
        <v>0</v>
      </c>
      <c r="U17" s="488">
        <v>0</v>
      </c>
      <c r="V17" s="623">
        <f t="shared" si="6"/>
        <v>0</v>
      </c>
      <c r="W17" s="489">
        <f>ROUND(U17/+'第1表（2表）'!K$49,2)</f>
        <v>0</v>
      </c>
      <c r="X17" s="488">
        <v>0</v>
      </c>
      <c r="Y17" s="623">
        <f t="shared" si="7"/>
        <v>0</v>
      </c>
      <c r="Z17" s="489">
        <f>ROUND(X17/+'第1表（2表）'!L$49,2)</f>
        <v>0</v>
      </c>
      <c r="AA17" s="488">
        <v>0</v>
      </c>
      <c r="AB17" s="623">
        <f t="shared" si="8"/>
        <v>0</v>
      </c>
      <c r="AC17" s="489">
        <f>ROUND(AA17/+'第1表（2表）'!M$49,2)</f>
        <v>0</v>
      </c>
      <c r="AD17" s="488">
        <v>0</v>
      </c>
      <c r="AE17" s="623">
        <f t="shared" si="9"/>
        <v>0</v>
      </c>
      <c r="AF17" s="490" t="s">
        <v>189</v>
      </c>
      <c r="AG17" s="488">
        <v>0</v>
      </c>
      <c r="AH17" s="623">
        <f t="shared" si="10"/>
        <v>0</v>
      </c>
      <c r="AI17" s="489">
        <f>ROUND(AG17/+'第1表（2表）'!O$49,2)</f>
        <v>0</v>
      </c>
      <c r="AJ17" s="488">
        <f t="shared" si="11"/>
        <v>0</v>
      </c>
      <c r="AK17" s="623">
        <f t="shared" si="0"/>
        <v>0</v>
      </c>
      <c r="AL17" s="489">
        <f>ROUND(AJ17/+'第1表（2表）'!P$49,2)</f>
        <v>0</v>
      </c>
      <c r="AM17" s="42"/>
      <c r="AN17" s="42"/>
      <c r="AO17" s="42"/>
    </row>
    <row r="18" spans="1:41" ht="21.75" customHeight="1">
      <c r="A18" s="239" t="s">
        <v>190</v>
      </c>
      <c r="B18" s="254"/>
      <c r="C18" s="249">
        <v>8992</v>
      </c>
      <c r="D18" s="625">
        <f t="shared" si="1"/>
        <v>58.2</v>
      </c>
      <c r="E18" s="240">
        <f>ROUND(C18/+'第1表（2表）'!E$49,2)</f>
        <v>1498.67</v>
      </c>
      <c r="F18" s="249">
        <v>31391</v>
      </c>
      <c r="G18" s="625">
        <f t="shared" si="2"/>
        <v>34.3</v>
      </c>
      <c r="H18" s="240">
        <f>ROUND(F18/+'第1表（2表）'!F$49,2)</f>
        <v>32.66</v>
      </c>
      <c r="I18" s="249">
        <v>0</v>
      </c>
      <c r="J18" s="625"/>
      <c r="K18" s="499" t="s">
        <v>191</v>
      </c>
      <c r="L18" s="249">
        <v>32349</v>
      </c>
      <c r="M18" s="625">
        <f t="shared" si="3"/>
        <v>27.1</v>
      </c>
      <c r="N18" s="240">
        <f>ROUND(L18/+'第1表（2表）'!H$49,2)</f>
        <v>4.43</v>
      </c>
      <c r="O18" s="249">
        <v>37386</v>
      </c>
      <c r="P18" s="625">
        <f t="shared" si="4"/>
        <v>21.1</v>
      </c>
      <c r="Q18" s="240">
        <f>ROUND(O18/+'第1表（2表）'!I$49,2)</f>
        <v>4.12</v>
      </c>
      <c r="R18" s="249">
        <v>14481</v>
      </c>
      <c r="S18" s="625">
        <f t="shared" si="5"/>
        <v>47.4</v>
      </c>
      <c r="T18" s="240">
        <f>ROUND(R18/+'第1表（2表）'!J$49,2)</f>
        <v>5.26</v>
      </c>
      <c r="U18" s="249">
        <v>13705</v>
      </c>
      <c r="V18" s="625">
        <f t="shared" si="6"/>
        <v>44.2</v>
      </c>
      <c r="W18" s="240">
        <f>ROUND(U18/+'第1表（2表）'!K$49,2)</f>
        <v>30.05</v>
      </c>
      <c r="X18" s="249">
        <v>7641</v>
      </c>
      <c r="Y18" s="625">
        <f t="shared" si="7"/>
        <v>61.9</v>
      </c>
      <c r="Z18" s="240">
        <f>ROUND(X18/+'第1表（2表）'!L$49,2)</f>
        <v>74.18</v>
      </c>
      <c r="AA18" s="249">
        <v>6197</v>
      </c>
      <c r="AB18" s="625">
        <f t="shared" si="8"/>
        <v>76.5</v>
      </c>
      <c r="AC18" s="240">
        <f>ROUND(AA18/+'第1表（2表）'!M$49,2)</f>
        <v>49.98</v>
      </c>
      <c r="AD18" s="249">
        <v>5807</v>
      </c>
      <c r="AE18" s="625">
        <f t="shared" si="9"/>
        <v>89</v>
      </c>
      <c r="AF18" s="261" t="s">
        <v>191</v>
      </c>
      <c r="AG18" s="249">
        <v>98378</v>
      </c>
      <c r="AH18" s="625">
        <f t="shared" si="10"/>
        <v>34</v>
      </c>
      <c r="AI18" s="240">
        <f>ROUND(AG18/+'第1表（2表）'!O$49,2)</f>
        <v>40.4</v>
      </c>
      <c r="AJ18" s="249">
        <f t="shared" si="11"/>
        <v>256327</v>
      </c>
      <c r="AK18" s="625">
        <f t="shared" si="0"/>
        <v>32.8</v>
      </c>
      <c r="AL18" s="240">
        <f>ROUND(AJ18/+'第1表（2表）'!P$49,2)</f>
        <v>11.05</v>
      </c>
      <c r="AM18" s="42"/>
      <c r="AN18" s="42"/>
      <c r="AO18" s="42"/>
    </row>
    <row r="19" spans="1:41" ht="21.75" customHeight="1">
      <c r="A19" s="239" t="s">
        <v>192</v>
      </c>
      <c r="B19" s="254"/>
      <c r="C19" s="249">
        <v>878</v>
      </c>
      <c r="D19" s="625">
        <f t="shared" si="1"/>
        <v>5.7</v>
      </c>
      <c r="E19" s="240">
        <f>ROUND(C19/+'第1表（2表）'!E$49,2)</f>
        <v>146.33</v>
      </c>
      <c r="F19" s="249">
        <v>4183</v>
      </c>
      <c r="G19" s="625">
        <f t="shared" si="2"/>
        <v>4.6</v>
      </c>
      <c r="H19" s="240">
        <f>ROUND(F19/+'第1表（2表）'!F$49,2)</f>
        <v>4.35</v>
      </c>
      <c r="I19" s="249">
        <v>0</v>
      </c>
      <c r="J19" s="625"/>
      <c r="K19" s="499" t="s">
        <v>193</v>
      </c>
      <c r="L19" s="249">
        <v>521</v>
      </c>
      <c r="M19" s="625">
        <f t="shared" si="3"/>
        <v>0.4</v>
      </c>
      <c r="N19" s="240">
        <f>ROUND(L19/+'第1表（2表）'!H$49,2)</f>
        <v>0.07</v>
      </c>
      <c r="O19" s="249">
        <v>27643</v>
      </c>
      <c r="P19" s="625">
        <f t="shared" si="4"/>
        <v>15.6</v>
      </c>
      <c r="Q19" s="240">
        <f>ROUND(O19/+'第1表（2表）'!I$49,2)</f>
        <v>3.05</v>
      </c>
      <c r="R19" s="249">
        <v>4558</v>
      </c>
      <c r="S19" s="625">
        <f t="shared" si="5"/>
        <v>14.9</v>
      </c>
      <c r="T19" s="240">
        <f>ROUND(R19/+'第1表（2表）'!J$49,2)</f>
        <v>1.66</v>
      </c>
      <c r="U19" s="249">
        <v>3515</v>
      </c>
      <c r="V19" s="625">
        <f t="shared" si="6"/>
        <v>11.3</v>
      </c>
      <c r="W19" s="240">
        <f>ROUND(U19/+'第1表（2表）'!K$49,2)</f>
        <v>7.71</v>
      </c>
      <c r="X19" s="249">
        <v>830</v>
      </c>
      <c r="Y19" s="625">
        <f t="shared" si="7"/>
        <v>6.7</v>
      </c>
      <c r="Z19" s="240">
        <f>ROUND(X19/+'第1表（2表）'!L$49,2)</f>
        <v>8.06</v>
      </c>
      <c r="AA19" s="249">
        <v>652</v>
      </c>
      <c r="AB19" s="625">
        <f t="shared" si="8"/>
        <v>8.1</v>
      </c>
      <c r="AC19" s="240">
        <f>ROUND(AA19/+'第1表（2表）'!M$49,2)</f>
        <v>5.26</v>
      </c>
      <c r="AD19" s="249">
        <v>80</v>
      </c>
      <c r="AE19" s="625">
        <f t="shared" si="9"/>
        <v>1.2</v>
      </c>
      <c r="AF19" s="261" t="s">
        <v>193</v>
      </c>
      <c r="AG19" s="249">
        <v>9288</v>
      </c>
      <c r="AH19" s="625">
        <f t="shared" si="10"/>
        <v>3.2</v>
      </c>
      <c r="AI19" s="240">
        <f>ROUND(AG19/+'第1表（2表）'!O$49,2)</f>
        <v>3.81</v>
      </c>
      <c r="AJ19" s="249">
        <f t="shared" si="11"/>
        <v>52148</v>
      </c>
      <c r="AK19" s="625">
        <f t="shared" si="0"/>
        <v>6.7</v>
      </c>
      <c r="AL19" s="240">
        <f>ROUND(AJ19/+'第1表（2表）'!P$49,2)</f>
        <v>2.25</v>
      </c>
      <c r="AM19" s="42"/>
      <c r="AN19" s="42"/>
      <c r="AO19" s="42"/>
    </row>
    <row r="20" spans="1:41" ht="21.75" customHeight="1">
      <c r="A20" s="239" t="s">
        <v>194</v>
      </c>
      <c r="B20" s="254"/>
      <c r="C20" s="249">
        <v>69</v>
      </c>
      <c r="D20" s="625">
        <f t="shared" si="1"/>
        <v>0.4</v>
      </c>
      <c r="E20" s="240">
        <f>ROUND(C20/+'第1表（2表）'!E$49,2)</f>
        <v>11.5</v>
      </c>
      <c r="F20" s="249">
        <v>181</v>
      </c>
      <c r="G20" s="625">
        <f t="shared" si="2"/>
        <v>0.2</v>
      </c>
      <c r="H20" s="240">
        <f>ROUND(F20/+'第1表（2表）'!F$49,2)</f>
        <v>0.19</v>
      </c>
      <c r="I20" s="249">
        <v>0</v>
      </c>
      <c r="J20" s="625"/>
      <c r="K20" s="499" t="s">
        <v>195</v>
      </c>
      <c r="L20" s="249">
        <v>309</v>
      </c>
      <c r="M20" s="625">
        <f t="shared" si="3"/>
        <v>0.3</v>
      </c>
      <c r="N20" s="240">
        <f>ROUND(L20/+'第1表（2表）'!H$49,2)</f>
        <v>0.04</v>
      </c>
      <c r="O20" s="249">
        <v>36</v>
      </c>
      <c r="P20" s="625">
        <f t="shared" si="4"/>
        <v>0</v>
      </c>
      <c r="Q20" s="240">
        <f>ROUND(O20/+'第1表（2表）'!I$49,2)</f>
        <v>0</v>
      </c>
      <c r="R20" s="249">
        <v>0</v>
      </c>
      <c r="S20" s="625">
        <f t="shared" si="5"/>
        <v>0</v>
      </c>
      <c r="T20" s="240">
        <f>ROUND(R20/+'第1表（2表）'!J$49,2)</f>
        <v>0</v>
      </c>
      <c r="U20" s="249">
        <v>23</v>
      </c>
      <c r="V20" s="625">
        <f t="shared" si="6"/>
        <v>0.1</v>
      </c>
      <c r="W20" s="240">
        <f>ROUND(U20/+'第1表（2表）'!K$49,2)</f>
        <v>0.05</v>
      </c>
      <c r="X20" s="249">
        <v>60</v>
      </c>
      <c r="Y20" s="625">
        <f t="shared" si="7"/>
        <v>0.5</v>
      </c>
      <c r="Z20" s="240">
        <f>ROUND(X20/+'第1表（2表）'!L$49,2)</f>
        <v>0.58</v>
      </c>
      <c r="AA20" s="249">
        <v>0</v>
      </c>
      <c r="AB20" s="625">
        <f t="shared" si="8"/>
        <v>0</v>
      </c>
      <c r="AC20" s="240">
        <f>ROUND(AA20/+'第1表（2表）'!M$49,2)</f>
        <v>0</v>
      </c>
      <c r="AD20" s="249">
        <v>0</v>
      </c>
      <c r="AE20" s="625">
        <f t="shared" si="9"/>
        <v>0</v>
      </c>
      <c r="AF20" s="261" t="s">
        <v>195</v>
      </c>
      <c r="AG20" s="249">
        <v>270</v>
      </c>
      <c r="AH20" s="625">
        <f t="shared" si="10"/>
        <v>0.1</v>
      </c>
      <c r="AI20" s="240">
        <f>ROUND(AG20/+'第1表（2表）'!O$49,2)</f>
        <v>0.11</v>
      </c>
      <c r="AJ20" s="249">
        <f t="shared" si="11"/>
        <v>948</v>
      </c>
      <c r="AK20" s="625">
        <f t="shared" si="0"/>
        <v>0.1</v>
      </c>
      <c r="AL20" s="240">
        <f>ROUND(AJ20/+'第1表（2表）'!P$49,2)</f>
        <v>0.04</v>
      </c>
      <c r="AM20" s="42"/>
      <c r="AN20" s="42"/>
      <c r="AO20" s="42"/>
    </row>
    <row r="21" spans="1:41" ht="21.75" customHeight="1">
      <c r="A21" s="239" t="s">
        <v>196</v>
      </c>
      <c r="B21" s="254"/>
      <c r="C21" s="249">
        <v>138</v>
      </c>
      <c r="D21" s="625">
        <f t="shared" si="1"/>
        <v>0.9</v>
      </c>
      <c r="E21" s="240">
        <f>ROUND(C21/+'第1表（2表）'!E$49,2)</f>
        <v>23</v>
      </c>
      <c r="F21" s="249">
        <v>241</v>
      </c>
      <c r="G21" s="625">
        <f t="shared" si="2"/>
        <v>0.3</v>
      </c>
      <c r="H21" s="240">
        <f>ROUND(F21/+'第1表（2表）'!F$49,2)</f>
        <v>0.25</v>
      </c>
      <c r="I21" s="249">
        <v>0</v>
      </c>
      <c r="J21" s="625"/>
      <c r="K21" s="499" t="s">
        <v>197</v>
      </c>
      <c r="L21" s="249">
        <v>316</v>
      </c>
      <c r="M21" s="625">
        <f t="shared" si="3"/>
        <v>0.3</v>
      </c>
      <c r="N21" s="240">
        <f>ROUND(L21/+'第1表（2表）'!H$49,2)</f>
        <v>0.04</v>
      </c>
      <c r="O21" s="249">
        <v>457</v>
      </c>
      <c r="P21" s="625">
        <f t="shared" si="4"/>
        <v>0.3</v>
      </c>
      <c r="Q21" s="240">
        <f>ROUND(O21/+'第1表（2表）'!I$49,2)</f>
        <v>0.05</v>
      </c>
      <c r="R21" s="249">
        <v>0</v>
      </c>
      <c r="S21" s="625">
        <f t="shared" si="5"/>
        <v>0</v>
      </c>
      <c r="T21" s="240">
        <f>ROUND(R21/+'第1表（2表）'!J$49,2)</f>
        <v>0</v>
      </c>
      <c r="U21" s="249">
        <v>54</v>
      </c>
      <c r="V21" s="625">
        <f t="shared" si="6"/>
        <v>0.2</v>
      </c>
      <c r="W21" s="240">
        <f>ROUND(U21/+'第1表（2表）'!K$49,2)</f>
        <v>0.12</v>
      </c>
      <c r="X21" s="249">
        <v>43</v>
      </c>
      <c r="Y21" s="625">
        <f t="shared" si="7"/>
        <v>0.3</v>
      </c>
      <c r="Z21" s="240">
        <f>ROUND(X21/+'第1表（2表）'!L$49,2)</f>
        <v>0.42</v>
      </c>
      <c r="AA21" s="249">
        <v>29</v>
      </c>
      <c r="AB21" s="625">
        <f t="shared" si="8"/>
        <v>0.4</v>
      </c>
      <c r="AC21" s="240">
        <f>ROUND(AA21/+'第1表（2表）'!M$49,2)</f>
        <v>0.23</v>
      </c>
      <c r="AD21" s="249">
        <v>158</v>
      </c>
      <c r="AE21" s="625">
        <f t="shared" si="9"/>
        <v>2.4</v>
      </c>
      <c r="AF21" s="261" t="s">
        <v>197</v>
      </c>
      <c r="AG21" s="249">
        <v>566</v>
      </c>
      <c r="AH21" s="625">
        <f t="shared" si="10"/>
        <v>0.2</v>
      </c>
      <c r="AI21" s="240">
        <f>ROUND(AG21/+'第1表（2表）'!O$49,2)</f>
        <v>0.23</v>
      </c>
      <c r="AJ21" s="249">
        <f t="shared" si="11"/>
        <v>2002</v>
      </c>
      <c r="AK21" s="625">
        <f t="shared" si="0"/>
        <v>0.3</v>
      </c>
      <c r="AL21" s="240">
        <f>ROUND(AJ21/+'第1表（2表）'!P$49,2)</f>
        <v>0.09</v>
      </c>
      <c r="AM21" s="42"/>
      <c r="AN21" s="42"/>
      <c r="AO21" s="42"/>
    </row>
    <row r="22" spans="1:41" ht="21.75" customHeight="1">
      <c r="A22" s="239" t="s">
        <v>198</v>
      </c>
      <c r="B22" s="254"/>
      <c r="C22" s="249">
        <v>143</v>
      </c>
      <c r="D22" s="625">
        <f t="shared" si="1"/>
        <v>0.9</v>
      </c>
      <c r="E22" s="240">
        <f>ROUND(C22/+'第1表（2表）'!E$49,2)</f>
        <v>23.83</v>
      </c>
      <c r="F22" s="249">
        <v>7340</v>
      </c>
      <c r="G22" s="625">
        <f t="shared" si="2"/>
        <v>8</v>
      </c>
      <c r="H22" s="240">
        <f>ROUND(F22/+'第1表（2表）'!F$49,2)</f>
        <v>7.64</v>
      </c>
      <c r="I22" s="249">
        <v>0</v>
      </c>
      <c r="J22" s="625"/>
      <c r="K22" s="499" t="s">
        <v>184</v>
      </c>
      <c r="L22" s="249">
        <v>960</v>
      </c>
      <c r="M22" s="625">
        <f t="shared" si="3"/>
        <v>0.8</v>
      </c>
      <c r="N22" s="240">
        <f>ROUND(L22/+'第1表（2表）'!H$49,2)</f>
        <v>0.13</v>
      </c>
      <c r="O22" s="249">
        <v>16779</v>
      </c>
      <c r="P22" s="625">
        <f t="shared" si="4"/>
        <v>9.5</v>
      </c>
      <c r="Q22" s="240">
        <f>ROUND(O22/+'第1表（2表）'!I$49,2)</f>
        <v>1.85</v>
      </c>
      <c r="R22" s="249">
        <v>0</v>
      </c>
      <c r="S22" s="625">
        <f t="shared" si="5"/>
        <v>0</v>
      </c>
      <c r="T22" s="240">
        <f>ROUND(R22/+'第1表（2表）'!J$49,2)</f>
        <v>0</v>
      </c>
      <c r="U22" s="249">
        <v>3143</v>
      </c>
      <c r="V22" s="625">
        <f t="shared" si="6"/>
        <v>10.1</v>
      </c>
      <c r="W22" s="240">
        <f>ROUND(U22/+'第1表（2表）'!K$49,2)</f>
        <v>6.89</v>
      </c>
      <c r="X22" s="249">
        <v>0</v>
      </c>
      <c r="Y22" s="625">
        <f t="shared" si="7"/>
        <v>0</v>
      </c>
      <c r="Z22" s="240">
        <f>ROUND(X22/+'第1表（2表）'!L$49,2)</f>
        <v>0</v>
      </c>
      <c r="AA22" s="249">
        <v>0</v>
      </c>
      <c r="AB22" s="625">
        <f t="shared" si="8"/>
        <v>0</v>
      </c>
      <c r="AC22" s="240">
        <f>ROUND(AA22/+'第1表（2表）'!M$49,2)</f>
        <v>0</v>
      </c>
      <c r="AD22" s="249">
        <v>0</v>
      </c>
      <c r="AE22" s="625">
        <f t="shared" si="9"/>
        <v>0</v>
      </c>
      <c r="AF22" s="261" t="s">
        <v>184</v>
      </c>
      <c r="AG22" s="249">
        <v>19248</v>
      </c>
      <c r="AH22" s="625">
        <f t="shared" si="10"/>
        <v>6.6</v>
      </c>
      <c r="AI22" s="240">
        <f>ROUND(AG22/+'第1表（2表）'!O$49,2)</f>
        <v>7.9</v>
      </c>
      <c r="AJ22" s="249">
        <f t="shared" si="11"/>
        <v>47613</v>
      </c>
      <c r="AK22" s="625">
        <f t="shared" si="0"/>
        <v>6.1</v>
      </c>
      <c r="AL22" s="240">
        <f>ROUND(AJ22/+'第1表（2表）'!P$49,2)</f>
        <v>2.05</v>
      </c>
      <c r="AM22" s="42"/>
      <c r="AN22" s="42"/>
      <c r="AO22" s="42"/>
    </row>
    <row r="23" spans="1:41" ht="21.75" customHeight="1">
      <c r="A23" s="239" t="s">
        <v>199</v>
      </c>
      <c r="B23" s="254"/>
      <c r="C23" s="249">
        <v>0</v>
      </c>
      <c r="D23" s="625">
        <f t="shared" si="1"/>
        <v>0</v>
      </c>
      <c r="E23" s="240">
        <f>ROUND(C23/+'第1表（2表）'!E$49,2)</f>
        <v>0</v>
      </c>
      <c r="F23" s="249">
        <v>144</v>
      </c>
      <c r="G23" s="625">
        <f t="shared" si="2"/>
        <v>0.2</v>
      </c>
      <c r="H23" s="240">
        <f>ROUND(F23/+'第1表（2表）'!F$49,2)</f>
        <v>0.15</v>
      </c>
      <c r="I23" s="249">
        <v>0</v>
      </c>
      <c r="J23" s="625"/>
      <c r="K23" s="499" t="s">
        <v>200</v>
      </c>
      <c r="L23" s="249">
        <v>0</v>
      </c>
      <c r="M23" s="625">
        <f t="shared" si="3"/>
        <v>0</v>
      </c>
      <c r="N23" s="240">
        <f>ROUND(L23/+'第1表（2表）'!H$49,2)</f>
        <v>0</v>
      </c>
      <c r="O23" s="249">
        <v>104</v>
      </c>
      <c r="P23" s="625">
        <f t="shared" si="4"/>
        <v>0.1</v>
      </c>
      <c r="Q23" s="240">
        <f>ROUND(O23/+'第1表（2表）'!I$49,2)</f>
        <v>0.01</v>
      </c>
      <c r="R23" s="249">
        <v>0</v>
      </c>
      <c r="S23" s="625">
        <f t="shared" si="5"/>
        <v>0</v>
      </c>
      <c r="T23" s="240">
        <f>ROUND(R23/+'第1表（2表）'!J$49,2)</f>
        <v>0</v>
      </c>
      <c r="U23" s="249">
        <v>0</v>
      </c>
      <c r="V23" s="625">
        <f t="shared" si="6"/>
        <v>0</v>
      </c>
      <c r="W23" s="240">
        <f>ROUND(U23/+'第1表（2表）'!K$49,2)</f>
        <v>0</v>
      </c>
      <c r="X23" s="249">
        <v>0</v>
      </c>
      <c r="Y23" s="625">
        <f t="shared" si="7"/>
        <v>0</v>
      </c>
      <c r="Z23" s="240">
        <f>ROUND(X23/+'第1表（2表）'!L$49,2)</f>
        <v>0</v>
      </c>
      <c r="AA23" s="249">
        <v>0</v>
      </c>
      <c r="AB23" s="625">
        <f t="shared" si="8"/>
        <v>0</v>
      </c>
      <c r="AC23" s="240">
        <f>ROUND(AA23/+'第1表（2表）'!M$49,2)</f>
        <v>0</v>
      </c>
      <c r="AD23" s="249">
        <v>0</v>
      </c>
      <c r="AE23" s="625">
        <f t="shared" si="9"/>
        <v>0</v>
      </c>
      <c r="AF23" s="261" t="s">
        <v>200</v>
      </c>
      <c r="AG23" s="249">
        <v>216</v>
      </c>
      <c r="AH23" s="625">
        <f t="shared" si="10"/>
        <v>0.1</v>
      </c>
      <c r="AI23" s="240">
        <f>ROUND(AG23/+'第1表（2表）'!O$49,2)</f>
        <v>0.09</v>
      </c>
      <c r="AJ23" s="249">
        <f t="shared" si="11"/>
        <v>464</v>
      </c>
      <c r="AK23" s="625">
        <f t="shared" si="0"/>
        <v>0.1</v>
      </c>
      <c r="AL23" s="240">
        <f>ROUND(AJ23/+'第1表（2表）'!P$49,2)</f>
        <v>0.02</v>
      </c>
      <c r="AM23" s="42"/>
      <c r="AN23" s="42"/>
      <c r="AO23" s="42"/>
    </row>
    <row r="24" spans="1:41" ht="21.75" customHeight="1">
      <c r="A24" s="239" t="s">
        <v>201</v>
      </c>
      <c r="B24" s="254"/>
      <c r="C24" s="249">
        <v>0</v>
      </c>
      <c r="D24" s="625">
        <f t="shared" si="1"/>
        <v>0</v>
      </c>
      <c r="E24" s="240">
        <f>ROUND(C24/+'第1表（2表）'!E$49,2)</f>
        <v>0</v>
      </c>
      <c r="F24" s="249">
        <v>496</v>
      </c>
      <c r="G24" s="625">
        <f t="shared" si="2"/>
        <v>0.5</v>
      </c>
      <c r="H24" s="240">
        <f>ROUND(F24/+'第1表（2表）'!F$49,2)</f>
        <v>0.52</v>
      </c>
      <c r="I24" s="249">
        <v>0</v>
      </c>
      <c r="J24" s="625"/>
      <c r="K24" s="499" t="s">
        <v>202</v>
      </c>
      <c r="L24" s="249">
        <v>883</v>
      </c>
      <c r="M24" s="625">
        <f t="shared" si="3"/>
        <v>0.7</v>
      </c>
      <c r="N24" s="240">
        <f>ROUND(L24/+'第1表（2表）'!H$49,2)</f>
        <v>0.12</v>
      </c>
      <c r="O24" s="249">
        <v>758</v>
      </c>
      <c r="P24" s="625">
        <f t="shared" si="4"/>
        <v>0.4</v>
      </c>
      <c r="Q24" s="240">
        <f>ROUND(O24/+'第1表（2表）'!I$49,2)</f>
        <v>0.08</v>
      </c>
      <c r="R24" s="249">
        <v>137</v>
      </c>
      <c r="S24" s="625">
        <f t="shared" si="5"/>
        <v>0.4</v>
      </c>
      <c r="T24" s="240">
        <f>ROUND(R24/+'第1表（2表）'!J$49,2)</f>
        <v>0.05</v>
      </c>
      <c r="U24" s="249">
        <v>91</v>
      </c>
      <c r="V24" s="625">
        <f t="shared" si="6"/>
        <v>0.3</v>
      </c>
      <c r="W24" s="240">
        <f>ROUND(U24/+'第1表（2表）'!K$49,2)</f>
        <v>0.2</v>
      </c>
      <c r="X24" s="249">
        <v>0</v>
      </c>
      <c r="Y24" s="625">
        <f t="shared" si="7"/>
        <v>0</v>
      </c>
      <c r="Z24" s="240">
        <f>ROUND(X24/+'第1表（2表）'!L$49,2)</f>
        <v>0</v>
      </c>
      <c r="AA24" s="249">
        <v>0</v>
      </c>
      <c r="AB24" s="625">
        <f t="shared" si="8"/>
        <v>0</v>
      </c>
      <c r="AC24" s="240">
        <f>ROUND(AA24/+'第1表（2表）'!M$49,2)</f>
        <v>0</v>
      </c>
      <c r="AD24" s="249">
        <v>0</v>
      </c>
      <c r="AE24" s="625">
        <f t="shared" si="9"/>
        <v>0</v>
      </c>
      <c r="AF24" s="261" t="s">
        <v>202</v>
      </c>
      <c r="AG24" s="249">
        <v>515</v>
      </c>
      <c r="AH24" s="625">
        <f t="shared" si="10"/>
        <v>0.2</v>
      </c>
      <c r="AI24" s="240">
        <f>ROUND(AG24/+'第1表（2表）'!O$49,2)</f>
        <v>0.21</v>
      </c>
      <c r="AJ24" s="249">
        <f t="shared" si="11"/>
        <v>2880</v>
      </c>
      <c r="AK24" s="625">
        <f t="shared" si="0"/>
        <v>0.4</v>
      </c>
      <c r="AL24" s="240">
        <f>ROUND(AJ24/+'第1表（2表）'!P$49,2)</f>
        <v>0.12</v>
      </c>
      <c r="AM24" s="42"/>
      <c r="AN24" s="42"/>
      <c r="AO24" s="42"/>
    </row>
    <row r="25" spans="1:41" ht="21.75" customHeight="1">
      <c r="A25" s="239" t="s">
        <v>203</v>
      </c>
      <c r="B25" s="254"/>
      <c r="C25" s="249">
        <v>0</v>
      </c>
      <c r="D25" s="625">
        <f t="shared" si="1"/>
        <v>0</v>
      </c>
      <c r="E25" s="240">
        <f>ROUND(C25/+'第1表（2表）'!E$49,2)</f>
        <v>0</v>
      </c>
      <c r="F25" s="249">
        <v>0</v>
      </c>
      <c r="G25" s="625">
        <f t="shared" si="2"/>
        <v>0</v>
      </c>
      <c r="H25" s="240">
        <f>ROUND(F25/+'第1表（2表）'!F$49,2)</f>
        <v>0</v>
      </c>
      <c r="I25" s="249">
        <v>0</v>
      </c>
      <c r="J25" s="625"/>
      <c r="K25" s="499" t="s">
        <v>204</v>
      </c>
      <c r="L25" s="249">
        <v>0</v>
      </c>
      <c r="M25" s="625">
        <f t="shared" si="3"/>
        <v>0</v>
      </c>
      <c r="N25" s="240">
        <f>ROUND(L25/+'第1表（2表）'!H$49,2)</f>
        <v>0</v>
      </c>
      <c r="O25" s="249">
        <v>0</v>
      </c>
      <c r="P25" s="625">
        <f t="shared" si="4"/>
        <v>0</v>
      </c>
      <c r="Q25" s="240">
        <f>ROUND(O25/+'第1表（2表）'!I$49,2)</f>
        <v>0</v>
      </c>
      <c r="R25" s="249">
        <v>0</v>
      </c>
      <c r="S25" s="625">
        <f t="shared" si="5"/>
        <v>0</v>
      </c>
      <c r="T25" s="240">
        <f>ROUND(R25/+'第1表（2表）'!J$49,2)</f>
        <v>0</v>
      </c>
      <c r="U25" s="249">
        <v>0</v>
      </c>
      <c r="V25" s="625">
        <f t="shared" si="6"/>
        <v>0</v>
      </c>
      <c r="W25" s="240">
        <f>ROUND(U25/+'第1表（2表）'!K$49,2)</f>
        <v>0</v>
      </c>
      <c r="X25" s="249">
        <v>0</v>
      </c>
      <c r="Y25" s="625">
        <f t="shared" si="7"/>
        <v>0</v>
      </c>
      <c r="Z25" s="240">
        <f>ROUND(X25/+'第1表（2表）'!L$49,2)</f>
        <v>0</v>
      </c>
      <c r="AA25" s="249">
        <v>0</v>
      </c>
      <c r="AB25" s="625">
        <f t="shared" si="8"/>
        <v>0</v>
      </c>
      <c r="AC25" s="240">
        <f>ROUND(AA25/+'第1表（2表）'!M$49,2)</f>
        <v>0</v>
      </c>
      <c r="AD25" s="249">
        <v>0</v>
      </c>
      <c r="AE25" s="625">
        <f t="shared" si="9"/>
        <v>0</v>
      </c>
      <c r="AF25" s="261" t="s">
        <v>204</v>
      </c>
      <c r="AG25" s="249">
        <v>100</v>
      </c>
      <c r="AH25" s="625">
        <f t="shared" si="10"/>
        <v>0</v>
      </c>
      <c r="AI25" s="240">
        <f>ROUND(AG25/+'第1表（2表）'!O$49,2)</f>
        <v>0.04</v>
      </c>
      <c r="AJ25" s="249">
        <f t="shared" si="11"/>
        <v>100</v>
      </c>
      <c r="AK25" s="625">
        <f t="shared" si="0"/>
        <v>0</v>
      </c>
      <c r="AL25" s="240">
        <f>ROUND(AJ25/+'第1表（2表）'!P$49,2)</f>
        <v>0</v>
      </c>
      <c r="AM25" s="42"/>
      <c r="AN25" s="42"/>
      <c r="AO25" s="42"/>
    </row>
    <row r="26" spans="1:41" ht="21.75" customHeight="1">
      <c r="A26" s="242" t="s">
        <v>205</v>
      </c>
      <c r="B26" s="255"/>
      <c r="C26" s="249">
        <v>798</v>
      </c>
      <c r="D26" s="625">
        <f t="shared" si="1"/>
        <v>5.2</v>
      </c>
      <c r="E26" s="240">
        <f>ROUND(C26/+'第1表（2表）'!E$49,2)</f>
        <v>133</v>
      </c>
      <c r="F26" s="249">
        <v>4171</v>
      </c>
      <c r="G26" s="625">
        <f t="shared" si="2"/>
        <v>4.6</v>
      </c>
      <c r="H26" s="240">
        <f>ROUND(F26/+'第1表（2表）'!F$49,2)</f>
        <v>4.34</v>
      </c>
      <c r="I26" s="249">
        <v>0</v>
      </c>
      <c r="J26" s="625"/>
      <c r="K26" s="499" t="s">
        <v>186</v>
      </c>
      <c r="L26" s="249">
        <v>14828</v>
      </c>
      <c r="M26" s="625">
        <f t="shared" si="3"/>
        <v>12.4</v>
      </c>
      <c r="N26" s="240">
        <f>ROUND(L26/+'第1表（2表）'!H$49,2)</f>
        <v>2.03</v>
      </c>
      <c r="O26" s="249">
        <v>36138</v>
      </c>
      <c r="P26" s="625">
        <f t="shared" si="4"/>
        <v>20.4</v>
      </c>
      <c r="Q26" s="240">
        <f>ROUND(O26/+'第1表（2表）'!I$49,2)</f>
        <v>3.99</v>
      </c>
      <c r="R26" s="249">
        <v>0</v>
      </c>
      <c r="S26" s="625">
        <f t="shared" si="5"/>
        <v>0</v>
      </c>
      <c r="T26" s="240">
        <f>ROUND(R26/+'第1表（2表）'!J$49,2)</f>
        <v>0</v>
      </c>
      <c r="U26" s="249">
        <v>1454</v>
      </c>
      <c r="V26" s="625">
        <f t="shared" si="6"/>
        <v>4.7</v>
      </c>
      <c r="W26" s="240">
        <f>ROUND(U26/+'第1表（2表）'!K$49,2)</f>
        <v>3.19</v>
      </c>
      <c r="X26" s="249">
        <v>88</v>
      </c>
      <c r="Y26" s="625">
        <f t="shared" si="7"/>
        <v>0.7</v>
      </c>
      <c r="Z26" s="240">
        <f>ROUND(X26/+'第1表（2表）'!L$49,2)</f>
        <v>0.85</v>
      </c>
      <c r="AA26" s="249">
        <v>683</v>
      </c>
      <c r="AB26" s="625">
        <f t="shared" si="8"/>
        <v>8.4</v>
      </c>
      <c r="AC26" s="240">
        <f>ROUND(AA26/+'第1表（2表）'!M$49,2)</f>
        <v>5.51</v>
      </c>
      <c r="AD26" s="249">
        <v>412</v>
      </c>
      <c r="AE26" s="625">
        <f t="shared" si="9"/>
        <v>6.3</v>
      </c>
      <c r="AF26" s="261" t="s">
        <v>186</v>
      </c>
      <c r="AG26" s="249">
        <v>37460</v>
      </c>
      <c r="AH26" s="625">
        <f t="shared" si="10"/>
        <v>12.9</v>
      </c>
      <c r="AI26" s="240">
        <f>ROUND(AG26/+'第1表（2表）'!O$49,2)</f>
        <v>15.38</v>
      </c>
      <c r="AJ26" s="249">
        <f t="shared" si="11"/>
        <v>96032</v>
      </c>
      <c r="AK26" s="625">
        <f t="shared" si="0"/>
        <v>12.3</v>
      </c>
      <c r="AL26" s="240">
        <f>ROUND(AJ26/+'第1表（2表）'!P$49,2)</f>
        <v>4.14</v>
      </c>
      <c r="AM26" s="42"/>
      <c r="AN26" s="42"/>
      <c r="AO26" s="42"/>
    </row>
    <row r="27" spans="1:41" ht="21.75" customHeight="1">
      <c r="A27" s="239" t="s">
        <v>206</v>
      </c>
      <c r="B27" s="254"/>
      <c r="C27" s="249">
        <v>0</v>
      </c>
      <c r="D27" s="625">
        <f t="shared" si="1"/>
        <v>0</v>
      </c>
      <c r="E27" s="240">
        <f>ROUND(C27/+'第1表（2表）'!E$49,2)</f>
        <v>0</v>
      </c>
      <c r="F27" s="249">
        <v>0</v>
      </c>
      <c r="G27" s="625">
        <f t="shared" si="2"/>
        <v>0</v>
      </c>
      <c r="H27" s="240">
        <f>ROUND(F27/+'第1表（2表）'!F$49,2)</f>
        <v>0</v>
      </c>
      <c r="I27" s="249">
        <v>0</v>
      </c>
      <c r="J27" s="625"/>
      <c r="K27" s="499" t="s">
        <v>207</v>
      </c>
      <c r="L27" s="249">
        <v>0</v>
      </c>
      <c r="M27" s="625">
        <f t="shared" si="3"/>
        <v>0</v>
      </c>
      <c r="N27" s="240">
        <f>ROUND(L27/+'第1表（2表）'!H$49,2)</f>
        <v>0</v>
      </c>
      <c r="O27" s="249">
        <v>0</v>
      </c>
      <c r="P27" s="625">
        <f t="shared" si="4"/>
        <v>0</v>
      </c>
      <c r="Q27" s="240">
        <f>ROUND(O27/+'第1表（2表）'!I$49,2)</f>
        <v>0</v>
      </c>
      <c r="R27" s="249">
        <v>0</v>
      </c>
      <c r="S27" s="625">
        <f t="shared" si="5"/>
        <v>0</v>
      </c>
      <c r="T27" s="240">
        <f>ROUND(R27/+'第1表（2表）'!J$49,2)</f>
        <v>0</v>
      </c>
      <c r="U27" s="249">
        <v>0</v>
      </c>
      <c r="V27" s="625">
        <f t="shared" si="6"/>
        <v>0</v>
      </c>
      <c r="W27" s="240">
        <f>ROUND(U27/+'第1表（2表）'!K$49,2)</f>
        <v>0</v>
      </c>
      <c r="X27" s="249">
        <v>0</v>
      </c>
      <c r="Y27" s="625">
        <f t="shared" si="7"/>
        <v>0</v>
      </c>
      <c r="Z27" s="240">
        <f>ROUND(X27/+'第1表（2表）'!L$49,2)</f>
        <v>0</v>
      </c>
      <c r="AA27" s="249">
        <v>0</v>
      </c>
      <c r="AB27" s="625">
        <f t="shared" si="8"/>
        <v>0</v>
      </c>
      <c r="AC27" s="240">
        <f>ROUND(AA27/+'第1表（2表）'!M$49,2)</f>
        <v>0</v>
      </c>
      <c r="AD27" s="249">
        <v>0</v>
      </c>
      <c r="AE27" s="625">
        <f t="shared" si="9"/>
        <v>0</v>
      </c>
      <c r="AF27" s="261" t="s">
        <v>207</v>
      </c>
      <c r="AG27" s="249">
        <v>0</v>
      </c>
      <c r="AH27" s="625">
        <f t="shared" si="10"/>
        <v>0</v>
      </c>
      <c r="AI27" s="240">
        <f>ROUND(AG27/+'第1表（2表）'!O$49,2)</f>
        <v>0</v>
      </c>
      <c r="AJ27" s="249">
        <f t="shared" si="11"/>
        <v>0</v>
      </c>
      <c r="AK27" s="625">
        <f t="shared" si="0"/>
        <v>0</v>
      </c>
      <c r="AL27" s="240">
        <f>ROUND(AJ27/+'第1表（2表）'!P$49,2)</f>
        <v>0</v>
      </c>
      <c r="AM27" s="42"/>
      <c r="AN27" s="42"/>
      <c r="AO27" s="42"/>
    </row>
    <row r="28" spans="1:41" ht="21.75" customHeight="1">
      <c r="A28" s="239" t="s">
        <v>208</v>
      </c>
      <c r="B28" s="254"/>
      <c r="C28" s="249">
        <v>0</v>
      </c>
      <c r="D28" s="625">
        <f t="shared" si="1"/>
        <v>0</v>
      </c>
      <c r="E28" s="240">
        <f>ROUND(C28/+'第1表（2表）'!E$49,2)</f>
        <v>0</v>
      </c>
      <c r="F28" s="249">
        <v>21</v>
      </c>
      <c r="G28" s="625">
        <f t="shared" si="2"/>
        <v>0</v>
      </c>
      <c r="H28" s="240">
        <f>ROUND(F28/+'第1表（2表）'!F$49,2)</f>
        <v>0.02</v>
      </c>
      <c r="I28" s="249">
        <v>0</v>
      </c>
      <c r="J28" s="625"/>
      <c r="K28" s="499" t="s">
        <v>184</v>
      </c>
      <c r="L28" s="249">
        <v>0</v>
      </c>
      <c r="M28" s="625">
        <f t="shared" si="3"/>
        <v>0</v>
      </c>
      <c r="N28" s="240">
        <f>ROUND(L28/+'第1表（2表）'!H$49,2)</f>
        <v>0</v>
      </c>
      <c r="O28" s="249">
        <v>0</v>
      </c>
      <c r="P28" s="625">
        <f t="shared" si="4"/>
        <v>0</v>
      </c>
      <c r="Q28" s="240">
        <f>ROUND(O28/+'第1表（2表）'!I$49,2)</f>
        <v>0</v>
      </c>
      <c r="R28" s="249">
        <v>0</v>
      </c>
      <c r="S28" s="625">
        <f t="shared" si="5"/>
        <v>0</v>
      </c>
      <c r="T28" s="240">
        <f>ROUND(R28/+'第1表（2表）'!J$49,2)</f>
        <v>0</v>
      </c>
      <c r="U28" s="249">
        <v>0</v>
      </c>
      <c r="V28" s="625">
        <f t="shared" si="6"/>
        <v>0</v>
      </c>
      <c r="W28" s="240">
        <f>ROUND(U28/+'第1表（2表）'!K$49,2)</f>
        <v>0</v>
      </c>
      <c r="X28" s="249">
        <v>0</v>
      </c>
      <c r="Y28" s="625">
        <f t="shared" si="7"/>
        <v>0</v>
      </c>
      <c r="Z28" s="240">
        <f>ROUND(X28/+'第1表（2表）'!L$49,2)</f>
        <v>0</v>
      </c>
      <c r="AA28" s="249">
        <v>0</v>
      </c>
      <c r="AB28" s="625">
        <f t="shared" si="8"/>
        <v>0</v>
      </c>
      <c r="AC28" s="240">
        <f>ROUND(AA28/+'第1表（2表）'!M$49,2)</f>
        <v>0</v>
      </c>
      <c r="AD28" s="249">
        <v>0</v>
      </c>
      <c r="AE28" s="625">
        <f t="shared" si="9"/>
        <v>0</v>
      </c>
      <c r="AF28" s="261" t="s">
        <v>184</v>
      </c>
      <c r="AG28" s="249">
        <v>0</v>
      </c>
      <c r="AH28" s="625">
        <f t="shared" si="10"/>
        <v>0</v>
      </c>
      <c r="AI28" s="240">
        <f>ROUND(AG28/+'第1表（2表）'!O$49,2)</f>
        <v>0</v>
      </c>
      <c r="AJ28" s="249">
        <f t="shared" si="11"/>
        <v>21</v>
      </c>
      <c r="AK28" s="625">
        <f t="shared" si="0"/>
        <v>0</v>
      </c>
      <c r="AL28" s="240">
        <f>ROUND(AJ28/+'第1表（2表）'!P$49,2)</f>
        <v>0</v>
      </c>
      <c r="AM28" s="42"/>
      <c r="AN28" s="42"/>
      <c r="AO28" s="42"/>
    </row>
    <row r="29" spans="1:41" ht="21.75" customHeight="1">
      <c r="A29" s="239" t="s">
        <v>209</v>
      </c>
      <c r="B29" s="254"/>
      <c r="C29" s="249">
        <v>783</v>
      </c>
      <c r="D29" s="625">
        <f t="shared" si="1"/>
        <v>5.1</v>
      </c>
      <c r="E29" s="240">
        <f>ROUND(C29/+'第1表（2表）'!E$49,2)</f>
        <v>130.5</v>
      </c>
      <c r="F29" s="249">
        <v>8298</v>
      </c>
      <c r="G29" s="625">
        <f t="shared" si="2"/>
        <v>9.1</v>
      </c>
      <c r="H29" s="240">
        <f>ROUND(F29/+'第1表（2表）'!F$49,2)</f>
        <v>8.63</v>
      </c>
      <c r="I29" s="249">
        <v>0</v>
      </c>
      <c r="J29" s="625"/>
      <c r="K29" s="499" t="s">
        <v>189</v>
      </c>
      <c r="L29" s="249">
        <v>21120</v>
      </c>
      <c r="M29" s="625">
        <f t="shared" si="3"/>
        <v>17.7</v>
      </c>
      <c r="N29" s="240">
        <f>ROUND(L29/+'第1表（2表）'!H$49,2)</f>
        <v>2.89</v>
      </c>
      <c r="O29" s="249">
        <v>16452</v>
      </c>
      <c r="P29" s="625">
        <f t="shared" si="4"/>
        <v>9.3</v>
      </c>
      <c r="Q29" s="240">
        <f>ROUND(O29/+'第1表（2表）'!I$49,2)</f>
        <v>1.81</v>
      </c>
      <c r="R29" s="249">
        <v>6320</v>
      </c>
      <c r="S29" s="625">
        <f t="shared" si="5"/>
        <v>20.7</v>
      </c>
      <c r="T29" s="240">
        <f>ROUND(R29/+'第1表（2表）'!J$49,2)</f>
        <v>2.3</v>
      </c>
      <c r="U29" s="249">
        <v>1461</v>
      </c>
      <c r="V29" s="625">
        <f t="shared" si="6"/>
        <v>4.7</v>
      </c>
      <c r="W29" s="240">
        <f>ROUND(U29/+'第1表（2表）'!K$49,2)</f>
        <v>3.2</v>
      </c>
      <c r="X29" s="249">
        <v>779</v>
      </c>
      <c r="Y29" s="625">
        <f t="shared" si="7"/>
        <v>6.3</v>
      </c>
      <c r="Z29" s="240">
        <f>ROUND(X29/+'第1表（2表）'!L$49,2)</f>
        <v>7.56</v>
      </c>
      <c r="AA29" s="249">
        <v>538</v>
      </c>
      <c r="AB29" s="625">
        <f t="shared" si="8"/>
        <v>6.6</v>
      </c>
      <c r="AC29" s="240">
        <f>ROUND(AA29/+'第1表（2表）'!M$49,2)</f>
        <v>4.34</v>
      </c>
      <c r="AD29" s="249">
        <v>67</v>
      </c>
      <c r="AE29" s="625">
        <f t="shared" si="9"/>
        <v>1</v>
      </c>
      <c r="AF29" s="261" t="s">
        <v>189</v>
      </c>
      <c r="AG29" s="249">
        <v>12674</v>
      </c>
      <c r="AH29" s="625">
        <f t="shared" si="10"/>
        <v>4.4</v>
      </c>
      <c r="AI29" s="240">
        <f>ROUND(AG29/+'第1表（2表）'!O$49,2)</f>
        <v>5.2</v>
      </c>
      <c r="AJ29" s="249">
        <f>+C29+F29+I29+L29+R29+X29+AA29+AD29+O29+U29+AG29</f>
        <v>68492</v>
      </c>
      <c r="AK29" s="625">
        <f t="shared" si="0"/>
        <v>8.8</v>
      </c>
      <c r="AL29" s="240">
        <f>ROUND(AJ29/+'第1表（2表）'!P$49,2)</f>
        <v>2.95</v>
      </c>
      <c r="AM29" s="42"/>
      <c r="AN29" s="42"/>
      <c r="AO29" s="42"/>
    </row>
    <row r="30" spans="1:41" s="626" customFormat="1" ht="21.75" customHeight="1">
      <c r="A30" s="496" t="s">
        <v>210</v>
      </c>
      <c r="B30" s="497"/>
      <c r="C30" s="498">
        <v>15443</v>
      </c>
      <c r="D30" s="627">
        <f t="shared" si="1"/>
        <v>100</v>
      </c>
      <c r="E30" s="240">
        <f>ROUND(C30/+'第1表（2表）'!E$49,2)</f>
        <v>2573.83</v>
      </c>
      <c r="F30" s="498">
        <v>91418</v>
      </c>
      <c r="G30" s="627">
        <f t="shared" si="2"/>
        <v>100</v>
      </c>
      <c r="H30" s="240">
        <f>ROUND(F30/+'第1表（2表）'!F$49,2)</f>
        <v>95.13</v>
      </c>
      <c r="I30" s="498">
        <v>0</v>
      </c>
      <c r="J30" s="627"/>
      <c r="K30" s="499" t="s">
        <v>211</v>
      </c>
      <c r="L30" s="498">
        <v>119160</v>
      </c>
      <c r="M30" s="627">
        <f t="shared" si="3"/>
        <v>100</v>
      </c>
      <c r="N30" s="240">
        <f>ROUND(L30/+'第1表（2表）'!H$49,2)</f>
        <v>16.33</v>
      </c>
      <c r="O30" s="498">
        <v>176876</v>
      </c>
      <c r="P30" s="627">
        <f t="shared" si="4"/>
        <v>100</v>
      </c>
      <c r="Q30" s="240">
        <f>ROUND(O30/+'第1表（2表）'!I$49,2)</f>
        <v>19.51</v>
      </c>
      <c r="R30" s="498">
        <v>30528</v>
      </c>
      <c r="S30" s="627">
        <f t="shared" si="5"/>
        <v>100</v>
      </c>
      <c r="T30" s="240">
        <f>ROUND(R30/+'第1表（2表）'!J$49,2)</f>
        <v>11.09</v>
      </c>
      <c r="U30" s="498">
        <v>31008</v>
      </c>
      <c r="V30" s="627">
        <f t="shared" si="6"/>
        <v>100</v>
      </c>
      <c r="W30" s="240">
        <f>ROUND(U30/+'第1表（2表）'!K$49,2)</f>
        <v>68</v>
      </c>
      <c r="X30" s="498">
        <v>12342</v>
      </c>
      <c r="Y30" s="627">
        <f t="shared" si="7"/>
        <v>100</v>
      </c>
      <c r="Z30" s="240">
        <f>ROUND(X30/+'第1表（2表）'!L$49,2)</f>
        <v>119.83</v>
      </c>
      <c r="AA30" s="498">
        <v>8099</v>
      </c>
      <c r="AB30" s="627">
        <f t="shared" si="8"/>
        <v>100</v>
      </c>
      <c r="AC30" s="240">
        <f>ROUND(AA30/+'第1表（2表）'!M$49,2)</f>
        <v>65.31</v>
      </c>
      <c r="AD30" s="498">
        <v>6524</v>
      </c>
      <c r="AE30" s="627">
        <f t="shared" si="9"/>
        <v>100</v>
      </c>
      <c r="AF30" s="499" t="s">
        <v>211</v>
      </c>
      <c r="AG30" s="498">
        <v>289541</v>
      </c>
      <c r="AH30" s="627">
        <f t="shared" si="10"/>
        <v>100</v>
      </c>
      <c r="AI30" s="240">
        <f>ROUND(AG30/+'第1表（2表）'!O$49,2)</f>
        <v>118.91</v>
      </c>
      <c r="AJ30" s="498">
        <f t="shared" si="11"/>
        <v>780939</v>
      </c>
      <c r="AK30" s="627">
        <f>ROUND(+AJ30/AJ$30*100,1)</f>
        <v>100</v>
      </c>
      <c r="AL30" s="240">
        <f>ROUND(AJ30/+'第1表（2表）'!P$49,2)</f>
        <v>33.66</v>
      </c>
      <c r="AM30" s="500"/>
      <c r="AN30" s="500"/>
      <c r="AO30" s="500"/>
    </row>
    <row r="31" spans="1:41" ht="21.75" customHeight="1">
      <c r="A31" s="239" t="s">
        <v>212</v>
      </c>
      <c r="B31" s="254"/>
      <c r="C31" s="249">
        <v>0</v>
      </c>
      <c r="D31" s="716"/>
      <c r="E31" s="717"/>
      <c r="F31" s="249">
        <v>0</v>
      </c>
      <c r="G31" s="716"/>
      <c r="H31" s="717"/>
      <c r="I31" s="249">
        <v>0</v>
      </c>
      <c r="J31" s="716"/>
      <c r="K31" s="717"/>
      <c r="L31" s="249">
        <v>0</v>
      </c>
      <c r="M31" s="716"/>
      <c r="N31" s="717"/>
      <c r="O31" s="249">
        <v>0</v>
      </c>
      <c r="P31" s="716"/>
      <c r="Q31" s="717"/>
      <c r="R31" s="249">
        <v>0</v>
      </c>
      <c r="S31" s="716"/>
      <c r="T31" s="717"/>
      <c r="U31" s="249">
        <v>0</v>
      </c>
      <c r="V31" s="716"/>
      <c r="W31" s="717"/>
      <c r="X31" s="249">
        <v>0</v>
      </c>
      <c r="Y31" s="716"/>
      <c r="Z31" s="717"/>
      <c r="AA31" s="249">
        <v>0</v>
      </c>
      <c r="AB31" s="716"/>
      <c r="AC31" s="717"/>
      <c r="AD31" s="249">
        <v>0</v>
      </c>
      <c r="AE31" s="716"/>
      <c r="AF31" s="717"/>
      <c r="AG31" s="249">
        <v>0</v>
      </c>
      <c r="AH31" s="716"/>
      <c r="AI31" s="717"/>
      <c r="AJ31" s="249">
        <f t="shared" si="11"/>
        <v>0</v>
      </c>
      <c r="AK31" s="716"/>
      <c r="AL31" s="717"/>
      <c r="AM31" s="42"/>
      <c r="AN31" s="42"/>
      <c r="AO31" s="42"/>
    </row>
    <row r="32" spans="1:41" ht="21.75" customHeight="1">
      <c r="A32" s="239" t="s">
        <v>213</v>
      </c>
      <c r="B32" s="254"/>
      <c r="C32" s="249">
        <v>0</v>
      </c>
      <c r="D32" s="716"/>
      <c r="E32" s="717"/>
      <c r="F32" s="249">
        <v>0</v>
      </c>
      <c r="G32" s="716"/>
      <c r="H32" s="717"/>
      <c r="I32" s="249">
        <v>0</v>
      </c>
      <c r="J32" s="716"/>
      <c r="K32" s="717"/>
      <c r="L32" s="249">
        <v>0</v>
      </c>
      <c r="M32" s="716"/>
      <c r="N32" s="717"/>
      <c r="O32" s="249">
        <v>0</v>
      </c>
      <c r="P32" s="716"/>
      <c r="Q32" s="717"/>
      <c r="R32" s="249">
        <v>0</v>
      </c>
      <c r="S32" s="716"/>
      <c r="T32" s="717"/>
      <c r="U32" s="249">
        <v>0</v>
      </c>
      <c r="V32" s="716"/>
      <c r="W32" s="717"/>
      <c r="X32" s="249">
        <v>0</v>
      </c>
      <c r="Y32" s="716"/>
      <c r="Z32" s="717"/>
      <c r="AA32" s="249">
        <v>0</v>
      </c>
      <c r="AB32" s="716"/>
      <c r="AC32" s="717"/>
      <c r="AD32" s="249">
        <v>0</v>
      </c>
      <c r="AE32" s="716"/>
      <c r="AF32" s="717"/>
      <c r="AG32" s="249">
        <v>0</v>
      </c>
      <c r="AH32" s="716"/>
      <c r="AI32" s="717"/>
      <c r="AJ32" s="249">
        <f t="shared" si="11"/>
        <v>0</v>
      </c>
      <c r="AK32" s="716"/>
      <c r="AL32" s="717"/>
      <c r="AM32" s="42"/>
      <c r="AN32" s="42"/>
      <c r="AO32" s="42"/>
    </row>
    <row r="33" spans="1:41" ht="21.75" customHeight="1">
      <c r="A33" s="239" t="s">
        <v>214</v>
      </c>
      <c r="B33" s="254"/>
      <c r="C33" s="249">
        <v>0</v>
      </c>
      <c r="D33" s="716"/>
      <c r="E33" s="717"/>
      <c r="F33" s="249">
        <v>0</v>
      </c>
      <c r="G33" s="716"/>
      <c r="H33" s="717"/>
      <c r="I33" s="249">
        <v>0</v>
      </c>
      <c r="J33" s="716"/>
      <c r="K33" s="717"/>
      <c r="L33" s="249">
        <v>0</v>
      </c>
      <c r="M33" s="716"/>
      <c r="N33" s="717"/>
      <c r="O33" s="249">
        <v>0</v>
      </c>
      <c r="P33" s="716"/>
      <c r="Q33" s="717"/>
      <c r="R33" s="249">
        <v>0</v>
      </c>
      <c r="S33" s="716"/>
      <c r="T33" s="717"/>
      <c r="U33" s="249">
        <v>0</v>
      </c>
      <c r="V33" s="716"/>
      <c r="W33" s="717"/>
      <c r="X33" s="249">
        <v>0</v>
      </c>
      <c r="Y33" s="716"/>
      <c r="Z33" s="717"/>
      <c r="AA33" s="249">
        <v>0</v>
      </c>
      <c r="AB33" s="716"/>
      <c r="AC33" s="717"/>
      <c r="AD33" s="249">
        <v>0</v>
      </c>
      <c r="AE33" s="716"/>
      <c r="AF33" s="717"/>
      <c r="AG33" s="249">
        <v>0</v>
      </c>
      <c r="AH33" s="716"/>
      <c r="AI33" s="717"/>
      <c r="AJ33" s="249">
        <f t="shared" si="11"/>
        <v>0</v>
      </c>
      <c r="AK33" s="716"/>
      <c r="AL33" s="717"/>
      <c r="AM33" s="42"/>
      <c r="AN33" s="42"/>
      <c r="AO33" s="42"/>
    </row>
    <row r="34" spans="1:41" ht="21.75" customHeight="1" thickBot="1">
      <c r="A34" s="243" t="s">
        <v>215</v>
      </c>
      <c r="B34" s="256"/>
      <c r="C34" s="250">
        <v>15443</v>
      </c>
      <c r="D34" s="718"/>
      <c r="E34" s="719"/>
      <c r="F34" s="250">
        <v>91418</v>
      </c>
      <c r="G34" s="718"/>
      <c r="H34" s="719"/>
      <c r="I34" s="250">
        <v>0</v>
      </c>
      <c r="J34" s="718"/>
      <c r="K34" s="719"/>
      <c r="L34" s="250">
        <v>119160</v>
      </c>
      <c r="M34" s="718"/>
      <c r="N34" s="719"/>
      <c r="O34" s="250">
        <v>176876</v>
      </c>
      <c r="P34" s="718"/>
      <c r="Q34" s="719"/>
      <c r="R34" s="250">
        <v>30528</v>
      </c>
      <c r="S34" s="718"/>
      <c r="T34" s="719"/>
      <c r="U34" s="250">
        <v>31008</v>
      </c>
      <c r="V34" s="718"/>
      <c r="W34" s="719"/>
      <c r="X34" s="250">
        <v>12342</v>
      </c>
      <c r="Y34" s="718"/>
      <c r="Z34" s="719"/>
      <c r="AA34" s="250">
        <v>8099</v>
      </c>
      <c r="AB34" s="718"/>
      <c r="AC34" s="719"/>
      <c r="AD34" s="250">
        <v>6524</v>
      </c>
      <c r="AE34" s="718"/>
      <c r="AF34" s="719"/>
      <c r="AG34" s="250">
        <v>289541</v>
      </c>
      <c r="AH34" s="718"/>
      <c r="AI34" s="719"/>
      <c r="AJ34" s="250">
        <f>+C34+F34+I34+L34+R34+X34+AA34+AD34+O34+U34+AG34</f>
        <v>780939</v>
      </c>
      <c r="AK34" s="718"/>
      <c r="AL34" s="719"/>
      <c r="AM34" s="42"/>
      <c r="AN34" s="42"/>
      <c r="AO34" s="42"/>
    </row>
    <row r="35" spans="1:41" ht="21.75" customHeight="1">
      <c r="A35" s="42"/>
      <c r="B35" s="42"/>
      <c r="C35" s="42" t="s">
        <v>382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21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21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21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21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 ht="21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21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21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21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21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21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21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21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21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21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 ht="21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21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1:41" ht="21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 ht="21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1" ht="21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1:41" ht="21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ht="21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 ht="21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ht="21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21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1" ht="21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ht="21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ht="21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ht="21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1:41" ht="21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1:41" ht="21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1:41" ht="21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1:41" ht="21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1:41" ht="21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1:41" ht="21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1:41" ht="21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1:41" ht="21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1:41" ht="21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1:41" ht="21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1:41" ht="21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1:41" ht="21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1:41" ht="21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1:41" ht="21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1:41" ht="21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1:41" ht="21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1:41" ht="21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1:41" ht="21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1:41" ht="21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21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1:41" ht="21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1:41" ht="21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21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1:41" ht="21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21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21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21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21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1:41" ht="21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1:41" ht="21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21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1:41" ht="21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1:41" ht="21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1:41" ht="21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21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1:41" ht="21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21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21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1:41" ht="21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:41" ht="21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1:41" ht="21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1:41" ht="21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1:41" ht="21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</sheetData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70" r:id="rId2"/>
  <colBreaks count="1" manualBreakCount="1">
    <brk id="20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I62"/>
  <sheetViews>
    <sheetView zoomScaleSheetLayoutView="100" workbookViewId="0" topLeftCell="A1">
      <pane xSplit="4" ySplit="4" topLeftCell="M4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0" sqref="D30"/>
    </sheetView>
  </sheetViews>
  <sheetFormatPr defaultColWidth="9.00390625" defaultRowHeight="13.5"/>
  <cols>
    <col min="1" max="1" width="2.75390625" style="10" customWidth="1"/>
    <col min="2" max="3" width="3.50390625" style="10" customWidth="1"/>
    <col min="4" max="4" width="22.25390625" style="10" customWidth="1"/>
    <col min="5" max="6" width="12.875" style="43" customWidth="1"/>
    <col min="7" max="7" width="12.875" style="613" customWidth="1"/>
    <col min="8" max="9" width="12.875" style="43" customWidth="1"/>
    <col min="10" max="10" width="12.875" style="613" customWidth="1"/>
    <col min="11" max="16" width="12.875" style="43" customWidth="1"/>
    <col min="17" max="16384" width="9.00390625" style="10" customWidth="1"/>
  </cols>
  <sheetData>
    <row r="1" spans="1:16" ht="18" thickBot="1">
      <c r="A1" s="11" t="s">
        <v>216</v>
      </c>
      <c r="B1" s="11"/>
      <c r="C1" s="8"/>
      <c r="D1" s="9"/>
      <c r="P1" s="81" t="s">
        <v>34</v>
      </c>
    </row>
    <row r="2" spans="1:16" ht="13.5">
      <c r="A2" s="160"/>
      <c r="B2" s="161"/>
      <c r="C2" s="161"/>
      <c r="D2" s="188" t="s">
        <v>36</v>
      </c>
      <c r="E2" s="232" t="s">
        <v>37</v>
      </c>
      <c r="F2" s="269" t="s">
        <v>38</v>
      </c>
      <c r="G2" s="269" t="s">
        <v>404</v>
      </c>
      <c r="H2" s="269" t="s">
        <v>39</v>
      </c>
      <c r="I2" s="269" t="s">
        <v>40</v>
      </c>
      <c r="J2" s="269" t="s">
        <v>406</v>
      </c>
      <c r="K2" s="269" t="s">
        <v>41</v>
      </c>
      <c r="L2" s="269" t="s">
        <v>42</v>
      </c>
      <c r="M2" s="269" t="s">
        <v>43</v>
      </c>
      <c r="N2" s="269" t="s">
        <v>44</v>
      </c>
      <c r="O2" s="231" t="s">
        <v>45</v>
      </c>
      <c r="P2" s="800" t="s">
        <v>277</v>
      </c>
    </row>
    <row r="3" spans="1:16" ht="13.5">
      <c r="A3" s="167"/>
      <c r="B3" s="44"/>
      <c r="C3" s="44"/>
      <c r="D3" s="279"/>
      <c r="E3" s="34" t="s">
        <v>2</v>
      </c>
      <c r="F3" s="39" t="s">
        <v>46</v>
      </c>
      <c r="G3" s="39" t="s">
        <v>46</v>
      </c>
      <c r="H3" s="39" t="s">
        <v>47</v>
      </c>
      <c r="I3" s="39" t="s">
        <v>48</v>
      </c>
      <c r="J3" s="39" t="s">
        <v>48</v>
      </c>
      <c r="K3" s="39" t="s">
        <v>21</v>
      </c>
      <c r="L3" s="39" t="s">
        <v>49</v>
      </c>
      <c r="M3" s="39" t="s">
        <v>4</v>
      </c>
      <c r="N3" s="39" t="s">
        <v>50</v>
      </c>
      <c r="O3" s="271" t="s">
        <v>51</v>
      </c>
      <c r="P3" s="801"/>
    </row>
    <row r="4" spans="1:16" ht="14.25" thickBot="1">
      <c r="A4" s="272"/>
      <c r="B4" s="273" t="s">
        <v>113</v>
      </c>
      <c r="C4" s="273"/>
      <c r="D4" s="280" t="s">
        <v>114</v>
      </c>
      <c r="E4" s="278"/>
      <c r="F4" s="275" t="s">
        <v>15</v>
      </c>
      <c r="G4" s="275" t="s">
        <v>16</v>
      </c>
      <c r="H4" s="276"/>
      <c r="I4" s="276" t="s">
        <v>53</v>
      </c>
      <c r="J4" s="276" t="s">
        <v>54</v>
      </c>
      <c r="K4" s="274"/>
      <c r="L4" s="274"/>
      <c r="M4" s="274"/>
      <c r="N4" s="276"/>
      <c r="O4" s="277" t="s">
        <v>55</v>
      </c>
      <c r="P4" s="802"/>
    </row>
    <row r="5" spans="1:16" s="170" customFormat="1" ht="13.5">
      <c r="A5" s="166" t="s">
        <v>217</v>
      </c>
      <c r="B5" s="176"/>
      <c r="C5" s="176"/>
      <c r="D5" s="191"/>
      <c r="E5" s="187">
        <v>552981</v>
      </c>
      <c r="F5" s="25">
        <v>1370586</v>
      </c>
      <c r="G5" s="720"/>
      <c r="H5" s="25">
        <v>944539</v>
      </c>
      <c r="I5" s="25">
        <v>1943335</v>
      </c>
      <c r="J5" s="720"/>
      <c r="K5" s="25">
        <v>185132</v>
      </c>
      <c r="L5" s="25">
        <v>92326</v>
      </c>
      <c r="M5" s="25">
        <v>52058</v>
      </c>
      <c r="N5" s="25">
        <v>86289</v>
      </c>
      <c r="O5" s="177">
        <v>5373858</v>
      </c>
      <c r="P5" s="178">
        <f>SUM(E5:O5)</f>
        <v>10601104</v>
      </c>
    </row>
    <row r="6" spans="1:16" s="170" customFormat="1" ht="13.5">
      <c r="A6" s="166"/>
      <c r="B6" s="16" t="s">
        <v>218</v>
      </c>
      <c r="C6" s="17"/>
      <c r="D6" s="192"/>
      <c r="E6" s="440">
        <v>552981</v>
      </c>
      <c r="F6" s="441">
        <v>1367839</v>
      </c>
      <c r="G6" s="721"/>
      <c r="H6" s="441">
        <v>653112</v>
      </c>
      <c r="I6" s="441">
        <v>1780372</v>
      </c>
      <c r="J6" s="721"/>
      <c r="K6" s="441">
        <v>185046</v>
      </c>
      <c r="L6" s="441">
        <v>92326</v>
      </c>
      <c r="M6" s="441">
        <v>52058</v>
      </c>
      <c r="N6" s="441">
        <v>86289</v>
      </c>
      <c r="O6" s="203">
        <v>1754232</v>
      </c>
      <c r="P6" s="442">
        <f aca="true" t="shared" si="0" ref="P6:P61">SUM(E6:O6)</f>
        <v>6524255</v>
      </c>
    </row>
    <row r="7" spans="1:16" ht="13.5">
      <c r="A7" s="167"/>
      <c r="B7" s="19"/>
      <c r="C7" s="453" t="s">
        <v>219</v>
      </c>
      <c r="D7" s="455"/>
      <c r="E7" s="515">
        <v>29447</v>
      </c>
      <c r="F7" s="444">
        <v>58686</v>
      </c>
      <c r="G7" s="722"/>
      <c r="H7" s="516">
        <v>9581</v>
      </c>
      <c r="I7" s="444">
        <v>20759</v>
      </c>
      <c r="J7" s="722"/>
      <c r="K7" s="444">
        <v>9637</v>
      </c>
      <c r="L7" s="444">
        <v>0</v>
      </c>
      <c r="M7" s="444">
        <v>0</v>
      </c>
      <c r="N7" s="444">
        <v>3959</v>
      </c>
      <c r="O7" s="445">
        <v>138977</v>
      </c>
      <c r="P7" s="446">
        <f t="shared" si="0"/>
        <v>271046</v>
      </c>
    </row>
    <row r="8" spans="1:16" ht="13.5">
      <c r="A8" s="167"/>
      <c r="B8" s="19"/>
      <c r="C8" s="453" t="s">
        <v>220</v>
      </c>
      <c r="D8" s="455"/>
      <c r="E8" s="515">
        <v>620190</v>
      </c>
      <c r="F8" s="444">
        <v>2107526</v>
      </c>
      <c r="G8" s="722"/>
      <c r="H8" s="516">
        <v>977400</v>
      </c>
      <c r="I8" s="444">
        <v>2561378</v>
      </c>
      <c r="J8" s="722"/>
      <c r="K8" s="444">
        <v>407667</v>
      </c>
      <c r="L8" s="444">
        <v>204009</v>
      </c>
      <c r="M8" s="444">
        <v>144099</v>
      </c>
      <c r="N8" s="444">
        <v>134594</v>
      </c>
      <c r="O8" s="445">
        <v>2766793</v>
      </c>
      <c r="P8" s="446">
        <f t="shared" si="0"/>
        <v>9923656</v>
      </c>
    </row>
    <row r="9" spans="1:16" ht="13.5">
      <c r="A9" s="167"/>
      <c r="B9" s="19"/>
      <c r="C9" s="453" t="s">
        <v>221</v>
      </c>
      <c r="D9" s="455"/>
      <c r="E9" s="515">
        <v>96656</v>
      </c>
      <c r="F9" s="444">
        <v>798373</v>
      </c>
      <c r="G9" s="722"/>
      <c r="H9" s="516">
        <v>357219</v>
      </c>
      <c r="I9" s="444">
        <v>801765</v>
      </c>
      <c r="J9" s="722"/>
      <c r="K9" s="444">
        <v>232258</v>
      </c>
      <c r="L9" s="444">
        <v>111683</v>
      </c>
      <c r="M9" s="444">
        <v>92041</v>
      </c>
      <c r="N9" s="444">
        <v>52264</v>
      </c>
      <c r="O9" s="445">
        <v>1151538</v>
      </c>
      <c r="P9" s="446">
        <f t="shared" si="0"/>
        <v>3693797</v>
      </c>
    </row>
    <row r="10" spans="1:16" ht="13.5">
      <c r="A10" s="167"/>
      <c r="B10" s="19"/>
      <c r="C10" s="453" t="s">
        <v>222</v>
      </c>
      <c r="D10" s="455"/>
      <c r="E10" s="515">
        <v>0</v>
      </c>
      <c r="F10" s="444">
        <v>0</v>
      </c>
      <c r="G10" s="722"/>
      <c r="H10" s="516">
        <v>23350</v>
      </c>
      <c r="I10" s="444">
        <v>0</v>
      </c>
      <c r="J10" s="722"/>
      <c r="K10" s="444">
        <v>0</v>
      </c>
      <c r="L10" s="444">
        <v>0</v>
      </c>
      <c r="M10" s="444">
        <v>0</v>
      </c>
      <c r="N10" s="444"/>
      <c r="O10" s="445"/>
      <c r="P10" s="446">
        <f t="shared" si="0"/>
        <v>23350</v>
      </c>
    </row>
    <row r="11" spans="1:16" ht="13.5">
      <c r="A11" s="167"/>
      <c r="B11" s="19"/>
      <c r="C11" s="453" t="s">
        <v>223</v>
      </c>
      <c r="D11" s="455"/>
      <c r="E11" s="515"/>
      <c r="F11" s="444"/>
      <c r="G11" s="722"/>
      <c r="H11" s="516"/>
      <c r="I11" s="444"/>
      <c r="J11" s="722"/>
      <c r="K11" s="444"/>
      <c r="L11" s="444"/>
      <c r="M11" s="444"/>
      <c r="N11" s="444"/>
      <c r="O11" s="445"/>
      <c r="P11" s="446">
        <f t="shared" si="0"/>
        <v>0</v>
      </c>
    </row>
    <row r="12" spans="1:16" ht="13.5">
      <c r="A12" s="167"/>
      <c r="B12" s="457" t="s">
        <v>224</v>
      </c>
      <c r="C12" s="454"/>
      <c r="D12" s="455"/>
      <c r="E12" s="515">
        <v>0</v>
      </c>
      <c r="F12" s="444">
        <v>2747</v>
      </c>
      <c r="G12" s="722"/>
      <c r="H12" s="516">
        <v>291427</v>
      </c>
      <c r="I12" s="444">
        <v>162963</v>
      </c>
      <c r="J12" s="722"/>
      <c r="K12" s="444">
        <v>86</v>
      </c>
      <c r="L12" s="444">
        <v>0</v>
      </c>
      <c r="M12" s="444">
        <v>0</v>
      </c>
      <c r="N12" s="444">
        <v>0</v>
      </c>
      <c r="O12" s="445">
        <v>3619626</v>
      </c>
      <c r="P12" s="446">
        <f t="shared" si="0"/>
        <v>4076849</v>
      </c>
    </row>
    <row r="13" spans="1:16" ht="13.5">
      <c r="A13" s="168"/>
      <c r="B13" s="21" t="s">
        <v>225</v>
      </c>
      <c r="C13" s="225"/>
      <c r="D13" s="195"/>
      <c r="E13" s="187">
        <v>0</v>
      </c>
      <c r="F13" s="25">
        <v>0</v>
      </c>
      <c r="G13" s="720"/>
      <c r="H13" s="514">
        <v>0</v>
      </c>
      <c r="I13" s="25">
        <v>0</v>
      </c>
      <c r="J13" s="720"/>
      <c r="K13" s="25">
        <v>0</v>
      </c>
      <c r="L13" s="25">
        <v>0</v>
      </c>
      <c r="M13" s="25">
        <v>0</v>
      </c>
      <c r="N13" s="25">
        <v>0</v>
      </c>
      <c r="O13" s="177">
        <v>0</v>
      </c>
      <c r="P13" s="178">
        <f t="shared" si="0"/>
        <v>0</v>
      </c>
    </row>
    <row r="14" spans="1:19" ht="13.5">
      <c r="A14" s="270" t="s">
        <v>226</v>
      </c>
      <c r="B14" s="12"/>
      <c r="C14" s="12"/>
      <c r="D14" s="194"/>
      <c r="E14" s="23">
        <v>18047</v>
      </c>
      <c r="F14" s="24">
        <v>124513</v>
      </c>
      <c r="G14" s="723"/>
      <c r="H14" s="46">
        <v>187206</v>
      </c>
      <c r="I14" s="24">
        <v>587549</v>
      </c>
      <c r="J14" s="723"/>
      <c r="K14" s="24">
        <v>232910</v>
      </c>
      <c r="L14" s="24">
        <v>77865</v>
      </c>
      <c r="M14" s="24">
        <v>96961</v>
      </c>
      <c r="N14" s="24">
        <v>55704</v>
      </c>
      <c r="O14" s="173">
        <v>58645</v>
      </c>
      <c r="P14" s="175">
        <f>SUM(E14:O14)</f>
        <v>1439400</v>
      </c>
      <c r="Q14" s="43"/>
      <c r="R14" s="43"/>
      <c r="S14" s="43"/>
    </row>
    <row r="15" spans="1:16" ht="13.5">
      <c r="A15" s="167"/>
      <c r="B15" s="509" t="s">
        <v>227</v>
      </c>
      <c r="C15" s="503"/>
      <c r="D15" s="504"/>
      <c r="E15" s="517">
        <v>8877</v>
      </c>
      <c r="F15" s="506">
        <v>119110</v>
      </c>
      <c r="G15" s="724"/>
      <c r="H15" s="518">
        <v>171960</v>
      </c>
      <c r="I15" s="506">
        <v>587249</v>
      </c>
      <c r="J15" s="724"/>
      <c r="K15" s="506">
        <v>230304</v>
      </c>
      <c r="L15" s="506">
        <v>77765</v>
      </c>
      <c r="M15" s="506">
        <v>96225</v>
      </c>
      <c r="N15" s="506">
        <v>55704</v>
      </c>
      <c r="O15" s="507">
        <v>53443</v>
      </c>
      <c r="P15" s="508">
        <f t="shared" si="0"/>
        <v>1400637</v>
      </c>
    </row>
    <row r="16" spans="1:16" s="170" customFormat="1" ht="13.5">
      <c r="A16" s="166"/>
      <c r="B16" s="511" t="s">
        <v>228</v>
      </c>
      <c r="C16" s="512"/>
      <c r="D16" s="513"/>
      <c r="E16" s="515">
        <v>9167</v>
      </c>
      <c r="F16" s="444">
        <v>5403</v>
      </c>
      <c r="G16" s="722"/>
      <c r="H16" s="516">
        <v>13050</v>
      </c>
      <c r="I16" s="444">
        <v>0</v>
      </c>
      <c r="J16" s="722"/>
      <c r="K16" s="444">
        <v>2606</v>
      </c>
      <c r="L16" s="444">
        <v>0</v>
      </c>
      <c r="M16" s="444">
        <v>736</v>
      </c>
      <c r="N16" s="444">
        <v>0</v>
      </c>
      <c r="O16" s="445">
        <v>5202</v>
      </c>
      <c r="P16" s="446">
        <f t="shared" si="0"/>
        <v>36164</v>
      </c>
    </row>
    <row r="17" spans="1:16" ht="13.5">
      <c r="A17" s="167"/>
      <c r="B17" s="457" t="s">
        <v>229</v>
      </c>
      <c r="C17" s="454"/>
      <c r="D17" s="455"/>
      <c r="E17" s="515">
        <v>0</v>
      </c>
      <c r="F17" s="444">
        <v>0</v>
      </c>
      <c r="G17" s="722"/>
      <c r="H17" s="516">
        <v>1896</v>
      </c>
      <c r="I17" s="444">
        <v>0</v>
      </c>
      <c r="J17" s="722"/>
      <c r="K17" s="444">
        <v>0</v>
      </c>
      <c r="L17" s="444">
        <v>0</v>
      </c>
      <c r="M17" s="444">
        <v>0</v>
      </c>
      <c r="N17" s="444">
        <v>0</v>
      </c>
      <c r="O17" s="445">
        <v>0</v>
      </c>
      <c r="P17" s="446">
        <f t="shared" si="0"/>
        <v>1896</v>
      </c>
    </row>
    <row r="18" spans="1:16" ht="13.5">
      <c r="A18" s="168"/>
      <c r="B18" s="510" t="s">
        <v>230</v>
      </c>
      <c r="C18" s="469"/>
      <c r="D18" s="470"/>
      <c r="E18" s="519">
        <v>0</v>
      </c>
      <c r="F18" s="472">
        <v>0</v>
      </c>
      <c r="G18" s="725"/>
      <c r="H18" s="520">
        <v>0</v>
      </c>
      <c r="I18" s="472">
        <v>300</v>
      </c>
      <c r="J18" s="725"/>
      <c r="K18" s="472">
        <v>0</v>
      </c>
      <c r="L18" s="472">
        <v>100</v>
      </c>
      <c r="M18" s="472">
        <v>0</v>
      </c>
      <c r="N18" s="472">
        <v>0</v>
      </c>
      <c r="O18" s="473">
        <v>0</v>
      </c>
      <c r="P18" s="474">
        <f t="shared" si="0"/>
        <v>400</v>
      </c>
    </row>
    <row r="19" spans="1:16" ht="13.5">
      <c r="A19" s="169" t="s">
        <v>231</v>
      </c>
      <c r="B19" s="22"/>
      <c r="C19" s="22"/>
      <c r="D19" s="193"/>
      <c r="E19" s="23">
        <v>0</v>
      </c>
      <c r="F19" s="24">
        <v>0</v>
      </c>
      <c r="G19" s="723"/>
      <c r="H19" s="46">
        <v>0</v>
      </c>
      <c r="I19" s="24">
        <v>0</v>
      </c>
      <c r="J19" s="723"/>
      <c r="K19" s="24">
        <v>0</v>
      </c>
      <c r="L19" s="24">
        <v>0</v>
      </c>
      <c r="M19" s="24">
        <v>0</v>
      </c>
      <c r="N19" s="24">
        <v>0</v>
      </c>
      <c r="O19" s="173">
        <v>0</v>
      </c>
      <c r="P19" s="175">
        <f t="shared" si="0"/>
        <v>0</v>
      </c>
    </row>
    <row r="20" spans="1:16" s="170" customFormat="1" ht="14.25" thickBot="1">
      <c r="A20" s="222" t="s">
        <v>232</v>
      </c>
      <c r="B20" s="223"/>
      <c r="C20" s="223"/>
      <c r="D20" s="282"/>
      <c r="E20" s="208">
        <v>571028</v>
      </c>
      <c r="F20" s="209">
        <v>1495099</v>
      </c>
      <c r="G20" s="726"/>
      <c r="H20" s="209">
        <v>1131745</v>
      </c>
      <c r="I20" s="209">
        <v>2530884</v>
      </c>
      <c r="J20" s="726"/>
      <c r="K20" s="209">
        <v>418042</v>
      </c>
      <c r="L20" s="209">
        <v>170191</v>
      </c>
      <c r="M20" s="209">
        <v>149019</v>
      </c>
      <c r="N20" s="209">
        <v>141993</v>
      </c>
      <c r="O20" s="206">
        <v>5432503</v>
      </c>
      <c r="P20" s="210">
        <f t="shared" si="0"/>
        <v>12040504</v>
      </c>
    </row>
    <row r="21" spans="1:16" s="170" customFormat="1" ht="13.5">
      <c r="A21" s="166" t="s">
        <v>233</v>
      </c>
      <c r="B21" s="176"/>
      <c r="C21" s="176"/>
      <c r="D21" s="191"/>
      <c r="E21" s="187">
        <v>0</v>
      </c>
      <c r="F21" s="25">
        <v>61890</v>
      </c>
      <c r="G21" s="720"/>
      <c r="H21" s="25">
        <v>0</v>
      </c>
      <c r="I21" s="25">
        <v>41560</v>
      </c>
      <c r="J21" s="720"/>
      <c r="K21" s="25">
        <v>0</v>
      </c>
      <c r="L21" s="25">
        <v>0</v>
      </c>
      <c r="M21" s="25">
        <v>0</v>
      </c>
      <c r="N21" s="25">
        <v>0</v>
      </c>
      <c r="O21" s="177">
        <v>790093</v>
      </c>
      <c r="P21" s="178">
        <f t="shared" si="0"/>
        <v>893543</v>
      </c>
    </row>
    <row r="22" spans="1:16" ht="13.5">
      <c r="A22" s="167"/>
      <c r="B22" s="509" t="s">
        <v>234</v>
      </c>
      <c r="C22" s="503"/>
      <c r="D22" s="504"/>
      <c r="E22" s="517">
        <v>0</v>
      </c>
      <c r="F22" s="506">
        <v>0</v>
      </c>
      <c r="G22" s="724"/>
      <c r="H22" s="518">
        <v>0</v>
      </c>
      <c r="I22" s="506">
        <v>0</v>
      </c>
      <c r="J22" s="724"/>
      <c r="K22" s="506">
        <v>0</v>
      </c>
      <c r="L22" s="506">
        <v>0</v>
      </c>
      <c r="M22" s="506">
        <v>0</v>
      </c>
      <c r="N22" s="506">
        <v>0</v>
      </c>
      <c r="O22" s="507">
        <v>35025</v>
      </c>
      <c r="P22" s="508">
        <f t="shared" si="0"/>
        <v>35025</v>
      </c>
    </row>
    <row r="23" spans="1:16" ht="13.5">
      <c r="A23" s="167"/>
      <c r="B23" s="457" t="s">
        <v>235</v>
      </c>
      <c r="C23" s="454"/>
      <c r="D23" s="455"/>
      <c r="E23" s="515">
        <v>0</v>
      </c>
      <c r="F23" s="444">
        <v>0</v>
      </c>
      <c r="G23" s="722"/>
      <c r="H23" s="516">
        <v>0</v>
      </c>
      <c r="I23" s="444">
        <v>0</v>
      </c>
      <c r="J23" s="722"/>
      <c r="K23" s="444">
        <v>0</v>
      </c>
      <c r="L23" s="444">
        <v>0</v>
      </c>
      <c r="M23" s="444">
        <v>0</v>
      </c>
      <c r="N23" s="444">
        <v>0</v>
      </c>
      <c r="O23" s="445">
        <v>0</v>
      </c>
      <c r="P23" s="446">
        <f t="shared" si="0"/>
        <v>0</v>
      </c>
    </row>
    <row r="24" spans="1:16" ht="13.5">
      <c r="A24" s="167"/>
      <c r="B24" s="457" t="s">
        <v>236</v>
      </c>
      <c r="C24" s="454"/>
      <c r="D24" s="455"/>
      <c r="E24" s="515">
        <v>0</v>
      </c>
      <c r="F24" s="444">
        <v>0</v>
      </c>
      <c r="G24" s="722"/>
      <c r="H24" s="516">
        <v>0</v>
      </c>
      <c r="I24" s="444">
        <v>0</v>
      </c>
      <c r="J24" s="722"/>
      <c r="K24" s="444">
        <v>0</v>
      </c>
      <c r="L24" s="444">
        <v>0</v>
      </c>
      <c r="M24" s="444">
        <v>0</v>
      </c>
      <c r="N24" s="444">
        <v>0</v>
      </c>
      <c r="O24" s="445">
        <v>755068</v>
      </c>
      <c r="P24" s="446">
        <f t="shared" si="0"/>
        <v>755068</v>
      </c>
    </row>
    <row r="25" spans="1:16" ht="13.5">
      <c r="A25" s="167"/>
      <c r="B25" s="457" t="s">
        <v>237</v>
      </c>
      <c r="C25" s="454"/>
      <c r="D25" s="455"/>
      <c r="E25" s="515">
        <v>0</v>
      </c>
      <c r="F25" s="444">
        <v>61890</v>
      </c>
      <c r="G25" s="722"/>
      <c r="H25" s="516">
        <v>0</v>
      </c>
      <c r="I25" s="444">
        <v>41560</v>
      </c>
      <c r="J25" s="722"/>
      <c r="K25" s="444">
        <v>0</v>
      </c>
      <c r="L25" s="444">
        <v>0</v>
      </c>
      <c r="M25" s="444">
        <v>0</v>
      </c>
      <c r="N25" s="444">
        <v>0</v>
      </c>
      <c r="O25" s="445">
        <v>0</v>
      </c>
      <c r="P25" s="446">
        <f t="shared" si="0"/>
        <v>103450</v>
      </c>
    </row>
    <row r="26" spans="1:16" ht="13.5">
      <c r="A26" s="168"/>
      <c r="B26" s="510" t="s">
        <v>238</v>
      </c>
      <c r="C26" s="469"/>
      <c r="D26" s="470"/>
      <c r="E26" s="519">
        <v>0</v>
      </c>
      <c r="F26" s="472">
        <v>0</v>
      </c>
      <c r="G26" s="725"/>
      <c r="H26" s="520">
        <v>0</v>
      </c>
      <c r="I26" s="472">
        <v>0</v>
      </c>
      <c r="J26" s="725"/>
      <c r="K26" s="472">
        <v>0</v>
      </c>
      <c r="L26" s="472">
        <v>0</v>
      </c>
      <c r="M26" s="472">
        <v>0</v>
      </c>
      <c r="N26" s="472">
        <v>0</v>
      </c>
      <c r="O26" s="473">
        <v>0</v>
      </c>
      <c r="P26" s="474">
        <f t="shared" si="0"/>
        <v>0</v>
      </c>
    </row>
    <row r="27" spans="1:16" s="170" customFormat="1" ht="13.5">
      <c r="A27" s="165" t="s">
        <v>239</v>
      </c>
      <c r="B27" s="17"/>
      <c r="C27" s="17"/>
      <c r="D27" s="192"/>
      <c r="E27" s="23">
        <v>183</v>
      </c>
      <c r="F27" s="24">
        <v>1830</v>
      </c>
      <c r="G27" s="723"/>
      <c r="H27" s="24">
        <v>11103</v>
      </c>
      <c r="I27" s="24">
        <v>4268</v>
      </c>
      <c r="J27" s="723"/>
      <c r="K27" s="24">
        <v>2567</v>
      </c>
      <c r="L27" s="24">
        <v>671</v>
      </c>
      <c r="M27" s="24">
        <v>60</v>
      </c>
      <c r="N27" s="24">
        <v>343</v>
      </c>
      <c r="O27" s="173">
        <v>3439</v>
      </c>
      <c r="P27" s="175">
        <f t="shared" si="0"/>
        <v>24464</v>
      </c>
    </row>
    <row r="28" spans="1:191" ht="13.5">
      <c r="A28" s="167"/>
      <c r="B28" s="509" t="s">
        <v>240</v>
      </c>
      <c r="C28" s="503"/>
      <c r="D28" s="504"/>
      <c r="E28" s="517">
        <v>0</v>
      </c>
      <c r="F28" s="506">
        <v>0</v>
      </c>
      <c r="G28" s="724"/>
      <c r="H28" s="518">
        <v>0</v>
      </c>
      <c r="I28" s="506">
        <v>0</v>
      </c>
      <c r="J28" s="724"/>
      <c r="K28" s="506">
        <v>0</v>
      </c>
      <c r="L28" s="506">
        <v>0</v>
      </c>
      <c r="M28" s="506">
        <v>0</v>
      </c>
      <c r="N28" s="506">
        <v>0</v>
      </c>
      <c r="O28" s="507">
        <v>0</v>
      </c>
      <c r="P28" s="508">
        <f t="shared" si="0"/>
        <v>0</v>
      </c>
      <c r="AW28" s="10">
        <v>0</v>
      </c>
      <c r="AY28" s="10">
        <v>133</v>
      </c>
      <c r="BA28" s="10">
        <v>0</v>
      </c>
      <c r="BB28" s="10">
        <v>0</v>
      </c>
      <c r="BC28" s="10">
        <v>0</v>
      </c>
      <c r="BD28" s="10">
        <v>0</v>
      </c>
      <c r="CP28" s="10">
        <v>0</v>
      </c>
      <c r="CR28" s="10">
        <v>0</v>
      </c>
      <c r="CT28" s="10">
        <v>0</v>
      </c>
      <c r="CU28" s="10">
        <v>0</v>
      </c>
      <c r="CV28" s="10">
        <v>0</v>
      </c>
      <c r="CW28" s="10">
        <v>0</v>
      </c>
      <c r="EI28" s="10">
        <v>0</v>
      </c>
      <c r="EK28" s="10">
        <v>1596</v>
      </c>
      <c r="EM28" s="10">
        <v>0</v>
      </c>
      <c r="EN28" s="10">
        <v>0</v>
      </c>
      <c r="EO28" s="10">
        <v>0</v>
      </c>
      <c r="EP28" s="10">
        <v>0</v>
      </c>
      <c r="GB28" s="10">
        <v>0</v>
      </c>
      <c r="GD28" s="10">
        <v>0</v>
      </c>
      <c r="GF28" s="10">
        <v>0</v>
      </c>
      <c r="GG28" s="10">
        <v>0</v>
      </c>
      <c r="GH28" s="10">
        <v>0</v>
      </c>
      <c r="GI28" s="10">
        <v>0</v>
      </c>
    </row>
    <row r="29" spans="1:191" ht="13.5">
      <c r="A29" s="167"/>
      <c r="B29" s="457" t="s">
        <v>241</v>
      </c>
      <c r="C29" s="454"/>
      <c r="D29" s="455"/>
      <c r="E29" s="515">
        <v>83</v>
      </c>
      <c r="F29" s="444">
        <v>1830</v>
      </c>
      <c r="G29" s="722"/>
      <c r="H29" s="516">
        <v>10596</v>
      </c>
      <c r="I29" s="444">
        <v>3968</v>
      </c>
      <c r="J29" s="722"/>
      <c r="K29" s="444">
        <v>2567</v>
      </c>
      <c r="L29" s="444">
        <v>571</v>
      </c>
      <c r="M29" s="444">
        <v>60</v>
      </c>
      <c r="N29" s="444">
        <v>43</v>
      </c>
      <c r="O29" s="445">
        <v>3439</v>
      </c>
      <c r="P29" s="446">
        <f t="shared" si="0"/>
        <v>23157</v>
      </c>
      <c r="AW29" s="10">
        <v>3000</v>
      </c>
      <c r="AY29" s="10">
        <v>0</v>
      </c>
      <c r="BA29" s="10">
        <v>0</v>
      </c>
      <c r="BB29" s="10">
        <v>0</v>
      </c>
      <c r="BC29" s="10">
        <v>0</v>
      </c>
      <c r="BD29" s="10">
        <v>546</v>
      </c>
      <c r="CP29" s="10">
        <v>3000</v>
      </c>
      <c r="CR29" s="10">
        <v>0</v>
      </c>
      <c r="CT29" s="10">
        <v>0</v>
      </c>
      <c r="CU29" s="10">
        <v>0</v>
      </c>
      <c r="CV29" s="10">
        <v>0</v>
      </c>
      <c r="CW29" s="10">
        <v>50</v>
      </c>
      <c r="EI29" s="10">
        <v>3000</v>
      </c>
      <c r="EK29" s="10">
        <v>0</v>
      </c>
      <c r="EM29" s="10">
        <v>0</v>
      </c>
      <c r="EN29" s="10">
        <v>0</v>
      </c>
      <c r="EO29" s="10">
        <v>0</v>
      </c>
      <c r="EP29" s="10">
        <v>45</v>
      </c>
      <c r="GB29" s="10">
        <v>3000</v>
      </c>
      <c r="GD29" s="10">
        <v>0</v>
      </c>
      <c r="GF29" s="10">
        <v>0</v>
      </c>
      <c r="GG29" s="10">
        <v>0</v>
      </c>
      <c r="GH29" s="10">
        <v>0</v>
      </c>
      <c r="GI29" s="10">
        <v>4174</v>
      </c>
    </row>
    <row r="30" spans="1:191" ht="13.5">
      <c r="A30" s="168"/>
      <c r="B30" s="510" t="s">
        <v>147</v>
      </c>
      <c r="C30" s="469"/>
      <c r="D30" s="470"/>
      <c r="E30" s="519">
        <v>100</v>
      </c>
      <c r="F30" s="472">
        <v>0</v>
      </c>
      <c r="G30" s="725"/>
      <c r="H30" s="520">
        <v>507</v>
      </c>
      <c r="I30" s="472">
        <v>300</v>
      </c>
      <c r="J30" s="725"/>
      <c r="K30" s="472">
        <v>0</v>
      </c>
      <c r="L30" s="472">
        <v>100</v>
      </c>
      <c r="M30" s="472">
        <v>0</v>
      </c>
      <c r="N30" s="472">
        <v>300</v>
      </c>
      <c r="O30" s="473">
        <v>0</v>
      </c>
      <c r="P30" s="474">
        <f t="shared" si="0"/>
        <v>1307</v>
      </c>
      <c r="AW30" s="10">
        <v>1605</v>
      </c>
      <c r="AY30" s="10">
        <v>0</v>
      </c>
      <c r="BA30" s="10">
        <v>343</v>
      </c>
      <c r="BB30" s="10">
        <v>0</v>
      </c>
      <c r="BC30" s="10">
        <v>0</v>
      </c>
      <c r="BD30" s="10">
        <v>100</v>
      </c>
      <c r="CP30" s="10">
        <v>820</v>
      </c>
      <c r="CR30" s="10">
        <v>0</v>
      </c>
      <c r="CT30" s="10">
        <v>342</v>
      </c>
      <c r="CU30" s="10">
        <v>0</v>
      </c>
      <c r="CV30" s="10">
        <v>0</v>
      </c>
      <c r="CW30" s="10">
        <v>0</v>
      </c>
      <c r="EI30" s="10">
        <v>870</v>
      </c>
      <c r="EK30" s="10">
        <v>0</v>
      </c>
      <c r="EM30" s="10">
        <v>456</v>
      </c>
      <c r="EN30" s="10">
        <v>0</v>
      </c>
      <c r="EO30" s="10">
        <v>0</v>
      </c>
      <c r="EP30" s="10">
        <v>0</v>
      </c>
      <c r="GB30" s="10">
        <v>600</v>
      </c>
      <c r="GD30" s="10">
        <v>0</v>
      </c>
      <c r="GF30" s="10">
        <v>1116</v>
      </c>
      <c r="GG30" s="10">
        <v>0</v>
      </c>
      <c r="GH30" s="10">
        <v>0</v>
      </c>
      <c r="GI30" s="10">
        <v>0</v>
      </c>
    </row>
    <row r="31" spans="1:16" s="170" customFormat="1" ht="14.25" thickBot="1">
      <c r="A31" s="222" t="s">
        <v>242</v>
      </c>
      <c r="B31" s="223"/>
      <c r="C31" s="223"/>
      <c r="D31" s="282"/>
      <c r="E31" s="208">
        <v>183</v>
      </c>
      <c r="F31" s="209">
        <v>63720</v>
      </c>
      <c r="G31" s="726"/>
      <c r="H31" s="209">
        <v>11103</v>
      </c>
      <c r="I31" s="209">
        <v>45828</v>
      </c>
      <c r="J31" s="726"/>
      <c r="K31" s="209">
        <v>2567</v>
      </c>
      <c r="L31" s="209">
        <v>671</v>
      </c>
      <c r="M31" s="209">
        <v>60</v>
      </c>
      <c r="N31" s="209">
        <v>343</v>
      </c>
      <c r="O31" s="206">
        <v>793532</v>
      </c>
      <c r="P31" s="210">
        <f t="shared" si="0"/>
        <v>918007</v>
      </c>
    </row>
    <row r="32" spans="1:16" s="170" customFormat="1" ht="13.5">
      <c r="A32" s="166" t="s">
        <v>243</v>
      </c>
      <c r="B32" s="176"/>
      <c r="C32" s="176"/>
      <c r="D32" s="191"/>
      <c r="E32" s="187">
        <v>137375</v>
      </c>
      <c r="F32" s="25">
        <v>619926</v>
      </c>
      <c r="G32" s="720"/>
      <c r="H32" s="25">
        <v>687643</v>
      </c>
      <c r="I32" s="25">
        <v>1239845</v>
      </c>
      <c r="J32" s="720"/>
      <c r="K32" s="25">
        <v>362987</v>
      </c>
      <c r="L32" s="25">
        <v>0</v>
      </c>
      <c r="M32" s="25">
        <v>0</v>
      </c>
      <c r="N32" s="25">
        <v>138553</v>
      </c>
      <c r="O32" s="177">
        <v>3827954</v>
      </c>
      <c r="P32" s="178">
        <f t="shared" si="0"/>
        <v>7014283</v>
      </c>
    </row>
    <row r="33" spans="1:16" s="170" customFormat="1" ht="13.5">
      <c r="A33" s="166"/>
      <c r="B33" s="16" t="s">
        <v>244</v>
      </c>
      <c r="C33" s="17"/>
      <c r="D33" s="192"/>
      <c r="E33" s="517">
        <v>82316</v>
      </c>
      <c r="F33" s="506">
        <v>301105</v>
      </c>
      <c r="G33" s="724"/>
      <c r="H33" s="506">
        <v>263527</v>
      </c>
      <c r="I33" s="506">
        <v>276177</v>
      </c>
      <c r="J33" s="724"/>
      <c r="K33" s="506">
        <v>362987</v>
      </c>
      <c r="L33" s="506">
        <v>0</v>
      </c>
      <c r="M33" s="506">
        <v>0</v>
      </c>
      <c r="N33" s="506">
        <v>138553</v>
      </c>
      <c r="O33" s="507">
        <v>1116482</v>
      </c>
      <c r="P33" s="508">
        <f t="shared" si="0"/>
        <v>2541147</v>
      </c>
    </row>
    <row r="34" spans="1:16" ht="13.5">
      <c r="A34" s="167"/>
      <c r="B34" s="19"/>
      <c r="C34" s="453" t="s">
        <v>245</v>
      </c>
      <c r="D34" s="455"/>
      <c r="E34" s="515">
        <v>82316</v>
      </c>
      <c r="F34" s="444">
        <v>0</v>
      </c>
      <c r="G34" s="722"/>
      <c r="H34" s="516">
        <v>0</v>
      </c>
      <c r="I34" s="444">
        <v>12077</v>
      </c>
      <c r="J34" s="722"/>
      <c r="K34" s="444">
        <v>362987</v>
      </c>
      <c r="L34" s="444">
        <v>0</v>
      </c>
      <c r="M34" s="444">
        <v>0</v>
      </c>
      <c r="N34" s="444">
        <v>0</v>
      </c>
      <c r="O34" s="445">
        <v>0</v>
      </c>
      <c r="P34" s="446">
        <f t="shared" si="0"/>
        <v>457380</v>
      </c>
    </row>
    <row r="35" spans="1:16" ht="13.5">
      <c r="A35" s="167"/>
      <c r="B35" s="19"/>
      <c r="C35" s="453" t="s">
        <v>246</v>
      </c>
      <c r="D35" s="455"/>
      <c r="E35" s="515">
        <v>0</v>
      </c>
      <c r="F35" s="444">
        <v>0</v>
      </c>
      <c r="G35" s="722"/>
      <c r="H35" s="516">
        <v>0</v>
      </c>
      <c r="I35" s="444">
        <v>0</v>
      </c>
      <c r="J35" s="722"/>
      <c r="K35" s="444">
        <v>0</v>
      </c>
      <c r="L35" s="444">
        <v>0</v>
      </c>
      <c r="M35" s="444">
        <v>0</v>
      </c>
      <c r="N35" s="444">
        <v>0</v>
      </c>
      <c r="O35" s="445">
        <v>0</v>
      </c>
      <c r="P35" s="446">
        <f t="shared" si="0"/>
        <v>0</v>
      </c>
    </row>
    <row r="36" spans="1:16" ht="13.5">
      <c r="A36" s="167"/>
      <c r="B36" s="19"/>
      <c r="C36" s="453" t="s">
        <v>247</v>
      </c>
      <c r="D36" s="455"/>
      <c r="E36" s="515">
        <v>0</v>
      </c>
      <c r="F36" s="444">
        <v>301105</v>
      </c>
      <c r="G36" s="722"/>
      <c r="H36" s="516">
        <v>15895</v>
      </c>
      <c r="I36" s="444">
        <v>65020</v>
      </c>
      <c r="J36" s="722"/>
      <c r="K36" s="444">
        <v>0</v>
      </c>
      <c r="L36" s="444">
        <v>0</v>
      </c>
      <c r="M36" s="444">
        <v>0</v>
      </c>
      <c r="N36" s="444">
        <v>138553</v>
      </c>
      <c r="O36" s="445">
        <v>1116482</v>
      </c>
      <c r="P36" s="446">
        <f t="shared" si="0"/>
        <v>1637055</v>
      </c>
    </row>
    <row r="37" spans="1:16" ht="13.5">
      <c r="A37" s="167"/>
      <c r="B37" s="21"/>
      <c r="C37" s="468" t="s">
        <v>248</v>
      </c>
      <c r="D37" s="470"/>
      <c r="E37" s="519">
        <v>0</v>
      </c>
      <c r="F37" s="472">
        <v>0</v>
      </c>
      <c r="G37" s="725"/>
      <c r="H37" s="520">
        <v>247632</v>
      </c>
      <c r="I37" s="472">
        <v>199080</v>
      </c>
      <c r="J37" s="725"/>
      <c r="K37" s="472">
        <v>0</v>
      </c>
      <c r="L37" s="472">
        <v>0</v>
      </c>
      <c r="M37" s="472">
        <v>0</v>
      </c>
      <c r="N37" s="472">
        <v>0</v>
      </c>
      <c r="O37" s="473">
        <v>0</v>
      </c>
      <c r="P37" s="474">
        <f t="shared" si="0"/>
        <v>446712</v>
      </c>
    </row>
    <row r="38" spans="1:16" s="170" customFormat="1" ht="13.5">
      <c r="A38" s="166"/>
      <c r="B38" s="16" t="s">
        <v>249</v>
      </c>
      <c r="C38" s="17"/>
      <c r="D38" s="192"/>
      <c r="E38" s="517">
        <v>55059</v>
      </c>
      <c r="F38" s="506">
        <v>318821</v>
      </c>
      <c r="G38" s="724"/>
      <c r="H38" s="506">
        <v>424116</v>
      </c>
      <c r="I38" s="506">
        <v>963668</v>
      </c>
      <c r="J38" s="724"/>
      <c r="K38" s="506">
        <v>0</v>
      </c>
      <c r="L38" s="506">
        <v>0</v>
      </c>
      <c r="M38" s="506">
        <v>0</v>
      </c>
      <c r="N38" s="506">
        <v>0</v>
      </c>
      <c r="O38" s="507">
        <v>2711472</v>
      </c>
      <c r="P38" s="508">
        <f t="shared" si="0"/>
        <v>4473136</v>
      </c>
    </row>
    <row r="39" spans="1:16" ht="13.5">
      <c r="A39" s="167"/>
      <c r="B39" s="19"/>
      <c r="C39" s="453" t="s">
        <v>250</v>
      </c>
      <c r="D39" s="455"/>
      <c r="E39" s="515">
        <v>55059</v>
      </c>
      <c r="F39" s="444">
        <v>318821</v>
      </c>
      <c r="G39" s="722"/>
      <c r="H39" s="516">
        <v>424116</v>
      </c>
      <c r="I39" s="444">
        <v>963668</v>
      </c>
      <c r="J39" s="722"/>
      <c r="K39" s="444">
        <v>0</v>
      </c>
      <c r="L39" s="444">
        <v>0</v>
      </c>
      <c r="M39" s="444">
        <v>0</v>
      </c>
      <c r="N39" s="444">
        <v>0</v>
      </c>
      <c r="O39" s="445">
        <v>2711472</v>
      </c>
      <c r="P39" s="446">
        <f t="shared" si="0"/>
        <v>4473136</v>
      </c>
    </row>
    <row r="40" spans="1:16" ht="13.5">
      <c r="A40" s="168"/>
      <c r="B40" s="21"/>
      <c r="C40" s="468" t="s">
        <v>251</v>
      </c>
      <c r="D40" s="470"/>
      <c r="E40" s="519">
        <v>0</v>
      </c>
      <c r="F40" s="472">
        <v>0</v>
      </c>
      <c r="G40" s="725"/>
      <c r="H40" s="520">
        <v>0</v>
      </c>
      <c r="I40" s="472">
        <v>0</v>
      </c>
      <c r="J40" s="725"/>
      <c r="K40" s="472">
        <v>0</v>
      </c>
      <c r="L40" s="472">
        <v>0</v>
      </c>
      <c r="M40" s="472">
        <v>0</v>
      </c>
      <c r="N40" s="472">
        <v>0</v>
      </c>
      <c r="O40" s="473">
        <v>0</v>
      </c>
      <c r="P40" s="474">
        <f t="shared" si="0"/>
        <v>0</v>
      </c>
    </row>
    <row r="41" spans="1:16" s="170" customFormat="1" ht="13.5">
      <c r="A41" s="165" t="s">
        <v>252</v>
      </c>
      <c r="B41" s="17"/>
      <c r="C41" s="17"/>
      <c r="D41" s="192"/>
      <c r="E41" s="216">
        <v>433470</v>
      </c>
      <c r="F41" s="217">
        <v>811453</v>
      </c>
      <c r="G41" s="727"/>
      <c r="H41" s="217">
        <v>432999</v>
      </c>
      <c r="I41" s="217">
        <v>1245211</v>
      </c>
      <c r="J41" s="727"/>
      <c r="K41" s="217">
        <v>52488</v>
      </c>
      <c r="L41" s="217">
        <v>169520</v>
      </c>
      <c r="M41" s="217">
        <v>148959</v>
      </c>
      <c r="N41" s="217">
        <v>3097</v>
      </c>
      <c r="O41" s="218">
        <v>811017</v>
      </c>
      <c r="P41" s="219">
        <f t="shared" si="0"/>
        <v>4108214</v>
      </c>
    </row>
    <row r="42" spans="1:16" s="170" customFormat="1" ht="13.5">
      <c r="A42" s="166"/>
      <c r="B42" s="16" t="s">
        <v>253</v>
      </c>
      <c r="C42" s="17"/>
      <c r="D42" s="192"/>
      <c r="E42" s="521">
        <v>432676</v>
      </c>
      <c r="F42" s="522">
        <v>887563</v>
      </c>
      <c r="G42" s="728"/>
      <c r="H42" s="522">
        <v>418179</v>
      </c>
      <c r="I42" s="522">
        <v>798405</v>
      </c>
      <c r="J42" s="728"/>
      <c r="K42" s="522">
        <v>15474</v>
      </c>
      <c r="L42" s="522">
        <v>200334</v>
      </c>
      <c r="M42" s="522">
        <v>136500</v>
      </c>
      <c r="N42" s="522">
        <v>0</v>
      </c>
      <c r="O42" s="523">
        <v>2195317</v>
      </c>
      <c r="P42" s="524">
        <f t="shared" si="0"/>
        <v>5084448</v>
      </c>
    </row>
    <row r="43" spans="1:16" ht="13.5">
      <c r="A43" s="167"/>
      <c r="B43" s="19"/>
      <c r="C43" s="453" t="s">
        <v>254</v>
      </c>
      <c r="D43" s="455"/>
      <c r="E43" s="525">
        <v>117900</v>
      </c>
      <c r="F43" s="526">
        <v>571954</v>
      </c>
      <c r="G43" s="729"/>
      <c r="H43" s="527">
        <v>260831</v>
      </c>
      <c r="I43" s="526">
        <v>405583</v>
      </c>
      <c r="J43" s="729"/>
      <c r="K43" s="526">
        <v>0</v>
      </c>
      <c r="L43" s="526">
        <v>0</v>
      </c>
      <c r="M43" s="526">
        <v>0</v>
      </c>
      <c r="N43" s="526">
        <v>0</v>
      </c>
      <c r="O43" s="528">
        <v>1303105</v>
      </c>
      <c r="P43" s="529">
        <f t="shared" si="0"/>
        <v>2659373</v>
      </c>
    </row>
    <row r="44" spans="1:16" ht="13.5">
      <c r="A44" s="167"/>
      <c r="B44" s="19"/>
      <c r="C44" s="453" t="s">
        <v>255</v>
      </c>
      <c r="D44" s="455"/>
      <c r="E44" s="525">
        <v>0</v>
      </c>
      <c r="F44" s="526">
        <v>0</v>
      </c>
      <c r="G44" s="729"/>
      <c r="H44" s="527">
        <v>0</v>
      </c>
      <c r="I44" s="526">
        <v>0</v>
      </c>
      <c r="J44" s="729"/>
      <c r="K44" s="526">
        <v>0</v>
      </c>
      <c r="L44" s="526">
        <v>0</v>
      </c>
      <c r="M44" s="526">
        <v>0</v>
      </c>
      <c r="N44" s="526">
        <v>0</v>
      </c>
      <c r="O44" s="528">
        <v>0</v>
      </c>
      <c r="P44" s="529">
        <f t="shared" si="0"/>
        <v>0</v>
      </c>
    </row>
    <row r="45" spans="1:16" ht="13.5">
      <c r="A45" s="167"/>
      <c r="B45" s="19"/>
      <c r="C45" s="453" t="s">
        <v>256</v>
      </c>
      <c r="D45" s="455"/>
      <c r="E45" s="525">
        <v>0</v>
      </c>
      <c r="F45" s="526">
        <v>0</v>
      </c>
      <c r="G45" s="729"/>
      <c r="H45" s="527">
        <v>157348</v>
      </c>
      <c r="I45" s="526">
        <v>392822</v>
      </c>
      <c r="J45" s="729"/>
      <c r="K45" s="526">
        <v>0</v>
      </c>
      <c r="L45" s="526">
        <v>0</v>
      </c>
      <c r="M45" s="526">
        <v>0</v>
      </c>
      <c r="N45" s="526">
        <v>0</v>
      </c>
      <c r="O45" s="528">
        <v>478657</v>
      </c>
      <c r="P45" s="529">
        <f t="shared" si="0"/>
        <v>1028827</v>
      </c>
    </row>
    <row r="46" spans="1:16" ht="13.5">
      <c r="A46" s="167"/>
      <c r="B46" s="19"/>
      <c r="C46" s="453" t="s">
        <v>257</v>
      </c>
      <c r="D46" s="455"/>
      <c r="E46" s="525">
        <v>0</v>
      </c>
      <c r="F46" s="526">
        <v>0</v>
      </c>
      <c r="G46" s="729"/>
      <c r="H46" s="527">
        <v>0</v>
      </c>
      <c r="I46" s="526">
        <v>0</v>
      </c>
      <c r="J46" s="729"/>
      <c r="K46" s="526">
        <v>0</v>
      </c>
      <c r="L46" s="526">
        <v>0</v>
      </c>
      <c r="M46" s="526">
        <v>0</v>
      </c>
      <c r="N46" s="526">
        <v>0</v>
      </c>
      <c r="O46" s="528">
        <v>0</v>
      </c>
      <c r="P46" s="529">
        <f t="shared" si="0"/>
        <v>0</v>
      </c>
    </row>
    <row r="47" spans="1:16" ht="13.5">
      <c r="A47" s="167"/>
      <c r="B47" s="21"/>
      <c r="C47" s="468" t="s">
        <v>223</v>
      </c>
      <c r="D47" s="470"/>
      <c r="E47" s="530">
        <v>314776</v>
      </c>
      <c r="F47" s="531">
        <v>315609</v>
      </c>
      <c r="G47" s="730"/>
      <c r="H47" s="532">
        <v>0</v>
      </c>
      <c r="I47" s="531">
        <v>0</v>
      </c>
      <c r="J47" s="730"/>
      <c r="K47" s="531">
        <v>15474</v>
      </c>
      <c r="L47" s="531">
        <v>200334</v>
      </c>
      <c r="M47" s="531">
        <v>136500</v>
      </c>
      <c r="N47" s="531">
        <v>0</v>
      </c>
      <c r="O47" s="533">
        <v>413555</v>
      </c>
      <c r="P47" s="534">
        <f t="shared" si="0"/>
        <v>1396248</v>
      </c>
    </row>
    <row r="48" spans="1:16" s="170" customFormat="1" ht="13.5">
      <c r="A48" s="166"/>
      <c r="B48" s="16" t="s">
        <v>258</v>
      </c>
      <c r="C48" s="17"/>
      <c r="D48" s="192"/>
      <c r="E48" s="521">
        <v>794</v>
      </c>
      <c r="F48" s="522">
        <v>-76110</v>
      </c>
      <c r="G48" s="728"/>
      <c r="H48" s="522">
        <v>14820</v>
      </c>
      <c r="I48" s="522">
        <v>446806</v>
      </c>
      <c r="J48" s="728"/>
      <c r="K48" s="522">
        <v>37014</v>
      </c>
      <c r="L48" s="522">
        <v>-30814</v>
      </c>
      <c r="M48" s="522">
        <v>12459</v>
      </c>
      <c r="N48" s="522">
        <v>3097</v>
      </c>
      <c r="O48" s="523">
        <v>-1384300</v>
      </c>
      <c r="P48" s="524">
        <f t="shared" si="0"/>
        <v>-976234</v>
      </c>
    </row>
    <row r="49" spans="1:16" ht="13.5">
      <c r="A49" s="167"/>
      <c r="B49" s="19"/>
      <c r="C49" s="453" t="s">
        <v>259</v>
      </c>
      <c r="D49" s="455"/>
      <c r="E49" s="525">
        <v>794</v>
      </c>
      <c r="F49" s="526">
        <v>0</v>
      </c>
      <c r="G49" s="729"/>
      <c r="H49" s="527">
        <v>0</v>
      </c>
      <c r="I49" s="526">
        <v>327541</v>
      </c>
      <c r="J49" s="729"/>
      <c r="K49" s="526">
        <v>0</v>
      </c>
      <c r="L49" s="526">
        <v>0</v>
      </c>
      <c r="M49" s="526">
        <v>0</v>
      </c>
      <c r="N49" s="526">
        <v>0</v>
      </c>
      <c r="O49" s="528">
        <v>2851</v>
      </c>
      <c r="P49" s="529">
        <f t="shared" si="0"/>
        <v>331186</v>
      </c>
    </row>
    <row r="50" spans="1:16" ht="13.5">
      <c r="A50" s="167"/>
      <c r="B50" s="19"/>
      <c r="C50" s="453" t="s">
        <v>260</v>
      </c>
      <c r="D50" s="455"/>
      <c r="E50" s="525">
        <v>0</v>
      </c>
      <c r="F50" s="526">
        <v>0</v>
      </c>
      <c r="G50" s="729"/>
      <c r="H50" s="527">
        <v>0</v>
      </c>
      <c r="I50" s="526">
        <v>0</v>
      </c>
      <c r="J50" s="729"/>
      <c r="K50" s="526">
        <v>0</v>
      </c>
      <c r="L50" s="526">
        <v>0</v>
      </c>
      <c r="M50" s="526">
        <v>0</v>
      </c>
      <c r="N50" s="526">
        <v>2382</v>
      </c>
      <c r="O50" s="528">
        <v>0</v>
      </c>
      <c r="P50" s="529">
        <f t="shared" si="0"/>
        <v>2382</v>
      </c>
    </row>
    <row r="51" spans="1:16" ht="13.5">
      <c r="A51" s="167"/>
      <c r="B51" s="19"/>
      <c r="C51" s="453" t="s">
        <v>261</v>
      </c>
      <c r="D51" s="455"/>
      <c r="E51" s="515">
        <v>0</v>
      </c>
      <c r="F51" s="444">
        <v>0</v>
      </c>
      <c r="G51" s="722"/>
      <c r="H51" s="516">
        <v>0</v>
      </c>
      <c r="I51" s="444">
        <v>105379</v>
      </c>
      <c r="J51" s="722"/>
      <c r="K51" s="444">
        <v>0</v>
      </c>
      <c r="L51" s="444">
        <v>0</v>
      </c>
      <c r="M51" s="444">
        <v>0</v>
      </c>
      <c r="N51" s="444">
        <v>0</v>
      </c>
      <c r="O51" s="445">
        <v>0</v>
      </c>
      <c r="P51" s="446">
        <f t="shared" si="0"/>
        <v>105379</v>
      </c>
    </row>
    <row r="52" spans="1:16" ht="13.5">
      <c r="A52" s="167"/>
      <c r="B52" s="19"/>
      <c r="C52" s="453" t="s">
        <v>262</v>
      </c>
      <c r="D52" s="455"/>
      <c r="E52" s="515">
        <v>0</v>
      </c>
      <c r="F52" s="444">
        <v>0</v>
      </c>
      <c r="G52" s="722"/>
      <c r="H52" s="516">
        <v>0</v>
      </c>
      <c r="I52" s="444">
        <v>0</v>
      </c>
      <c r="J52" s="722"/>
      <c r="K52" s="444">
        <v>0</v>
      </c>
      <c r="L52" s="444">
        <v>0</v>
      </c>
      <c r="M52" s="444">
        <v>0</v>
      </c>
      <c r="N52" s="444">
        <v>0</v>
      </c>
      <c r="O52" s="445">
        <v>0</v>
      </c>
      <c r="P52" s="446">
        <f t="shared" si="0"/>
        <v>0</v>
      </c>
    </row>
    <row r="53" spans="1:16" ht="13.5">
      <c r="A53" s="167"/>
      <c r="B53" s="19"/>
      <c r="C53" s="453" t="s">
        <v>263</v>
      </c>
      <c r="D53" s="455"/>
      <c r="E53" s="515">
        <v>0</v>
      </c>
      <c r="F53" s="444">
        <v>0</v>
      </c>
      <c r="G53" s="722"/>
      <c r="H53" s="444">
        <v>14820</v>
      </c>
      <c r="I53" s="444">
        <v>13886</v>
      </c>
      <c r="J53" s="722"/>
      <c r="K53" s="444">
        <v>37014</v>
      </c>
      <c r="L53" s="444">
        <v>0</v>
      </c>
      <c r="M53" s="444">
        <v>12459</v>
      </c>
      <c r="N53" s="444">
        <v>715</v>
      </c>
      <c r="O53" s="445">
        <v>0</v>
      </c>
      <c r="P53" s="446">
        <f t="shared" si="0"/>
        <v>78894</v>
      </c>
    </row>
    <row r="54" spans="1:16" ht="13.5">
      <c r="A54" s="167"/>
      <c r="B54" s="19"/>
      <c r="C54" s="480" t="s">
        <v>273</v>
      </c>
      <c r="D54" s="281"/>
      <c r="E54" s="465">
        <v>0</v>
      </c>
      <c r="F54" s="466">
        <v>76110</v>
      </c>
      <c r="G54" s="731"/>
      <c r="H54" s="466">
        <v>0</v>
      </c>
      <c r="I54" s="466">
        <v>0</v>
      </c>
      <c r="J54" s="731"/>
      <c r="K54" s="466">
        <v>0</v>
      </c>
      <c r="L54" s="466">
        <v>30814</v>
      </c>
      <c r="M54" s="466">
        <v>0</v>
      </c>
      <c r="N54" s="466">
        <v>0</v>
      </c>
      <c r="O54" s="13">
        <v>1387151</v>
      </c>
      <c r="P54" s="467">
        <f t="shared" si="0"/>
        <v>1494075</v>
      </c>
    </row>
    <row r="55" spans="1:16" ht="13.5">
      <c r="A55" s="167"/>
      <c r="B55" s="19"/>
      <c r="C55" s="480" t="s">
        <v>264</v>
      </c>
      <c r="D55" s="475" t="s">
        <v>265</v>
      </c>
      <c r="E55" s="443">
        <v>0</v>
      </c>
      <c r="F55" s="444">
        <v>15351</v>
      </c>
      <c r="G55" s="722"/>
      <c r="H55" s="444">
        <v>3110</v>
      </c>
      <c r="I55" s="444">
        <v>4229</v>
      </c>
      <c r="J55" s="722"/>
      <c r="K55" s="444">
        <v>633</v>
      </c>
      <c r="L55" s="444">
        <v>714</v>
      </c>
      <c r="M55" s="444">
        <v>475</v>
      </c>
      <c r="N55" s="444">
        <v>212</v>
      </c>
      <c r="O55" s="445">
        <v>0</v>
      </c>
      <c r="P55" s="446">
        <f t="shared" si="0"/>
        <v>24724</v>
      </c>
    </row>
    <row r="56" spans="1:16" ht="13.5">
      <c r="A56" s="168"/>
      <c r="B56" s="21"/>
      <c r="C56" s="481"/>
      <c r="D56" s="477" t="s">
        <v>274</v>
      </c>
      <c r="E56" s="471">
        <v>0</v>
      </c>
      <c r="F56" s="472">
        <v>0</v>
      </c>
      <c r="G56" s="725"/>
      <c r="H56" s="472">
        <v>0</v>
      </c>
      <c r="I56" s="472">
        <v>0</v>
      </c>
      <c r="J56" s="725"/>
      <c r="K56" s="472">
        <v>0</v>
      </c>
      <c r="L56" s="472">
        <v>0</v>
      </c>
      <c r="M56" s="472">
        <v>0</v>
      </c>
      <c r="N56" s="472">
        <v>0</v>
      </c>
      <c r="O56" s="473">
        <v>23848</v>
      </c>
      <c r="P56" s="474">
        <f t="shared" si="0"/>
        <v>23848</v>
      </c>
    </row>
    <row r="57" spans="1:16" s="170" customFormat="1" ht="14.25" thickBot="1">
      <c r="A57" s="222" t="s">
        <v>266</v>
      </c>
      <c r="B57" s="223"/>
      <c r="C57" s="223"/>
      <c r="D57" s="282"/>
      <c r="E57" s="208">
        <v>570845</v>
      </c>
      <c r="F57" s="209">
        <v>1431379</v>
      </c>
      <c r="G57" s="726"/>
      <c r="H57" s="209">
        <v>1120642</v>
      </c>
      <c r="I57" s="209">
        <v>2485056</v>
      </c>
      <c r="J57" s="726"/>
      <c r="K57" s="209">
        <v>415475</v>
      </c>
      <c r="L57" s="209">
        <v>169520</v>
      </c>
      <c r="M57" s="209">
        <v>148959</v>
      </c>
      <c r="N57" s="209">
        <v>141650</v>
      </c>
      <c r="O57" s="206">
        <v>4638971</v>
      </c>
      <c r="P57" s="210">
        <f t="shared" si="0"/>
        <v>11122497</v>
      </c>
    </row>
    <row r="58" spans="1:16" s="170" customFormat="1" ht="13.5">
      <c r="A58" s="213" t="s">
        <v>267</v>
      </c>
      <c r="B58" s="214"/>
      <c r="C58" s="214"/>
      <c r="D58" s="283"/>
      <c r="E58" s="187">
        <v>571028</v>
      </c>
      <c r="F58" s="25">
        <v>1495099</v>
      </c>
      <c r="G58" s="720"/>
      <c r="H58" s="25">
        <v>1131745</v>
      </c>
      <c r="I58" s="25">
        <v>2530884</v>
      </c>
      <c r="J58" s="720"/>
      <c r="K58" s="25">
        <v>418042</v>
      </c>
      <c r="L58" s="25">
        <v>170191</v>
      </c>
      <c r="M58" s="25">
        <v>149019</v>
      </c>
      <c r="N58" s="25">
        <v>141993</v>
      </c>
      <c r="O58" s="177">
        <v>5432503</v>
      </c>
      <c r="P58" s="178">
        <f t="shared" si="0"/>
        <v>12040504</v>
      </c>
    </row>
    <row r="59" spans="1:16" ht="13.5">
      <c r="A59" s="169" t="s">
        <v>268</v>
      </c>
      <c r="B59" s="22"/>
      <c r="C59" s="22"/>
      <c r="D59" s="193"/>
      <c r="E59" s="23">
        <v>0</v>
      </c>
      <c r="F59" s="24">
        <v>0</v>
      </c>
      <c r="G59" s="723"/>
      <c r="H59" s="46">
        <v>0</v>
      </c>
      <c r="I59" s="24">
        <v>0</v>
      </c>
      <c r="J59" s="723"/>
      <c r="K59" s="24">
        <v>0</v>
      </c>
      <c r="L59" s="24">
        <v>0</v>
      </c>
      <c r="M59" s="24">
        <v>0</v>
      </c>
      <c r="N59" s="24">
        <v>0</v>
      </c>
      <c r="O59" s="173">
        <v>0</v>
      </c>
      <c r="P59" s="175">
        <f t="shared" si="0"/>
        <v>0</v>
      </c>
    </row>
    <row r="60" spans="1:16" ht="13.5">
      <c r="A60" s="169" t="s">
        <v>269</v>
      </c>
      <c r="B60" s="22"/>
      <c r="C60" s="22"/>
      <c r="D60" s="193"/>
      <c r="E60" s="23">
        <v>0</v>
      </c>
      <c r="F60" s="24">
        <v>0</v>
      </c>
      <c r="G60" s="723"/>
      <c r="H60" s="46">
        <v>0</v>
      </c>
      <c r="I60" s="24">
        <v>0</v>
      </c>
      <c r="J60" s="723"/>
      <c r="K60" s="24">
        <v>0</v>
      </c>
      <c r="L60" s="24">
        <v>0</v>
      </c>
      <c r="M60" s="24">
        <v>0</v>
      </c>
      <c r="N60" s="24">
        <v>0</v>
      </c>
      <c r="O60" s="173">
        <v>0</v>
      </c>
      <c r="P60" s="175">
        <f t="shared" si="0"/>
        <v>0</v>
      </c>
    </row>
    <row r="61" spans="1:16" ht="13.5">
      <c r="A61" s="501" t="s">
        <v>270</v>
      </c>
      <c r="B61" s="502" t="s">
        <v>271</v>
      </c>
      <c r="C61" s="503"/>
      <c r="D61" s="504"/>
      <c r="E61" s="505">
        <v>0</v>
      </c>
      <c r="F61" s="506">
        <v>15351</v>
      </c>
      <c r="G61" s="724"/>
      <c r="H61" s="506">
        <v>3110</v>
      </c>
      <c r="I61" s="506">
        <v>4229</v>
      </c>
      <c r="J61" s="724"/>
      <c r="K61" s="506">
        <v>633</v>
      </c>
      <c r="L61" s="506">
        <v>714</v>
      </c>
      <c r="M61" s="506">
        <v>475</v>
      </c>
      <c r="N61" s="506">
        <v>212</v>
      </c>
      <c r="O61" s="507">
        <v>0</v>
      </c>
      <c r="P61" s="508">
        <f t="shared" si="0"/>
        <v>24724</v>
      </c>
    </row>
    <row r="62" spans="1:16" ht="14.25" thickBot="1">
      <c r="A62" s="272" t="s">
        <v>272</v>
      </c>
      <c r="B62" s="459" t="s">
        <v>275</v>
      </c>
      <c r="C62" s="460"/>
      <c r="D62" s="461"/>
      <c r="E62" s="449">
        <v>0</v>
      </c>
      <c r="F62" s="450">
        <v>0</v>
      </c>
      <c r="G62" s="732"/>
      <c r="H62" s="450">
        <v>0</v>
      </c>
      <c r="I62" s="450">
        <v>0</v>
      </c>
      <c r="J62" s="732"/>
      <c r="K62" s="450">
        <v>0</v>
      </c>
      <c r="L62" s="450">
        <v>0</v>
      </c>
      <c r="M62" s="450">
        <v>0</v>
      </c>
      <c r="N62" s="450">
        <v>0</v>
      </c>
      <c r="O62" s="451">
        <v>23848</v>
      </c>
      <c r="P62" s="452">
        <f>SUM(E62:O62)</f>
        <v>23848</v>
      </c>
    </row>
  </sheetData>
  <mergeCells count="1">
    <mergeCell ref="P2:P4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Q31"/>
  <sheetViews>
    <sheetView zoomScaleSheetLayoutView="100" workbookViewId="0" topLeftCell="A1">
      <pane xSplit="5" ySplit="4" topLeftCell="L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35" sqref="O35"/>
    </sheetView>
  </sheetViews>
  <sheetFormatPr defaultColWidth="9.00390625" defaultRowHeight="13.5"/>
  <cols>
    <col min="1" max="1" width="9.00390625" style="630" customWidth="1"/>
    <col min="2" max="2" width="4.875" style="635" customWidth="1"/>
    <col min="3" max="3" width="21.25390625" style="635" customWidth="1"/>
    <col min="4" max="4" width="22.75390625" style="635" customWidth="1"/>
    <col min="5" max="5" width="7.75390625" style="635" customWidth="1"/>
    <col min="6" max="17" width="11.375" style="629" customWidth="1"/>
    <col min="18" max="16384" width="9.00390625" style="630" customWidth="1"/>
  </cols>
  <sheetData>
    <row r="1" spans="1:17" ht="19.5" customHeight="1" thickBot="1">
      <c r="A1" s="628"/>
      <c r="B1" s="82" t="s">
        <v>278</v>
      </c>
      <c r="C1" s="629"/>
      <c r="D1" s="629"/>
      <c r="E1" s="629"/>
      <c r="Q1" s="89" t="s">
        <v>276</v>
      </c>
    </row>
    <row r="2" spans="1:17" ht="19.5" customHeight="1">
      <c r="A2" s="628"/>
      <c r="B2" s="354"/>
      <c r="C2" s="355"/>
      <c r="D2" s="356" t="s">
        <v>279</v>
      </c>
      <c r="E2" s="362"/>
      <c r="F2" s="163" t="s">
        <v>37</v>
      </c>
      <c r="G2" s="162" t="s">
        <v>38</v>
      </c>
      <c r="H2" s="162" t="s">
        <v>38</v>
      </c>
      <c r="I2" s="162" t="s">
        <v>39</v>
      </c>
      <c r="J2" s="162" t="s">
        <v>40</v>
      </c>
      <c r="K2" s="162" t="s">
        <v>40</v>
      </c>
      <c r="L2" s="162" t="s">
        <v>41</v>
      </c>
      <c r="M2" s="162" t="s">
        <v>42</v>
      </c>
      <c r="N2" s="162" t="s">
        <v>43</v>
      </c>
      <c r="O2" s="162" t="s">
        <v>44</v>
      </c>
      <c r="P2" s="171" t="s">
        <v>45</v>
      </c>
      <c r="Q2" s="791" t="s">
        <v>277</v>
      </c>
    </row>
    <row r="3" spans="1:17" ht="19.5" customHeight="1">
      <c r="A3" s="628"/>
      <c r="B3" s="357"/>
      <c r="C3" s="83"/>
      <c r="D3" s="84"/>
      <c r="E3" s="363"/>
      <c r="F3" s="185" t="s">
        <v>2</v>
      </c>
      <c r="G3" s="15" t="s">
        <v>46</v>
      </c>
      <c r="H3" s="15" t="s">
        <v>46</v>
      </c>
      <c r="I3" s="15" t="s">
        <v>47</v>
      </c>
      <c r="J3" s="15" t="s">
        <v>48</v>
      </c>
      <c r="K3" s="15" t="s">
        <v>48</v>
      </c>
      <c r="L3" s="15" t="s">
        <v>21</v>
      </c>
      <c r="M3" s="15" t="s">
        <v>49</v>
      </c>
      <c r="N3" s="15" t="s">
        <v>4</v>
      </c>
      <c r="O3" s="15" t="s">
        <v>50</v>
      </c>
      <c r="P3" s="172" t="s">
        <v>51</v>
      </c>
      <c r="Q3" s="792"/>
    </row>
    <row r="4" spans="1:17" ht="19.5" customHeight="1" thickBot="1">
      <c r="A4" s="628"/>
      <c r="B4" s="360"/>
      <c r="C4" s="364" t="s">
        <v>280</v>
      </c>
      <c r="D4" s="365"/>
      <c r="E4" s="366"/>
      <c r="F4" s="605"/>
      <c r="G4" s="182" t="s">
        <v>15</v>
      </c>
      <c r="H4" s="182" t="s">
        <v>16</v>
      </c>
      <c r="I4" s="182"/>
      <c r="J4" s="182" t="s">
        <v>53</v>
      </c>
      <c r="K4" s="182" t="s">
        <v>54</v>
      </c>
      <c r="L4" s="367"/>
      <c r="M4" s="367"/>
      <c r="N4" s="367"/>
      <c r="O4" s="182"/>
      <c r="P4" s="184" t="s">
        <v>55</v>
      </c>
      <c r="Q4" s="793"/>
    </row>
    <row r="5" spans="1:17" ht="19.5" customHeight="1">
      <c r="A5" s="628"/>
      <c r="B5" s="357" t="s">
        <v>281</v>
      </c>
      <c r="C5" s="368"/>
      <c r="D5" s="560" t="s">
        <v>282</v>
      </c>
      <c r="E5" s="811" t="s">
        <v>427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368"/>
      <c r="Q5" s="369"/>
    </row>
    <row r="6" spans="1:17" ht="19.5" customHeight="1">
      <c r="A6" s="628"/>
      <c r="B6" s="358"/>
      <c r="C6" s="85"/>
      <c r="D6" s="561" t="s">
        <v>283</v>
      </c>
      <c r="E6" s="806"/>
      <c r="F6" s="88">
        <f>ROUND(('第4表（22表）'!E33+'第4表（22表）'!E41)/'第4表（22表）'!E58*100,1)</f>
        <v>90.3</v>
      </c>
      <c r="G6" s="88">
        <f>ROUND(('第4表（22表）'!F33+'第4表（22表）'!F41)/'第4表（22表）'!F58*100,1)</f>
        <v>74.4</v>
      </c>
      <c r="H6" s="86" t="s">
        <v>428</v>
      </c>
      <c r="I6" s="88">
        <f>ROUND(('第4表（22表）'!H33+'第4表（22表）'!H41)/'第4表（22表）'!H58*100,1)</f>
        <v>61.5</v>
      </c>
      <c r="J6" s="88">
        <f>ROUND(('第4表（22表）'!I33+'第4表（22表）'!I41)/'第4表（22表）'!I58*100,1)</f>
        <v>60.1</v>
      </c>
      <c r="K6" s="86" t="s">
        <v>428</v>
      </c>
      <c r="L6" s="88">
        <f>ROUND(('第4表（22表）'!K33+'第4表（22表）'!K41)/'第4表（22表）'!K58*100,1)</f>
        <v>99.4</v>
      </c>
      <c r="M6" s="88">
        <f>ROUND(('第4表（22表）'!L33+'第4表（22表）'!L41)/'第4表（22表）'!L58*100,1)</f>
        <v>99.6</v>
      </c>
      <c r="N6" s="88">
        <f>ROUND(('第4表（22表）'!M33+'第4表（22表）'!M41)/'第4表（22表）'!M58*100,1)</f>
        <v>100</v>
      </c>
      <c r="O6" s="88">
        <f>ROUND(('第4表（22表）'!N33+'第4表（22表）'!N41)/'第4表（22表）'!N58*100,1)</f>
        <v>99.8</v>
      </c>
      <c r="P6" s="85">
        <f>ROUND(('第4表（22表）'!O33+'第4表（22表）'!O41)/'第4表（22表）'!O58*100,1)</f>
        <v>35.5</v>
      </c>
      <c r="Q6" s="370">
        <f>ROUND(('第4表（22表）'!P33+'第4表（22表）'!P41)/'第4表（22表）'!P58*100,1)</f>
        <v>55.2</v>
      </c>
    </row>
    <row r="7" spans="1:17" ht="19.5" customHeight="1">
      <c r="A7" s="628"/>
      <c r="B7" s="359" t="s">
        <v>284</v>
      </c>
      <c r="C7" s="559"/>
      <c r="D7" s="562" t="s">
        <v>285</v>
      </c>
      <c r="E7" s="805" t="s">
        <v>429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368"/>
      <c r="Q7" s="369"/>
    </row>
    <row r="8" spans="1:17" ht="19.5" customHeight="1">
      <c r="A8" s="628"/>
      <c r="B8" s="358"/>
      <c r="C8" s="85"/>
      <c r="D8" s="561" t="s">
        <v>286</v>
      </c>
      <c r="E8" s="806"/>
      <c r="F8" s="88">
        <f>ROUND('第4表（22表）'!E5/('第4表（22表）'!E21+'第4表（22表）'!E32+'第4表（22表）'!E41)*100,1)</f>
        <v>96.9</v>
      </c>
      <c r="G8" s="88">
        <f>ROUND('第4表（22表）'!F5/('第4表（22表）'!F21+'第4表（22表）'!F32+'第4表（22表）'!F41)*100,1)</f>
        <v>91.8</v>
      </c>
      <c r="H8" s="86" t="s">
        <v>195</v>
      </c>
      <c r="I8" s="88">
        <f>ROUND('第4表（22表）'!H5/('第4表（22表）'!H21+'第4表（22表）'!H32+'第4表（22表）'!H41)*100,1)</f>
        <v>84.3</v>
      </c>
      <c r="J8" s="88">
        <f>ROUND('第4表（22表）'!I5/('第4表（22表）'!I21+'第4表（22表）'!I32+'第4表（22表）'!I41)*100,1)</f>
        <v>76.9</v>
      </c>
      <c r="K8" s="86" t="s">
        <v>195</v>
      </c>
      <c r="L8" s="88">
        <f>ROUND('第4表（22表）'!K5/('第4表（22表）'!K21+'第4表（22表）'!K32+'第4表（22表）'!K41)*100,1)</f>
        <v>44.6</v>
      </c>
      <c r="M8" s="88">
        <f>ROUND('第4表（22表）'!L5/('第4表（22表）'!L21+'第4表（22表）'!L32+'第4表（22表）'!L41)*100,1)</f>
        <v>54.5</v>
      </c>
      <c r="N8" s="88">
        <f>ROUND('第4表（22表）'!M5/('第4表（22表）'!M21+'第4表（22表）'!M32+'第4表（22表）'!M41)*100,1)</f>
        <v>34.9</v>
      </c>
      <c r="O8" s="88">
        <f>ROUND('第4表（22表）'!N5/('第4表（22表）'!N21+'第4表（22表）'!N32+'第4表（22表）'!N41)*100,1)</f>
        <v>60.9</v>
      </c>
      <c r="P8" s="85">
        <f>ROUND('第4表（22表）'!O5/('第4表（22表）'!O21+'第4表（22表）'!O32+'第4表（22表）'!O41)*100,1)</f>
        <v>99</v>
      </c>
      <c r="Q8" s="370">
        <f>ROUND('第4表（22表）'!P5/('第4表（22表）'!P21+'第4表（22表）'!P32+'第4表（22表）'!P41)*100,1)</f>
        <v>88.2</v>
      </c>
    </row>
    <row r="9" spans="1:17" ht="19.5" customHeight="1">
      <c r="A9" s="628"/>
      <c r="B9" s="359" t="s">
        <v>287</v>
      </c>
      <c r="C9" s="559"/>
      <c r="D9" s="562" t="s">
        <v>288</v>
      </c>
      <c r="E9" s="805" t="s">
        <v>430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368"/>
      <c r="Q9" s="369"/>
    </row>
    <row r="10" spans="1:17" ht="19.5" customHeight="1">
      <c r="A10" s="628"/>
      <c r="B10" s="358"/>
      <c r="C10" s="85"/>
      <c r="D10" s="561" t="s">
        <v>289</v>
      </c>
      <c r="E10" s="806"/>
      <c r="F10" s="88">
        <f>ROUND('第4表（22表）'!E14/'第4表（22表）'!E27*100,1)</f>
        <v>9861.7</v>
      </c>
      <c r="G10" s="88">
        <f>ROUND('第4表（22表）'!F14/'第4表（22表）'!F27*100,1)</f>
        <v>6804</v>
      </c>
      <c r="H10" s="86" t="s">
        <v>431</v>
      </c>
      <c r="I10" s="88">
        <f>ROUND('第4表（22表）'!H14/'第4表（22表）'!H27*100,1)</f>
        <v>1686.1</v>
      </c>
      <c r="J10" s="88">
        <f>ROUND('第4表（22表）'!I14/'第4表（22表）'!I27*100,1)</f>
        <v>13766.4</v>
      </c>
      <c r="K10" s="86" t="s">
        <v>431</v>
      </c>
      <c r="L10" s="88">
        <f>ROUND('第4表（22表）'!K14/'第4表（22表）'!K27*100,1)</f>
        <v>9073.2</v>
      </c>
      <c r="M10" s="88">
        <f>ROUND('第4表（22表）'!L14/'第4表（22表）'!L27*100,1)</f>
        <v>11604.3</v>
      </c>
      <c r="N10" s="88">
        <f>ROUND('第4表（22表）'!M14/'第4表（22表）'!M27*100,1)</f>
        <v>161601.7</v>
      </c>
      <c r="O10" s="88">
        <f>ROUND('第4表（22表）'!N14/'第4表（22表）'!N27*100,1)</f>
        <v>16240.2</v>
      </c>
      <c r="P10" s="85">
        <f>ROUND('第4表（22表）'!O14/'第4表（22表）'!O27*100,1)</f>
        <v>1705.3</v>
      </c>
      <c r="Q10" s="370">
        <f>ROUND('第4表（22表）'!P14/'第4表（22表）'!P27*100,1)</f>
        <v>5883.7</v>
      </c>
    </row>
    <row r="11" spans="1:17" ht="19.5" customHeight="1">
      <c r="A11" s="628"/>
      <c r="B11" s="359" t="s">
        <v>290</v>
      </c>
      <c r="C11" s="559"/>
      <c r="D11" s="562" t="s">
        <v>291</v>
      </c>
      <c r="E11" s="805" t="s">
        <v>432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368"/>
      <c r="Q11" s="369"/>
    </row>
    <row r="12" spans="1:17" ht="19.5" customHeight="1">
      <c r="A12" s="628"/>
      <c r="B12" s="358"/>
      <c r="C12" s="85"/>
      <c r="D12" s="561" t="s">
        <v>292</v>
      </c>
      <c r="E12" s="806"/>
      <c r="F12" s="88">
        <f>ROUND(+'第2表（20表）'!E5/'第2表（20表）'!E19*100,1)</f>
        <v>100</v>
      </c>
      <c r="G12" s="88">
        <f>ROUND(+'第2表（20表）'!F5/'第2表（20表）'!F19*100,1)</f>
        <v>116.7</v>
      </c>
      <c r="H12" s="88" t="e">
        <f>ROUND(+'第2表（20表）'!G5/'第2表（20表）'!G19*100,1)</f>
        <v>#DIV/0!</v>
      </c>
      <c r="I12" s="88">
        <f>ROUND(+'第2表（20表）'!H5/'第2表（20表）'!H19*100,1)</f>
        <v>102.6</v>
      </c>
      <c r="J12" s="88">
        <f>ROUND(+'第2表（20表）'!I5/'第2表（20表）'!I19*100,1)</f>
        <v>93.2</v>
      </c>
      <c r="K12" s="88">
        <f>ROUND(+'第2表（20表）'!J5/'第2表（20表）'!J19*100,1)</f>
        <v>153.3</v>
      </c>
      <c r="L12" s="88">
        <f>ROUND(+'第2表（20表）'!K5/'第2表（20表）'!K19*100,1)</f>
        <v>102</v>
      </c>
      <c r="M12" s="88">
        <f>ROUND(+'第2表（20表）'!L5/'第2表（20表）'!L19*100,1)</f>
        <v>105.8</v>
      </c>
      <c r="N12" s="88">
        <f>ROUND(+'第2表（20表）'!M5/'第2表（20表）'!M19*100,1)</f>
        <v>105.9</v>
      </c>
      <c r="O12" s="88">
        <f>ROUND(+'第2表（20表）'!N5/'第2表（20表）'!N19*100,1)</f>
        <v>103.2</v>
      </c>
      <c r="P12" s="85">
        <f>ROUND(+'第2表（20表）'!O5/'第2表（20表）'!O19*100,1)</f>
        <v>91.8</v>
      </c>
      <c r="Q12" s="370">
        <f>ROUND(+'第2表（20表）'!P5/'第2表（20表）'!P19*100,1)</f>
        <v>100.1</v>
      </c>
    </row>
    <row r="13" spans="1:17" ht="19.5" customHeight="1">
      <c r="A13" s="628"/>
      <c r="B13" s="359" t="s">
        <v>293</v>
      </c>
      <c r="C13" s="559"/>
      <c r="D13" s="562" t="s">
        <v>294</v>
      </c>
      <c r="E13" s="805" t="s">
        <v>383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368"/>
      <c r="Q13" s="369"/>
    </row>
    <row r="14" spans="1:17" ht="19.5" customHeight="1">
      <c r="A14" s="628"/>
      <c r="B14" s="358"/>
      <c r="C14" s="85"/>
      <c r="D14" s="561" t="s">
        <v>295</v>
      </c>
      <c r="E14" s="806"/>
      <c r="F14" s="88">
        <f>ROUND((+'第2表（20表）'!E6+'第2表（20表）'!E12)/('第2表（20表）'!E20+'第2表（20表）'!E29)*100,1)</f>
        <v>100</v>
      </c>
      <c r="G14" s="88">
        <f>ROUND((+'第2表（20表）'!F6+'第2表（20表）'!F12)/('第2表（20表）'!F20+'第2表（20表）'!F29)*100,1)</f>
        <v>116.7</v>
      </c>
      <c r="H14" s="88" t="e">
        <f>ROUND((+'第2表（20表）'!G6+'第2表（20表）'!G12)/('第2表（20表）'!G20+'第2表（20表）'!G29)*100,1)</f>
        <v>#DIV/0!</v>
      </c>
      <c r="I14" s="88">
        <f>ROUND((+'第2表（20表）'!H6+'第2表（20表）'!H12)/('第2表（20表）'!H20+'第2表（20表）'!H29)*100,1)</f>
        <v>102.6</v>
      </c>
      <c r="J14" s="88">
        <f>ROUND((+'第2表（20表）'!I6+'第2表（20表）'!I12)/('第2表（20表）'!I20+'第2表（20表）'!I29)*100,1)</f>
        <v>93.2</v>
      </c>
      <c r="K14" s="88">
        <f>ROUND((+'第2表（20表）'!J6+'第2表（20表）'!J12)/('第2表（20表）'!J20+'第2表（20表）'!J29)*100,1)</f>
        <v>153.3</v>
      </c>
      <c r="L14" s="88">
        <f>ROUND((+'第2表（20表）'!K6+'第2表（20表）'!K12)/('第2表（20表）'!K20+'第2表（20表）'!K29)*100,1)</f>
        <v>102</v>
      </c>
      <c r="M14" s="88">
        <f>ROUND((+'第2表（20表）'!L6+'第2表（20表）'!L12)/('第2表（20表）'!L20+'第2表（20表）'!L29)*100,1)</f>
        <v>105.8</v>
      </c>
      <c r="N14" s="88">
        <f>ROUND((+'第2表（20表）'!M6+'第2表（20表）'!M12)/('第2表（20表）'!M20+'第2表（20表）'!M29)*100,1)</f>
        <v>105.9</v>
      </c>
      <c r="O14" s="88">
        <f>ROUND((+'第2表（20表）'!N6+'第2表（20表）'!N12)/('第2表（20表）'!N20+'第2表（20表）'!N29)*100,1)</f>
        <v>103.2</v>
      </c>
      <c r="P14" s="85">
        <f>ROUND((+'第2表（20表）'!O6+'第2表（20表）'!O12)/('第2表（20表）'!O20+'第2表（20表）'!O29)*100,1)</f>
        <v>91.8</v>
      </c>
      <c r="Q14" s="370">
        <f>ROUND((+'第2表（20表）'!P6+'第2表（20表）'!P12)/('第2表（20表）'!P20+'第2表（20表）'!P29)*100,1)</f>
        <v>100.1</v>
      </c>
    </row>
    <row r="15" spans="1:17" ht="19.5" customHeight="1">
      <c r="A15" s="628"/>
      <c r="B15" s="359" t="s">
        <v>384</v>
      </c>
      <c r="C15" s="559"/>
      <c r="D15" s="562" t="s">
        <v>385</v>
      </c>
      <c r="E15" s="805" t="s">
        <v>383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368"/>
      <c r="Q15" s="369"/>
    </row>
    <row r="16" spans="1:17" ht="19.5" customHeight="1">
      <c r="A16" s="628"/>
      <c r="B16" s="358"/>
      <c r="C16" s="85"/>
      <c r="D16" s="561" t="s">
        <v>386</v>
      </c>
      <c r="E16" s="806"/>
      <c r="F16" s="88">
        <f>ROUND(('第2表（20表）'!E6-'第2表（20表）'!E8)/('第2表（20表）'!E20-'第2表（20表）'!E23)*100,1)</f>
        <v>51.2</v>
      </c>
      <c r="G16" s="88">
        <f>ROUND(('第2表（20表）'!F6-'第2表（20表）'!F8)/('第2表（20表）'!F20-'第2表（20表）'!F23)*100,1)</f>
        <v>67.5</v>
      </c>
      <c r="H16" s="88" t="e">
        <f>ROUND(('第2表（20表）'!G6-'第2表（20表）'!G8)/('第2表（20表）'!G20-'第2表（20表）'!G23)*100,1)</f>
        <v>#DIV/0!</v>
      </c>
      <c r="I16" s="88">
        <f>ROUND(('第2表（20表）'!H6-'第2表（20表）'!H8)/('第2表（20表）'!H20-'第2表（20表）'!H23)*100,1)</f>
        <v>111.3</v>
      </c>
      <c r="J16" s="88">
        <f>ROUND(('第2表（20表）'!I6-'第2表（20表）'!I8)/('第2表（20表）'!I20-'第2表（20表）'!I23)*100,1)</f>
        <v>107.7</v>
      </c>
      <c r="K16" s="88">
        <f>ROUND(('第2表（20表）'!J6-'第2表（20表）'!J8)/('第2表（20表）'!J20-'第2表（20表）'!J23)*100,1)</f>
        <v>153.3</v>
      </c>
      <c r="L16" s="88">
        <f>ROUND(('第2表（20表）'!K6-'第2表（20表）'!K8)/('第2表（20表）'!K20-'第2表（20表）'!K23)*100,1)</f>
        <v>100.3</v>
      </c>
      <c r="M16" s="88">
        <f>ROUND(('第2表（20表）'!L6-'第2表（20表）'!L8)/('第2表（20表）'!L20-'第2表（20表）'!L23)*100,1)</f>
        <v>104.3</v>
      </c>
      <c r="N16" s="88">
        <f>ROUND(('第2表（20表）'!M6-'第2表（20表）'!M8)/('第2表（20表）'!M20-'第2表（20表）'!M23)*100,1)</f>
        <v>99.2</v>
      </c>
      <c r="O16" s="88">
        <f>ROUND(('第2表（20表）'!N6-'第2表（20表）'!N8)/('第2表（20表）'!N20-'第2表（20表）'!N23)*100,1)</f>
        <v>0</v>
      </c>
      <c r="P16" s="85">
        <f>ROUND(('第2表（20表）'!O6-'第2表（20表）'!O8)/('第2表（20表）'!O20-'第2表（20表）'!O23)*100,1)</f>
        <v>90.9</v>
      </c>
      <c r="Q16" s="370">
        <f>ROUND(('第2表（20表）'!P6-'第2表（20表）'!P8)/('第2表（20表）'!P20-'第2表（20表）'!P23)*100,1)</f>
        <v>97.9</v>
      </c>
    </row>
    <row r="17" spans="1:17" ht="19.5" customHeight="1">
      <c r="A17" s="628"/>
      <c r="B17" s="809" t="s">
        <v>296</v>
      </c>
      <c r="C17" s="810"/>
      <c r="D17" s="563" t="s">
        <v>297</v>
      </c>
      <c r="E17" s="805" t="s">
        <v>433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368"/>
      <c r="Q17" s="369"/>
    </row>
    <row r="18" spans="1:17" ht="19.5" customHeight="1" thickBot="1">
      <c r="A18" s="628"/>
      <c r="B18" s="360"/>
      <c r="C18" s="364"/>
      <c r="D18" s="564" t="s">
        <v>298</v>
      </c>
      <c r="E18" s="804"/>
      <c r="F18" s="361">
        <f>ROUND('第6表(23表)'!E42/'第2表（20表）'!E26*100,1)</f>
        <v>283.6</v>
      </c>
      <c r="G18" s="361">
        <f>ROUND('第6表(23表)'!F42/'第2表（20表）'!F26*100,1)</f>
        <v>372.6</v>
      </c>
      <c r="H18" s="361" t="e">
        <f>ROUND('第6表(23表)'!G42/'第2表（20表）'!G26*100,1)</f>
        <v>#DIV/0!</v>
      </c>
      <c r="I18" s="361">
        <f>ROUND('第6表(23表)'!H42/'第2表（20表）'!H26*100,1)</f>
        <v>116.1</v>
      </c>
      <c r="J18" s="361">
        <f>ROUND('第6表(23表)'!I42/'第2表（20表）'!I26*100,1)</f>
        <v>57.9</v>
      </c>
      <c r="K18" s="361">
        <f>ROUND('第6表(23表)'!J42/'第2表（20表）'!J26*100,1)</f>
        <v>0</v>
      </c>
      <c r="L18" s="361">
        <f>ROUND('第6表(23表)'!K42/'第2表（20表）'!K26*100,1)</f>
        <v>0</v>
      </c>
      <c r="M18" s="361">
        <f>ROUND('第6表(23表)'!L42/'第2表（20表）'!L26*100,1)</f>
        <v>0</v>
      </c>
      <c r="N18" s="361">
        <f>ROUND('第6表(23表)'!M42/'第2表（20表）'!M26*100,1)</f>
        <v>0</v>
      </c>
      <c r="O18" s="361">
        <f>ROUND('第6表(23表)'!N42/'第2表（20表）'!N26*100,1)</f>
        <v>0</v>
      </c>
      <c r="P18" s="618">
        <f>ROUND('第6表(23表)'!O42/'第2表（20表）'!O26*100,1)</f>
        <v>209.9</v>
      </c>
      <c r="Q18" s="634">
        <f>ROUND('第6表(23表)'!P42/'第2表（20表）'!P26*100,1)</f>
        <v>159.2</v>
      </c>
    </row>
    <row r="19" spans="1:17" ht="19.5" customHeight="1">
      <c r="A19" s="628"/>
      <c r="B19" s="357" t="s">
        <v>299</v>
      </c>
      <c r="C19" s="368"/>
      <c r="D19" s="636"/>
      <c r="E19" s="637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4"/>
      <c r="Q19" s="735"/>
    </row>
    <row r="20" spans="1:17" ht="19.5" customHeight="1">
      <c r="A20" s="628"/>
      <c r="B20" s="357"/>
      <c r="C20" s="565" t="s">
        <v>300</v>
      </c>
      <c r="D20" s="567" t="s">
        <v>301</v>
      </c>
      <c r="E20" s="807" t="s">
        <v>434</v>
      </c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9"/>
      <c r="Q20" s="570"/>
    </row>
    <row r="21" spans="1:17" ht="19.5" customHeight="1">
      <c r="A21" s="628"/>
      <c r="B21" s="357"/>
      <c r="C21" s="576"/>
      <c r="D21" s="577" t="s">
        <v>302</v>
      </c>
      <c r="E21" s="803"/>
      <c r="F21" s="87">
        <f>ROUND(+'第6表(23表)'!E38/'第2表（20表）'!E7*100,1)</f>
        <v>419.6</v>
      </c>
      <c r="G21" s="87">
        <f>ROUND(+'第6表(23表)'!F38/'第2表（20表）'!F7*100,1)</f>
        <v>553</v>
      </c>
      <c r="H21" s="573" t="s">
        <v>172</v>
      </c>
      <c r="I21" s="87">
        <f>ROUND(+'第6表(23表)'!H38/'第2表（20表）'!H7*100,1)</f>
        <v>30.8</v>
      </c>
      <c r="J21" s="87">
        <f>ROUND(+'第6表(23表)'!I38/'第2表（20表）'!I7*100,1)</f>
        <v>13.3</v>
      </c>
      <c r="K21" s="87">
        <f>ROUND(+'第6表(23表)'!J38/'第2表（20表）'!J7*100,1)</f>
        <v>0</v>
      </c>
      <c r="L21" s="87">
        <f>ROUND(+'第6表(23表)'!K38/'第2表（20表）'!K7*100,1)</f>
        <v>0</v>
      </c>
      <c r="M21" s="87">
        <f>ROUND(+'第6表(23表)'!L38/'第2表（20表）'!L7*100,1)</f>
        <v>0</v>
      </c>
      <c r="N21" s="87">
        <f>ROUND(+'第6表(23表)'!M38/'第2表（20表）'!M7*100,1)</f>
        <v>0</v>
      </c>
      <c r="O21" s="573" t="s">
        <v>172</v>
      </c>
      <c r="P21" s="619">
        <f>ROUND(+'第6表(23表)'!O38/'第2表（20表）'!O7*100,1)</f>
        <v>486.3</v>
      </c>
      <c r="Q21" s="575">
        <f>ROUND(+'第6表(23表)'!P38/'第2表（20表）'!P7*100,1)</f>
        <v>170</v>
      </c>
    </row>
    <row r="22" spans="1:17" ht="19.5" customHeight="1">
      <c r="A22" s="628"/>
      <c r="B22" s="357"/>
      <c r="C22" s="565" t="s">
        <v>187</v>
      </c>
      <c r="D22" s="567" t="s">
        <v>303</v>
      </c>
      <c r="E22" s="807" t="s">
        <v>434</v>
      </c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9"/>
      <c r="Q22" s="570"/>
    </row>
    <row r="23" spans="1:17" ht="19.5" customHeight="1">
      <c r="A23" s="628"/>
      <c r="B23" s="357"/>
      <c r="C23" s="578"/>
      <c r="D23" s="571" t="s">
        <v>302</v>
      </c>
      <c r="E23" s="808"/>
      <c r="F23" s="572">
        <f>ROUND(+'第3表（21表）'!C16/'第2表（20表）'!E7*100,1)</f>
        <v>59</v>
      </c>
      <c r="G23" s="572">
        <f>ROUND(+'第3表（21表）'!F16/'第2表（20表）'!F7*100,1)</f>
        <v>39.9</v>
      </c>
      <c r="H23" s="573" t="s">
        <v>172</v>
      </c>
      <c r="I23" s="572">
        <f>ROUND(+'第3表（21表）'!L16/'第2表（20表）'!H7*100,1)</f>
        <v>7.9</v>
      </c>
      <c r="J23" s="572">
        <f>ROUND(+'第3表（21表）'!O16/'第2表（20表）'!I7*100,1)</f>
        <v>15.6</v>
      </c>
      <c r="K23" s="572">
        <f>ROUND(+'第3表（21表）'!R16/'第2表（20表）'!J7*100,1)</f>
        <v>0</v>
      </c>
      <c r="L23" s="572">
        <f>ROUND(+'第3表（21表）'!U16/'第2表（20表）'!K7*100,1)</f>
        <v>0</v>
      </c>
      <c r="M23" s="572">
        <f>ROUND(+'第3表（21表）'!X16/'第2表（20表）'!L7*100,1)</f>
        <v>0</v>
      </c>
      <c r="N23" s="572">
        <f>ROUND(+'第3表（21表）'!AA16/'第2表（20表）'!M7*100,1)</f>
        <v>0</v>
      </c>
      <c r="O23" s="573" t="s">
        <v>172</v>
      </c>
      <c r="P23" s="574">
        <f>ROUND(+'第3表（21表）'!AG16/'第2表（20表）'!O7*100,1)</f>
        <v>70.7</v>
      </c>
      <c r="Q23" s="575">
        <f>ROUND(+'第3表（21表）'!AJ16/'第2表（20表）'!P7*100,1)</f>
        <v>25.9</v>
      </c>
    </row>
    <row r="24" spans="1:17" ht="19.5" customHeight="1">
      <c r="A24" s="628"/>
      <c r="B24" s="357"/>
      <c r="C24" s="565" t="s">
        <v>304</v>
      </c>
      <c r="D24" s="567" t="s">
        <v>305</v>
      </c>
      <c r="E24" s="807" t="s">
        <v>435</v>
      </c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9"/>
      <c r="Q24" s="570"/>
    </row>
    <row r="25" spans="1:17" ht="19.5" customHeight="1">
      <c r="A25" s="628"/>
      <c r="B25" s="357"/>
      <c r="C25" s="578"/>
      <c r="D25" s="571" t="s">
        <v>302</v>
      </c>
      <c r="E25" s="808"/>
      <c r="F25" s="572">
        <f>ROUND(+'第2表（20表）'!E26/'第2表（20表）'!E7*100,1)</f>
        <v>148</v>
      </c>
      <c r="G25" s="572">
        <f>ROUND(+'第2表（20表）'!F26/'第2表（20表）'!F7*100,1)</f>
        <v>64.5</v>
      </c>
      <c r="H25" s="573" t="s">
        <v>172</v>
      </c>
      <c r="I25" s="572">
        <f>ROUND(+'第2表（20表）'!H26/'第2表（20表）'!H7*100,1)</f>
        <v>26.5</v>
      </c>
      <c r="J25" s="572">
        <f>ROUND(+'第2表（20表）'!I26/'第2表（20表）'!I7*100,1)</f>
        <v>22.9</v>
      </c>
      <c r="K25" s="572">
        <f>ROUND(+'第2表（20表）'!J26/'第2表（20表）'!J7*100,1)</f>
        <v>31</v>
      </c>
      <c r="L25" s="572">
        <f>ROUND(+'第2表（20表）'!K26/'第2表（20表）'!K7*100,1)</f>
        <v>44.1</v>
      </c>
      <c r="M25" s="572">
        <f>ROUND(+'第2表（20表）'!L26/'第2表（20表）'!L7*100,1)</f>
        <v>59.3</v>
      </c>
      <c r="N25" s="572">
        <f>ROUND(+'第2表（20表）'!M26/'第2表（20表）'!M7*100,1)</f>
        <v>77.1</v>
      </c>
      <c r="O25" s="573" t="s">
        <v>172</v>
      </c>
      <c r="P25" s="574">
        <f>ROUND(+'第2表（20表）'!O26/'第2表（20表）'!O7*100,1)</f>
        <v>79.4</v>
      </c>
      <c r="Q25" s="575">
        <f>ROUND(+'第2表（20表）'!P26/'第2表（20表）'!P7*100,1)</f>
        <v>45.6</v>
      </c>
    </row>
    <row r="26" spans="1:17" ht="19.5" customHeight="1">
      <c r="A26" s="628"/>
      <c r="B26" s="357"/>
      <c r="C26" s="576" t="s">
        <v>306</v>
      </c>
      <c r="D26" s="566" t="s">
        <v>307</v>
      </c>
      <c r="E26" s="803" t="s">
        <v>436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368"/>
      <c r="Q26" s="369"/>
    </row>
    <row r="27" spans="1:17" ht="19.5" customHeight="1">
      <c r="A27" s="628"/>
      <c r="B27" s="358"/>
      <c r="C27" s="606"/>
      <c r="D27" s="561" t="s">
        <v>302</v>
      </c>
      <c r="E27" s="806"/>
      <c r="F27" s="88">
        <f>ROUND(+'第3表（21表）'!C13/'第2表（20表）'!E7*100,1)</f>
        <v>1</v>
      </c>
      <c r="G27" s="88">
        <f>ROUND(+'第3表（21表）'!F13/'第2表（20表）'!F7*100,1)</f>
        <v>32</v>
      </c>
      <c r="H27" s="86" t="s">
        <v>172</v>
      </c>
      <c r="I27" s="88">
        <f>ROUND(+'第3表（21表）'!L13/'第2表（20表）'!H7*100,1)</f>
        <v>31.3</v>
      </c>
      <c r="J27" s="88">
        <f>ROUND(+'第3表（21表）'!O13/'第2表（20表）'!I7*100,1)</f>
        <v>9.6</v>
      </c>
      <c r="K27" s="88">
        <f>ROUND(+'第3表（21表）'!R13/'第2表（20表）'!J7*100,1)</f>
        <v>10.8</v>
      </c>
      <c r="L27" s="88">
        <f>ROUND(+'第3表（21表）'!U13/'第2表（20表）'!K7*100,1)</f>
        <v>24.3</v>
      </c>
      <c r="M27" s="88">
        <f>ROUND(+'第3表（21表）'!X13/'第2表（20表）'!L7*100,1)</f>
        <v>22.5</v>
      </c>
      <c r="N27" s="88">
        <f>ROUND(+'第3表（21表）'!AA13/'第2表（20表）'!M7*100,1)</f>
        <v>0</v>
      </c>
      <c r="O27" s="86" t="s">
        <v>172</v>
      </c>
      <c r="P27" s="85">
        <f>ROUND(+'第3表（21表）'!AG13/'第2表（20表）'!O7*100,1)</f>
        <v>18.8</v>
      </c>
      <c r="Q27" s="370">
        <f>ROUND(+'第3表（21表）'!AJ13/'第2表（20表）'!P7*100,1)</f>
        <v>19.2</v>
      </c>
    </row>
    <row r="28" spans="1:17" ht="19.5" customHeight="1">
      <c r="A28" s="628"/>
      <c r="B28" s="359" t="s">
        <v>387</v>
      </c>
      <c r="C28" s="559"/>
      <c r="D28" s="562" t="s">
        <v>390</v>
      </c>
      <c r="E28" s="805" t="s">
        <v>437</v>
      </c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559"/>
      <c r="Q28" s="632"/>
    </row>
    <row r="29" spans="1:17" ht="19.5" customHeight="1">
      <c r="A29" s="628"/>
      <c r="B29" s="358"/>
      <c r="C29" s="85"/>
      <c r="D29" s="561" t="s">
        <v>385</v>
      </c>
      <c r="E29" s="806"/>
      <c r="F29" s="88">
        <f>ROUND(('第2表（20表）'!E47)/('第2表（20表）'!E6-'第2表（20表）'!E8)*100,1)*-1</f>
        <v>0</v>
      </c>
      <c r="G29" s="88">
        <f>ROUND(('第2表（20表）'!F47)/('第2表（20表）'!F6-'第2表（20表）'!F8)*100,1)*-1</f>
        <v>158</v>
      </c>
      <c r="H29" s="88"/>
      <c r="I29" s="88"/>
      <c r="J29" s="88">
        <f>ROUND(('第2表（20表）'!I47)/('第2表（20表）'!I6-'第2表（20表）'!I8)*100,1)*-1</f>
        <v>7.3</v>
      </c>
      <c r="K29" s="88"/>
      <c r="L29" s="88"/>
      <c r="M29" s="88">
        <f>ROUND(('第2表（20表）'!L47)/('第2表（20表）'!L6-'第2表（20表）'!L8)*100,1)*-1</f>
        <v>239.3</v>
      </c>
      <c r="N29" s="88"/>
      <c r="O29" s="88"/>
      <c r="P29" s="633">
        <f>ROUND(('第2表（20表）'!O47)/('第2表（20表）'!O6-'第2表（20表）'!O8)*100,1)*-1</f>
        <v>755.1</v>
      </c>
      <c r="Q29" s="370">
        <f>ROUND(('第2表（20表）'!P47)/('第2表（20表）'!P6-'第2表（20表）'!P8)*100,1)*-1</f>
        <v>227.5</v>
      </c>
    </row>
    <row r="30" spans="2:17" ht="17.25" customHeight="1">
      <c r="B30" s="357" t="s">
        <v>388</v>
      </c>
      <c r="C30" s="368"/>
      <c r="D30" s="566" t="s">
        <v>389</v>
      </c>
      <c r="E30" s="803" t="s">
        <v>438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368"/>
      <c r="Q30" s="369"/>
    </row>
    <row r="31" spans="2:17" ht="17.25" customHeight="1" thickBot="1">
      <c r="B31" s="360"/>
      <c r="C31" s="364"/>
      <c r="D31" s="564" t="s">
        <v>385</v>
      </c>
      <c r="E31" s="804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4"/>
      <c r="Q31" s="634"/>
    </row>
  </sheetData>
  <mergeCells count="15">
    <mergeCell ref="Q2:Q4"/>
    <mergeCell ref="B17:C17"/>
    <mergeCell ref="E5:E6"/>
    <mergeCell ref="E7:E8"/>
    <mergeCell ref="E9:E10"/>
    <mergeCell ref="E11:E12"/>
    <mergeCell ref="E13:E14"/>
    <mergeCell ref="E15:E16"/>
    <mergeCell ref="E17:E18"/>
    <mergeCell ref="E30:E31"/>
    <mergeCell ref="E28:E29"/>
    <mergeCell ref="E20:E21"/>
    <mergeCell ref="E22:E23"/>
    <mergeCell ref="E24:E25"/>
    <mergeCell ref="E26:E27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75"/>
  <sheetViews>
    <sheetView zoomScaleSheetLayoutView="100" workbookViewId="0" topLeftCell="A1">
      <pane xSplit="4" ySplit="4" topLeftCell="E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81" sqref="H81"/>
    </sheetView>
  </sheetViews>
  <sheetFormatPr defaultColWidth="9.00390625" defaultRowHeight="13.5"/>
  <cols>
    <col min="1" max="1" width="4.25390625" style="614" customWidth="1"/>
    <col min="2" max="2" width="4.375" style="614" customWidth="1"/>
    <col min="3" max="3" width="9.625" style="614" customWidth="1"/>
    <col min="4" max="4" width="23.375" style="614" customWidth="1"/>
    <col min="5" max="16" width="12.75390625" style="614" customWidth="1"/>
    <col min="17" max="16384" width="9.00390625" style="615" customWidth="1"/>
  </cols>
  <sheetData>
    <row r="1" spans="1:16" ht="11.25" customHeight="1" thickBot="1">
      <c r="A1" s="30" t="s">
        <v>308</v>
      </c>
      <c r="B1" s="30"/>
      <c r="C1" s="30"/>
      <c r="D1" s="30"/>
      <c r="P1" s="103" t="s">
        <v>34</v>
      </c>
    </row>
    <row r="2" spans="1:16" ht="11.25" customHeight="1">
      <c r="A2" s="284"/>
      <c r="B2" s="285"/>
      <c r="C2" s="285"/>
      <c r="D2" s="300" t="s">
        <v>36</v>
      </c>
      <c r="E2" s="119" t="s">
        <v>403</v>
      </c>
      <c r="F2" s="118" t="s">
        <v>404</v>
      </c>
      <c r="G2" s="118" t="s">
        <v>404</v>
      </c>
      <c r="H2" s="118" t="s">
        <v>405</v>
      </c>
      <c r="I2" s="118" t="s">
        <v>406</v>
      </c>
      <c r="J2" s="118" t="s">
        <v>406</v>
      </c>
      <c r="K2" s="118" t="s">
        <v>407</v>
      </c>
      <c r="L2" s="118" t="s">
        <v>408</v>
      </c>
      <c r="M2" s="118" t="s">
        <v>409</v>
      </c>
      <c r="N2" s="118" t="s">
        <v>410</v>
      </c>
      <c r="O2" s="136" t="s">
        <v>411</v>
      </c>
      <c r="P2" s="786" t="s">
        <v>277</v>
      </c>
    </row>
    <row r="3" spans="1:16" s="614" customFormat="1" ht="11.25" customHeight="1">
      <c r="A3" s="127"/>
      <c r="B3" s="80"/>
      <c r="C3" s="80"/>
      <c r="D3" s="301"/>
      <c r="E3" s="297" t="s">
        <v>2</v>
      </c>
      <c r="F3" s="93" t="s">
        <v>46</v>
      </c>
      <c r="G3" s="93" t="s">
        <v>46</v>
      </c>
      <c r="H3" s="93" t="s">
        <v>47</v>
      </c>
      <c r="I3" s="93" t="s">
        <v>48</v>
      </c>
      <c r="J3" s="93" t="s">
        <v>48</v>
      </c>
      <c r="K3" s="93" t="s">
        <v>21</v>
      </c>
      <c r="L3" s="93" t="s">
        <v>49</v>
      </c>
      <c r="M3" s="93" t="s">
        <v>4</v>
      </c>
      <c r="N3" s="93" t="s">
        <v>50</v>
      </c>
      <c r="O3" s="137" t="s">
        <v>51</v>
      </c>
      <c r="P3" s="787"/>
    </row>
    <row r="4" spans="1:16" s="614" customFormat="1" ht="11.25" customHeight="1" thickBot="1">
      <c r="A4" s="312"/>
      <c r="B4" s="313" t="s">
        <v>113</v>
      </c>
      <c r="C4" s="313"/>
      <c r="D4" s="314" t="s">
        <v>413</v>
      </c>
      <c r="E4" s="315"/>
      <c r="F4" s="150" t="s">
        <v>15</v>
      </c>
      <c r="G4" s="150" t="s">
        <v>16</v>
      </c>
      <c r="H4" s="150"/>
      <c r="I4" s="150" t="s">
        <v>53</v>
      </c>
      <c r="J4" s="150" t="s">
        <v>54</v>
      </c>
      <c r="K4" s="316"/>
      <c r="L4" s="316"/>
      <c r="M4" s="316"/>
      <c r="N4" s="150"/>
      <c r="O4" s="153" t="s">
        <v>55</v>
      </c>
      <c r="P4" s="788"/>
    </row>
    <row r="5" spans="1:16" ht="11.25" customHeight="1">
      <c r="A5" s="127" t="s">
        <v>309</v>
      </c>
      <c r="B5" s="80"/>
      <c r="C5" s="80"/>
      <c r="D5" s="311"/>
      <c r="E5" s="736"/>
      <c r="F5" s="737"/>
      <c r="G5" s="737"/>
      <c r="H5" s="737"/>
      <c r="I5" s="737"/>
      <c r="J5" s="737"/>
      <c r="K5" s="737"/>
      <c r="L5" s="737"/>
      <c r="M5" s="737"/>
      <c r="N5" s="737"/>
      <c r="O5" s="738"/>
      <c r="P5" s="739"/>
    </row>
    <row r="6" spans="1:16" ht="11.25" customHeight="1">
      <c r="A6" s="127"/>
      <c r="B6" s="72" t="s">
        <v>310</v>
      </c>
      <c r="C6" s="61"/>
      <c r="D6" s="302"/>
      <c r="E6" s="62">
        <v>0</v>
      </c>
      <c r="F6" s="69">
        <v>152000</v>
      </c>
      <c r="G6" s="69">
        <v>0</v>
      </c>
      <c r="H6" s="69">
        <v>0</v>
      </c>
      <c r="I6" s="69">
        <v>95500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72">
        <v>392100</v>
      </c>
      <c r="P6" s="309">
        <f aca="true" t="shared" si="0" ref="P6:P21">SUM(E6:O6)</f>
        <v>639600</v>
      </c>
    </row>
    <row r="7" spans="1:16" ht="11.25" customHeight="1">
      <c r="A7" s="127"/>
      <c r="B7" s="68"/>
      <c r="C7" s="587" t="s">
        <v>311</v>
      </c>
      <c r="D7" s="382"/>
      <c r="E7" s="383">
        <v>0</v>
      </c>
      <c r="F7" s="384">
        <v>0</v>
      </c>
      <c r="G7" s="384">
        <v>0</v>
      </c>
      <c r="H7" s="384">
        <v>0</v>
      </c>
      <c r="I7" s="384">
        <v>95500</v>
      </c>
      <c r="J7" s="384">
        <v>0</v>
      </c>
      <c r="K7" s="384">
        <v>0</v>
      </c>
      <c r="L7" s="384">
        <v>0</v>
      </c>
      <c r="M7" s="384">
        <v>0</v>
      </c>
      <c r="N7" s="384">
        <v>0</v>
      </c>
      <c r="O7" s="380">
        <v>0</v>
      </c>
      <c r="P7" s="385">
        <f t="shared" si="0"/>
        <v>95500</v>
      </c>
    </row>
    <row r="8" spans="1:16" ht="11.25" customHeight="1">
      <c r="A8" s="127"/>
      <c r="B8" s="71"/>
      <c r="C8" s="601" t="s">
        <v>312</v>
      </c>
      <c r="D8" s="424"/>
      <c r="E8" s="399">
        <v>0</v>
      </c>
      <c r="F8" s="400">
        <v>152000</v>
      </c>
      <c r="G8" s="400">
        <v>0</v>
      </c>
      <c r="H8" s="400">
        <v>0</v>
      </c>
      <c r="I8" s="400">
        <v>0</v>
      </c>
      <c r="J8" s="400">
        <v>0</v>
      </c>
      <c r="K8" s="400">
        <v>0</v>
      </c>
      <c r="L8" s="400">
        <v>0</v>
      </c>
      <c r="M8" s="400">
        <v>0</v>
      </c>
      <c r="N8" s="400">
        <v>0</v>
      </c>
      <c r="O8" s="401">
        <v>392100</v>
      </c>
      <c r="P8" s="402">
        <f t="shared" si="0"/>
        <v>544100</v>
      </c>
    </row>
    <row r="9" spans="1:16" ht="11.25" customHeight="1">
      <c r="A9" s="127"/>
      <c r="B9" s="29" t="s">
        <v>313</v>
      </c>
      <c r="C9" s="57"/>
      <c r="D9" s="303"/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29">
        <v>87662</v>
      </c>
      <c r="P9" s="138">
        <f t="shared" si="0"/>
        <v>87662</v>
      </c>
    </row>
    <row r="10" spans="1:16" ht="11.25" customHeight="1">
      <c r="A10" s="127"/>
      <c r="B10" s="29" t="s">
        <v>314</v>
      </c>
      <c r="C10" s="57"/>
      <c r="D10" s="303"/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29">
        <v>0</v>
      </c>
      <c r="P10" s="138">
        <f t="shared" si="0"/>
        <v>0</v>
      </c>
    </row>
    <row r="11" spans="1:16" ht="11.25" customHeight="1">
      <c r="A11" s="127"/>
      <c r="B11" s="29" t="s">
        <v>315</v>
      </c>
      <c r="C11" s="57"/>
      <c r="D11" s="303"/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29">
        <v>0</v>
      </c>
      <c r="P11" s="138">
        <f t="shared" si="0"/>
        <v>0</v>
      </c>
    </row>
    <row r="12" spans="1:16" ht="11.25" customHeight="1">
      <c r="A12" s="127"/>
      <c r="B12" s="29" t="s">
        <v>316</v>
      </c>
      <c r="C12" s="57"/>
      <c r="D12" s="303"/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29">
        <v>18843</v>
      </c>
      <c r="P12" s="138">
        <f t="shared" si="0"/>
        <v>18843</v>
      </c>
    </row>
    <row r="13" spans="1:16" ht="11.25" customHeight="1">
      <c r="A13" s="127"/>
      <c r="B13" s="29" t="s">
        <v>317</v>
      </c>
      <c r="C13" s="57"/>
      <c r="D13" s="303"/>
      <c r="E13" s="58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29">
        <v>0</v>
      </c>
      <c r="P13" s="138">
        <f t="shared" si="0"/>
        <v>0</v>
      </c>
    </row>
    <row r="14" spans="1:16" ht="11.25" customHeight="1">
      <c r="A14" s="127"/>
      <c r="B14" s="29" t="s">
        <v>318</v>
      </c>
      <c r="C14" s="57"/>
      <c r="D14" s="303"/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29">
        <v>0</v>
      </c>
      <c r="P14" s="138">
        <f t="shared" si="0"/>
        <v>0</v>
      </c>
    </row>
    <row r="15" spans="1:16" ht="11.25" customHeight="1">
      <c r="A15" s="127"/>
      <c r="B15" s="29" t="s">
        <v>319</v>
      </c>
      <c r="C15" s="57"/>
      <c r="D15" s="303"/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29">
        <v>0</v>
      </c>
      <c r="P15" s="138">
        <f t="shared" si="0"/>
        <v>0</v>
      </c>
    </row>
    <row r="16" spans="1:16" ht="11.25" customHeight="1">
      <c r="A16" s="127"/>
      <c r="B16" s="29" t="s">
        <v>320</v>
      </c>
      <c r="C16" s="57"/>
      <c r="D16" s="303"/>
      <c r="E16" s="58">
        <v>0</v>
      </c>
      <c r="F16" s="59">
        <v>0</v>
      </c>
      <c r="G16" s="59">
        <v>0</v>
      </c>
      <c r="H16" s="59">
        <v>8987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29">
        <v>0</v>
      </c>
      <c r="P16" s="138">
        <f t="shared" si="0"/>
        <v>8987</v>
      </c>
    </row>
    <row r="17" spans="1:16" ht="11.25" customHeight="1">
      <c r="A17" s="127"/>
      <c r="B17" s="29" t="s">
        <v>321</v>
      </c>
      <c r="C17" s="57"/>
      <c r="D17" s="303"/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29">
        <v>0</v>
      </c>
      <c r="P17" s="138">
        <f t="shared" si="0"/>
        <v>0</v>
      </c>
    </row>
    <row r="18" spans="1:16" s="614" customFormat="1" ht="11.25" customHeight="1">
      <c r="A18" s="127"/>
      <c r="B18" s="29" t="s">
        <v>322</v>
      </c>
      <c r="C18" s="57"/>
      <c r="D18" s="303"/>
      <c r="E18" s="58">
        <v>0</v>
      </c>
      <c r="F18" s="59">
        <v>152000</v>
      </c>
      <c r="G18" s="59">
        <v>0</v>
      </c>
      <c r="H18" s="59">
        <v>8987</v>
      </c>
      <c r="I18" s="59">
        <v>95500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29">
        <v>498605</v>
      </c>
      <c r="P18" s="138">
        <f t="shared" si="0"/>
        <v>755092</v>
      </c>
    </row>
    <row r="19" spans="1:16" ht="11.25" customHeight="1">
      <c r="A19" s="127"/>
      <c r="B19" s="29" t="s">
        <v>20</v>
      </c>
      <c r="C19" s="57"/>
      <c r="D19" s="303"/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29">
        <v>0</v>
      </c>
      <c r="P19" s="138">
        <f t="shared" si="0"/>
        <v>0</v>
      </c>
    </row>
    <row r="20" spans="1:16" ht="11.25" customHeight="1">
      <c r="A20" s="127"/>
      <c r="B20" s="29" t="s">
        <v>402</v>
      </c>
      <c r="C20" s="57"/>
      <c r="D20" s="303"/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29">
        <v>0</v>
      </c>
      <c r="P20" s="138">
        <f t="shared" si="0"/>
        <v>0</v>
      </c>
    </row>
    <row r="21" spans="1:16" s="614" customFormat="1" ht="11.25" customHeight="1" thickBot="1">
      <c r="A21" s="131"/>
      <c r="B21" s="132" t="s">
        <v>323</v>
      </c>
      <c r="C21" s="133"/>
      <c r="D21" s="317"/>
      <c r="E21" s="134">
        <v>0</v>
      </c>
      <c r="F21" s="135">
        <v>152000</v>
      </c>
      <c r="G21" s="135">
        <v>0</v>
      </c>
      <c r="H21" s="135">
        <v>8987</v>
      </c>
      <c r="I21" s="135">
        <v>95500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2">
        <v>498605</v>
      </c>
      <c r="P21" s="139">
        <f t="shared" si="0"/>
        <v>755092</v>
      </c>
    </row>
    <row r="22" spans="1:16" ht="11.25" customHeight="1">
      <c r="A22" s="127" t="s">
        <v>324</v>
      </c>
      <c r="B22" s="80"/>
      <c r="C22" s="80"/>
      <c r="D22" s="311"/>
      <c r="E22" s="736"/>
      <c r="F22" s="737"/>
      <c r="G22" s="737"/>
      <c r="H22" s="737"/>
      <c r="I22" s="737"/>
      <c r="J22" s="737"/>
      <c r="K22" s="737"/>
      <c r="L22" s="737"/>
      <c r="M22" s="737"/>
      <c r="N22" s="737"/>
      <c r="O22" s="738"/>
      <c r="P22" s="739"/>
    </row>
    <row r="23" spans="1:16" ht="11.25" customHeight="1">
      <c r="A23" s="127"/>
      <c r="B23" s="72" t="s">
        <v>325</v>
      </c>
      <c r="C23" s="61"/>
      <c r="D23" s="302"/>
      <c r="E23" s="607">
        <v>0</v>
      </c>
      <c r="F23" s="406">
        <v>0</v>
      </c>
      <c r="G23" s="406">
        <v>0</v>
      </c>
      <c r="H23" s="406">
        <v>40206</v>
      </c>
      <c r="I23" s="406">
        <v>122646</v>
      </c>
      <c r="J23" s="406">
        <v>0</v>
      </c>
      <c r="K23" s="406">
        <v>0</v>
      </c>
      <c r="L23" s="406">
        <v>0</v>
      </c>
      <c r="M23" s="406">
        <v>0</v>
      </c>
      <c r="N23" s="406">
        <v>0</v>
      </c>
      <c r="O23" s="407">
        <v>3350</v>
      </c>
      <c r="P23" s="408">
        <f aca="true" t="shared" si="1" ref="P23:P47">SUM(E23:O23)</f>
        <v>166202</v>
      </c>
    </row>
    <row r="24" spans="1:16" ht="11.25" customHeight="1">
      <c r="A24" s="127"/>
      <c r="B24" s="600" t="s">
        <v>414</v>
      </c>
      <c r="C24" s="587" t="s">
        <v>307</v>
      </c>
      <c r="D24" s="382"/>
      <c r="E24" s="416">
        <v>0</v>
      </c>
      <c r="F24" s="417">
        <v>0</v>
      </c>
      <c r="G24" s="417">
        <v>0</v>
      </c>
      <c r="H24" s="417">
        <v>0</v>
      </c>
      <c r="I24" s="417">
        <v>6585</v>
      </c>
      <c r="J24" s="417">
        <v>0</v>
      </c>
      <c r="K24" s="417">
        <v>0</v>
      </c>
      <c r="L24" s="417">
        <v>0</v>
      </c>
      <c r="M24" s="417">
        <v>0</v>
      </c>
      <c r="N24" s="417">
        <v>0</v>
      </c>
      <c r="O24" s="418">
        <v>0</v>
      </c>
      <c r="P24" s="419">
        <f t="shared" si="1"/>
        <v>6585</v>
      </c>
    </row>
    <row r="25" spans="1:16" ht="11.25" customHeight="1">
      <c r="A25" s="127"/>
      <c r="B25" s="418"/>
      <c r="C25" s="590" t="s">
        <v>326</v>
      </c>
      <c r="D25" s="311"/>
      <c r="E25" s="154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68">
        <v>0</v>
      </c>
      <c r="P25" s="591">
        <f t="shared" si="1"/>
        <v>0</v>
      </c>
    </row>
    <row r="26" spans="1:16" ht="11.25" customHeight="1">
      <c r="A26" s="127"/>
      <c r="B26" s="599" t="s">
        <v>415</v>
      </c>
      <c r="C26" s="596" t="s">
        <v>327</v>
      </c>
      <c r="D26" s="597"/>
      <c r="E26" s="602">
        <v>0</v>
      </c>
      <c r="F26" s="603">
        <v>0</v>
      </c>
      <c r="G26" s="603">
        <v>0</v>
      </c>
      <c r="H26" s="603">
        <v>0</v>
      </c>
      <c r="I26" s="603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v>0</v>
      </c>
      <c r="O26" s="600">
        <v>0</v>
      </c>
      <c r="P26" s="604">
        <f t="shared" si="1"/>
        <v>0</v>
      </c>
    </row>
    <row r="27" spans="1:16" ht="11.25" customHeight="1">
      <c r="A27" s="127"/>
      <c r="B27" s="410"/>
      <c r="C27" s="598"/>
      <c r="D27" s="430" t="s">
        <v>328</v>
      </c>
      <c r="E27" s="383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0">
        <v>0</v>
      </c>
      <c r="P27" s="385">
        <f t="shared" si="1"/>
        <v>0</v>
      </c>
    </row>
    <row r="28" spans="1:16" ht="11.25" customHeight="1">
      <c r="A28" s="127"/>
      <c r="B28" s="410"/>
      <c r="C28" s="590" t="s">
        <v>329</v>
      </c>
      <c r="D28" s="311"/>
      <c r="E28" s="154">
        <v>0</v>
      </c>
      <c r="F28" s="70">
        <v>0</v>
      </c>
      <c r="G28" s="70">
        <v>0</v>
      </c>
      <c r="H28" s="70">
        <v>40206</v>
      </c>
      <c r="I28" s="70">
        <v>122646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68">
        <v>3350</v>
      </c>
      <c r="P28" s="591">
        <f t="shared" si="1"/>
        <v>166202</v>
      </c>
    </row>
    <row r="29" spans="1:16" ht="11.25" customHeight="1">
      <c r="A29" s="127"/>
      <c r="B29" s="411"/>
      <c r="C29" s="598"/>
      <c r="D29" s="430" t="s">
        <v>328</v>
      </c>
      <c r="E29" s="383">
        <v>0</v>
      </c>
      <c r="F29" s="384">
        <v>0</v>
      </c>
      <c r="G29" s="384">
        <v>0</v>
      </c>
      <c r="H29" s="384">
        <v>0</v>
      </c>
      <c r="I29" s="384">
        <v>95500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0">
        <v>0</v>
      </c>
      <c r="P29" s="385">
        <f t="shared" si="1"/>
        <v>95500</v>
      </c>
    </row>
    <row r="30" spans="1:16" ht="11.25" customHeight="1">
      <c r="A30" s="127"/>
      <c r="B30" s="68" t="s">
        <v>416</v>
      </c>
      <c r="C30" s="590" t="s">
        <v>330</v>
      </c>
      <c r="D30" s="595" t="s">
        <v>331</v>
      </c>
      <c r="E30" s="383">
        <v>0</v>
      </c>
      <c r="F30" s="384">
        <v>0</v>
      </c>
      <c r="G30" s="384">
        <v>0</v>
      </c>
      <c r="H30" s="384">
        <v>0</v>
      </c>
      <c r="I30" s="384">
        <v>36000</v>
      </c>
      <c r="J30" s="384">
        <v>0</v>
      </c>
      <c r="K30" s="384">
        <v>0</v>
      </c>
      <c r="L30" s="384">
        <v>0</v>
      </c>
      <c r="M30" s="384">
        <v>0</v>
      </c>
      <c r="N30" s="384">
        <v>0</v>
      </c>
      <c r="O30" s="380">
        <v>0</v>
      </c>
      <c r="P30" s="385">
        <f t="shared" si="1"/>
        <v>36000</v>
      </c>
    </row>
    <row r="31" spans="1:16" ht="11.25" customHeight="1">
      <c r="A31" s="127"/>
      <c r="B31" s="68"/>
      <c r="C31" s="590"/>
      <c r="D31" s="430" t="s">
        <v>423</v>
      </c>
      <c r="E31" s="383">
        <v>0</v>
      </c>
      <c r="F31" s="384">
        <v>0</v>
      </c>
      <c r="G31" s="384">
        <v>0</v>
      </c>
      <c r="H31" s="384">
        <v>0</v>
      </c>
      <c r="I31" s="384">
        <v>59500</v>
      </c>
      <c r="J31" s="384">
        <v>0</v>
      </c>
      <c r="K31" s="384">
        <v>0</v>
      </c>
      <c r="L31" s="384">
        <v>0</v>
      </c>
      <c r="M31" s="384">
        <v>0</v>
      </c>
      <c r="N31" s="384">
        <v>0</v>
      </c>
      <c r="O31" s="380">
        <v>0</v>
      </c>
      <c r="P31" s="385">
        <f t="shared" si="1"/>
        <v>59500</v>
      </c>
    </row>
    <row r="32" spans="1:16" ht="11.25" customHeight="1">
      <c r="A32" s="127"/>
      <c r="B32" s="68"/>
      <c r="C32" s="590"/>
      <c r="D32" s="430" t="s">
        <v>78</v>
      </c>
      <c r="E32" s="383">
        <v>0</v>
      </c>
      <c r="F32" s="384">
        <v>0</v>
      </c>
      <c r="G32" s="384">
        <v>0</v>
      </c>
      <c r="H32" s="384">
        <v>0</v>
      </c>
      <c r="I32" s="384">
        <v>0</v>
      </c>
      <c r="J32" s="384">
        <v>0</v>
      </c>
      <c r="K32" s="384">
        <v>0</v>
      </c>
      <c r="L32" s="384">
        <v>0</v>
      </c>
      <c r="M32" s="384">
        <v>0</v>
      </c>
      <c r="N32" s="384">
        <v>0</v>
      </c>
      <c r="O32" s="380">
        <v>0</v>
      </c>
      <c r="P32" s="385">
        <f t="shared" si="1"/>
        <v>0</v>
      </c>
    </row>
    <row r="33" spans="1:16" ht="11.25" customHeight="1">
      <c r="A33" s="127"/>
      <c r="B33" s="68"/>
      <c r="C33" s="587" t="s">
        <v>332</v>
      </c>
      <c r="D33" s="382"/>
      <c r="E33" s="383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0</v>
      </c>
      <c r="N33" s="384">
        <v>0</v>
      </c>
      <c r="O33" s="380">
        <v>0</v>
      </c>
      <c r="P33" s="385">
        <f t="shared" si="1"/>
        <v>0</v>
      </c>
    </row>
    <row r="34" spans="1:16" ht="11.25" customHeight="1">
      <c r="A34" s="127"/>
      <c r="B34" s="68"/>
      <c r="C34" s="587" t="s">
        <v>333</v>
      </c>
      <c r="D34" s="382"/>
      <c r="E34" s="383">
        <v>0</v>
      </c>
      <c r="F34" s="384">
        <v>0</v>
      </c>
      <c r="G34" s="384">
        <v>0</v>
      </c>
      <c r="H34" s="384">
        <v>0</v>
      </c>
      <c r="I34" s="384">
        <v>0</v>
      </c>
      <c r="J34" s="384">
        <v>0</v>
      </c>
      <c r="K34" s="384">
        <v>0</v>
      </c>
      <c r="L34" s="384">
        <v>0</v>
      </c>
      <c r="M34" s="384">
        <v>0</v>
      </c>
      <c r="N34" s="384">
        <v>0</v>
      </c>
      <c r="O34" s="380">
        <v>0</v>
      </c>
      <c r="P34" s="385">
        <f t="shared" si="1"/>
        <v>0</v>
      </c>
    </row>
    <row r="35" spans="1:16" ht="11.25" customHeight="1">
      <c r="A35" s="127"/>
      <c r="B35" s="68"/>
      <c r="C35" s="587" t="s">
        <v>334</v>
      </c>
      <c r="D35" s="382"/>
      <c r="E35" s="383">
        <v>0</v>
      </c>
      <c r="F35" s="384">
        <v>0</v>
      </c>
      <c r="G35" s="384">
        <v>0</v>
      </c>
      <c r="H35" s="384">
        <v>8987</v>
      </c>
      <c r="I35" s="384">
        <v>0</v>
      </c>
      <c r="J35" s="384">
        <v>0</v>
      </c>
      <c r="K35" s="384">
        <v>0</v>
      </c>
      <c r="L35" s="384">
        <v>0</v>
      </c>
      <c r="M35" s="384">
        <v>0</v>
      </c>
      <c r="N35" s="384">
        <v>0</v>
      </c>
      <c r="O35" s="380">
        <v>0</v>
      </c>
      <c r="P35" s="385">
        <f t="shared" si="1"/>
        <v>8987</v>
      </c>
    </row>
    <row r="36" spans="1:16" ht="11.25" customHeight="1">
      <c r="A36" s="127"/>
      <c r="B36" s="68"/>
      <c r="C36" s="587" t="s">
        <v>335</v>
      </c>
      <c r="D36" s="382"/>
      <c r="E36" s="383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0</v>
      </c>
      <c r="O36" s="380">
        <v>3350</v>
      </c>
      <c r="P36" s="385">
        <f t="shared" si="1"/>
        <v>3350</v>
      </c>
    </row>
    <row r="37" spans="1:16" ht="11.25" customHeight="1">
      <c r="A37" s="127"/>
      <c r="B37" s="71"/>
      <c r="C37" s="588" t="s">
        <v>78</v>
      </c>
      <c r="D37" s="304"/>
      <c r="E37" s="77">
        <v>0</v>
      </c>
      <c r="F37" s="52">
        <v>0</v>
      </c>
      <c r="G37" s="52">
        <v>0</v>
      </c>
      <c r="H37" s="52">
        <v>31219</v>
      </c>
      <c r="I37" s="52">
        <v>27146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71">
        <v>0</v>
      </c>
      <c r="P37" s="318">
        <f t="shared" si="1"/>
        <v>58365</v>
      </c>
    </row>
    <row r="38" spans="1:16" ht="11.25" customHeight="1">
      <c r="A38" s="127"/>
      <c r="B38" s="72" t="s">
        <v>336</v>
      </c>
      <c r="C38" s="61"/>
      <c r="D38" s="302"/>
      <c r="E38" s="62">
        <v>25500</v>
      </c>
      <c r="F38" s="69">
        <v>268971</v>
      </c>
      <c r="G38" s="69">
        <v>0</v>
      </c>
      <c r="H38" s="69">
        <v>37569</v>
      </c>
      <c r="I38" s="69">
        <v>21663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72">
        <v>602230</v>
      </c>
      <c r="P38" s="309">
        <f t="shared" si="1"/>
        <v>955933</v>
      </c>
    </row>
    <row r="39" spans="1:16" ht="11.25" customHeight="1">
      <c r="A39" s="127"/>
      <c r="B39" s="68"/>
      <c r="C39" s="594" t="s">
        <v>412</v>
      </c>
      <c r="D39" s="430" t="s">
        <v>337</v>
      </c>
      <c r="E39" s="383">
        <v>11298</v>
      </c>
      <c r="F39" s="384">
        <v>123088</v>
      </c>
      <c r="G39" s="384">
        <v>0</v>
      </c>
      <c r="H39" s="384">
        <v>0</v>
      </c>
      <c r="I39" s="384">
        <v>0</v>
      </c>
      <c r="J39" s="384">
        <v>0</v>
      </c>
      <c r="K39" s="384">
        <v>0</v>
      </c>
      <c r="L39" s="384">
        <v>0</v>
      </c>
      <c r="M39" s="384">
        <v>0</v>
      </c>
      <c r="N39" s="384">
        <v>0</v>
      </c>
      <c r="O39" s="380">
        <v>134477</v>
      </c>
      <c r="P39" s="385">
        <f t="shared" si="1"/>
        <v>268863</v>
      </c>
    </row>
    <row r="40" spans="1:16" ht="11.25" customHeight="1">
      <c r="A40" s="127"/>
      <c r="B40" s="68"/>
      <c r="C40" s="590"/>
      <c r="D40" s="617" t="s">
        <v>424</v>
      </c>
      <c r="E40" s="383">
        <v>6761</v>
      </c>
      <c r="F40" s="384">
        <v>109145</v>
      </c>
      <c r="G40" s="384">
        <v>0</v>
      </c>
      <c r="H40" s="384">
        <v>0</v>
      </c>
      <c r="I40" s="384">
        <v>0</v>
      </c>
      <c r="J40" s="384">
        <v>0</v>
      </c>
      <c r="K40" s="384">
        <v>0</v>
      </c>
      <c r="L40" s="384">
        <v>0</v>
      </c>
      <c r="M40" s="384">
        <v>0</v>
      </c>
      <c r="N40" s="384">
        <v>0</v>
      </c>
      <c r="O40" s="380">
        <v>275681</v>
      </c>
      <c r="P40" s="385">
        <f t="shared" si="1"/>
        <v>391587</v>
      </c>
    </row>
    <row r="41" spans="1:16" ht="11.25" customHeight="1">
      <c r="A41" s="127"/>
      <c r="B41" s="68"/>
      <c r="C41" s="590"/>
      <c r="D41" s="430" t="s">
        <v>338</v>
      </c>
      <c r="E41" s="383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  <c r="K41" s="384">
        <v>0</v>
      </c>
      <c r="L41" s="384">
        <v>0</v>
      </c>
      <c r="M41" s="384">
        <v>0</v>
      </c>
      <c r="N41" s="384">
        <v>0</v>
      </c>
      <c r="O41" s="380">
        <v>0</v>
      </c>
      <c r="P41" s="385">
        <f t="shared" si="1"/>
        <v>0</v>
      </c>
    </row>
    <row r="42" spans="1:16" ht="11.25" customHeight="1">
      <c r="A42" s="127"/>
      <c r="B42" s="68"/>
      <c r="C42" s="587" t="s">
        <v>311</v>
      </c>
      <c r="D42" s="382"/>
      <c r="E42" s="383">
        <v>25500</v>
      </c>
      <c r="F42" s="384">
        <v>116971</v>
      </c>
      <c r="G42" s="384">
        <v>0</v>
      </c>
      <c r="H42" s="384">
        <v>37569</v>
      </c>
      <c r="I42" s="384">
        <v>21663</v>
      </c>
      <c r="J42" s="384">
        <v>0</v>
      </c>
      <c r="K42" s="384">
        <v>0</v>
      </c>
      <c r="L42" s="384">
        <v>0</v>
      </c>
      <c r="M42" s="384">
        <v>0</v>
      </c>
      <c r="N42" s="384">
        <v>0</v>
      </c>
      <c r="O42" s="380">
        <v>206474</v>
      </c>
      <c r="P42" s="385">
        <f t="shared" si="1"/>
        <v>408177</v>
      </c>
    </row>
    <row r="43" spans="1:16" ht="11.25" customHeight="1">
      <c r="A43" s="127"/>
      <c r="B43" s="71"/>
      <c r="C43" s="588" t="s">
        <v>312</v>
      </c>
      <c r="D43" s="304"/>
      <c r="E43" s="77">
        <v>0</v>
      </c>
      <c r="F43" s="52">
        <v>152000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71">
        <v>395756</v>
      </c>
      <c r="P43" s="318">
        <f t="shared" si="1"/>
        <v>547756</v>
      </c>
    </row>
    <row r="44" spans="1:16" ht="11.25" customHeight="1">
      <c r="A44" s="127"/>
      <c r="B44" s="29" t="s">
        <v>339</v>
      </c>
      <c r="C44" s="57"/>
      <c r="D44" s="303"/>
      <c r="E44" s="58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29">
        <v>0</v>
      </c>
      <c r="P44" s="138">
        <f t="shared" si="1"/>
        <v>0</v>
      </c>
    </row>
    <row r="45" spans="1:16" ht="11.25" customHeight="1">
      <c r="A45" s="127"/>
      <c r="B45" s="29" t="s">
        <v>340</v>
      </c>
      <c r="C45" s="57"/>
      <c r="D45" s="303"/>
      <c r="E45" s="58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29">
        <v>0</v>
      </c>
      <c r="P45" s="138">
        <f t="shared" si="1"/>
        <v>0</v>
      </c>
    </row>
    <row r="46" spans="1:16" ht="11.25" customHeight="1">
      <c r="A46" s="127"/>
      <c r="B46" s="29" t="s">
        <v>238</v>
      </c>
      <c r="C46" s="57"/>
      <c r="D46" s="303"/>
      <c r="E46" s="58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29">
        <v>0</v>
      </c>
      <c r="P46" s="138">
        <f t="shared" si="1"/>
        <v>0</v>
      </c>
    </row>
    <row r="47" spans="1:16" ht="11.25" customHeight="1" thickBot="1">
      <c r="A47" s="131"/>
      <c r="B47" s="132" t="s">
        <v>341</v>
      </c>
      <c r="C47" s="133"/>
      <c r="D47" s="317"/>
      <c r="E47" s="134">
        <v>25500</v>
      </c>
      <c r="F47" s="135">
        <v>268971</v>
      </c>
      <c r="G47" s="135">
        <v>0</v>
      </c>
      <c r="H47" s="135">
        <v>77775</v>
      </c>
      <c r="I47" s="135">
        <v>144309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2">
        <v>605580</v>
      </c>
      <c r="P47" s="139">
        <f t="shared" si="1"/>
        <v>1122135</v>
      </c>
    </row>
    <row r="48" spans="1:16" ht="11.25" customHeight="1">
      <c r="A48" s="127" t="s">
        <v>342</v>
      </c>
      <c r="B48" s="80"/>
      <c r="C48" s="80" t="s">
        <v>417</v>
      </c>
      <c r="D48" s="311"/>
      <c r="E48" s="736"/>
      <c r="F48" s="737"/>
      <c r="G48" s="737"/>
      <c r="H48" s="737"/>
      <c r="I48" s="737"/>
      <c r="J48" s="737"/>
      <c r="K48" s="737"/>
      <c r="L48" s="737"/>
      <c r="M48" s="737"/>
      <c r="N48" s="737"/>
      <c r="O48" s="738"/>
      <c r="P48" s="739"/>
    </row>
    <row r="49" spans="1:16" ht="11.25" customHeight="1">
      <c r="A49" s="127"/>
      <c r="B49" s="407" t="s">
        <v>343</v>
      </c>
      <c r="C49" s="592"/>
      <c r="D49" s="593"/>
      <c r="E49" s="405">
        <v>0</v>
      </c>
      <c r="F49" s="406">
        <v>0</v>
      </c>
      <c r="G49" s="406">
        <v>0</v>
      </c>
      <c r="H49" s="406">
        <v>0</v>
      </c>
      <c r="I49" s="406">
        <v>0</v>
      </c>
      <c r="J49" s="406">
        <v>0</v>
      </c>
      <c r="K49" s="406">
        <v>0</v>
      </c>
      <c r="L49" s="406">
        <v>0</v>
      </c>
      <c r="M49" s="406">
        <v>0</v>
      </c>
      <c r="N49" s="406">
        <v>0</v>
      </c>
      <c r="O49" s="407">
        <v>0</v>
      </c>
      <c r="P49" s="408">
        <f>SUM(E49:O49)</f>
        <v>0</v>
      </c>
    </row>
    <row r="50" spans="1:16" ht="11.25" customHeight="1" thickBot="1">
      <c r="A50" s="131"/>
      <c r="B50" s="158" t="s">
        <v>344</v>
      </c>
      <c r="C50" s="147"/>
      <c r="D50" s="376" t="s">
        <v>418</v>
      </c>
      <c r="E50" s="373">
        <v>25500</v>
      </c>
      <c r="F50" s="152">
        <v>116971</v>
      </c>
      <c r="G50" s="152">
        <v>0</v>
      </c>
      <c r="H50" s="152">
        <v>68788</v>
      </c>
      <c r="I50" s="152">
        <v>48809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8">
        <v>106975</v>
      </c>
      <c r="P50" s="379">
        <f>SUM(E50:O50)</f>
        <v>367043</v>
      </c>
    </row>
    <row r="51" spans="1:16" ht="11.25" customHeight="1">
      <c r="A51" s="284" t="s">
        <v>345</v>
      </c>
      <c r="B51" s="285"/>
      <c r="C51" s="285"/>
      <c r="D51" s="589"/>
      <c r="E51" s="740"/>
      <c r="F51" s="741"/>
      <c r="G51" s="741"/>
      <c r="H51" s="741"/>
      <c r="I51" s="741"/>
      <c r="J51" s="741"/>
      <c r="K51" s="741"/>
      <c r="L51" s="741"/>
      <c r="M51" s="741"/>
      <c r="N51" s="741"/>
      <c r="O51" s="742"/>
      <c r="P51" s="743"/>
    </row>
    <row r="52" spans="1:16" ht="11.25" customHeight="1">
      <c r="A52" s="127"/>
      <c r="B52" s="587" t="s">
        <v>346</v>
      </c>
      <c r="C52" s="381"/>
      <c r="D52" s="382"/>
      <c r="E52" s="383">
        <v>25500</v>
      </c>
      <c r="F52" s="384">
        <v>86604</v>
      </c>
      <c r="G52" s="384">
        <v>0</v>
      </c>
      <c r="H52" s="384">
        <v>66875</v>
      </c>
      <c r="I52" s="384">
        <v>43320</v>
      </c>
      <c r="J52" s="384">
        <v>0</v>
      </c>
      <c r="K52" s="384">
        <v>0</v>
      </c>
      <c r="L52" s="384">
        <v>0</v>
      </c>
      <c r="M52" s="384">
        <v>0</v>
      </c>
      <c r="N52" s="384">
        <v>0</v>
      </c>
      <c r="O52" s="380">
        <v>82084</v>
      </c>
      <c r="P52" s="385">
        <f aca="true" t="shared" si="2" ref="P52:P73">SUM(E52:O52)</f>
        <v>304383</v>
      </c>
    </row>
    <row r="53" spans="1:16" ht="11.25" customHeight="1">
      <c r="A53" s="127"/>
      <c r="B53" s="587" t="s">
        <v>347</v>
      </c>
      <c r="C53" s="381"/>
      <c r="D53" s="382"/>
      <c r="E53" s="383">
        <v>0</v>
      </c>
      <c r="F53" s="384">
        <v>30367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384">
        <v>0</v>
      </c>
      <c r="M53" s="384">
        <v>0</v>
      </c>
      <c r="N53" s="384">
        <v>0</v>
      </c>
      <c r="O53" s="380">
        <v>24891</v>
      </c>
      <c r="P53" s="385">
        <f t="shared" si="2"/>
        <v>55258</v>
      </c>
    </row>
    <row r="54" spans="1:16" ht="11.25" customHeight="1">
      <c r="A54" s="127"/>
      <c r="B54" s="587" t="s">
        <v>348</v>
      </c>
      <c r="C54" s="381"/>
      <c r="D54" s="382"/>
      <c r="E54" s="383">
        <v>0</v>
      </c>
      <c r="F54" s="384">
        <v>0</v>
      </c>
      <c r="G54" s="384">
        <v>0</v>
      </c>
      <c r="H54" s="384">
        <v>0</v>
      </c>
      <c r="I54" s="384">
        <v>0</v>
      </c>
      <c r="J54" s="384">
        <v>0</v>
      </c>
      <c r="K54" s="384">
        <v>0</v>
      </c>
      <c r="L54" s="384">
        <v>0</v>
      </c>
      <c r="M54" s="384">
        <v>0</v>
      </c>
      <c r="N54" s="384">
        <v>0</v>
      </c>
      <c r="O54" s="380">
        <v>0</v>
      </c>
      <c r="P54" s="385">
        <f t="shared" si="2"/>
        <v>0</v>
      </c>
    </row>
    <row r="55" spans="1:16" ht="11.25" customHeight="1">
      <c r="A55" s="127"/>
      <c r="B55" s="587" t="s">
        <v>349</v>
      </c>
      <c r="C55" s="381"/>
      <c r="D55" s="382"/>
      <c r="E55" s="383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384">
        <v>0</v>
      </c>
      <c r="L55" s="384">
        <v>0</v>
      </c>
      <c r="M55" s="384">
        <v>0</v>
      </c>
      <c r="N55" s="384">
        <v>0</v>
      </c>
      <c r="O55" s="380">
        <v>0</v>
      </c>
      <c r="P55" s="385">
        <f t="shared" si="2"/>
        <v>0</v>
      </c>
    </row>
    <row r="56" spans="1:16" ht="11.25" customHeight="1">
      <c r="A56" s="127"/>
      <c r="B56" s="587" t="s">
        <v>350</v>
      </c>
      <c r="C56" s="381"/>
      <c r="D56" s="382"/>
      <c r="E56" s="383">
        <v>0</v>
      </c>
      <c r="F56" s="384">
        <v>0</v>
      </c>
      <c r="G56" s="384">
        <v>0</v>
      </c>
      <c r="H56" s="384">
        <v>0</v>
      </c>
      <c r="I56" s="384">
        <v>0</v>
      </c>
      <c r="J56" s="384">
        <v>0</v>
      </c>
      <c r="K56" s="384">
        <v>0</v>
      </c>
      <c r="L56" s="384">
        <v>0</v>
      </c>
      <c r="M56" s="384">
        <v>0</v>
      </c>
      <c r="N56" s="384">
        <v>0</v>
      </c>
      <c r="O56" s="380">
        <v>0</v>
      </c>
      <c r="P56" s="385">
        <f t="shared" si="2"/>
        <v>0</v>
      </c>
    </row>
    <row r="57" spans="1:16" ht="11.25" customHeight="1">
      <c r="A57" s="127"/>
      <c r="B57" s="587" t="s">
        <v>351</v>
      </c>
      <c r="C57" s="381"/>
      <c r="D57" s="382"/>
      <c r="E57" s="383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0">
        <v>0</v>
      </c>
      <c r="P57" s="385">
        <f t="shared" si="2"/>
        <v>0</v>
      </c>
    </row>
    <row r="58" spans="1:16" ht="11.25" customHeight="1">
      <c r="A58" s="127"/>
      <c r="B58" s="590" t="s">
        <v>352</v>
      </c>
      <c r="C58" s="80"/>
      <c r="D58" s="311"/>
      <c r="E58" s="154">
        <v>0</v>
      </c>
      <c r="F58" s="70">
        <v>0</v>
      </c>
      <c r="G58" s="70">
        <v>0</v>
      </c>
      <c r="H58" s="70">
        <v>1913</v>
      </c>
      <c r="I58" s="70">
        <v>5489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68">
        <v>0</v>
      </c>
      <c r="P58" s="591">
        <f t="shared" si="2"/>
        <v>7402</v>
      </c>
    </row>
    <row r="59" spans="1:16" ht="11.25" customHeight="1">
      <c r="A59" s="127"/>
      <c r="B59" s="608"/>
      <c r="C59" s="587" t="s">
        <v>353</v>
      </c>
      <c r="D59" s="382"/>
      <c r="E59" s="383">
        <v>0</v>
      </c>
      <c r="F59" s="384">
        <v>0</v>
      </c>
      <c r="G59" s="384">
        <v>0</v>
      </c>
      <c r="H59" s="384">
        <v>1913</v>
      </c>
      <c r="I59" s="384">
        <v>5489</v>
      </c>
      <c r="J59" s="384">
        <v>0</v>
      </c>
      <c r="K59" s="384">
        <v>0</v>
      </c>
      <c r="L59" s="384">
        <v>0</v>
      </c>
      <c r="M59" s="384">
        <v>0</v>
      </c>
      <c r="N59" s="384">
        <v>0</v>
      </c>
      <c r="O59" s="380">
        <v>0</v>
      </c>
      <c r="P59" s="385">
        <f t="shared" si="2"/>
        <v>7402</v>
      </c>
    </row>
    <row r="60" spans="1:16" ht="11.25" customHeight="1">
      <c r="A60" s="128"/>
      <c r="B60" s="588" t="s">
        <v>354</v>
      </c>
      <c r="C60" s="51"/>
      <c r="D60" s="304"/>
      <c r="E60" s="77">
        <v>25500</v>
      </c>
      <c r="F60" s="52">
        <v>116971</v>
      </c>
      <c r="G60" s="52">
        <v>0</v>
      </c>
      <c r="H60" s="52">
        <v>68788</v>
      </c>
      <c r="I60" s="52">
        <v>48809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71">
        <v>106975</v>
      </c>
      <c r="P60" s="318">
        <f t="shared" si="2"/>
        <v>367043</v>
      </c>
    </row>
    <row r="61" spans="1:16" ht="11.25" customHeight="1">
      <c r="A61" s="124" t="s">
        <v>355</v>
      </c>
      <c r="B61" s="51"/>
      <c r="C61" s="51"/>
      <c r="D61" s="304"/>
      <c r="E61" s="77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71">
        <v>0</v>
      </c>
      <c r="P61" s="318">
        <f t="shared" si="2"/>
        <v>0</v>
      </c>
    </row>
    <row r="62" spans="1:16" ht="11.25" customHeight="1" thickBot="1">
      <c r="A62" s="129" t="s">
        <v>425</v>
      </c>
      <c r="B62" s="61"/>
      <c r="C62" s="61"/>
      <c r="D62" s="302"/>
      <c r="E62" s="62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72">
        <v>0</v>
      </c>
      <c r="P62" s="309">
        <f t="shared" si="2"/>
        <v>0</v>
      </c>
    </row>
    <row r="63" spans="1:16" s="614" customFormat="1" ht="11.25" customHeight="1">
      <c r="A63" s="286" t="s">
        <v>27</v>
      </c>
      <c r="B63" s="287"/>
      <c r="C63" s="287"/>
      <c r="D63" s="305"/>
      <c r="E63" s="298">
        <v>0</v>
      </c>
      <c r="F63" s="288">
        <v>0</v>
      </c>
      <c r="G63" s="288">
        <v>0</v>
      </c>
      <c r="H63" s="288">
        <v>0</v>
      </c>
      <c r="I63" s="288">
        <v>0</v>
      </c>
      <c r="J63" s="288">
        <v>0</v>
      </c>
      <c r="K63" s="288">
        <v>0</v>
      </c>
      <c r="L63" s="288">
        <v>0</v>
      </c>
      <c r="M63" s="288">
        <v>0</v>
      </c>
      <c r="N63" s="288">
        <v>0</v>
      </c>
      <c r="O63" s="308">
        <v>106505</v>
      </c>
      <c r="P63" s="310">
        <f t="shared" si="2"/>
        <v>106505</v>
      </c>
    </row>
    <row r="64" spans="1:16" s="614" customFormat="1" ht="11.25" customHeight="1">
      <c r="A64" s="289"/>
      <c r="B64" s="290" t="s">
        <v>155</v>
      </c>
      <c r="C64" s="291"/>
      <c r="D64" s="306"/>
      <c r="E64" s="29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29">
        <v>0</v>
      </c>
      <c r="P64" s="138">
        <f t="shared" si="2"/>
        <v>0</v>
      </c>
    </row>
    <row r="65" spans="1:16" s="614" customFormat="1" ht="11.25" customHeight="1">
      <c r="A65" s="289"/>
      <c r="B65" s="292" t="s">
        <v>156</v>
      </c>
      <c r="C65" s="293"/>
      <c r="D65" s="307"/>
      <c r="E65" s="582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72">
        <v>106505</v>
      </c>
      <c r="P65" s="309">
        <f t="shared" si="2"/>
        <v>106505</v>
      </c>
    </row>
    <row r="66" spans="1:16" s="614" customFormat="1" ht="11.25" customHeight="1">
      <c r="A66" s="289"/>
      <c r="B66" s="294"/>
      <c r="C66" s="583" t="s">
        <v>157</v>
      </c>
      <c r="D66" s="584"/>
      <c r="E66" s="383">
        <v>0</v>
      </c>
      <c r="F66" s="384">
        <v>0</v>
      </c>
      <c r="G66" s="384">
        <v>0</v>
      </c>
      <c r="H66" s="384">
        <v>0</v>
      </c>
      <c r="I66" s="384">
        <v>0</v>
      </c>
      <c r="J66" s="384">
        <v>0</v>
      </c>
      <c r="K66" s="384">
        <v>0</v>
      </c>
      <c r="L66" s="384">
        <v>0</v>
      </c>
      <c r="M66" s="384">
        <v>0</v>
      </c>
      <c r="N66" s="384">
        <v>0</v>
      </c>
      <c r="O66" s="380">
        <v>0</v>
      </c>
      <c r="P66" s="385">
        <f t="shared" si="2"/>
        <v>0</v>
      </c>
    </row>
    <row r="67" spans="1:16" s="614" customFormat="1" ht="11.25" customHeight="1">
      <c r="A67" s="295"/>
      <c r="B67" s="296"/>
      <c r="C67" s="585" t="s">
        <v>158</v>
      </c>
      <c r="D67" s="586"/>
      <c r="E67" s="399">
        <v>0</v>
      </c>
      <c r="F67" s="400">
        <v>0</v>
      </c>
      <c r="G67" s="400">
        <v>0</v>
      </c>
      <c r="H67" s="400">
        <v>0</v>
      </c>
      <c r="I67" s="400">
        <v>0</v>
      </c>
      <c r="J67" s="400">
        <v>0</v>
      </c>
      <c r="K67" s="400">
        <v>0</v>
      </c>
      <c r="L67" s="400">
        <v>0</v>
      </c>
      <c r="M67" s="400">
        <v>0</v>
      </c>
      <c r="N67" s="400">
        <v>0</v>
      </c>
      <c r="O67" s="401">
        <v>106505</v>
      </c>
      <c r="P67" s="402">
        <f t="shared" si="2"/>
        <v>106505</v>
      </c>
    </row>
    <row r="68" spans="1:16" s="614" customFormat="1" ht="11.25" customHeight="1">
      <c r="A68" s="812" t="s">
        <v>419</v>
      </c>
      <c r="B68" s="813"/>
      <c r="C68" s="813"/>
      <c r="D68" s="579" t="s">
        <v>28</v>
      </c>
      <c r="E68" s="62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72">
        <v>0</v>
      </c>
      <c r="P68" s="309">
        <f t="shared" si="2"/>
        <v>0</v>
      </c>
    </row>
    <row r="69" spans="1:16" s="614" customFormat="1" ht="11.25" customHeight="1">
      <c r="A69" s="814"/>
      <c r="B69" s="815"/>
      <c r="C69" s="815"/>
      <c r="D69" s="432" t="s">
        <v>29</v>
      </c>
      <c r="E69" s="399">
        <v>0</v>
      </c>
      <c r="F69" s="400">
        <v>0</v>
      </c>
      <c r="G69" s="400">
        <v>0</v>
      </c>
      <c r="H69" s="400">
        <v>0</v>
      </c>
      <c r="I69" s="400">
        <v>0</v>
      </c>
      <c r="J69" s="400">
        <v>0</v>
      </c>
      <c r="K69" s="400">
        <v>0</v>
      </c>
      <c r="L69" s="400">
        <v>0</v>
      </c>
      <c r="M69" s="400">
        <v>0</v>
      </c>
      <c r="N69" s="400">
        <v>0</v>
      </c>
      <c r="O69" s="401">
        <v>106505</v>
      </c>
      <c r="P69" s="402">
        <f t="shared" si="2"/>
        <v>106505</v>
      </c>
    </row>
    <row r="70" spans="1:16" s="614" customFormat="1" ht="11.25" customHeight="1">
      <c r="A70" s="812" t="s">
        <v>420</v>
      </c>
      <c r="B70" s="813"/>
      <c r="C70" s="813"/>
      <c r="D70" s="426" t="s">
        <v>28</v>
      </c>
      <c r="E70" s="405">
        <v>0</v>
      </c>
      <c r="F70" s="406">
        <v>0</v>
      </c>
      <c r="G70" s="406">
        <v>0</v>
      </c>
      <c r="H70" s="406">
        <v>0</v>
      </c>
      <c r="I70" s="406">
        <v>0</v>
      </c>
      <c r="J70" s="406">
        <v>0</v>
      </c>
      <c r="K70" s="406">
        <v>0</v>
      </c>
      <c r="L70" s="406">
        <v>0</v>
      </c>
      <c r="M70" s="406">
        <v>0</v>
      </c>
      <c r="N70" s="406">
        <v>0</v>
      </c>
      <c r="O70" s="407">
        <v>0</v>
      </c>
      <c r="P70" s="408">
        <f t="shared" si="2"/>
        <v>0</v>
      </c>
    </row>
    <row r="71" spans="1:16" s="614" customFormat="1" ht="11.25" customHeight="1">
      <c r="A71" s="814"/>
      <c r="B71" s="815"/>
      <c r="C71" s="815"/>
      <c r="D71" s="580" t="s">
        <v>29</v>
      </c>
      <c r="E71" s="77">
        <v>0</v>
      </c>
      <c r="F71" s="52">
        <v>19401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71">
        <v>64837</v>
      </c>
      <c r="P71" s="318">
        <f t="shared" si="2"/>
        <v>84238</v>
      </c>
    </row>
    <row r="72" spans="1:16" s="614" customFormat="1" ht="11.25" customHeight="1">
      <c r="A72" s="812" t="s">
        <v>421</v>
      </c>
      <c r="B72" s="813"/>
      <c r="C72" s="813"/>
      <c r="D72" s="426" t="s">
        <v>28</v>
      </c>
      <c r="E72" s="405">
        <v>0</v>
      </c>
      <c r="F72" s="406">
        <v>0</v>
      </c>
      <c r="G72" s="406">
        <v>0</v>
      </c>
      <c r="H72" s="406">
        <v>0</v>
      </c>
      <c r="I72" s="406">
        <v>0</v>
      </c>
      <c r="J72" s="406">
        <v>0</v>
      </c>
      <c r="K72" s="406">
        <v>0</v>
      </c>
      <c r="L72" s="406">
        <v>0</v>
      </c>
      <c r="M72" s="406">
        <v>0</v>
      </c>
      <c r="N72" s="406">
        <v>0</v>
      </c>
      <c r="O72" s="407">
        <v>0</v>
      </c>
      <c r="P72" s="408">
        <f t="shared" si="2"/>
        <v>0</v>
      </c>
    </row>
    <row r="73" spans="1:16" s="614" customFormat="1" ht="11.25" customHeight="1" thickBot="1">
      <c r="A73" s="816"/>
      <c r="B73" s="817"/>
      <c r="C73" s="817"/>
      <c r="D73" s="581" t="s">
        <v>29</v>
      </c>
      <c r="E73" s="373">
        <v>0</v>
      </c>
      <c r="F73" s="152">
        <v>19401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8">
        <v>171342</v>
      </c>
      <c r="P73" s="379">
        <f t="shared" si="2"/>
        <v>190743</v>
      </c>
    </row>
    <row r="74" spans="1:16" ht="11.2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ht="11.25" customHeight="1">
      <c r="F75" s="115"/>
    </row>
  </sheetData>
  <mergeCells count="4">
    <mergeCell ref="P2:P4"/>
    <mergeCell ref="A68:C69"/>
    <mergeCell ref="A70:C71"/>
    <mergeCell ref="A72:C73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P44"/>
  <sheetViews>
    <sheetView zoomScaleSheetLayoutView="100" workbookViewId="0" topLeftCell="A1">
      <pane xSplit="4" ySplit="4" topLeftCell="E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39" sqref="I39"/>
    </sheetView>
  </sheetViews>
  <sheetFormatPr defaultColWidth="9.00390625" defaultRowHeight="16.5" customHeight="1"/>
  <cols>
    <col min="1" max="1" width="3.375" style="95" customWidth="1"/>
    <col min="2" max="2" width="3.625" style="95" customWidth="1"/>
    <col min="3" max="3" width="11.375" style="95" customWidth="1"/>
    <col min="4" max="4" width="16.25390625" style="95" customWidth="1"/>
    <col min="5" max="6" width="12.875" style="10" customWidth="1"/>
    <col min="7" max="7" width="12.875" style="612" customWidth="1"/>
    <col min="8" max="9" width="12.875" style="10" customWidth="1"/>
    <col min="10" max="10" width="12.875" style="612" customWidth="1"/>
    <col min="11" max="15" width="12.875" style="10" customWidth="1"/>
    <col min="16" max="16" width="12.875" style="97" customWidth="1"/>
    <col min="17" max="16384" width="9.00390625" style="97" customWidth="1"/>
  </cols>
  <sheetData>
    <row r="1" spans="1:16" ht="21.75" customHeight="1" thickBot="1">
      <c r="A1" s="99" t="s">
        <v>356</v>
      </c>
      <c r="B1" s="94"/>
      <c r="D1" s="96"/>
      <c r="P1" s="102" t="s">
        <v>34</v>
      </c>
    </row>
    <row r="2" spans="1:16" ht="14.25" customHeight="1">
      <c r="A2" s="160"/>
      <c r="B2" s="161"/>
      <c r="C2" s="161"/>
      <c r="D2" s="188" t="s">
        <v>36</v>
      </c>
      <c r="E2" s="163" t="s">
        <v>37</v>
      </c>
      <c r="F2" s="162" t="s">
        <v>38</v>
      </c>
      <c r="G2" s="162" t="s">
        <v>404</v>
      </c>
      <c r="H2" s="162" t="s">
        <v>39</v>
      </c>
      <c r="I2" s="162" t="s">
        <v>40</v>
      </c>
      <c r="J2" s="162" t="s">
        <v>406</v>
      </c>
      <c r="K2" s="162" t="s">
        <v>41</v>
      </c>
      <c r="L2" s="162" t="s">
        <v>42</v>
      </c>
      <c r="M2" s="162" t="s">
        <v>43</v>
      </c>
      <c r="N2" s="162" t="s">
        <v>44</v>
      </c>
      <c r="O2" s="171" t="s">
        <v>45</v>
      </c>
      <c r="P2" s="791" t="s">
        <v>370</v>
      </c>
    </row>
    <row r="3" spans="1:16" ht="14.25" customHeight="1">
      <c r="A3" s="167"/>
      <c r="B3" s="44"/>
      <c r="C3" s="44"/>
      <c r="D3" s="279"/>
      <c r="E3" s="185" t="s">
        <v>2</v>
      </c>
      <c r="F3" s="15" t="s">
        <v>46</v>
      </c>
      <c r="G3" s="15" t="s">
        <v>46</v>
      </c>
      <c r="H3" s="15" t="s">
        <v>47</v>
      </c>
      <c r="I3" s="15" t="s">
        <v>48</v>
      </c>
      <c r="J3" s="15" t="s">
        <v>48</v>
      </c>
      <c r="K3" s="15" t="s">
        <v>21</v>
      </c>
      <c r="L3" s="15" t="s">
        <v>49</v>
      </c>
      <c r="M3" s="15" t="s">
        <v>4</v>
      </c>
      <c r="N3" s="15" t="s">
        <v>50</v>
      </c>
      <c r="O3" s="172" t="s">
        <v>51</v>
      </c>
      <c r="P3" s="792"/>
    </row>
    <row r="4" spans="1:16" ht="14.25" customHeight="1" thickBot="1">
      <c r="A4" s="272"/>
      <c r="B4" s="273" t="s">
        <v>113</v>
      </c>
      <c r="C4" s="273"/>
      <c r="D4" s="280" t="s">
        <v>114</v>
      </c>
      <c r="E4" s="186"/>
      <c r="F4" s="182" t="s">
        <v>15</v>
      </c>
      <c r="G4" s="182" t="s">
        <v>16</v>
      </c>
      <c r="H4" s="183"/>
      <c r="I4" s="183" t="s">
        <v>53</v>
      </c>
      <c r="J4" s="183" t="s">
        <v>54</v>
      </c>
      <c r="K4" s="181"/>
      <c r="L4" s="181"/>
      <c r="M4" s="181"/>
      <c r="N4" s="183"/>
      <c r="O4" s="184" t="s">
        <v>55</v>
      </c>
      <c r="P4" s="793"/>
    </row>
    <row r="5" spans="1:16" s="98" customFormat="1" ht="16.5" customHeight="1">
      <c r="A5" s="324" t="s">
        <v>357</v>
      </c>
      <c r="B5" s="325"/>
      <c r="C5" s="326"/>
      <c r="D5" s="327"/>
      <c r="E5" s="187">
        <v>55059</v>
      </c>
      <c r="F5" s="25">
        <v>318821</v>
      </c>
      <c r="G5" s="720"/>
      <c r="H5" s="25">
        <v>424116</v>
      </c>
      <c r="I5" s="25">
        <v>963668</v>
      </c>
      <c r="J5" s="720"/>
      <c r="K5" s="25">
        <v>0</v>
      </c>
      <c r="L5" s="25">
        <v>0</v>
      </c>
      <c r="M5" s="25">
        <v>0</v>
      </c>
      <c r="N5" s="25">
        <v>0</v>
      </c>
      <c r="O5" s="177">
        <v>2746497</v>
      </c>
      <c r="P5" s="331">
        <f>SUM(E5:O5)</f>
        <v>4508161</v>
      </c>
    </row>
    <row r="6" spans="1:16" ht="16.5" customHeight="1">
      <c r="A6" s="319"/>
      <c r="B6" s="100" t="s">
        <v>358</v>
      </c>
      <c r="C6" s="104"/>
      <c r="D6" s="328"/>
      <c r="E6" s="744"/>
      <c r="F6" s="723"/>
      <c r="G6" s="723"/>
      <c r="H6" s="723"/>
      <c r="I6" s="723"/>
      <c r="J6" s="723"/>
      <c r="K6" s="723"/>
      <c r="L6" s="723"/>
      <c r="M6" s="723"/>
      <c r="N6" s="723"/>
      <c r="O6" s="745"/>
      <c r="P6" s="746"/>
    </row>
    <row r="7" spans="1:16" ht="16.5" customHeight="1">
      <c r="A7" s="319"/>
      <c r="B7" s="101"/>
      <c r="C7" s="105" t="s">
        <v>359</v>
      </c>
      <c r="D7" s="535" t="s">
        <v>360</v>
      </c>
      <c r="E7" s="505">
        <v>32794</v>
      </c>
      <c r="F7" s="506">
        <v>95416</v>
      </c>
      <c r="G7" s="724"/>
      <c r="H7" s="506">
        <v>144242</v>
      </c>
      <c r="I7" s="506">
        <v>408740</v>
      </c>
      <c r="J7" s="724"/>
      <c r="K7" s="506">
        <v>0</v>
      </c>
      <c r="L7" s="506">
        <v>0</v>
      </c>
      <c r="M7" s="506">
        <v>0</v>
      </c>
      <c r="N7" s="506">
        <v>0</v>
      </c>
      <c r="O7" s="507">
        <v>1286284</v>
      </c>
      <c r="P7" s="536">
        <f aca="true" t="shared" si="0" ref="P7:P29">SUM(E7:O7)</f>
        <v>1967476</v>
      </c>
    </row>
    <row r="8" spans="1:16" ht="16.5" customHeight="1">
      <c r="A8" s="319"/>
      <c r="B8" s="101"/>
      <c r="C8" s="106" t="s">
        <v>361</v>
      </c>
      <c r="D8" s="537" t="s">
        <v>362</v>
      </c>
      <c r="E8" s="443">
        <v>0</v>
      </c>
      <c r="F8" s="444">
        <v>0</v>
      </c>
      <c r="G8" s="722"/>
      <c r="H8" s="444">
        <v>0</v>
      </c>
      <c r="I8" s="444">
        <v>0</v>
      </c>
      <c r="J8" s="722"/>
      <c r="K8" s="444">
        <v>0</v>
      </c>
      <c r="L8" s="444">
        <v>0</v>
      </c>
      <c r="M8" s="444">
        <v>0</v>
      </c>
      <c r="N8" s="444">
        <v>0</v>
      </c>
      <c r="O8" s="445">
        <v>0</v>
      </c>
      <c r="P8" s="538">
        <f t="shared" si="0"/>
        <v>0</v>
      </c>
    </row>
    <row r="9" spans="1:16" ht="16.5" customHeight="1">
      <c r="A9" s="319"/>
      <c r="B9" s="101"/>
      <c r="C9" s="107"/>
      <c r="D9" s="539" t="s">
        <v>363</v>
      </c>
      <c r="E9" s="471">
        <v>0</v>
      </c>
      <c r="F9" s="472">
        <v>0</v>
      </c>
      <c r="G9" s="725"/>
      <c r="H9" s="472">
        <v>0</v>
      </c>
      <c r="I9" s="472">
        <v>0</v>
      </c>
      <c r="J9" s="725"/>
      <c r="K9" s="472">
        <v>0</v>
      </c>
      <c r="L9" s="472">
        <v>0</v>
      </c>
      <c r="M9" s="472">
        <v>0</v>
      </c>
      <c r="N9" s="472">
        <v>0</v>
      </c>
      <c r="O9" s="473">
        <v>0</v>
      </c>
      <c r="P9" s="540">
        <f t="shared" si="0"/>
        <v>0</v>
      </c>
    </row>
    <row r="10" spans="1:16" ht="16.5" customHeight="1">
      <c r="A10" s="319"/>
      <c r="B10" s="101"/>
      <c r="C10" s="108" t="s">
        <v>422</v>
      </c>
      <c r="D10" s="329"/>
      <c r="E10" s="23">
        <v>19645</v>
      </c>
      <c r="F10" s="24">
        <v>71403</v>
      </c>
      <c r="G10" s="723"/>
      <c r="H10" s="24">
        <v>279874</v>
      </c>
      <c r="I10" s="24">
        <v>554928</v>
      </c>
      <c r="J10" s="723"/>
      <c r="K10" s="24">
        <v>0</v>
      </c>
      <c r="L10" s="24">
        <v>0</v>
      </c>
      <c r="M10" s="24">
        <v>0</v>
      </c>
      <c r="N10" s="24">
        <v>0</v>
      </c>
      <c r="O10" s="173">
        <v>1325568</v>
      </c>
      <c r="P10" s="332">
        <f t="shared" si="0"/>
        <v>2251418</v>
      </c>
    </row>
    <row r="11" spans="1:16" ht="16.5" customHeight="1">
      <c r="A11" s="319"/>
      <c r="B11" s="101"/>
      <c r="C11" s="108" t="s">
        <v>364</v>
      </c>
      <c r="D11" s="329"/>
      <c r="E11" s="23">
        <v>2620</v>
      </c>
      <c r="F11" s="24">
        <v>0</v>
      </c>
      <c r="G11" s="723"/>
      <c r="H11" s="24">
        <v>0</v>
      </c>
      <c r="I11" s="24">
        <v>0</v>
      </c>
      <c r="J11" s="723"/>
      <c r="K11" s="24">
        <v>0</v>
      </c>
      <c r="L11" s="24">
        <v>0</v>
      </c>
      <c r="M11" s="24">
        <v>0</v>
      </c>
      <c r="N11" s="24">
        <v>0</v>
      </c>
      <c r="O11" s="173">
        <v>117980</v>
      </c>
      <c r="P11" s="332">
        <f t="shared" si="0"/>
        <v>120600</v>
      </c>
    </row>
    <row r="12" spans="1:16" ht="16.5" customHeight="1">
      <c r="A12" s="319"/>
      <c r="B12" s="101"/>
      <c r="C12" s="108" t="s">
        <v>365</v>
      </c>
      <c r="D12" s="329"/>
      <c r="E12" s="23">
        <v>0</v>
      </c>
      <c r="F12" s="24">
        <v>152002</v>
      </c>
      <c r="G12" s="723"/>
      <c r="H12" s="24">
        <v>0</v>
      </c>
      <c r="I12" s="24">
        <v>0</v>
      </c>
      <c r="J12" s="723"/>
      <c r="K12" s="24">
        <v>0</v>
      </c>
      <c r="L12" s="24">
        <v>0</v>
      </c>
      <c r="M12" s="24">
        <v>0</v>
      </c>
      <c r="N12" s="24">
        <v>0</v>
      </c>
      <c r="O12" s="173">
        <v>0</v>
      </c>
      <c r="P12" s="332">
        <f t="shared" si="0"/>
        <v>152002</v>
      </c>
    </row>
    <row r="13" spans="1:16" ht="16.5" customHeight="1">
      <c r="A13" s="319"/>
      <c r="B13" s="101"/>
      <c r="C13" s="108" t="s">
        <v>366</v>
      </c>
      <c r="D13" s="329"/>
      <c r="E13" s="23">
        <v>0</v>
      </c>
      <c r="F13" s="24">
        <v>0</v>
      </c>
      <c r="G13" s="723"/>
      <c r="H13" s="24">
        <v>0</v>
      </c>
      <c r="I13" s="24">
        <v>0</v>
      </c>
      <c r="J13" s="723"/>
      <c r="K13" s="24">
        <v>0</v>
      </c>
      <c r="L13" s="24">
        <v>0</v>
      </c>
      <c r="M13" s="24">
        <v>0</v>
      </c>
      <c r="N13" s="24">
        <v>0</v>
      </c>
      <c r="O13" s="173">
        <v>0</v>
      </c>
      <c r="P13" s="332">
        <f t="shared" si="0"/>
        <v>0</v>
      </c>
    </row>
    <row r="14" spans="1:16" ht="16.5" customHeight="1">
      <c r="A14" s="319"/>
      <c r="B14" s="101"/>
      <c r="C14" s="108" t="s">
        <v>367</v>
      </c>
      <c r="D14" s="329"/>
      <c r="E14" s="23">
        <v>0</v>
      </c>
      <c r="F14" s="24">
        <v>0</v>
      </c>
      <c r="G14" s="723"/>
      <c r="H14" s="24">
        <v>0</v>
      </c>
      <c r="I14" s="24">
        <v>0</v>
      </c>
      <c r="J14" s="723"/>
      <c r="K14" s="24">
        <v>0</v>
      </c>
      <c r="L14" s="24">
        <v>0</v>
      </c>
      <c r="M14" s="24">
        <v>0</v>
      </c>
      <c r="N14" s="24">
        <v>0</v>
      </c>
      <c r="O14" s="173">
        <v>0</v>
      </c>
      <c r="P14" s="332">
        <f t="shared" si="0"/>
        <v>0</v>
      </c>
    </row>
    <row r="15" spans="1:16" ht="16.5" customHeight="1">
      <c r="A15" s="319"/>
      <c r="B15" s="101"/>
      <c r="C15" s="108" t="s">
        <v>368</v>
      </c>
      <c r="D15" s="329"/>
      <c r="E15" s="23">
        <v>0</v>
      </c>
      <c r="F15" s="24">
        <v>0</v>
      </c>
      <c r="G15" s="723"/>
      <c r="H15" s="24">
        <v>0</v>
      </c>
      <c r="I15" s="24">
        <v>0</v>
      </c>
      <c r="J15" s="723"/>
      <c r="K15" s="24">
        <v>0</v>
      </c>
      <c r="L15" s="24">
        <v>0</v>
      </c>
      <c r="M15" s="24">
        <v>0</v>
      </c>
      <c r="N15" s="24">
        <v>0</v>
      </c>
      <c r="O15" s="173">
        <v>0</v>
      </c>
      <c r="P15" s="332">
        <f t="shared" si="0"/>
        <v>0</v>
      </c>
    </row>
    <row r="16" spans="1:16" ht="16.5" customHeight="1">
      <c r="A16" s="319"/>
      <c r="B16" s="101"/>
      <c r="C16" s="108" t="s">
        <v>22</v>
      </c>
      <c r="D16" s="329"/>
      <c r="E16" s="23">
        <v>0</v>
      </c>
      <c r="F16" s="24">
        <v>0</v>
      </c>
      <c r="G16" s="723"/>
      <c r="H16" s="24">
        <v>0</v>
      </c>
      <c r="I16" s="24">
        <v>0</v>
      </c>
      <c r="J16" s="723"/>
      <c r="K16" s="24">
        <v>0</v>
      </c>
      <c r="L16" s="24">
        <v>0</v>
      </c>
      <c r="M16" s="24">
        <v>0</v>
      </c>
      <c r="N16" s="24">
        <v>0</v>
      </c>
      <c r="O16" s="173">
        <v>0</v>
      </c>
      <c r="P16" s="332">
        <f t="shared" si="0"/>
        <v>0</v>
      </c>
    </row>
    <row r="17" spans="1:16" ht="16.5" customHeight="1" thickBot="1">
      <c r="A17" s="319"/>
      <c r="B17" s="322"/>
      <c r="C17" s="323" t="s">
        <v>23</v>
      </c>
      <c r="D17" s="330"/>
      <c r="E17" s="208">
        <v>0</v>
      </c>
      <c r="F17" s="209">
        <v>0</v>
      </c>
      <c r="G17" s="726"/>
      <c r="H17" s="209">
        <v>0</v>
      </c>
      <c r="I17" s="209">
        <v>0</v>
      </c>
      <c r="J17" s="726"/>
      <c r="K17" s="209">
        <v>0</v>
      </c>
      <c r="L17" s="209"/>
      <c r="M17" s="209">
        <v>0</v>
      </c>
      <c r="N17" s="209">
        <v>0</v>
      </c>
      <c r="O17" s="206">
        <v>16665</v>
      </c>
      <c r="P17" s="333">
        <f t="shared" si="0"/>
        <v>16665</v>
      </c>
    </row>
    <row r="18" spans="1:16" ht="16.5" customHeight="1">
      <c r="A18" s="319"/>
      <c r="B18" s="101" t="s">
        <v>369</v>
      </c>
      <c r="C18" s="326"/>
      <c r="D18" s="327"/>
      <c r="E18" s="747"/>
      <c r="F18" s="720"/>
      <c r="G18" s="720"/>
      <c r="H18" s="720"/>
      <c r="I18" s="720"/>
      <c r="J18" s="720"/>
      <c r="K18" s="720"/>
      <c r="L18" s="720"/>
      <c r="M18" s="720"/>
      <c r="N18" s="720"/>
      <c r="O18" s="748"/>
      <c r="P18" s="749"/>
    </row>
    <row r="19" spans="1:16" ht="16.5" customHeight="1">
      <c r="A19" s="319"/>
      <c r="B19" s="101"/>
      <c r="C19" s="108" t="s">
        <v>391</v>
      </c>
      <c r="D19" s="329"/>
      <c r="E19" s="23">
        <v>0</v>
      </c>
      <c r="F19" s="24">
        <v>0</v>
      </c>
      <c r="G19" s="723"/>
      <c r="H19" s="24">
        <v>0</v>
      </c>
      <c r="I19" s="24">
        <v>0</v>
      </c>
      <c r="J19" s="723"/>
      <c r="K19" s="24">
        <v>0</v>
      </c>
      <c r="L19" s="24">
        <v>0</v>
      </c>
      <c r="M19" s="24">
        <v>0</v>
      </c>
      <c r="N19" s="24">
        <v>0</v>
      </c>
      <c r="O19" s="173">
        <v>0</v>
      </c>
      <c r="P19" s="332">
        <f>SUM(E19:O19)</f>
        <v>0</v>
      </c>
    </row>
    <row r="20" spans="1:16" ht="16.5" customHeight="1">
      <c r="A20" s="319"/>
      <c r="B20" s="101"/>
      <c r="C20" s="108" t="s">
        <v>392</v>
      </c>
      <c r="D20" s="329"/>
      <c r="E20" s="23">
        <v>0</v>
      </c>
      <c r="F20" s="24">
        <v>0</v>
      </c>
      <c r="G20" s="723"/>
      <c r="H20" s="24">
        <v>0</v>
      </c>
      <c r="I20" s="24">
        <v>0</v>
      </c>
      <c r="J20" s="723"/>
      <c r="K20" s="24">
        <v>0</v>
      </c>
      <c r="L20" s="24">
        <v>0</v>
      </c>
      <c r="M20" s="24">
        <v>0</v>
      </c>
      <c r="N20" s="24">
        <v>0</v>
      </c>
      <c r="O20" s="173">
        <v>0</v>
      </c>
      <c r="P20" s="332">
        <f t="shared" si="0"/>
        <v>0</v>
      </c>
    </row>
    <row r="21" spans="1:16" ht="16.5" customHeight="1">
      <c r="A21" s="319"/>
      <c r="B21" s="101"/>
      <c r="C21" s="108" t="s">
        <v>393</v>
      </c>
      <c r="D21" s="329"/>
      <c r="E21" s="23">
        <v>5943</v>
      </c>
      <c r="F21" s="24">
        <v>176665</v>
      </c>
      <c r="G21" s="723"/>
      <c r="H21" s="24">
        <v>119567</v>
      </c>
      <c r="I21" s="24">
        <v>255700</v>
      </c>
      <c r="J21" s="723"/>
      <c r="K21" s="24">
        <v>0</v>
      </c>
      <c r="L21" s="24">
        <v>0</v>
      </c>
      <c r="M21" s="24">
        <v>0</v>
      </c>
      <c r="N21" s="24">
        <v>0</v>
      </c>
      <c r="O21" s="173">
        <v>856158</v>
      </c>
      <c r="P21" s="332">
        <f t="shared" si="0"/>
        <v>1414033</v>
      </c>
    </row>
    <row r="22" spans="1:16" ht="16.5" customHeight="1">
      <c r="A22" s="320"/>
      <c r="B22" s="101"/>
      <c r="C22" s="108" t="s">
        <v>394</v>
      </c>
      <c r="D22" s="329"/>
      <c r="E22" s="23">
        <v>0</v>
      </c>
      <c r="F22" s="24">
        <v>29915</v>
      </c>
      <c r="G22" s="723"/>
      <c r="H22" s="24">
        <v>181531</v>
      </c>
      <c r="I22" s="24">
        <v>515900</v>
      </c>
      <c r="J22" s="723"/>
      <c r="K22" s="24">
        <v>0</v>
      </c>
      <c r="L22" s="24">
        <v>0</v>
      </c>
      <c r="M22" s="24">
        <v>0</v>
      </c>
      <c r="N22" s="24">
        <v>0</v>
      </c>
      <c r="O22" s="173">
        <v>1213143</v>
      </c>
      <c r="P22" s="332">
        <f t="shared" si="0"/>
        <v>1940489</v>
      </c>
    </row>
    <row r="23" spans="1:16" ht="16.5" customHeight="1">
      <c r="A23" s="320"/>
      <c r="B23" s="101"/>
      <c r="C23" s="108" t="s">
        <v>395</v>
      </c>
      <c r="D23" s="329"/>
      <c r="E23" s="23">
        <v>5686</v>
      </c>
      <c r="F23" s="24">
        <v>0</v>
      </c>
      <c r="G23" s="723"/>
      <c r="H23" s="24">
        <v>123018</v>
      </c>
      <c r="I23" s="24">
        <v>0</v>
      </c>
      <c r="J23" s="723"/>
      <c r="K23" s="24">
        <v>0</v>
      </c>
      <c r="L23" s="24">
        <v>0</v>
      </c>
      <c r="M23" s="24">
        <v>0</v>
      </c>
      <c r="N23" s="24">
        <v>0</v>
      </c>
      <c r="O23" s="173">
        <v>140759</v>
      </c>
      <c r="P23" s="332">
        <f t="shared" si="0"/>
        <v>269463</v>
      </c>
    </row>
    <row r="24" spans="1:16" ht="16.5" customHeight="1">
      <c r="A24" s="320"/>
      <c r="B24" s="101"/>
      <c r="C24" s="108" t="s">
        <v>396</v>
      </c>
      <c r="D24" s="329"/>
      <c r="E24" s="23">
        <v>35619</v>
      </c>
      <c r="F24" s="24">
        <v>71627</v>
      </c>
      <c r="G24" s="723"/>
      <c r="H24" s="24">
        <v>0</v>
      </c>
      <c r="I24" s="24">
        <v>0</v>
      </c>
      <c r="J24" s="723"/>
      <c r="K24" s="24">
        <v>0</v>
      </c>
      <c r="L24" s="24">
        <v>0</v>
      </c>
      <c r="M24" s="24">
        <v>0</v>
      </c>
      <c r="N24" s="24">
        <v>0</v>
      </c>
      <c r="O24" s="173">
        <v>407238</v>
      </c>
      <c r="P24" s="332">
        <f t="shared" si="0"/>
        <v>514484</v>
      </c>
    </row>
    <row r="25" spans="1:16" ht="16.5" customHeight="1">
      <c r="A25" s="320"/>
      <c r="B25" s="101"/>
      <c r="C25" s="108" t="s">
        <v>397</v>
      </c>
      <c r="D25" s="329"/>
      <c r="E25" s="23">
        <v>7811</v>
      </c>
      <c r="F25" s="24">
        <v>40614</v>
      </c>
      <c r="G25" s="723"/>
      <c r="H25" s="24">
        <v>0</v>
      </c>
      <c r="I25" s="24">
        <v>88368</v>
      </c>
      <c r="J25" s="723"/>
      <c r="K25" s="24">
        <v>0</v>
      </c>
      <c r="L25" s="24">
        <v>0</v>
      </c>
      <c r="M25" s="24">
        <v>0</v>
      </c>
      <c r="N25" s="24">
        <v>0</v>
      </c>
      <c r="O25" s="173">
        <v>129199</v>
      </c>
      <c r="P25" s="332">
        <f t="shared" si="0"/>
        <v>265992</v>
      </c>
    </row>
    <row r="26" spans="1:16" ht="16.5" customHeight="1">
      <c r="A26" s="320"/>
      <c r="B26" s="101"/>
      <c r="C26" s="108" t="s">
        <v>398</v>
      </c>
      <c r="D26" s="329"/>
      <c r="E26" s="23">
        <v>0</v>
      </c>
      <c r="F26" s="24">
        <v>0</v>
      </c>
      <c r="G26" s="723"/>
      <c r="H26" s="24">
        <v>0</v>
      </c>
      <c r="I26" s="24">
        <v>103700</v>
      </c>
      <c r="J26" s="723"/>
      <c r="K26" s="24">
        <v>0</v>
      </c>
      <c r="L26" s="24">
        <v>0</v>
      </c>
      <c r="M26" s="24">
        <v>0</v>
      </c>
      <c r="N26" s="24">
        <v>0</v>
      </c>
      <c r="O26" s="173">
        <v>0</v>
      </c>
      <c r="P26" s="332">
        <f t="shared" si="0"/>
        <v>103700</v>
      </c>
    </row>
    <row r="27" spans="1:16" ht="16.5" customHeight="1">
      <c r="A27" s="320"/>
      <c r="B27" s="101"/>
      <c r="C27" s="108" t="s">
        <v>399</v>
      </c>
      <c r="D27" s="329"/>
      <c r="E27" s="23">
        <v>0</v>
      </c>
      <c r="F27" s="24">
        <v>0</v>
      </c>
      <c r="G27" s="723"/>
      <c r="H27" s="24">
        <v>0</v>
      </c>
      <c r="I27" s="24">
        <v>0</v>
      </c>
      <c r="J27" s="723"/>
      <c r="K27" s="24">
        <v>0</v>
      </c>
      <c r="L27" s="24">
        <v>0</v>
      </c>
      <c r="M27" s="24">
        <v>0</v>
      </c>
      <c r="N27" s="24">
        <v>0</v>
      </c>
      <c r="O27" s="173">
        <v>0</v>
      </c>
      <c r="P27" s="332">
        <f t="shared" si="0"/>
        <v>0</v>
      </c>
    </row>
    <row r="28" spans="1:16" ht="16.5" customHeight="1">
      <c r="A28" s="320"/>
      <c r="B28" s="101"/>
      <c r="C28" s="108" t="s">
        <v>400</v>
      </c>
      <c r="D28" s="329"/>
      <c r="E28" s="23">
        <v>0</v>
      </c>
      <c r="F28" s="24">
        <v>0</v>
      </c>
      <c r="G28" s="723"/>
      <c r="H28" s="24">
        <v>0</v>
      </c>
      <c r="I28" s="24">
        <v>0</v>
      </c>
      <c r="J28" s="723"/>
      <c r="K28" s="24">
        <v>0</v>
      </c>
      <c r="L28" s="24">
        <v>0</v>
      </c>
      <c r="M28" s="24">
        <v>0</v>
      </c>
      <c r="N28" s="24">
        <v>0</v>
      </c>
      <c r="O28" s="173">
        <v>0</v>
      </c>
      <c r="P28" s="332">
        <f t="shared" si="0"/>
        <v>0</v>
      </c>
    </row>
    <row r="29" spans="1:16" ht="16.5" customHeight="1" thickBot="1">
      <c r="A29" s="321"/>
      <c r="B29" s="322"/>
      <c r="C29" s="323" t="s">
        <v>401</v>
      </c>
      <c r="D29" s="330"/>
      <c r="E29" s="208">
        <v>0</v>
      </c>
      <c r="F29" s="209">
        <v>0</v>
      </c>
      <c r="G29" s="726"/>
      <c r="H29" s="209">
        <v>0</v>
      </c>
      <c r="I29" s="209">
        <v>0</v>
      </c>
      <c r="J29" s="726"/>
      <c r="K29" s="209">
        <v>0</v>
      </c>
      <c r="L29" s="209">
        <v>0</v>
      </c>
      <c r="M29" s="209">
        <v>0</v>
      </c>
      <c r="N29" s="209">
        <v>0</v>
      </c>
      <c r="O29" s="206">
        <v>0</v>
      </c>
      <c r="P29" s="333">
        <f t="shared" si="0"/>
        <v>0</v>
      </c>
    </row>
    <row r="30" spans="3:16" ht="16.5" customHeight="1">
      <c r="C30" s="109"/>
      <c r="D30" s="109"/>
      <c r="E30" s="43"/>
      <c r="F30" s="43"/>
      <c r="G30" s="613"/>
      <c r="H30" s="43"/>
      <c r="I30" s="43"/>
      <c r="J30" s="613"/>
      <c r="K30" s="43"/>
      <c r="L30" s="43"/>
      <c r="M30" s="43"/>
      <c r="N30" s="43"/>
      <c r="O30" s="43"/>
      <c r="P30" s="110"/>
    </row>
    <row r="31" spans="3:16" ht="16.5" customHeight="1">
      <c r="C31" s="109"/>
      <c r="D31" s="109"/>
      <c r="E31" s="43"/>
      <c r="F31" s="43"/>
      <c r="G31" s="613"/>
      <c r="H31" s="43"/>
      <c r="I31" s="43"/>
      <c r="J31" s="613"/>
      <c r="K31" s="43"/>
      <c r="L31" s="43"/>
      <c r="M31" s="43"/>
      <c r="N31" s="43"/>
      <c r="O31" s="43"/>
      <c r="P31" s="110"/>
    </row>
    <row r="32" spans="3:16" ht="16.5" customHeight="1">
      <c r="C32" s="109"/>
      <c r="D32" s="109"/>
      <c r="E32" s="43"/>
      <c r="F32" s="43"/>
      <c r="G32" s="613"/>
      <c r="H32" s="43"/>
      <c r="I32" s="43"/>
      <c r="J32" s="613"/>
      <c r="K32" s="43"/>
      <c r="L32" s="43"/>
      <c r="M32" s="43"/>
      <c r="N32" s="43"/>
      <c r="O32" s="43"/>
      <c r="P32" s="110"/>
    </row>
    <row r="33" spans="3:16" ht="16.5" customHeight="1">
      <c r="C33" s="109"/>
      <c r="D33" s="109"/>
      <c r="E33" s="43"/>
      <c r="F33" s="43"/>
      <c r="G33" s="613"/>
      <c r="H33" s="43"/>
      <c r="I33" s="43"/>
      <c r="J33" s="613"/>
      <c r="K33" s="43"/>
      <c r="L33" s="43"/>
      <c r="M33" s="43"/>
      <c r="N33" s="43"/>
      <c r="O33" s="43"/>
      <c r="P33" s="110"/>
    </row>
    <row r="34" spans="3:16" ht="16.5" customHeight="1">
      <c r="C34" s="109"/>
      <c r="D34" s="109"/>
      <c r="E34" s="43"/>
      <c r="F34" s="43"/>
      <c r="G34" s="613"/>
      <c r="H34" s="43"/>
      <c r="I34" s="43"/>
      <c r="J34" s="613"/>
      <c r="K34" s="43"/>
      <c r="L34" s="43"/>
      <c r="M34" s="43"/>
      <c r="N34" s="43"/>
      <c r="O34" s="43"/>
      <c r="P34" s="110"/>
    </row>
    <row r="35" spans="3:16" ht="16.5" customHeight="1">
      <c r="C35" s="109"/>
      <c r="D35" s="109"/>
      <c r="E35" s="43"/>
      <c r="F35" s="43"/>
      <c r="G35" s="613"/>
      <c r="H35" s="43"/>
      <c r="I35" s="43"/>
      <c r="J35" s="613"/>
      <c r="K35" s="43"/>
      <c r="L35" s="43"/>
      <c r="M35" s="43"/>
      <c r="N35" s="43"/>
      <c r="O35" s="43"/>
      <c r="P35" s="110"/>
    </row>
    <row r="36" spans="3:16" ht="16.5" customHeight="1">
      <c r="C36" s="109"/>
      <c r="D36" s="109"/>
      <c r="E36" s="43"/>
      <c r="F36" s="43"/>
      <c r="G36" s="613"/>
      <c r="H36" s="43"/>
      <c r="I36" s="43"/>
      <c r="J36" s="613"/>
      <c r="K36" s="43"/>
      <c r="L36" s="43"/>
      <c r="M36" s="43"/>
      <c r="N36" s="43"/>
      <c r="O36" s="43"/>
      <c r="P36" s="110"/>
    </row>
    <row r="37" spans="3:16" ht="16.5" customHeight="1">
      <c r="C37" s="109"/>
      <c r="D37" s="109"/>
      <c r="E37" s="43"/>
      <c r="F37" s="43"/>
      <c r="G37" s="613"/>
      <c r="H37" s="43"/>
      <c r="I37" s="43"/>
      <c r="J37" s="613"/>
      <c r="K37" s="43"/>
      <c r="L37" s="43"/>
      <c r="M37" s="43"/>
      <c r="N37" s="43"/>
      <c r="O37" s="43"/>
      <c r="P37" s="110"/>
    </row>
    <row r="38" spans="3:16" ht="16.5" customHeight="1">
      <c r="C38" s="109"/>
      <c r="D38" s="109"/>
      <c r="E38" s="43"/>
      <c r="F38" s="43"/>
      <c r="G38" s="613"/>
      <c r="H38" s="43"/>
      <c r="I38" s="43"/>
      <c r="J38" s="613"/>
      <c r="K38" s="43"/>
      <c r="L38" s="43"/>
      <c r="M38" s="43"/>
      <c r="N38" s="43"/>
      <c r="O38" s="43"/>
      <c r="P38" s="110"/>
    </row>
    <row r="39" spans="3:16" ht="16.5" customHeight="1">
      <c r="C39" s="109"/>
      <c r="D39" s="109"/>
      <c r="E39" s="43"/>
      <c r="F39" s="43"/>
      <c r="G39" s="613"/>
      <c r="H39" s="43"/>
      <c r="I39" s="43"/>
      <c r="J39" s="613"/>
      <c r="K39" s="43"/>
      <c r="L39" s="43"/>
      <c r="M39" s="43"/>
      <c r="N39" s="43"/>
      <c r="O39" s="43"/>
      <c r="P39" s="110"/>
    </row>
    <row r="40" spans="3:16" ht="16.5" customHeight="1">
      <c r="C40" s="109"/>
      <c r="D40" s="109"/>
      <c r="E40" s="43"/>
      <c r="F40" s="43"/>
      <c r="G40" s="613"/>
      <c r="H40" s="43"/>
      <c r="I40" s="43"/>
      <c r="J40" s="613"/>
      <c r="K40" s="43"/>
      <c r="L40" s="43"/>
      <c r="M40" s="43"/>
      <c r="N40" s="43"/>
      <c r="O40" s="43"/>
      <c r="P40" s="110"/>
    </row>
    <row r="41" spans="3:16" ht="16.5" customHeight="1">
      <c r="C41" s="109"/>
      <c r="D41" s="109"/>
      <c r="E41" s="43"/>
      <c r="F41" s="43"/>
      <c r="G41" s="613"/>
      <c r="H41" s="43"/>
      <c r="I41" s="43"/>
      <c r="J41" s="613"/>
      <c r="K41" s="43"/>
      <c r="L41" s="43"/>
      <c r="M41" s="43"/>
      <c r="N41" s="43"/>
      <c r="O41" s="43"/>
      <c r="P41" s="110"/>
    </row>
    <row r="42" spans="3:16" ht="16.5" customHeight="1">
      <c r="C42" s="109"/>
      <c r="D42" s="109"/>
      <c r="E42" s="43"/>
      <c r="F42" s="43"/>
      <c r="G42" s="613"/>
      <c r="H42" s="43"/>
      <c r="I42" s="43"/>
      <c r="J42" s="613"/>
      <c r="K42" s="43"/>
      <c r="L42" s="43"/>
      <c r="M42" s="43"/>
      <c r="N42" s="43"/>
      <c r="O42" s="43"/>
      <c r="P42" s="110"/>
    </row>
    <row r="43" spans="3:16" ht="16.5" customHeight="1">
      <c r="C43" s="109"/>
      <c r="D43" s="109"/>
      <c r="E43" s="43"/>
      <c r="F43" s="43"/>
      <c r="G43" s="613"/>
      <c r="H43" s="43"/>
      <c r="I43" s="43"/>
      <c r="J43" s="613"/>
      <c r="K43" s="43"/>
      <c r="L43" s="43"/>
      <c r="M43" s="43"/>
      <c r="N43" s="43"/>
      <c r="O43" s="43"/>
      <c r="P43" s="110"/>
    </row>
    <row r="44" spans="3:16" ht="16.5" customHeight="1">
      <c r="C44" s="109"/>
      <c r="D44" s="109"/>
      <c r="E44" s="43"/>
      <c r="F44" s="43"/>
      <c r="G44" s="613"/>
      <c r="H44" s="43"/>
      <c r="I44" s="43"/>
      <c r="J44" s="613"/>
      <c r="K44" s="43"/>
      <c r="L44" s="43"/>
      <c r="M44" s="43"/>
      <c r="N44" s="43"/>
      <c r="O44" s="43"/>
      <c r="P44" s="110"/>
    </row>
  </sheetData>
  <mergeCells count="1">
    <mergeCell ref="P2:P4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O24"/>
  <sheetViews>
    <sheetView zoomScaleSheetLayoutView="85" workbookViewId="0" topLeftCell="A1">
      <pane xSplit="3" ySplit="4" topLeftCell="D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G18" sqref="G18"/>
    </sheetView>
  </sheetViews>
  <sheetFormatPr defaultColWidth="9.00390625" defaultRowHeight="13.5"/>
  <cols>
    <col min="1" max="1" width="3.75390625" style="615" customWidth="1"/>
    <col min="2" max="2" width="3.625" style="615" customWidth="1"/>
    <col min="3" max="3" width="15.875" style="615" customWidth="1"/>
    <col min="4" max="15" width="13.50390625" style="614" customWidth="1"/>
    <col min="16" max="16384" width="9.00390625" style="615" customWidth="1"/>
  </cols>
  <sheetData>
    <row r="1" spans="1:15" ht="22.5" customHeight="1" thickBot="1">
      <c r="A1" s="111" t="s">
        <v>371</v>
      </c>
      <c r="B1" s="616"/>
      <c r="C1" s="616"/>
      <c r="O1" s="42"/>
    </row>
    <row r="2" spans="1:15" ht="18.75" customHeight="1">
      <c r="A2" s="334"/>
      <c r="B2" s="335"/>
      <c r="C2" s="341" t="s">
        <v>372</v>
      </c>
      <c r="D2" s="232" t="s">
        <v>403</v>
      </c>
      <c r="E2" s="269" t="s">
        <v>404</v>
      </c>
      <c r="F2" s="269" t="s">
        <v>404</v>
      </c>
      <c r="G2" s="269" t="s">
        <v>405</v>
      </c>
      <c r="H2" s="269" t="s">
        <v>406</v>
      </c>
      <c r="I2" s="269" t="s">
        <v>406</v>
      </c>
      <c r="J2" s="269" t="s">
        <v>407</v>
      </c>
      <c r="K2" s="269" t="s">
        <v>408</v>
      </c>
      <c r="L2" s="269" t="s">
        <v>409</v>
      </c>
      <c r="M2" s="269" t="s">
        <v>410</v>
      </c>
      <c r="N2" s="231" t="s">
        <v>411</v>
      </c>
      <c r="O2" s="800" t="s">
        <v>277</v>
      </c>
    </row>
    <row r="3" spans="1:15" ht="18.75" customHeight="1">
      <c r="A3" s="336"/>
      <c r="B3" s="114"/>
      <c r="C3" s="342"/>
      <c r="D3" s="34" t="s">
        <v>2</v>
      </c>
      <c r="E3" s="39" t="s">
        <v>46</v>
      </c>
      <c r="F3" s="39" t="s">
        <v>46</v>
      </c>
      <c r="G3" s="39" t="s">
        <v>47</v>
      </c>
      <c r="H3" s="39" t="s">
        <v>48</v>
      </c>
      <c r="I3" s="39" t="s">
        <v>48</v>
      </c>
      <c r="J3" s="39" t="s">
        <v>21</v>
      </c>
      <c r="K3" s="39" t="s">
        <v>49</v>
      </c>
      <c r="L3" s="39" t="s">
        <v>4</v>
      </c>
      <c r="M3" s="39" t="s">
        <v>50</v>
      </c>
      <c r="N3" s="271" t="s">
        <v>51</v>
      </c>
      <c r="O3" s="801"/>
    </row>
    <row r="4" spans="1:15" ht="18.75" customHeight="1" thickBot="1">
      <c r="A4" s="351"/>
      <c r="B4" s="352" t="s">
        <v>164</v>
      </c>
      <c r="C4" s="353"/>
      <c r="D4" s="278"/>
      <c r="E4" s="275" t="s">
        <v>15</v>
      </c>
      <c r="F4" s="275"/>
      <c r="G4" s="276"/>
      <c r="H4" s="276" t="s">
        <v>53</v>
      </c>
      <c r="I4" s="276" t="s">
        <v>54</v>
      </c>
      <c r="J4" s="274"/>
      <c r="K4" s="274"/>
      <c r="L4" s="274"/>
      <c r="M4" s="276"/>
      <c r="N4" s="277" t="s">
        <v>55</v>
      </c>
      <c r="O4" s="802"/>
    </row>
    <row r="5" spans="1:15" ht="22.5" customHeight="1">
      <c r="A5" s="541" t="s">
        <v>32</v>
      </c>
      <c r="B5" s="542"/>
      <c r="C5" s="543"/>
      <c r="D5" s="544">
        <v>0</v>
      </c>
      <c r="E5" s="545">
        <v>24</v>
      </c>
      <c r="F5" s="750"/>
      <c r="G5" s="545">
        <v>60</v>
      </c>
      <c r="H5" s="545">
        <v>36</v>
      </c>
      <c r="I5" s="750"/>
      <c r="J5" s="545">
        <v>12</v>
      </c>
      <c r="K5" s="545">
        <v>12</v>
      </c>
      <c r="L5" s="545">
        <v>0</v>
      </c>
      <c r="M5" s="545">
        <v>0</v>
      </c>
      <c r="N5" s="546">
        <v>36</v>
      </c>
      <c r="O5" s="547">
        <f>SUM(D5:N5)</f>
        <v>180</v>
      </c>
    </row>
    <row r="6" spans="1:15" ht="22.5" customHeight="1">
      <c r="A6" s="548" t="s">
        <v>33</v>
      </c>
      <c r="B6" s="549"/>
      <c r="C6" s="550"/>
      <c r="D6" s="41">
        <v>0</v>
      </c>
      <c r="E6" s="20">
        <v>2</v>
      </c>
      <c r="F6" s="716"/>
      <c r="G6" s="20">
        <v>5</v>
      </c>
      <c r="H6" s="20">
        <v>3</v>
      </c>
      <c r="I6" s="716"/>
      <c r="J6" s="20">
        <v>1</v>
      </c>
      <c r="K6" s="20">
        <v>1</v>
      </c>
      <c r="L6" s="20">
        <v>0</v>
      </c>
      <c r="M6" s="20">
        <v>0</v>
      </c>
      <c r="N6" s="40">
        <v>3</v>
      </c>
      <c r="O6" s="346">
        <f>SUM(D6:N6)</f>
        <v>15</v>
      </c>
    </row>
    <row r="7" spans="1:15" ht="22.5" customHeight="1">
      <c r="A7" s="336" t="s">
        <v>0</v>
      </c>
      <c r="B7" s="114"/>
      <c r="C7" s="342"/>
      <c r="D7" s="37">
        <v>0</v>
      </c>
      <c r="E7" s="45">
        <v>8933</v>
      </c>
      <c r="F7" s="751"/>
      <c r="G7" s="45">
        <v>21954</v>
      </c>
      <c r="H7" s="45">
        <v>9440</v>
      </c>
      <c r="I7" s="751"/>
      <c r="J7" s="45">
        <v>4616</v>
      </c>
      <c r="K7" s="45">
        <v>1699</v>
      </c>
      <c r="L7" s="45">
        <v>0</v>
      </c>
      <c r="M7" s="45">
        <v>0</v>
      </c>
      <c r="N7" s="35">
        <v>13204</v>
      </c>
      <c r="O7" s="350">
        <f>SUM(D7:N7)</f>
        <v>59846</v>
      </c>
    </row>
    <row r="8" spans="1:15" ht="22.5" customHeight="1">
      <c r="A8" s="336"/>
      <c r="B8" s="91" t="s">
        <v>373</v>
      </c>
      <c r="C8" s="343"/>
      <c r="D8" s="755"/>
      <c r="E8" s="752"/>
      <c r="F8" s="752"/>
      <c r="G8" s="752"/>
      <c r="H8" s="752"/>
      <c r="I8" s="752"/>
      <c r="J8" s="752"/>
      <c r="K8" s="752"/>
      <c r="L8" s="752"/>
      <c r="M8" s="752"/>
      <c r="N8" s="756"/>
      <c r="O8" s="757"/>
    </row>
    <row r="9" spans="1:15" ht="22.5" customHeight="1">
      <c r="A9" s="336"/>
      <c r="B9" s="113"/>
      <c r="C9" s="551" t="s">
        <v>374</v>
      </c>
      <c r="D9" s="552">
        <v>0</v>
      </c>
      <c r="E9" s="476">
        <v>7991</v>
      </c>
      <c r="F9" s="753"/>
      <c r="G9" s="476">
        <v>20802</v>
      </c>
      <c r="H9" s="476">
        <v>9128</v>
      </c>
      <c r="I9" s="753"/>
      <c r="J9" s="476">
        <v>4226</v>
      </c>
      <c r="K9" s="476">
        <v>1699</v>
      </c>
      <c r="L9" s="476">
        <v>0</v>
      </c>
      <c r="M9" s="476">
        <v>0</v>
      </c>
      <c r="N9" s="553">
        <v>12736</v>
      </c>
      <c r="O9" s="554">
        <f>SUM(D9:N9)</f>
        <v>56582</v>
      </c>
    </row>
    <row r="10" spans="1:15" ht="22.5" customHeight="1">
      <c r="A10" s="336"/>
      <c r="B10" s="113"/>
      <c r="C10" s="551" t="s">
        <v>375</v>
      </c>
      <c r="D10" s="552">
        <v>0</v>
      </c>
      <c r="E10" s="476">
        <v>942</v>
      </c>
      <c r="F10" s="753"/>
      <c r="G10" s="476">
        <v>1152</v>
      </c>
      <c r="H10" s="476">
        <v>312</v>
      </c>
      <c r="I10" s="753"/>
      <c r="J10" s="476">
        <v>390</v>
      </c>
      <c r="K10" s="476">
        <v>0</v>
      </c>
      <c r="L10" s="476">
        <v>0</v>
      </c>
      <c r="M10" s="476">
        <v>0</v>
      </c>
      <c r="N10" s="553">
        <v>468</v>
      </c>
      <c r="O10" s="554">
        <f>SUM(D10:N10)</f>
        <v>3264</v>
      </c>
    </row>
    <row r="11" spans="1:15" ht="22.5" customHeight="1">
      <c r="A11" s="338"/>
      <c r="B11" s="90"/>
      <c r="C11" s="555" t="s">
        <v>376</v>
      </c>
      <c r="D11" s="556">
        <v>0</v>
      </c>
      <c r="E11" s="478">
        <v>0</v>
      </c>
      <c r="F11" s="754"/>
      <c r="G11" s="478">
        <v>0</v>
      </c>
      <c r="H11" s="478">
        <v>0</v>
      </c>
      <c r="I11" s="754"/>
      <c r="J11" s="478">
        <v>0</v>
      </c>
      <c r="K11" s="478">
        <v>0</v>
      </c>
      <c r="L11" s="478">
        <v>0</v>
      </c>
      <c r="M11" s="478">
        <v>0</v>
      </c>
      <c r="N11" s="557">
        <v>0</v>
      </c>
      <c r="O11" s="558">
        <f>SUM(D11:N11)</f>
        <v>0</v>
      </c>
    </row>
    <row r="12" spans="1:15" ht="22.5" customHeight="1">
      <c r="A12" s="337" t="s">
        <v>1</v>
      </c>
      <c r="B12" s="112"/>
      <c r="C12" s="343"/>
      <c r="D12" s="41">
        <v>58</v>
      </c>
      <c r="E12" s="20">
        <v>4443</v>
      </c>
      <c r="F12" s="716"/>
      <c r="G12" s="20">
        <v>10637</v>
      </c>
      <c r="H12" s="20">
        <v>3760</v>
      </c>
      <c r="I12" s="716"/>
      <c r="J12" s="20">
        <v>1817</v>
      </c>
      <c r="K12" s="20">
        <v>704</v>
      </c>
      <c r="L12" s="20">
        <v>0</v>
      </c>
      <c r="M12" s="20">
        <v>0</v>
      </c>
      <c r="N12" s="40">
        <v>6652</v>
      </c>
      <c r="O12" s="346">
        <f>SUM(D12:N12)</f>
        <v>28071</v>
      </c>
    </row>
    <row r="13" spans="1:15" ht="22.5" customHeight="1">
      <c r="A13" s="336"/>
      <c r="B13" s="91" t="s">
        <v>373</v>
      </c>
      <c r="C13" s="343"/>
      <c r="D13" s="755"/>
      <c r="E13" s="752"/>
      <c r="F13" s="752"/>
      <c r="G13" s="752"/>
      <c r="H13" s="752"/>
      <c r="I13" s="752"/>
      <c r="J13" s="752"/>
      <c r="K13" s="752"/>
      <c r="L13" s="752"/>
      <c r="M13" s="752"/>
      <c r="N13" s="756"/>
      <c r="O13" s="757"/>
    </row>
    <row r="14" spans="1:15" ht="22.5" customHeight="1">
      <c r="A14" s="336"/>
      <c r="B14" s="113"/>
      <c r="C14" s="551" t="s">
        <v>377</v>
      </c>
      <c r="D14" s="552">
        <v>53</v>
      </c>
      <c r="E14" s="476">
        <v>679</v>
      </c>
      <c r="F14" s="753"/>
      <c r="G14" s="476">
        <v>320</v>
      </c>
      <c r="H14" s="476">
        <v>5</v>
      </c>
      <c r="I14" s="753"/>
      <c r="J14" s="476">
        <v>28</v>
      </c>
      <c r="K14" s="476">
        <v>0</v>
      </c>
      <c r="L14" s="476">
        <v>0</v>
      </c>
      <c r="M14" s="476">
        <v>0</v>
      </c>
      <c r="N14" s="553">
        <v>253</v>
      </c>
      <c r="O14" s="554">
        <f aca="true" t="shared" si="0" ref="O14:O20">SUM(D14:N14)</f>
        <v>1338</v>
      </c>
    </row>
    <row r="15" spans="1:15" ht="22.5" customHeight="1">
      <c r="A15" s="336"/>
      <c r="B15" s="113"/>
      <c r="C15" s="551" t="s">
        <v>378</v>
      </c>
      <c r="D15" s="552">
        <v>5</v>
      </c>
      <c r="E15" s="476">
        <v>0</v>
      </c>
      <c r="F15" s="753"/>
      <c r="G15" s="476">
        <v>391</v>
      </c>
      <c r="H15" s="476">
        <v>18</v>
      </c>
      <c r="I15" s="753"/>
      <c r="J15" s="476">
        <v>0</v>
      </c>
      <c r="K15" s="476">
        <v>0</v>
      </c>
      <c r="L15" s="476">
        <v>0</v>
      </c>
      <c r="M15" s="476">
        <v>0</v>
      </c>
      <c r="N15" s="553">
        <v>0</v>
      </c>
      <c r="O15" s="554">
        <f t="shared" si="0"/>
        <v>414</v>
      </c>
    </row>
    <row r="16" spans="1:15" ht="22.5" customHeight="1">
      <c r="A16" s="336"/>
      <c r="B16" s="113"/>
      <c r="C16" s="551" t="s">
        <v>379</v>
      </c>
      <c r="D16" s="552">
        <v>0</v>
      </c>
      <c r="E16" s="476">
        <v>3416</v>
      </c>
      <c r="F16" s="753"/>
      <c r="G16" s="476">
        <v>8718</v>
      </c>
      <c r="H16" s="476">
        <v>3682</v>
      </c>
      <c r="I16" s="753"/>
      <c r="J16" s="476">
        <v>1740</v>
      </c>
      <c r="K16" s="476">
        <v>639</v>
      </c>
      <c r="L16" s="476">
        <v>0</v>
      </c>
      <c r="M16" s="476">
        <v>0</v>
      </c>
      <c r="N16" s="553">
        <v>5227</v>
      </c>
      <c r="O16" s="554">
        <f t="shared" si="0"/>
        <v>23422</v>
      </c>
    </row>
    <row r="17" spans="1:15" ht="22.5" customHeight="1">
      <c r="A17" s="338"/>
      <c r="B17" s="90"/>
      <c r="C17" s="555" t="s">
        <v>78</v>
      </c>
      <c r="D17" s="556">
        <v>0</v>
      </c>
      <c r="E17" s="478">
        <v>348</v>
      </c>
      <c r="F17" s="754"/>
      <c r="G17" s="478">
        <v>1208</v>
      </c>
      <c r="H17" s="478">
        <v>55</v>
      </c>
      <c r="I17" s="754"/>
      <c r="J17" s="478">
        <v>49</v>
      </c>
      <c r="K17" s="478">
        <v>65</v>
      </c>
      <c r="L17" s="478">
        <v>0</v>
      </c>
      <c r="M17" s="478">
        <v>0</v>
      </c>
      <c r="N17" s="557">
        <v>1172</v>
      </c>
      <c r="O17" s="558">
        <f t="shared" si="0"/>
        <v>2897</v>
      </c>
    </row>
    <row r="18" spans="1:15" ht="22.5" customHeight="1">
      <c r="A18" s="548" t="s">
        <v>380</v>
      </c>
      <c r="B18" s="549"/>
      <c r="C18" s="550"/>
      <c r="D18" s="41">
        <v>58</v>
      </c>
      <c r="E18" s="20">
        <v>13376</v>
      </c>
      <c r="F18" s="716"/>
      <c r="G18" s="20">
        <v>32591</v>
      </c>
      <c r="H18" s="20">
        <v>13200</v>
      </c>
      <c r="I18" s="716"/>
      <c r="J18" s="20">
        <v>6433</v>
      </c>
      <c r="K18" s="20">
        <v>2403</v>
      </c>
      <c r="L18" s="20">
        <v>0</v>
      </c>
      <c r="M18" s="20">
        <v>0</v>
      </c>
      <c r="N18" s="40">
        <v>19856</v>
      </c>
      <c r="O18" s="346">
        <f t="shared" si="0"/>
        <v>87917</v>
      </c>
    </row>
    <row r="19" spans="1:15" ht="22.5" customHeight="1">
      <c r="A19" s="338" t="s">
        <v>31</v>
      </c>
      <c r="B19" s="348"/>
      <c r="C19" s="349"/>
      <c r="D19" s="37">
        <v>0</v>
      </c>
      <c r="E19" s="45">
        <v>95</v>
      </c>
      <c r="F19" s="751"/>
      <c r="G19" s="45">
        <v>243</v>
      </c>
      <c r="H19" s="45">
        <v>159</v>
      </c>
      <c r="I19" s="751"/>
      <c r="J19" s="45">
        <v>45</v>
      </c>
      <c r="K19" s="45">
        <v>36</v>
      </c>
      <c r="L19" s="45">
        <v>0</v>
      </c>
      <c r="M19" s="45">
        <v>0</v>
      </c>
      <c r="N19" s="35">
        <v>139</v>
      </c>
      <c r="O19" s="350">
        <f t="shared" si="0"/>
        <v>717</v>
      </c>
    </row>
    <row r="20" spans="1:15" ht="22.5" customHeight="1" thickBot="1">
      <c r="A20" s="339" t="s">
        <v>30</v>
      </c>
      <c r="B20" s="340"/>
      <c r="C20" s="344"/>
      <c r="D20" s="251">
        <v>0</v>
      </c>
      <c r="E20" s="244">
        <v>28</v>
      </c>
      <c r="F20" s="718"/>
      <c r="G20" s="244">
        <v>136</v>
      </c>
      <c r="H20" s="244">
        <v>56</v>
      </c>
      <c r="I20" s="718"/>
      <c r="J20" s="244">
        <v>22</v>
      </c>
      <c r="K20" s="244">
        <v>16</v>
      </c>
      <c r="L20" s="244">
        <v>0</v>
      </c>
      <c r="M20" s="244">
        <v>0</v>
      </c>
      <c r="N20" s="345">
        <v>75</v>
      </c>
      <c r="O20" s="347">
        <f t="shared" si="0"/>
        <v>333</v>
      </c>
    </row>
    <row r="22" ht="13.5">
      <c r="O22" s="614">
        <f>+O7-O9-O10-O11</f>
        <v>0</v>
      </c>
    </row>
    <row r="23" ht="13.5">
      <c r="O23" s="614">
        <f>+O12-O14-O15-O16-O17</f>
        <v>0</v>
      </c>
    </row>
    <row r="24" ht="13.5">
      <c r="O24" s="614">
        <f>+O7+O12-O18</f>
        <v>0</v>
      </c>
    </row>
  </sheetData>
  <mergeCells count="1">
    <mergeCell ref="O2:O4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errors="blank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2010-03-17T05:28:19Z</cp:lastPrinted>
  <dcterms:created xsi:type="dcterms:W3CDTF">1999-07-27T06:18:02Z</dcterms:created>
  <dcterms:modified xsi:type="dcterms:W3CDTF">2010-03-17T23:59:36Z</dcterms:modified>
  <cp:category/>
  <cp:version/>
  <cp:contentType/>
  <cp:contentStatus/>
</cp:coreProperties>
</file>