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第1表（13表）" sheetId="1" r:id="rId1"/>
    <sheet name="第2表（26表）" sheetId="2" r:id="rId2"/>
    <sheet name="第3表（24表）" sheetId="3" r:id="rId3"/>
    <sheet name="第4表（21表）" sheetId="4" r:id="rId4"/>
    <sheet name="第5表（40表）" sheetId="5" r:id="rId5"/>
  </sheets>
  <definedNames>
    <definedName name="_xlnm.Print_Area" localSheetId="0">'第1表（13表）'!$A$1:$M$65</definedName>
    <definedName name="_xlnm.Print_Area" localSheetId="1">'第2表（26表）'!$A$1:$N$94</definedName>
    <definedName name="_xlnm.Print_Area" localSheetId="2">'第3表（24表）'!$A$1:$L$27</definedName>
    <definedName name="_xlnm.Print_Area" localSheetId="3">'第4表（21表）'!$A$1:$T$32</definedName>
    <definedName name="_xlnm.Print_Area" localSheetId="4">'第5表（40表）'!$A$1:$M$47</definedName>
    <definedName name="_xlnm.Print_Titles" localSheetId="1">'第2表（26表）'!$1:$3</definedName>
  </definedNames>
  <calcPr fullCalcOnLoad="1"/>
</workbook>
</file>

<file path=xl/sharedStrings.xml><?xml version="1.0" encoding="utf-8"?>
<sst xmlns="http://schemas.openxmlformats.org/spreadsheetml/2006/main" count="498" uniqueCount="323">
  <si>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</si>
  <si>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</si>
  <si>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</si>
  <si>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</si>
  <si>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</si>
  <si>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</si>
  <si>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</si>
  <si>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</si>
  <si>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</si>
  <si>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</si>
  <si>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</si>
  <si>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</si>
  <si>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</si>
  <si>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</si>
  <si>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</si>
  <si>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</si>
  <si>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</si>
  <si>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</si>
  <si>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</si>
  <si>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</si>
  <si>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</si>
  <si>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</si>
  <si>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</si>
  <si>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</si>
  <si>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082015</t>
  </si>
  <si>
    <t>水戸市</t>
  </si>
  <si>
    <t>082023</t>
  </si>
  <si>
    <t>日立市</t>
  </si>
  <si>
    <t>082031</t>
  </si>
  <si>
    <t>土浦市</t>
  </si>
  <si>
    <t>082198</t>
  </si>
  <si>
    <t>牛久市</t>
  </si>
  <si>
    <t>082210</t>
  </si>
  <si>
    <t>ひたちなか市</t>
  </si>
  <si>
    <t>083097</t>
  </si>
  <si>
    <t>大洗町</t>
  </si>
  <si>
    <t>089168</t>
  </si>
  <si>
    <t>鹿島地方事務組合</t>
  </si>
  <si>
    <t>（単位：千円）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</si>
  <si>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</si>
  <si>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</si>
  <si>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</si>
  <si>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</si>
  <si>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</si>
  <si>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</si>
  <si>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</si>
  <si>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</si>
  <si>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</si>
  <si>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</si>
  <si>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</si>
  <si>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</si>
  <si>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</si>
  <si>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</si>
  <si>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</si>
  <si>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</si>
  <si>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</si>
  <si>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</si>
  <si>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</si>
  <si>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</si>
  <si>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</si>
  <si>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</si>
  <si>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</si>
  <si>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</si>
  <si>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</si>
  <si>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</si>
  <si>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</si>
  <si>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</si>
  <si>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</si>
  <si>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</si>
  <si>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</si>
  <si>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</si>
  <si>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</si>
  <si>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項　目</t>
  </si>
  <si>
    <t>日立市公設
地方卸売市場</t>
  </si>
  <si>
    <t>土浦市公設
地方卸売市場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</si>
  <si>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</si>
  <si>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</si>
  <si>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</si>
  <si>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</si>
  <si>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</si>
  <si>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２．施設面積（㎡）</t>
  </si>
  <si>
    <t>（１）敷地面積</t>
  </si>
  <si>
    <t>（２）延施設面積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</si>
  <si>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</si>
  <si>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</si>
  <si>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</si>
  <si>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</si>
  <si>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</si>
  <si>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</si>
  <si>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</si>
  <si>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</si>
  <si>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</si>
  <si>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</si>
  <si>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</si>
  <si>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３．料金徴収総面積（㎡）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</si>
  <si>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</si>
  <si>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</si>
  <si>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</si>
  <si>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</si>
  <si>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</si>
  <si>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</si>
  <si>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</si>
  <si>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</si>
  <si>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</si>
  <si>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</si>
  <si>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</si>
  <si>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（２）施設利用料</t>
  </si>
  <si>
    <t>（３）売上高割使用料（％）</t>
  </si>
  <si>
    <t>ア　青果物</t>
  </si>
  <si>
    <t>イ　水産物</t>
  </si>
  <si>
    <t>ウ　食　肉</t>
  </si>
  <si>
    <t>（４）施設利用料</t>
  </si>
  <si>
    <t>（円／１㎡・月）</t>
  </si>
  <si>
    <t>ク　関連業者事務所</t>
  </si>
  <si>
    <t>６．市場関係業者</t>
  </si>
  <si>
    <t>（１）卸売業者（社）</t>
  </si>
  <si>
    <t>ウ　食肉等</t>
  </si>
  <si>
    <t>（２）仲卸売業者（社）</t>
  </si>
  <si>
    <t>（３）売買参加人（人）</t>
  </si>
  <si>
    <t>（４）関連事業者（人）</t>
  </si>
  <si>
    <t>ア　第１種</t>
  </si>
  <si>
    <t>イ　第２種</t>
  </si>
  <si>
    <t>７．職員数（人）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</si>
  <si>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</si>
  <si>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</si>
  <si>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</si>
  <si>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</si>
  <si>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</si>
  <si>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</si>
  <si>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</si>
  <si>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</si>
  <si>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</si>
  <si>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</si>
  <si>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</si>
  <si>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</si>
  <si>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</si>
  <si>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</si>
  <si>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</si>
  <si>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</si>
  <si>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</si>
  <si>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</si>
  <si>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</si>
  <si>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</si>
  <si>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</si>
  <si>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</si>
  <si>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</si>
  <si>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</si>
  <si>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</si>
  <si>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</si>
  <si>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</si>
  <si>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（２）地方債利息</t>
  </si>
  <si>
    <t>1.収益的収支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</si>
  <si>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</si>
  <si>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</si>
  <si>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</si>
  <si>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</si>
  <si>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</si>
  <si>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</si>
  <si>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</si>
  <si>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</si>
  <si>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</si>
  <si>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</si>
  <si>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</si>
  <si>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</si>
  <si>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ⅱ　一時借入金利息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</si>
  <si>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</si>
  <si>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</si>
  <si>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</si>
  <si>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</si>
  <si>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</si>
  <si>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</si>
  <si>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</si>
  <si>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</si>
  <si>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</si>
  <si>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</si>
  <si>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</si>
  <si>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</si>
  <si>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</si>
  <si>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</si>
  <si>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</si>
  <si>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</si>
  <si>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</si>
  <si>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</si>
  <si>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</si>
  <si>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</si>
  <si>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政府資金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</si>
  <si>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</si>
  <si>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</si>
  <si>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</si>
  <si>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</si>
  <si>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</si>
  <si>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</si>
  <si>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</si>
  <si>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</si>
  <si>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</si>
  <si>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</si>
  <si>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</si>
  <si>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</si>
  <si>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</si>
  <si>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</si>
  <si>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</si>
  <si>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</si>
  <si>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</si>
  <si>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</si>
  <si>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</si>
  <si>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</si>
  <si>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</si>
  <si>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</si>
  <si>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</si>
  <si>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</si>
  <si>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</si>
  <si>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</si>
  <si>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</si>
  <si>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</si>
  <si>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</si>
  <si>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</si>
  <si>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</si>
  <si>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</si>
  <si>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</si>
  <si>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</si>
  <si>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</si>
  <si>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（エ）特定用地の先行
　　取得に要する経費</t>
  </si>
  <si>
    <t>（オ）その他</t>
  </si>
  <si>
    <t>２．資本勘定繰入金</t>
  </si>
  <si>
    <t>（１）他会計出資金</t>
  </si>
  <si>
    <t>ア建設改良費（元金）</t>
  </si>
  <si>
    <t>イその他</t>
  </si>
  <si>
    <t>（２）他会計補助金</t>
  </si>
  <si>
    <t>イ災害復旧費</t>
  </si>
  <si>
    <t>ウその他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</si>
  <si>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</si>
  <si>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</si>
  <si>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</si>
  <si>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</si>
  <si>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</si>
  <si>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他会計出資金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</si>
  <si>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</si>
  <si>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</si>
  <si>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</si>
  <si>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</si>
  <si>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</si>
  <si>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</si>
  <si>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</si>
  <si>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</si>
  <si>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</si>
  <si>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</si>
  <si>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</si>
  <si>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</si>
  <si>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</si>
  <si>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</si>
  <si>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（３）収支差引（Ａ）―（Ｄ　　　　　　（Ｇ）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</si>
  <si>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</si>
  <si>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</si>
  <si>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</si>
  <si>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</si>
  <si>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</si>
  <si>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</si>
  <si>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</si>
  <si>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</si>
  <si>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</si>
  <si>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</si>
  <si>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</si>
  <si>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</si>
  <si>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</si>
  <si>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</si>
  <si>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</si>
  <si>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</si>
  <si>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</si>
  <si>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</si>
  <si>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</si>
  <si>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</si>
  <si>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</si>
  <si>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</si>
  <si>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</si>
  <si>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</si>
  <si>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</si>
  <si>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</si>
  <si>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</si>
  <si>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１８．赤字比率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</si>
  <si>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</si>
  <si>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</si>
  <si>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</si>
  <si>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</si>
  <si>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</si>
  <si>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</si>
  <si>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</si>
  <si>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</si>
  <si>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</si>
  <si>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</si>
  <si>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</si>
  <si>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</si>
  <si>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</si>
  <si>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</si>
  <si>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</si>
  <si>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t>（２）地方公営企業等金融機構</t>
  </si>
  <si>
    <t>機構資金（旧公庫資金）</t>
  </si>
  <si>
    <t>機構資金（旧公庫資金）に係る繰上償還金分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</si>
  <si>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</si>
  <si>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</si>
  <si>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</si>
  <si>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</si>
  <si>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×１００</t>
  </si>
  <si>
    <t>（ａ）</t>
  </si>
  <si>
    <t>（ｂ）</t>
  </si>
  <si>
    <t>（ｃ）</t>
  </si>
  <si>
    <t>082015</t>
  </si>
  <si>
    <t>082023</t>
  </si>
  <si>
    <t>082031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</si>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</sst>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16" applyNumberFormat="1" applyFont="1" applyBorder="1" applyAlignment="1">
      <alignment horizontal="left" vertical="center"/>
    </xf>
    <xf numFmtId="49" fontId="2" fillId="0" borderId="6" xfId="16" applyNumberFormat="1" applyFont="1" applyBorder="1" applyAlignment="1">
      <alignment horizontal="left" vertical="center"/>
    </xf>
    <xf numFmtId="49" fontId="3" fillId="0" borderId="7" xfId="16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16" applyNumberFormat="1" applyFont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8" fontId="2" fillId="0" borderId="16" xfId="16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38" fontId="2" fillId="0" borderId="18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5" xfId="16" applyFont="1" applyFill="1" applyBorder="1" applyAlignment="1">
      <alignment horizontal="right" vertical="center"/>
    </xf>
    <xf numFmtId="38" fontId="3" fillId="0" borderId="6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14" xfId="16" applyFont="1" applyFill="1" applyBorder="1" applyAlignment="1">
      <alignment vertical="center"/>
    </xf>
    <xf numFmtId="38" fontId="3" fillId="0" borderId="24" xfId="16" applyFont="1" applyFill="1" applyBorder="1" applyAlignment="1">
      <alignment vertical="center"/>
    </xf>
    <xf numFmtId="38" fontId="3" fillId="0" borderId="15" xfId="16" applyFont="1" applyBorder="1" applyAlignment="1">
      <alignment vertical="center"/>
    </xf>
    <xf numFmtId="38" fontId="3" fillId="0" borderId="25" xfId="16" applyFont="1" applyBorder="1" applyAlignment="1">
      <alignment vertical="center"/>
    </xf>
    <xf numFmtId="38" fontId="3" fillId="0" borderId="13" xfId="16" applyFont="1" applyBorder="1" applyAlignment="1">
      <alignment vertical="center"/>
    </xf>
    <xf numFmtId="38" fontId="3" fillId="0" borderId="26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22" xfId="16" applyFont="1" applyBorder="1" applyAlignment="1">
      <alignment vertical="center"/>
    </xf>
    <xf numFmtId="38" fontId="3" fillId="0" borderId="27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14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28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29" xfId="16" applyFont="1" applyBorder="1" applyAlignment="1">
      <alignment vertical="center"/>
    </xf>
    <xf numFmtId="49" fontId="3" fillId="0" borderId="7" xfId="16" applyNumberFormat="1" applyFont="1" applyBorder="1" applyAlignment="1">
      <alignment horizontal="center" vertical="center"/>
    </xf>
    <xf numFmtId="38" fontId="3" fillId="0" borderId="28" xfId="16" applyFont="1" applyFill="1" applyBorder="1" applyAlignment="1">
      <alignment vertical="center"/>
    </xf>
    <xf numFmtId="38" fontId="3" fillId="0" borderId="29" xfId="16" applyFont="1" applyFill="1" applyBorder="1" applyAlignment="1">
      <alignment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30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0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Fill="1" applyAlignment="1">
      <alignment vertical="center"/>
    </xf>
    <xf numFmtId="49" fontId="3" fillId="0" borderId="7" xfId="0" applyNumberFormat="1" applyFont="1" applyFill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36" xfId="16" applyFont="1" applyFill="1" applyBorder="1" applyAlignment="1">
      <alignment vertical="center"/>
    </xf>
    <xf numFmtId="180" fontId="3" fillId="0" borderId="36" xfId="0" applyNumberFormat="1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180" fontId="3" fillId="0" borderId="37" xfId="0" applyNumberFormat="1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38" xfId="16" applyFont="1" applyFill="1" applyBorder="1" applyAlignment="1">
      <alignment vertical="center"/>
    </xf>
    <xf numFmtId="38" fontId="3" fillId="0" borderId="27" xfId="16" applyFont="1" applyFill="1" applyBorder="1" applyAlignment="1">
      <alignment vertical="center"/>
    </xf>
    <xf numFmtId="38" fontId="3" fillId="0" borderId="26" xfId="16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38" fontId="3" fillId="0" borderId="39" xfId="16" applyFont="1" applyFill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38" fontId="3" fillId="0" borderId="40" xfId="16" applyFont="1" applyFill="1" applyBorder="1" applyAlignment="1">
      <alignment vertical="center"/>
    </xf>
    <xf numFmtId="38" fontId="3" fillId="0" borderId="41" xfId="16" applyFont="1" applyFill="1" applyBorder="1" applyAlignment="1">
      <alignment vertical="center"/>
    </xf>
    <xf numFmtId="38" fontId="3" fillId="0" borderId="42" xfId="16" applyFont="1" applyFill="1" applyBorder="1" applyAlignment="1">
      <alignment vertical="center"/>
    </xf>
    <xf numFmtId="38" fontId="3" fillId="0" borderId="43" xfId="16" applyFont="1" applyFill="1" applyBorder="1" applyAlignment="1">
      <alignment vertical="center"/>
    </xf>
    <xf numFmtId="38" fontId="3" fillId="0" borderId="44" xfId="16" applyFont="1" applyFill="1" applyBorder="1" applyAlignment="1">
      <alignment vertical="center"/>
    </xf>
    <xf numFmtId="38" fontId="3" fillId="0" borderId="45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38" fontId="3" fillId="0" borderId="23" xfId="16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46" xfId="16" applyFont="1" applyBorder="1" applyAlignment="1">
      <alignment vertical="center"/>
    </xf>
    <xf numFmtId="38" fontId="2" fillId="0" borderId="23" xfId="16" applyFont="1" applyFill="1" applyBorder="1" applyAlignment="1">
      <alignment vertical="center"/>
    </xf>
    <xf numFmtId="38" fontId="2" fillId="2" borderId="0" xfId="16" applyFont="1" applyFill="1" applyAlignment="1">
      <alignment vertical="center"/>
    </xf>
    <xf numFmtId="38" fontId="2" fillId="0" borderId="45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57" fontId="2" fillId="0" borderId="21" xfId="16" applyNumberFormat="1" applyFont="1" applyFill="1" applyBorder="1" applyAlignment="1">
      <alignment horizontal="center" vertical="center"/>
    </xf>
    <xf numFmtId="57" fontId="2" fillId="0" borderId="21" xfId="0" applyNumberFormat="1" applyFont="1" applyFill="1" applyBorder="1" applyAlignment="1">
      <alignment horizontal="center" vertical="center"/>
    </xf>
    <xf numFmtId="57" fontId="2" fillId="0" borderId="24" xfId="0" applyNumberFormat="1" applyFont="1" applyFill="1" applyBorder="1" applyAlignment="1">
      <alignment horizontal="center" vertical="center"/>
    </xf>
    <xf numFmtId="38" fontId="2" fillId="0" borderId="36" xfId="16" applyFont="1" applyBorder="1" applyAlignment="1">
      <alignment vertical="center"/>
    </xf>
    <xf numFmtId="38" fontId="2" fillId="0" borderId="47" xfId="0" applyNumberFormat="1" applyFont="1" applyBorder="1" applyAlignment="1">
      <alignment vertical="center"/>
    </xf>
    <xf numFmtId="38" fontId="2" fillId="0" borderId="22" xfId="16" applyFont="1" applyFill="1" applyBorder="1" applyAlignment="1">
      <alignment vertical="center"/>
    </xf>
    <xf numFmtId="38" fontId="2" fillId="0" borderId="45" xfId="16" applyFont="1" applyBorder="1" applyAlignment="1">
      <alignment vertical="center"/>
    </xf>
    <xf numFmtId="38" fontId="2" fillId="0" borderId="40" xfId="16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8" fontId="2" fillId="0" borderId="40" xfId="16" applyFont="1" applyFill="1" applyBorder="1" applyAlignment="1">
      <alignment vertical="center"/>
    </xf>
    <xf numFmtId="38" fontId="2" fillId="0" borderId="39" xfId="16" applyFont="1" applyFill="1" applyBorder="1" applyAlignment="1">
      <alignment vertical="center"/>
    </xf>
    <xf numFmtId="38" fontId="2" fillId="0" borderId="48" xfId="0" applyNumberFormat="1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16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49" xfId="16" applyFont="1" applyFill="1" applyBorder="1" applyAlignment="1">
      <alignment vertical="center"/>
    </xf>
    <xf numFmtId="38" fontId="2" fillId="0" borderId="36" xfId="16" applyFont="1" applyFill="1" applyBorder="1" applyAlignment="1">
      <alignment vertical="center"/>
    </xf>
    <xf numFmtId="38" fontId="3" fillId="0" borderId="0" xfId="16" applyFont="1" applyBorder="1" applyAlignment="1">
      <alignment horizontal="left" vertical="center"/>
    </xf>
    <xf numFmtId="38" fontId="3" fillId="0" borderId="0" xfId="16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3" fillId="0" borderId="41" xfId="16" applyFont="1" applyBorder="1" applyAlignment="1">
      <alignment vertical="center"/>
    </xf>
    <xf numFmtId="38" fontId="3" fillId="0" borderId="42" xfId="16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38" fontId="3" fillId="0" borderId="50" xfId="16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38" fontId="3" fillId="0" borderId="47" xfId="0" applyNumberFormat="1" applyFont="1" applyBorder="1" applyAlignment="1">
      <alignment vertical="center"/>
    </xf>
    <xf numFmtId="38" fontId="3" fillId="0" borderId="51" xfId="0" applyNumberFormat="1" applyFont="1" applyBorder="1" applyAlignment="1">
      <alignment vertical="center"/>
    </xf>
    <xf numFmtId="38" fontId="3" fillId="0" borderId="48" xfId="0" applyNumberFormat="1" applyFont="1" applyFill="1" applyBorder="1" applyAlignment="1">
      <alignment vertical="center"/>
    </xf>
    <xf numFmtId="38" fontId="3" fillId="0" borderId="52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8" xfId="16" applyFont="1" applyFill="1" applyBorder="1" applyAlignment="1">
      <alignment vertical="center"/>
    </xf>
    <xf numFmtId="38" fontId="3" fillId="0" borderId="35" xfId="16" applyFont="1" applyFill="1" applyBorder="1" applyAlignment="1">
      <alignment vertical="center"/>
    </xf>
    <xf numFmtId="38" fontId="3" fillId="0" borderId="53" xfId="16" applyFont="1" applyFill="1" applyBorder="1" applyAlignment="1">
      <alignment vertical="center"/>
    </xf>
    <xf numFmtId="181" fontId="3" fillId="0" borderId="45" xfId="16" applyNumberFormat="1" applyFont="1" applyFill="1" applyBorder="1" applyAlignment="1">
      <alignment vertical="center"/>
    </xf>
    <xf numFmtId="181" fontId="3" fillId="0" borderId="40" xfId="16" applyNumberFormat="1" applyFont="1" applyFill="1" applyBorder="1" applyAlignment="1">
      <alignment vertical="center"/>
    </xf>
    <xf numFmtId="181" fontId="3" fillId="0" borderId="39" xfId="16" applyNumberFormat="1" applyFont="1" applyFill="1" applyBorder="1" applyAlignment="1">
      <alignment vertical="center"/>
    </xf>
    <xf numFmtId="181" fontId="3" fillId="0" borderId="48" xfId="0" applyNumberFormat="1" applyFont="1" applyFill="1" applyBorder="1" applyAlignment="1">
      <alignment vertical="center"/>
    </xf>
    <xf numFmtId="181" fontId="3" fillId="0" borderId="21" xfId="16" applyNumberFormat="1" applyFont="1" applyFill="1" applyBorder="1" applyAlignment="1">
      <alignment vertical="center"/>
    </xf>
    <xf numFmtId="181" fontId="3" fillId="0" borderId="49" xfId="16" applyNumberFormat="1" applyFont="1" applyFill="1" applyBorder="1" applyAlignment="1">
      <alignment vertical="center"/>
    </xf>
    <xf numFmtId="181" fontId="3" fillId="0" borderId="2" xfId="16" applyNumberFormat="1" applyFont="1" applyFill="1" applyBorder="1" applyAlignment="1">
      <alignment vertical="center"/>
    </xf>
    <xf numFmtId="181" fontId="3" fillId="0" borderId="54" xfId="0" applyNumberFormat="1" applyFont="1" applyFill="1" applyBorder="1" applyAlignment="1">
      <alignment vertical="center"/>
    </xf>
    <xf numFmtId="49" fontId="2" fillId="0" borderId="55" xfId="16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38" fontId="2" fillId="0" borderId="56" xfId="16" applyFont="1" applyFill="1" applyBorder="1" applyAlignment="1">
      <alignment horizontal="center" vertical="center"/>
    </xf>
    <xf numFmtId="38" fontId="2" fillId="0" borderId="56" xfId="16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38" fontId="7" fillId="0" borderId="33" xfId="16" applyFont="1" applyFill="1" applyBorder="1" applyAlignment="1">
      <alignment vertical="center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38" fontId="2" fillId="0" borderId="58" xfId="16" applyFont="1" applyFill="1" applyBorder="1" applyAlignment="1">
      <alignment vertical="center"/>
    </xf>
    <xf numFmtId="38" fontId="2" fillId="0" borderId="59" xfId="16" applyFont="1" applyFill="1" applyBorder="1" applyAlignment="1">
      <alignment horizontal="center" vertical="center"/>
    </xf>
    <xf numFmtId="38" fontId="2" fillId="0" borderId="54" xfId="0" applyNumberFormat="1" applyFont="1" applyFill="1" applyBorder="1" applyAlignment="1">
      <alignment vertical="center"/>
    </xf>
    <xf numFmtId="38" fontId="2" fillId="0" borderId="47" xfId="0" applyNumberFormat="1" applyFont="1" applyFill="1" applyBorder="1" applyAlignment="1">
      <alignment vertical="center"/>
    </xf>
    <xf numFmtId="49" fontId="2" fillId="0" borderId="7" xfId="16" applyNumberFormat="1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 shrinkToFit="1"/>
    </xf>
    <xf numFmtId="181" fontId="3" fillId="0" borderId="0" xfId="0" applyNumberFormat="1" applyFont="1" applyFill="1" applyBorder="1" applyAlignment="1">
      <alignment vertical="center"/>
    </xf>
    <xf numFmtId="38" fontId="3" fillId="0" borderId="60" xfId="16" applyFont="1" applyFill="1" applyBorder="1" applyAlignment="1">
      <alignment vertical="center"/>
    </xf>
    <xf numFmtId="38" fontId="3" fillId="0" borderId="61" xfId="16" applyFont="1" applyFill="1" applyBorder="1" applyAlignment="1">
      <alignment vertical="center"/>
    </xf>
    <xf numFmtId="38" fontId="3" fillId="0" borderId="62" xfId="16" applyFont="1" applyFill="1" applyBorder="1" applyAlignment="1">
      <alignment vertical="center"/>
    </xf>
    <xf numFmtId="38" fontId="3" fillId="0" borderId="61" xfId="16" applyFont="1" applyBorder="1" applyAlignment="1">
      <alignment vertical="center"/>
    </xf>
    <xf numFmtId="38" fontId="3" fillId="0" borderId="63" xfId="16" applyFont="1" applyBorder="1" applyAlignment="1">
      <alignment vertical="center"/>
    </xf>
    <xf numFmtId="180" fontId="3" fillId="0" borderId="64" xfId="0" applyNumberFormat="1" applyFont="1" applyFill="1" applyBorder="1" applyAlignment="1">
      <alignment vertical="center"/>
    </xf>
    <xf numFmtId="180" fontId="3" fillId="0" borderId="65" xfId="0" applyNumberFormat="1" applyFont="1" applyFill="1" applyBorder="1" applyAlignment="1">
      <alignment vertical="center"/>
    </xf>
    <xf numFmtId="180" fontId="3" fillId="0" borderId="66" xfId="0" applyNumberFormat="1" applyFont="1" applyFill="1" applyBorder="1" applyAlignment="1">
      <alignment vertical="center"/>
    </xf>
    <xf numFmtId="38" fontId="3" fillId="0" borderId="67" xfId="0" applyNumberFormat="1" applyFont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37" xfId="16" applyFont="1" applyFill="1" applyBorder="1" applyAlignment="1">
      <alignment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68" xfId="16" applyFont="1" applyBorder="1" applyAlignment="1">
      <alignment vertical="center"/>
    </xf>
    <xf numFmtId="38" fontId="3" fillId="0" borderId="69" xfId="16" applyFont="1" applyBorder="1" applyAlignment="1">
      <alignment vertical="center"/>
    </xf>
    <xf numFmtId="38" fontId="3" fillId="0" borderId="70" xfId="16" applyFont="1" applyBorder="1" applyAlignment="1">
      <alignment vertical="center"/>
    </xf>
    <xf numFmtId="180" fontId="3" fillId="0" borderId="71" xfId="0" applyNumberFormat="1" applyFont="1" applyFill="1" applyBorder="1" applyAlignment="1">
      <alignment vertical="center"/>
    </xf>
    <xf numFmtId="180" fontId="3" fillId="0" borderId="72" xfId="0" applyNumberFormat="1" applyFont="1" applyFill="1" applyBorder="1" applyAlignment="1">
      <alignment vertical="center"/>
    </xf>
    <xf numFmtId="180" fontId="3" fillId="0" borderId="73" xfId="0" applyNumberFormat="1" applyFont="1" applyFill="1" applyBorder="1" applyAlignment="1">
      <alignment vertical="center"/>
    </xf>
    <xf numFmtId="38" fontId="3" fillId="0" borderId="74" xfId="0" applyNumberFormat="1" applyFont="1" applyBorder="1" applyAlignment="1">
      <alignment vertical="center"/>
    </xf>
    <xf numFmtId="38" fontId="3" fillId="0" borderId="75" xfId="16" applyFont="1" applyBorder="1" applyAlignment="1">
      <alignment vertical="center"/>
    </xf>
    <xf numFmtId="38" fontId="3" fillId="0" borderId="76" xfId="16" applyFont="1" applyBorder="1" applyAlignment="1">
      <alignment vertical="center"/>
    </xf>
    <xf numFmtId="38" fontId="3" fillId="0" borderId="77" xfId="16" applyFont="1" applyBorder="1" applyAlignment="1">
      <alignment vertical="center"/>
    </xf>
    <xf numFmtId="180" fontId="3" fillId="0" borderId="78" xfId="0" applyNumberFormat="1" applyFont="1" applyFill="1" applyBorder="1" applyAlignment="1">
      <alignment vertical="center"/>
    </xf>
    <xf numFmtId="180" fontId="3" fillId="0" borderId="79" xfId="0" applyNumberFormat="1" applyFont="1" applyFill="1" applyBorder="1" applyAlignment="1">
      <alignment vertical="center"/>
    </xf>
    <xf numFmtId="180" fontId="3" fillId="0" borderId="80" xfId="0" applyNumberFormat="1" applyFont="1" applyFill="1" applyBorder="1" applyAlignment="1">
      <alignment vertical="center"/>
    </xf>
    <xf numFmtId="38" fontId="3" fillId="0" borderId="81" xfId="0" applyNumberFormat="1" applyFont="1" applyBorder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82" xfId="16" applyFont="1" applyBorder="1" applyAlignment="1">
      <alignment vertical="center"/>
    </xf>
    <xf numFmtId="38" fontId="2" fillId="0" borderId="83" xfId="16" applyFont="1" applyBorder="1" applyAlignment="1">
      <alignment vertical="center"/>
    </xf>
    <xf numFmtId="38" fontId="2" fillId="0" borderId="84" xfId="16" applyFont="1" applyBorder="1" applyAlignment="1">
      <alignment vertical="center"/>
    </xf>
    <xf numFmtId="38" fontId="2" fillId="0" borderId="85" xfId="0" applyNumberFormat="1" applyFont="1" applyBorder="1" applyAlignment="1">
      <alignment vertical="center"/>
    </xf>
    <xf numFmtId="38" fontId="3" fillId="0" borderId="86" xfId="16" applyFont="1" applyBorder="1" applyAlignment="1">
      <alignment vertical="center"/>
    </xf>
    <xf numFmtId="38" fontId="2" fillId="0" borderId="78" xfId="16" applyFont="1" applyBorder="1" applyAlignment="1">
      <alignment vertical="center"/>
    </xf>
    <xf numFmtId="38" fontId="2" fillId="0" borderId="79" xfId="16" applyFont="1" applyBorder="1" applyAlignment="1">
      <alignment vertical="center"/>
    </xf>
    <xf numFmtId="38" fontId="2" fillId="0" borderId="80" xfId="16" applyFont="1" applyBorder="1" applyAlignment="1">
      <alignment vertical="center"/>
    </xf>
    <xf numFmtId="38" fontId="2" fillId="0" borderId="81" xfId="0" applyNumberFormat="1" applyFont="1" applyBorder="1" applyAlignment="1">
      <alignment vertical="center"/>
    </xf>
    <xf numFmtId="38" fontId="2" fillId="0" borderId="87" xfId="16" applyFont="1" applyFill="1" applyBorder="1" applyAlignment="1">
      <alignment vertical="center"/>
    </xf>
    <xf numFmtId="38" fontId="2" fillId="0" borderId="88" xfId="16" applyFont="1" applyFill="1" applyBorder="1" applyAlignment="1">
      <alignment vertical="center"/>
    </xf>
    <xf numFmtId="38" fontId="2" fillId="0" borderId="89" xfId="16" applyFont="1" applyFill="1" applyBorder="1" applyAlignment="1">
      <alignment vertical="center"/>
    </xf>
    <xf numFmtId="38" fontId="2" fillId="0" borderId="90" xfId="0" applyNumberFormat="1" applyFont="1" applyFill="1" applyBorder="1" applyAlignment="1">
      <alignment vertical="center"/>
    </xf>
    <xf numFmtId="38" fontId="2" fillId="0" borderId="64" xfId="16" applyFont="1" applyBorder="1" applyAlignment="1">
      <alignment vertical="center"/>
    </xf>
    <xf numFmtId="38" fontId="2" fillId="0" borderId="65" xfId="16" applyFont="1" applyBorder="1" applyAlignment="1">
      <alignment vertical="center"/>
    </xf>
    <xf numFmtId="38" fontId="2" fillId="0" borderId="66" xfId="16" applyFont="1" applyBorder="1" applyAlignment="1">
      <alignment vertical="center"/>
    </xf>
    <xf numFmtId="38" fontId="2" fillId="0" borderId="67" xfId="0" applyNumberFormat="1" applyFont="1" applyBorder="1" applyAlignment="1">
      <alignment vertical="center"/>
    </xf>
    <xf numFmtId="57" fontId="2" fillId="0" borderId="78" xfId="16" applyNumberFormat="1" applyFont="1" applyFill="1" applyBorder="1" applyAlignment="1">
      <alignment horizontal="center" vertical="center"/>
    </xf>
    <xf numFmtId="57" fontId="2" fillId="0" borderId="79" xfId="16" applyNumberFormat="1" applyFont="1" applyFill="1" applyBorder="1" applyAlignment="1">
      <alignment horizontal="center" vertical="center"/>
    </xf>
    <xf numFmtId="57" fontId="2" fillId="0" borderId="80" xfId="16" applyNumberFormat="1" applyFont="1" applyFill="1" applyBorder="1" applyAlignment="1">
      <alignment horizontal="center" vertical="center"/>
    </xf>
    <xf numFmtId="38" fontId="3" fillId="0" borderId="91" xfId="16" applyFont="1" applyBorder="1" applyAlignment="1">
      <alignment vertical="center"/>
    </xf>
    <xf numFmtId="57" fontId="2" fillId="0" borderId="64" xfId="16" applyNumberFormat="1" applyFont="1" applyFill="1" applyBorder="1" applyAlignment="1">
      <alignment horizontal="center" vertical="center"/>
    </xf>
    <xf numFmtId="57" fontId="2" fillId="0" borderId="65" xfId="16" applyNumberFormat="1" applyFont="1" applyFill="1" applyBorder="1" applyAlignment="1">
      <alignment horizontal="center" vertical="center"/>
    </xf>
    <xf numFmtId="57" fontId="2" fillId="0" borderId="66" xfId="16" applyNumberFormat="1" applyFont="1" applyFill="1" applyBorder="1" applyAlignment="1">
      <alignment horizontal="center" vertical="center"/>
    </xf>
    <xf numFmtId="40" fontId="2" fillId="0" borderId="78" xfId="16" applyNumberFormat="1" applyFont="1" applyBorder="1" applyAlignment="1">
      <alignment vertical="center"/>
    </xf>
    <xf numFmtId="40" fontId="2" fillId="0" borderId="79" xfId="16" applyNumberFormat="1" applyFont="1" applyBorder="1" applyAlignment="1">
      <alignment vertical="center"/>
    </xf>
    <xf numFmtId="40" fontId="2" fillId="0" borderId="80" xfId="16" applyNumberFormat="1" applyFont="1" applyBorder="1" applyAlignment="1">
      <alignment vertical="center"/>
    </xf>
    <xf numFmtId="40" fontId="2" fillId="0" borderId="81" xfId="0" applyNumberFormat="1" applyFont="1" applyBorder="1" applyAlignment="1">
      <alignment vertical="center"/>
    </xf>
    <xf numFmtId="40" fontId="2" fillId="0" borderId="64" xfId="16" applyNumberFormat="1" applyFont="1" applyBorder="1" applyAlignment="1">
      <alignment vertical="center"/>
    </xf>
    <xf numFmtId="40" fontId="2" fillId="0" borderId="65" xfId="16" applyNumberFormat="1" applyFont="1" applyBorder="1" applyAlignment="1">
      <alignment vertical="center"/>
    </xf>
    <xf numFmtId="40" fontId="2" fillId="0" borderId="66" xfId="16" applyNumberFormat="1" applyFont="1" applyBorder="1" applyAlignment="1">
      <alignment vertical="center"/>
    </xf>
    <xf numFmtId="40" fontId="2" fillId="0" borderId="67" xfId="0" applyNumberFormat="1" applyFont="1" applyBorder="1" applyAlignment="1">
      <alignment vertical="center"/>
    </xf>
    <xf numFmtId="38" fontId="2" fillId="0" borderId="87" xfId="16" applyFont="1" applyBorder="1" applyAlignment="1">
      <alignment vertical="center"/>
    </xf>
    <xf numFmtId="38" fontId="2" fillId="0" borderId="88" xfId="16" applyFont="1" applyBorder="1" applyAlignment="1">
      <alignment vertical="center"/>
    </xf>
    <xf numFmtId="38" fontId="2" fillId="0" borderId="89" xfId="16" applyFont="1" applyBorder="1" applyAlignment="1">
      <alignment vertical="center"/>
    </xf>
    <xf numFmtId="38" fontId="2" fillId="0" borderId="90" xfId="0" applyNumberFormat="1" applyFont="1" applyBorder="1" applyAlignment="1">
      <alignment vertical="center"/>
    </xf>
    <xf numFmtId="38" fontId="3" fillId="0" borderId="92" xfId="16" applyFont="1" applyBorder="1" applyAlignment="1">
      <alignment vertical="center"/>
    </xf>
    <xf numFmtId="38" fontId="2" fillId="0" borderId="93" xfId="16" applyFont="1" applyBorder="1" applyAlignment="1">
      <alignment vertical="center"/>
    </xf>
    <xf numFmtId="38" fontId="2" fillId="0" borderId="94" xfId="16" applyFont="1" applyBorder="1" applyAlignment="1">
      <alignment vertical="center"/>
    </xf>
    <xf numFmtId="38" fontId="2" fillId="0" borderId="80" xfId="16" applyFont="1" applyFill="1" applyBorder="1" applyAlignment="1">
      <alignment vertical="center"/>
    </xf>
    <xf numFmtId="38" fontId="3" fillId="0" borderId="81" xfId="0" applyNumberFormat="1" applyFont="1" applyFill="1" applyBorder="1" applyAlignment="1">
      <alignment vertical="center"/>
    </xf>
    <xf numFmtId="38" fontId="3" fillId="0" borderId="67" xfId="0" applyNumberFormat="1" applyFont="1" applyFill="1" applyBorder="1" applyAlignment="1">
      <alignment vertical="center"/>
    </xf>
    <xf numFmtId="38" fontId="3" fillId="0" borderId="71" xfId="16" applyFont="1" applyFill="1" applyBorder="1" applyAlignment="1">
      <alignment vertical="center"/>
    </xf>
    <xf numFmtId="38" fontId="3" fillId="0" borderId="72" xfId="16" applyFont="1" applyFill="1" applyBorder="1" applyAlignment="1">
      <alignment vertical="center"/>
    </xf>
    <xf numFmtId="38" fontId="3" fillId="0" borderId="73" xfId="16" applyFont="1" applyFill="1" applyBorder="1" applyAlignment="1">
      <alignment vertical="center"/>
    </xf>
    <xf numFmtId="38" fontId="3" fillId="0" borderId="74" xfId="0" applyNumberFormat="1" applyFont="1" applyFill="1" applyBorder="1" applyAlignment="1">
      <alignment vertical="center"/>
    </xf>
    <xf numFmtId="38" fontId="3" fillId="0" borderId="95" xfId="16" applyFont="1" applyBorder="1" applyAlignment="1">
      <alignment vertical="center"/>
    </xf>
    <xf numFmtId="38" fontId="3" fillId="0" borderId="96" xfId="16" applyFont="1" applyBorder="1" applyAlignment="1">
      <alignment vertical="center"/>
    </xf>
    <xf numFmtId="38" fontId="3" fillId="0" borderId="97" xfId="16" applyFont="1" applyBorder="1" applyAlignment="1">
      <alignment vertical="center"/>
    </xf>
    <xf numFmtId="38" fontId="3" fillId="0" borderId="98" xfId="16" applyFont="1" applyBorder="1" applyAlignment="1">
      <alignment vertical="center"/>
    </xf>
    <xf numFmtId="180" fontId="3" fillId="0" borderId="99" xfId="0" applyNumberFormat="1" applyFont="1" applyFill="1" applyBorder="1" applyAlignment="1">
      <alignment vertical="center"/>
    </xf>
    <xf numFmtId="180" fontId="3" fillId="0" borderId="100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38" fontId="3" fillId="0" borderId="101" xfId="0" applyNumberFormat="1" applyFont="1" applyBorder="1" applyAlignment="1">
      <alignment vertical="center"/>
    </xf>
    <xf numFmtId="38" fontId="3" fillId="0" borderId="102" xfId="16" applyFont="1" applyBorder="1" applyAlignment="1">
      <alignment vertical="center"/>
    </xf>
    <xf numFmtId="38" fontId="3" fillId="0" borderId="103" xfId="16" applyFont="1" applyBorder="1" applyAlignment="1">
      <alignment vertical="center"/>
    </xf>
    <xf numFmtId="38" fontId="3" fillId="0" borderId="104" xfId="16" applyFont="1" applyBorder="1" applyAlignment="1">
      <alignment vertical="center"/>
    </xf>
    <xf numFmtId="38" fontId="3" fillId="0" borderId="105" xfId="16" applyFont="1" applyBorder="1" applyAlignment="1">
      <alignment vertical="center"/>
    </xf>
    <xf numFmtId="38" fontId="3" fillId="0" borderId="106" xfId="16" applyFont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56" xfId="16" applyFont="1" applyFill="1" applyBorder="1" applyAlignment="1">
      <alignment vertical="center"/>
    </xf>
    <xf numFmtId="38" fontId="3" fillId="0" borderId="59" xfId="0" applyNumberFormat="1" applyFont="1" applyFill="1" applyBorder="1" applyAlignment="1">
      <alignment vertical="center"/>
    </xf>
    <xf numFmtId="38" fontId="3" fillId="0" borderId="84" xfId="16" applyFont="1" applyFill="1" applyBorder="1" applyAlignment="1">
      <alignment vertical="center"/>
    </xf>
    <xf numFmtId="38" fontId="3" fillId="0" borderId="107" xfId="16" applyFont="1" applyFill="1" applyBorder="1" applyAlignment="1">
      <alignment vertical="center"/>
    </xf>
    <xf numFmtId="38" fontId="3" fillId="0" borderId="108" xfId="16" applyFont="1" applyFill="1" applyBorder="1" applyAlignment="1">
      <alignment vertical="center"/>
    </xf>
    <xf numFmtId="38" fontId="3" fillId="0" borderId="82" xfId="16" applyFont="1" applyFill="1" applyBorder="1" applyAlignment="1">
      <alignment vertical="center"/>
    </xf>
    <xf numFmtId="38" fontId="3" fillId="0" borderId="83" xfId="16" applyFont="1" applyFill="1" applyBorder="1" applyAlignment="1">
      <alignment vertical="center"/>
    </xf>
    <xf numFmtId="38" fontId="3" fillId="0" borderId="85" xfId="0" applyNumberFormat="1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38" fontId="3" fillId="0" borderId="55" xfId="16" applyFont="1" applyFill="1" applyBorder="1" applyAlignment="1">
      <alignment vertical="center"/>
    </xf>
    <xf numFmtId="38" fontId="3" fillId="0" borderId="57" xfId="16" applyFont="1" applyFill="1" applyBorder="1" applyAlignment="1">
      <alignment vertical="center"/>
    </xf>
    <xf numFmtId="38" fontId="3" fillId="0" borderId="58" xfId="0" applyNumberFormat="1" applyFont="1" applyFill="1" applyBorder="1" applyAlignment="1">
      <alignment vertical="center"/>
    </xf>
    <xf numFmtId="38" fontId="3" fillId="0" borderId="76" xfId="16" applyFont="1" applyFill="1" applyBorder="1" applyAlignment="1">
      <alignment vertical="center"/>
    </xf>
    <xf numFmtId="38" fontId="3" fillId="0" borderId="77" xfId="16" applyFont="1" applyFill="1" applyBorder="1" applyAlignment="1">
      <alignment vertical="center"/>
    </xf>
    <xf numFmtId="38" fontId="3" fillId="0" borderId="78" xfId="16" applyFont="1" applyFill="1" applyBorder="1" applyAlignment="1">
      <alignment vertical="center"/>
    </xf>
    <xf numFmtId="38" fontId="3" fillId="0" borderId="79" xfId="16" applyFont="1" applyFill="1" applyBorder="1" applyAlignment="1">
      <alignment vertical="center"/>
    </xf>
    <xf numFmtId="38" fontId="3" fillId="0" borderId="80" xfId="16" applyFont="1" applyFill="1" applyBorder="1" applyAlignment="1">
      <alignment vertical="center"/>
    </xf>
    <xf numFmtId="38" fontId="3" fillId="0" borderId="63" xfId="16" applyFont="1" applyFill="1" applyBorder="1" applyAlignment="1">
      <alignment vertical="center"/>
    </xf>
    <xf numFmtId="38" fontId="3" fillId="0" borderId="64" xfId="16" applyFont="1" applyFill="1" applyBorder="1" applyAlignment="1">
      <alignment vertical="center"/>
    </xf>
    <xf numFmtId="38" fontId="3" fillId="0" borderId="65" xfId="16" applyFont="1" applyFill="1" applyBorder="1" applyAlignment="1">
      <alignment vertical="center"/>
    </xf>
    <xf numFmtId="38" fontId="3" fillId="0" borderId="66" xfId="16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left" vertical="center"/>
    </xf>
    <xf numFmtId="38" fontId="2" fillId="0" borderId="109" xfId="16" applyFont="1" applyBorder="1" applyAlignment="1">
      <alignment vertical="center"/>
    </xf>
    <xf numFmtId="0" fontId="2" fillId="0" borderId="110" xfId="0" applyFont="1" applyBorder="1" applyAlignment="1">
      <alignment vertical="center"/>
    </xf>
    <xf numFmtId="38" fontId="2" fillId="0" borderId="94" xfId="16" applyFont="1" applyFill="1" applyBorder="1" applyAlignment="1">
      <alignment vertical="center"/>
    </xf>
    <xf numFmtId="0" fontId="2" fillId="0" borderId="111" xfId="0" applyFont="1" applyFill="1" applyBorder="1" applyAlignment="1">
      <alignment vertical="center"/>
    </xf>
    <xf numFmtId="38" fontId="2" fillId="0" borderId="64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38" fontId="2" fillId="0" borderId="16" xfId="16" applyFont="1" applyFill="1" applyBorder="1" applyAlignment="1">
      <alignment vertical="center"/>
    </xf>
    <xf numFmtId="0" fontId="2" fillId="0" borderId="111" xfId="0" applyFont="1" applyBorder="1" applyAlignment="1">
      <alignment vertical="center"/>
    </xf>
    <xf numFmtId="38" fontId="2" fillId="0" borderId="112" xfId="16" applyFont="1" applyFill="1" applyBorder="1" applyAlignment="1">
      <alignment vertical="center"/>
    </xf>
    <xf numFmtId="38" fontId="2" fillId="0" borderId="113" xfId="16" applyFont="1" applyFill="1" applyBorder="1" applyAlignment="1">
      <alignment vertical="center"/>
    </xf>
    <xf numFmtId="38" fontId="2" fillId="0" borderId="114" xfId="16" applyFont="1" applyFill="1" applyBorder="1" applyAlignment="1">
      <alignment vertical="center"/>
    </xf>
    <xf numFmtId="38" fontId="2" fillId="0" borderId="115" xfId="0" applyNumberFormat="1" applyFont="1" applyFill="1" applyBorder="1" applyAlignment="1">
      <alignment vertical="center"/>
    </xf>
    <xf numFmtId="38" fontId="2" fillId="0" borderId="37" xfId="16" applyFont="1" applyFill="1" applyBorder="1" applyAlignment="1">
      <alignment vertical="center"/>
    </xf>
    <xf numFmtId="38" fontId="2" fillId="0" borderId="27" xfId="16" applyFont="1" applyFill="1" applyBorder="1" applyAlignment="1">
      <alignment vertical="center"/>
    </xf>
    <xf numFmtId="38" fontId="2" fillId="0" borderId="51" xfId="0" applyNumberFormat="1" applyFont="1" applyFill="1" applyBorder="1" applyAlignment="1">
      <alignment vertical="center"/>
    </xf>
    <xf numFmtId="38" fontId="2" fillId="0" borderId="78" xfId="16" applyFont="1" applyFill="1" applyBorder="1" applyAlignment="1">
      <alignment vertical="center"/>
    </xf>
    <xf numFmtId="38" fontId="2" fillId="0" borderId="79" xfId="16" applyFont="1" applyFill="1" applyBorder="1" applyAlignment="1">
      <alignment vertical="center"/>
    </xf>
    <xf numFmtId="38" fontId="2" fillId="0" borderId="81" xfId="0" applyNumberFormat="1" applyFont="1" applyFill="1" applyBorder="1" applyAlignment="1">
      <alignment vertical="center"/>
    </xf>
    <xf numFmtId="38" fontId="2" fillId="0" borderId="65" xfId="16" applyFont="1" applyFill="1" applyBorder="1" applyAlignment="1">
      <alignment vertical="center"/>
    </xf>
    <xf numFmtId="38" fontId="2" fillId="0" borderId="66" xfId="16" applyFont="1" applyFill="1" applyBorder="1" applyAlignment="1">
      <alignment vertical="center"/>
    </xf>
    <xf numFmtId="38" fontId="2" fillId="0" borderId="67" xfId="0" applyNumberFormat="1" applyFont="1" applyFill="1" applyBorder="1" applyAlignment="1">
      <alignment vertical="center"/>
    </xf>
    <xf numFmtId="38" fontId="2" fillId="0" borderId="82" xfId="16" applyFont="1" applyFill="1" applyBorder="1" applyAlignment="1">
      <alignment vertical="center"/>
    </xf>
    <xf numFmtId="38" fontId="2" fillId="0" borderId="83" xfId="16" applyFont="1" applyFill="1" applyBorder="1" applyAlignment="1">
      <alignment vertical="center"/>
    </xf>
    <xf numFmtId="38" fontId="2" fillId="0" borderId="84" xfId="16" applyFont="1" applyFill="1" applyBorder="1" applyAlignment="1">
      <alignment vertical="center"/>
    </xf>
    <xf numFmtId="38" fontId="2" fillId="0" borderId="85" xfId="0" applyNumberFormat="1" applyFont="1" applyFill="1" applyBorder="1" applyAlignment="1">
      <alignment vertical="center"/>
    </xf>
    <xf numFmtId="38" fontId="2" fillId="0" borderId="99" xfId="16" applyFont="1" applyFill="1" applyBorder="1" applyAlignment="1">
      <alignment vertical="center"/>
    </xf>
    <xf numFmtId="38" fontId="2" fillId="0" borderId="100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101" xfId="0" applyNumberFormat="1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56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59" xfId="0" applyNumberFormat="1" applyFont="1" applyFill="1" applyBorder="1" applyAlignment="1">
      <alignment vertical="center"/>
    </xf>
    <xf numFmtId="38" fontId="3" fillId="0" borderId="31" xfId="16" applyFont="1" applyFill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10" xfId="0" applyNumberFormat="1" applyFont="1" applyBorder="1" applyAlignment="1">
      <alignment vertical="center"/>
    </xf>
    <xf numFmtId="177" fontId="2" fillId="0" borderId="1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11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6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0" fontId="2" fillId="0" borderId="117" xfId="0" applyFont="1" applyBorder="1" applyAlignment="1">
      <alignment vertical="center"/>
    </xf>
    <xf numFmtId="38" fontId="2" fillId="0" borderId="118" xfId="16" applyFont="1" applyFill="1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38" fontId="2" fillId="0" borderId="120" xfId="16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3" fillId="0" borderId="58" xfId="16" applyFont="1" applyFill="1" applyBorder="1" applyAlignment="1">
      <alignment vertical="center"/>
    </xf>
    <xf numFmtId="38" fontId="3" fillId="0" borderId="59" xfId="16" applyFont="1" applyFill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49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54" xfId="0" applyNumberFormat="1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38" fontId="7" fillId="0" borderId="5" xfId="16" applyFont="1" applyFill="1" applyBorder="1" applyAlignment="1">
      <alignment vertical="center"/>
    </xf>
    <xf numFmtId="38" fontId="7" fillId="0" borderId="13" xfId="16" applyFont="1" applyFill="1" applyBorder="1" applyAlignment="1">
      <alignment vertical="center"/>
    </xf>
    <xf numFmtId="38" fontId="7" fillId="0" borderId="0" xfId="16" applyFont="1" applyAlignment="1">
      <alignment vertical="center"/>
    </xf>
    <xf numFmtId="38" fontId="3" fillId="0" borderId="98" xfId="16" applyFont="1" applyBorder="1" applyAlignment="1">
      <alignment vertical="center" shrinkToFit="1"/>
    </xf>
    <xf numFmtId="49" fontId="2" fillId="0" borderId="7" xfId="16" applyNumberFormat="1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38" fontId="2" fillId="0" borderId="14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76" xfId="16" applyFont="1" applyBorder="1" applyAlignment="1">
      <alignment vertical="center"/>
    </xf>
    <xf numFmtId="38" fontId="2" fillId="0" borderId="86" xfId="16" applyFont="1" applyBorder="1" applyAlignment="1">
      <alignment vertical="center"/>
    </xf>
    <xf numFmtId="38" fontId="2" fillId="0" borderId="77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61" xfId="16" applyFont="1" applyBorder="1" applyAlignment="1">
      <alignment vertical="center"/>
    </xf>
    <xf numFmtId="38" fontId="2" fillId="0" borderId="91" xfId="16" applyFont="1" applyBorder="1" applyAlignment="1">
      <alignment vertical="center"/>
    </xf>
    <xf numFmtId="38" fontId="2" fillId="0" borderId="63" xfId="16" applyFont="1" applyBorder="1" applyAlignment="1">
      <alignment vertical="center"/>
    </xf>
    <xf numFmtId="38" fontId="2" fillId="0" borderId="30" xfId="16" applyFont="1" applyBorder="1" applyAlignment="1">
      <alignment vertical="center"/>
    </xf>
    <xf numFmtId="38" fontId="2" fillId="0" borderId="60" xfId="16" applyFont="1" applyBorder="1" applyAlignment="1">
      <alignment vertical="center"/>
    </xf>
    <xf numFmtId="38" fontId="2" fillId="0" borderId="108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62" xfId="16" applyFont="1" applyBorder="1" applyAlignment="1">
      <alignment vertical="center"/>
    </xf>
    <xf numFmtId="38" fontId="2" fillId="0" borderId="121" xfId="16" applyFont="1" applyBorder="1" applyAlignment="1">
      <alignment vertical="center"/>
    </xf>
    <xf numFmtId="38" fontId="2" fillId="0" borderId="107" xfId="16" applyFont="1" applyBorder="1" applyAlignment="1">
      <alignment vertical="center"/>
    </xf>
    <xf numFmtId="38" fontId="2" fillId="0" borderId="122" xfId="16" applyFont="1" applyBorder="1" applyAlignment="1">
      <alignment vertical="center"/>
    </xf>
    <xf numFmtId="38" fontId="2" fillId="3" borderId="23" xfId="16" applyFont="1" applyFill="1" applyBorder="1" applyAlignment="1">
      <alignment horizontal="center" vertical="center"/>
    </xf>
    <xf numFmtId="38" fontId="2" fillId="3" borderId="36" xfId="16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8" fontId="2" fillId="3" borderId="16" xfId="16" applyFont="1" applyFill="1" applyBorder="1" applyAlignment="1">
      <alignment vertical="center"/>
    </xf>
    <xf numFmtId="38" fontId="2" fillId="3" borderId="37" xfId="16" applyFont="1" applyFill="1" applyBorder="1" applyAlignment="1">
      <alignment vertical="center"/>
    </xf>
    <xf numFmtId="38" fontId="2" fillId="3" borderId="27" xfId="16" applyFont="1" applyFill="1" applyBorder="1" applyAlignment="1">
      <alignment vertical="center"/>
    </xf>
    <xf numFmtId="38" fontId="2" fillId="3" borderId="51" xfId="0" applyNumberFormat="1" applyFont="1" applyFill="1" applyBorder="1" applyAlignment="1">
      <alignment vertical="center"/>
    </xf>
    <xf numFmtId="38" fontId="2" fillId="3" borderId="21" xfId="16" applyFont="1" applyFill="1" applyBorder="1" applyAlignment="1">
      <alignment vertical="center"/>
    </xf>
    <xf numFmtId="38" fontId="2" fillId="3" borderId="49" xfId="16" applyFont="1" applyFill="1" applyBorder="1" applyAlignment="1">
      <alignment vertical="center"/>
    </xf>
    <xf numFmtId="38" fontId="2" fillId="3" borderId="2" xfId="16" applyFont="1" applyFill="1" applyBorder="1" applyAlignment="1">
      <alignment vertical="center"/>
    </xf>
    <xf numFmtId="38" fontId="2" fillId="3" borderId="54" xfId="0" applyNumberFormat="1" applyFont="1" applyFill="1" applyBorder="1" applyAlignment="1">
      <alignment vertical="center"/>
    </xf>
    <xf numFmtId="38" fontId="2" fillId="3" borderId="23" xfId="16" applyFont="1" applyFill="1" applyBorder="1" applyAlignment="1">
      <alignment vertical="center"/>
    </xf>
    <xf numFmtId="38" fontId="2" fillId="3" borderId="36" xfId="16" applyFont="1" applyFill="1" applyBorder="1" applyAlignment="1">
      <alignment vertical="center"/>
    </xf>
    <xf numFmtId="38" fontId="2" fillId="3" borderId="22" xfId="16" applyFont="1" applyFill="1" applyBorder="1" applyAlignment="1">
      <alignment vertical="center"/>
    </xf>
    <xf numFmtId="38" fontId="2" fillId="3" borderId="47" xfId="0" applyNumberFormat="1" applyFont="1" applyFill="1" applyBorder="1" applyAlignment="1">
      <alignment vertical="center"/>
    </xf>
    <xf numFmtId="38" fontId="2" fillId="3" borderId="81" xfId="0" applyNumberFormat="1" applyFont="1" applyFill="1" applyBorder="1" applyAlignment="1">
      <alignment vertical="center"/>
    </xf>
    <xf numFmtId="38" fontId="2" fillId="3" borderId="67" xfId="0" applyNumberFormat="1" applyFont="1" applyFill="1" applyBorder="1" applyAlignment="1">
      <alignment vertical="center"/>
    </xf>
    <xf numFmtId="180" fontId="3" fillId="0" borderId="78" xfId="0" applyNumberFormat="1" applyFont="1" applyFill="1" applyBorder="1" applyAlignment="1" applyProtection="1">
      <alignment vertical="center"/>
      <protection/>
    </xf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shrinkToFit="1"/>
    </xf>
    <xf numFmtId="38" fontId="3" fillId="3" borderId="21" xfId="16" applyFont="1" applyFill="1" applyBorder="1" applyAlignment="1">
      <alignment vertical="center"/>
    </xf>
    <xf numFmtId="38" fontId="3" fillId="3" borderId="49" xfId="16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54" xfId="0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3" borderId="54" xfId="0" applyNumberFormat="1" applyFont="1" applyFill="1" applyBorder="1" applyAlignment="1">
      <alignment vertical="center"/>
    </xf>
    <xf numFmtId="38" fontId="3" fillId="3" borderId="78" xfId="16" applyFont="1" applyFill="1" applyBorder="1" applyAlignment="1">
      <alignment vertical="center"/>
    </xf>
    <xf numFmtId="38" fontId="3" fillId="3" borderId="79" xfId="16" applyFont="1" applyFill="1" applyBorder="1" applyAlignment="1">
      <alignment vertical="center"/>
    </xf>
    <xf numFmtId="38" fontId="3" fillId="3" borderId="80" xfId="16" applyFont="1" applyFill="1" applyBorder="1" applyAlignment="1">
      <alignment vertical="center"/>
    </xf>
    <xf numFmtId="38" fontId="3" fillId="3" borderId="81" xfId="0" applyNumberFormat="1" applyFont="1" applyFill="1" applyBorder="1" applyAlignment="1">
      <alignment vertical="center"/>
    </xf>
    <xf numFmtId="38" fontId="3" fillId="3" borderId="99" xfId="16" applyFont="1" applyFill="1" applyBorder="1" applyAlignment="1">
      <alignment vertical="center"/>
    </xf>
    <xf numFmtId="38" fontId="3" fillId="3" borderId="100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101" xfId="0" applyNumberFormat="1" applyFont="1" applyFill="1" applyBorder="1" applyAlignment="1">
      <alignment vertical="center"/>
    </xf>
    <xf numFmtId="38" fontId="3" fillId="3" borderId="43" xfId="16" applyFont="1" applyFill="1" applyBorder="1" applyAlignment="1">
      <alignment vertical="center"/>
    </xf>
    <xf numFmtId="38" fontId="3" fillId="3" borderId="44" xfId="16" applyFont="1" applyFill="1" applyBorder="1" applyAlignment="1">
      <alignment vertical="center"/>
    </xf>
    <xf numFmtId="38" fontId="3" fillId="3" borderId="50" xfId="16" applyFont="1" applyFill="1" applyBorder="1" applyAlignment="1">
      <alignment vertical="center"/>
    </xf>
    <xf numFmtId="38" fontId="3" fillId="3" borderId="5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0" fontId="7" fillId="0" borderId="14" xfId="0" applyFont="1" applyBorder="1" applyAlignment="1">
      <alignment vertical="center"/>
    </xf>
    <xf numFmtId="38" fontId="2" fillId="3" borderId="38" xfId="16" applyFont="1" applyFill="1" applyBorder="1" applyAlignment="1">
      <alignment vertical="center"/>
    </xf>
    <xf numFmtId="0" fontId="2" fillId="3" borderId="123" xfId="0" applyFont="1" applyFill="1" applyBorder="1" applyAlignment="1">
      <alignment vertical="center"/>
    </xf>
    <xf numFmtId="38" fontId="2" fillId="3" borderId="99" xfId="16" applyFont="1" applyFill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vertical="center" shrinkToFit="1"/>
    </xf>
    <xf numFmtId="0" fontId="2" fillId="0" borderId="24" xfId="0" applyFont="1" applyBorder="1" applyAlignment="1">
      <alignment horizontal="right" vertical="center" shrinkToFit="1"/>
    </xf>
    <xf numFmtId="176" fontId="11" fillId="0" borderId="95" xfId="16" applyNumberFormat="1" applyFont="1" applyBorder="1" applyAlignment="1">
      <alignment horizontal="center" shrinkToFit="1"/>
    </xf>
    <xf numFmtId="176" fontId="2" fillId="0" borderId="92" xfId="16" applyNumberFormat="1" applyFont="1" applyBorder="1" applyAlignment="1">
      <alignment horizontal="center" vertical="center" shrinkToFit="1"/>
    </xf>
    <xf numFmtId="176" fontId="11" fillId="0" borderId="124" xfId="16" applyNumberFormat="1" applyFont="1" applyBorder="1" applyAlignment="1">
      <alignment horizontal="center" shrinkToFit="1"/>
    </xf>
    <xf numFmtId="176" fontId="2" fillId="0" borderId="125" xfId="16" applyNumberFormat="1" applyFont="1" applyBorder="1" applyAlignment="1">
      <alignment horizontal="center" vertical="center" shrinkToFit="1"/>
    </xf>
    <xf numFmtId="38" fontId="2" fillId="0" borderId="126" xfId="16" applyFont="1" applyFill="1" applyBorder="1" applyAlignment="1">
      <alignment vertical="center" shrinkToFit="1"/>
    </xf>
    <xf numFmtId="38" fontId="2" fillId="0" borderId="127" xfId="16" applyFont="1" applyFill="1" applyBorder="1" applyAlignment="1">
      <alignment vertical="center" shrinkToFit="1"/>
    </xf>
    <xf numFmtId="38" fontId="2" fillId="0" borderId="1" xfId="16" applyFont="1" applyBorder="1" applyAlignment="1">
      <alignment horizontal="left" vertical="center"/>
    </xf>
    <xf numFmtId="38" fontId="2" fillId="0" borderId="4" xfId="16" applyFont="1" applyBorder="1" applyAlignment="1">
      <alignment horizontal="left" vertical="center"/>
    </xf>
    <xf numFmtId="38" fontId="2" fillId="0" borderId="24" xfId="16" applyFont="1" applyFill="1" applyBorder="1" applyAlignment="1">
      <alignment vertical="center"/>
    </xf>
    <xf numFmtId="38" fontId="2" fillId="0" borderId="68" xfId="16" applyFont="1" applyBorder="1" applyAlignment="1">
      <alignment vertical="center"/>
    </xf>
    <xf numFmtId="38" fontId="2" fillId="0" borderId="69" xfId="16" applyFont="1" applyBorder="1" applyAlignment="1">
      <alignment vertical="center"/>
    </xf>
    <xf numFmtId="38" fontId="2" fillId="0" borderId="75" xfId="16" applyFont="1" applyBorder="1" applyAlignment="1">
      <alignment vertical="center"/>
    </xf>
    <xf numFmtId="38" fontId="2" fillId="0" borderId="128" xfId="16" applyFont="1" applyBorder="1" applyAlignment="1">
      <alignment vertical="center"/>
    </xf>
    <xf numFmtId="38" fontId="2" fillId="0" borderId="95" xfId="16" applyFont="1" applyBorder="1" applyAlignment="1">
      <alignment vertical="center"/>
    </xf>
    <xf numFmtId="38" fontId="2" fillId="0" borderId="92" xfId="16" applyFont="1" applyBorder="1" applyAlignment="1">
      <alignment vertical="center"/>
    </xf>
    <xf numFmtId="38" fontId="2" fillId="0" borderId="104" xfId="16" applyFont="1" applyBorder="1" applyAlignment="1">
      <alignment vertical="center"/>
    </xf>
    <xf numFmtId="38" fontId="2" fillId="0" borderId="129" xfId="16" applyFont="1" applyBorder="1" applyAlignment="1">
      <alignment vertical="center"/>
    </xf>
    <xf numFmtId="38" fontId="2" fillId="0" borderId="125" xfId="16" applyFont="1" applyBorder="1" applyAlignment="1">
      <alignment vertical="center"/>
    </xf>
    <xf numFmtId="38" fontId="2" fillId="0" borderId="130" xfId="16" applyFont="1" applyFill="1" applyBorder="1" applyAlignment="1">
      <alignment vertical="center" shrinkToFit="1"/>
    </xf>
    <xf numFmtId="38" fontId="2" fillId="0" borderId="131" xfId="16" applyFont="1" applyFill="1" applyBorder="1" applyAlignment="1">
      <alignment vertical="center" shrinkToFit="1"/>
    </xf>
    <xf numFmtId="38" fontId="2" fillId="0" borderId="108" xfId="16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38" fontId="2" fillId="0" borderId="132" xfId="16" applyFont="1" applyFill="1" applyBorder="1" applyAlignment="1">
      <alignment vertical="center" shrinkToFit="1"/>
    </xf>
    <xf numFmtId="38" fontId="2" fillId="0" borderId="98" xfId="16" applyFont="1" applyFill="1" applyBorder="1" applyAlignment="1">
      <alignment vertical="center" shrinkToFit="1"/>
    </xf>
    <xf numFmtId="38" fontId="2" fillId="0" borderId="133" xfId="16" applyFont="1" applyFill="1" applyBorder="1" applyAlignment="1">
      <alignment vertical="center" shrinkToFit="1"/>
    </xf>
    <xf numFmtId="38" fontId="2" fillId="0" borderId="134" xfId="16" applyFont="1" applyFill="1" applyBorder="1" applyAlignment="1">
      <alignment vertical="center" shrinkToFit="1"/>
    </xf>
    <xf numFmtId="38" fontId="2" fillId="0" borderId="135" xfId="16" applyFont="1" applyFill="1" applyBorder="1" applyAlignment="1">
      <alignment vertical="center" shrinkToFit="1"/>
    </xf>
    <xf numFmtId="38" fontId="2" fillId="0" borderId="136" xfId="16" applyFont="1" applyFill="1" applyBorder="1" applyAlignment="1">
      <alignment vertical="center" shrinkToFit="1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0" fillId="0" borderId="0" xfId="0" applyNumberFormat="1" applyFont="1" applyAlignment="1">
      <alignment vertical="center"/>
    </xf>
    <xf numFmtId="38" fontId="0" fillId="0" borderId="0" xfId="16" applyFont="1" applyFill="1" applyAlignment="1">
      <alignment vertical="center"/>
    </xf>
    <xf numFmtId="38" fontId="0" fillId="4" borderId="0" xfId="0" applyNumberFormat="1" applyFont="1" applyFill="1" applyAlignment="1">
      <alignment vertical="center"/>
    </xf>
    <xf numFmtId="49" fontId="0" fillId="0" borderId="7" xfId="16" applyNumberFormat="1" applyFont="1" applyFill="1" applyBorder="1" applyAlignment="1">
      <alignment horizontal="center" vertical="center"/>
    </xf>
    <xf numFmtId="49" fontId="0" fillId="0" borderId="5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38" fontId="0" fillId="0" borderId="11" xfId="16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38" fontId="0" fillId="0" borderId="21" xfId="16" applyFont="1" applyFill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54" xfId="16" applyFont="1" applyFill="1" applyBorder="1" applyAlignment="1">
      <alignment vertical="center"/>
    </xf>
    <xf numFmtId="49" fontId="0" fillId="0" borderId="27" xfId="0" applyNumberFormat="1" applyFont="1" applyBorder="1" applyAlignment="1">
      <alignment horizontal="left" vertical="center" shrinkToFit="1"/>
    </xf>
    <xf numFmtId="38" fontId="0" fillId="3" borderId="23" xfId="16" applyFont="1" applyFill="1" applyBorder="1" applyAlignment="1">
      <alignment vertical="center"/>
    </xf>
    <xf numFmtId="38" fontId="0" fillId="3" borderId="36" xfId="16" applyFont="1" applyFill="1" applyBorder="1" applyAlignment="1">
      <alignment vertical="center"/>
    </xf>
    <xf numFmtId="38" fontId="0" fillId="3" borderId="22" xfId="16" applyFont="1" applyFill="1" applyBorder="1" applyAlignment="1">
      <alignment vertical="center"/>
    </xf>
    <xf numFmtId="38" fontId="0" fillId="3" borderId="47" xfId="16" applyFont="1" applyFill="1" applyBorder="1" applyAlignment="1">
      <alignment vertical="center"/>
    </xf>
    <xf numFmtId="49" fontId="0" fillId="0" borderId="131" xfId="0" applyNumberFormat="1" applyFont="1" applyBorder="1" applyAlignment="1">
      <alignment horizontal="left" vertical="center" shrinkToFit="1"/>
    </xf>
    <xf numFmtId="38" fontId="0" fillId="0" borderId="82" xfId="16" applyFont="1" applyBorder="1" applyAlignment="1">
      <alignment vertical="center"/>
    </xf>
    <xf numFmtId="38" fontId="0" fillId="0" borderId="83" xfId="16" applyFont="1" applyBorder="1" applyAlignment="1">
      <alignment vertical="center"/>
    </xf>
    <xf numFmtId="38" fontId="0" fillId="0" borderId="84" xfId="16" applyFont="1" applyBorder="1" applyAlignment="1">
      <alignment vertical="center"/>
    </xf>
    <xf numFmtId="38" fontId="0" fillId="0" borderId="85" xfId="16" applyFont="1" applyFill="1" applyBorder="1" applyAlignment="1">
      <alignment vertical="center"/>
    </xf>
    <xf numFmtId="49" fontId="0" fillId="0" borderId="98" xfId="0" applyNumberFormat="1" applyFont="1" applyBorder="1" applyAlignment="1">
      <alignment horizontal="left" vertical="center" shrinkToFit="1"/>
    </xf>
    <xf numFmtId="38" fontId="0" fillId="0" borderId="78" xfId="16" applyFont="1" applyBorder="1" applyAlignment="1">
      <alignment vertical="center"/>
    </xf>
    <xf numFmtId="38" fontId="0" fillId="0" borderId="79" xfId="16" applyFont="1" applyBorder="1" applyAlignment="1">
      <alignment vertical="center"/>
    </xf>
    <xf numFmtId="38" fontId="0" fillId="0" borderId="80" xfId="16" applyFont="1" applyBorder="1" applyAlignment="1">
      <alignment vertical="center"/>
    </xf>
    <xf numFmtId="38" fontId="0" fillId="0" borderId="81" xfId="16" applyFont="1" applyFill="1" applyBorder="1" applyAlignment="1">
      <alignment vertical="center"/>
    </xf>
    <xf numFmtId="49" fontId="0" fillId="0" borderId="133" xfId="0" applyNumberFormat="1" applyFont="1" applyBorder="1" applyAlignment="1">
      <alignment horizontal="left" vertical="center" shrinkToFit="1"/>
    </xf>
    <xf numFmtId="38" fontId="0" fillId="0" borderId="64" xfId="16" applyFont="1" applyBorder="1" applyAlignment="1">
      <alignment vertical="center"/>
    </xf>
    <xf numFmtId="38" fontId="0" fillId="0" borderId="65" xfId="16" applyFont="1" applyBorder="1" applyAlignment="1">
      <alignment vertical="center"/>
    </xf>
    <xf numFmtId="38" fontId="0" fillId="0" borderId="66" xfId="16" applyFont="1" applyBorder="1" applyAlignment="1">
      <alignment vertical="center"/>
    </xf>
    <xf numFmtId="38" fontId="0" fillId="0" borderId="67" xfId="16" applyFont="1" applyFill="1" applyBorder="1" applyAlignment="1">
      <alignment vertical="center"/>
    </xf>
    <xf numFmtId="38" fontId="0" fillId="0" borderId="23" xfId="16" applyFont="1" applyBorder="1" applyAlignment="1">
      <alignment vertical="center"/>
    </xf>
    <xf numFmtId="38" fontId="0" fillId="0" borderId="36" xfId="16" applyFont="1" applyBorder="1" applyAlignment="1">
      <alignment vertical="center"/>
    </xf>
    <xf numFmtId="38" fontId="0" fillId="0" borderId="22" xfId="16" applyFont="1" applyBorder="1" applyAlignment="1">
      <alignment vertical="center"/>
    </xf>
    <xf numFmtId="38" fontId="0" fillId="0" borderId="47" xfId="16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/>
    </xf>
    <xf numFmtId="38" fontId="0" fillId="0" borderId="45" xfId="16" applyFont="1" applyBorder="1" applyAlignment="1">
      <alignment vertical="center"/>
    </xf>
    <xf numFmtId="38" fontId="0" fillId="0" borderId="40" xfId="16" applyFont="1" applyBorder="1" applyAlignment="1">
      <alignment vertical="center"/>
    </xf>
    <xf numFmtId="38" fontId="0" fillId="0" borderId="39" xfId="16" applyFont="1" applyBorder="1" applyAlignment="1">
      <alignment vertical="center"/>
    </xf>
    <xf numFmtId="38" fontId="0" fillId="0" borderId="48" xfId="16" applyFont="1" applyFill="1" applyBorder="1" applyAlignment="1">
      <alignment vertical="center"/>
    </xf>
    <xf numFmtId="38" fontId="0" fillId="3" borderId="43" xfId="16" applyFont="1" applyFill="1" applyBorder="1" applyAlignment="1">
      <alignment vertical="center"/>
    </xf>
    <xf numFmtId="38" fontId="0" fillId="3" borderId="44" xfId="16" applyFont="1" applyFill="1" applyBorder="1" applyAlignment="1">
      <alignment vertical="center"/>
    </xf>
    <xf numFmtId="38" fontId="0" fillId="3" borderId="50" xfId="16" applyFont="1" applyFill="1" applyBorder="1" applyAlignment="1">
      <alignment vertical="center"/>
    </xf>
    <xf numFmtId="38" fontId="0" fillId="3" borderId="52" xfId="16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38" fontId="0" fillId="0" borderId="47" xfId="16" applyFont="1" applyBorder="1" applyAlignment="1">
      <alignment vertical="center"/>
    </xf>
    <xf numFmtId="38" fontId="0" fillId="0" borderId="0" xfId="16" applyFont="1" applyFill="1" applyAlignment="1">
      <alignment/>
    </xf>
    <xf numFmtId="0" fontId="0" fillId="0" borderId="0" xfId="0" applyFont="1" applyAlignment="1">
      <alignment/>
    </xf>
    <xf numFmtId="38" fontId="0" fillId="0" borderId="0" xfId="16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39" xfId="0" applyNumberFormat="1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3" fillId="0" borderId="0" xfId="16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6" applyFont="1" applyFill="1" applyAlignment="1">
      <alignment/>
    </xf>
    <xf numFmtId="38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176" fontId="1" fillId="0" borderId="125" xfId="16" applyNumberFormat="1" applyFont="1" applyBorder="1" applyAlignment="1">
      <alignment horizontal="center" vertical="center" shrinkToFit="1"/>
    </xf>
    <xf numFmtId="176" fontId="1" fillId="0" borderId="10" xfId="16" applyNumberFormat="1" applyFont="1" applyBorder="1" applyAlignment="1">
      <alignment horizontal="center" vertical="center" shrinkToFit="1"/>
    </xf>
    <xf numFmtId="38" fontId="6" fillId="0" borderId="0" xfId="16" applyFont="1" applyAlignment="1">
      <alignment horizontal="center" vertical="center"/>
    </xf>
    <xf numFmtId="38" fontId="2" fillId="0" borderId="1" xfId="16" applyFont="1" applyBorder="1" applyAlignment="1">
      <alignment vertical="center" shrinkToFit="1"/>
    </xf>
    <xf numFmtId="0" fontId="0" fillId="0" borderId="105" xfId="0" applyFont="1" applyBorder="1" applyAlignment="1">
      <alignment vertical="center" shrinkToFit="1"/>
    </xf>
    <xf numFmtId="176" fontId="10" fillId="0" borderId="137" xfId="16" applyNumberFormat="1" applyFont="1" applyBorder="1" applyAlignment="1">
      <alignment horizontal="center" shrinkToFit="1"/>
    </xf>
    <xf numFmtId="176" fontId="10" fillId="0" borderId="9" xfId="16" applyNumberFormat="1" applyFont="1" applyBorder="1" applyAlignment="1">
      <alignment horizontal="center" shrinkToFit="1"/>
    </xf>
    <xf numFmtId="49" fontId="2" fillId="0" borderId="28" xfId="0" applyNumberFormat="1" applyFont="1" applyBorder="1" applyAlignment="1">
      <alignment horizontal="left" vertical="center"/>
    </xf>
    <xf numFmtId="49" fontId="2" fillId="0" borderId="56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38" fontId="0" fillId="0" borderId="48" xfId="16" applyFont="1" applyBorder="1" applyAlignment="1">
      <alignment vertical="center"/>
    </xf>
    <xf numFmtId="38" fontId="2" fillId="0" borderId="27" xfId="16" applyFont="1" applyBorder="1" applyAlignment="1">
      <alignment vertical="center" shrinkToFit="1"/>
    </xf>
    <xf numFmtId="0" fontId="0" fillId="0" borderId="138" xfId="0" applyFont="1" applyBorder="1" applyAlignment="1">
      <alignment vertical="center" shrinkToFit="1"/>
    </xf>
    <xf numFmtId="38" fontId="2" fillId="0" borderId="76" xfId="16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38" fontId="2" fillId="0" borderId="27" xfId="16" applyFont="1" applyBorder="1" applyAlignment="1">
      <alignment horizontal="left" vertical="center"/>
    </xf>
    <xf numFmtId="38" fontId="2" fillId="0" borderId="26" xfId="16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38" fontId="3" fillId="0" borderId="76" xfId="16" applyFont="1" applyBorder="1" applyAlignment="1">
      <alignment vertical="center" shrinkToFit="1"/>
    </xf>
    <xf numFmtId="0" fontId="0" fillId="0" borderId="77" xfId="0" applyFont="1" applyBorder="1" applyAlignment="1">
      <alignment vertical="center" shrinkToFit="1"/>
    </xf>
    <xf numFmtId="0" fontId="3" fillId="0" borderId="77" xfId="0" applyFont="1" applyBorder="1" applyAlignment="1">
      <alignment vertical="center" shrinkToFit="1"/>
    </xf>
    <xf numFmtId="38" fontId="1" fillId="0" borderId="13" xfId="16" applyFont="1" applyFill="1" applyBorder="1" applyAlignment="1">
      <alignment horizontal="left" vertical="center" wrapText="1"/>
    </xf>
    <xf numFmtId="38" fontId="1" fillId="0" borderId="26" xfId="16" applyFont="1" applyFill="1" applyBorder="1" applyAlignment="1">
      <alignment horizontal="left" vertical="center" wrapText="1"/>
    </xf>
    <xf numFmtId="38" fontId="1" fillId="0" borderId="14" xfId="16" applyFont="1" applyFill="1" applyBorder="1" applyAlignment="1">
      <alignment horizontal="left" vertical="center" wrapText="1"/>
    </xf>
    <xf numFmtId="38" fontId="1" fillId="0" borderId="24" xfId="16" applyFont="1" applyFill="1" applyBorder="1" applyAlignment="1">
      <alignment horizontal="left" vertical="center" wrapText="1"/>
    </xf>
    <xf numFmtId="38" fontId="1" fillId="0" borderId="28" xfId="16" applyFont="1" applyFill="1" applyBorder="1" applyAlignment="1">
      <alignment horizontal="left" vertical="center" wrapText="1"/>
    </xf>
    <xf numFmtId="38" fontId="1" fillId="0" borderId="29" xfId="16" applyFont="1" applyFill="1" applyBorder="1" applyAlignment="1">
      <alignment horizontal="left" vertical="center" wrapText="1"/>
    </xf>
    <xf numFmtId="38" fontId="3" fillId="0" borderId="61" xfId="16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49" fontId="0" fillId="0" borderId="57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49" fontId="0" fillId="0" borderId="22" xfId="0" applyNumberFormat="1" applyFont="1" applyBorder="1" applyAlignment="1">
      <alignment horizontal="left" vertical="center" shrinkToFit="1"/>
    </xf>
    <xf numFmtId="49" fontId="2" fillId="0" borderId="6" xfId="16" applyNumberFormat="1" applyFont="1" applyBorder="1" applyAlignment="1">
      <alignment horizontal="center" vertical="center"/>
    </xf>
    <xf numFmtId="49" fontId="2" fillId="0" borderId="9" xfId="16" applyNumberFormat="1" applyFont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2" fillId="0" borderId="28" xfId="16" applyNumberFormat="1" applyFont="1" applyBorder="1" applyAlignment="1">
      <alignment horizontal="center" vertical="center"/>
    </xf>
    <xf numFmtId="49" fontId="2" fillId="0" borderId="29" xfId="16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0" fillId="0" borderId="138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0" fillId="0" borderId="139" xfId="0" applyFont="1" applyBorder="1" applyAlignment="1">
      <alignment vertical="center" shrinkToFit="1"/>
    </xf>
    <xf numFmtId="177" fontId="0" fillId="0" borderId="3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8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3" fillId="0" borderId="0" xfId="16" applyFont="1" applyBorder="1" applyAlignment="1">
      <alignment horizontal="left" vertical="center"/>
    </xf>
    <xf numFmtId="38" fontId="2" fillId="0" borderId="3" xfId="16" applyFont="1" applyBorder="1" applyAlignment="1">
      <alignment horizontal="left" vertical="center" shrinkToFit="1"/>
    </xf>
    <xf numFmtId="38" fontId="2" fillId="0" borderId="0" xfId="16" applyFont="1" applyBorder="1" applyAlignment="1">
      <alignment horizontal="left" vertical="center" shrinkToFit="1"/>
    </xf>
    <xf numFmtId="38" fontId="2" fillId="0" borderId="30" xfId="16" applyFont="1" applyBorder="1" applyAlignment="1">
      <alignment horizontal="left" vertical="center" shrinkToFit="1"/>
    </xf>
    <xf numFmtId="38" fontId="2" fillId="0" borderId="25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1" fillId="0" borderId="13" xfId="16" applyFont="1" applyBorder="1" applyAlignment="1">
      <alignment horizontal="left" vertical="center" wrapText="1" shrinkToFit="1"/>
    </xf>
    <xf numFmtId="38" fontId="1" fillId="0" borderId="26" xfId="16" applyFont="1" applyBorder="1" applyAlignment="1">
      <alignment horizontal="left" vertical="center" wrapText="1" shrinkToFit="1"/>
    </xf>
    <xf numFmtId="38" fontId="1" fillId="0" borderId="14" xfId="16" applyFont="1" applyBorder="1" applyAlignment="1">
      <alignment horizontal="left" vertical="center" wrapText="1" shrinkToFit="1"/>
    </xf>
    <xf numFmtId="38" fontId="1" fillId="0" borderId="24" xfId="16" applyFont="1" applyBorder="1" applyAlignment="1">
      <alignment horizontal="left" vertical="center" wrapText="1" shrinkToFit="1"/>
    </xf>
    <xf numFmtId="38" fontId="2" fillId="0" borderId="33" xfId="16" applyFont="1" applyFill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0" fillId="0" borderId="35" xfId="0" applyFont="1" applyBorder="1" applyAlignment="1">
      <alignment vertical="center" shrinkToFit="1"/>
    </xf>
    <xf numFmtId="38" fontId="2" fillId="0" borderId="140" xfId="16" applyFont="1" applyBorder="1" applyAlignment="1">
      <alignment horizontal="left" vertical="center" shrinkToFit="1"/>
    </xf>
    <xf numFmtId="38" fontId="9" fillId="0" borderId="140" xfId="16" applyFont="1" applyBorder="1" applyAlignment="1">
      <alignment horizontal="left" vertical="center" wrapText="1" shrinkToFit="1"/>
    </xf>
    <xf numFmtId="38" fontId="9" fillId="0" borderId="140" xfId="16" applyFont="1" applyBorder="1" applyAlignment="1">
      <alignment horizontal="left" vertical="center" shrinkToFit="1"/>
    </xf>
    <xf numFmtId="38" fontId="2" fillId="0" borderId="140" xfId="16" applyFont="1" applyBorder="1" applyAlignment="1">
      <alignment horizontal="left" vertical="center"/>
    </xf>
    <xf numFmtId="38" fontId="2" fillId="0" borderId="141" xfId="16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2" fillId="0" borderId="27" xfId="16" applyFont="1" applyBorder="1" applyAlignment="1">
      <alignment horizontal="left" vertical="top"/>
    </xf>
    <xf numFmtId="38" fontId="2" fillId="0" borderId="138" xfId="16" applyFont="1" applyBorder="1" applyAlignment="1">
      <alignment horizontal="left" vertical="top"/>
    </xf>
    <xf numFmtId="38" fontId="2" fillId="0" borderId="1" xfId="16" applyFont="1" applyBorder="1" applyAlignment="1">
      <alignment horizontal="left" vertical="top"/>
    </xf>
    <xf numFmtId="38" fontId="2" fillId="0" borderId="105" xfId="16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X97"/>
  <sheetViews>
    <sheetView tabSelected="1" zoomScaleSheetLayoutView="100" workbookViewId="0" topLeftCell="A1">
      <pane xSplit="5" ySplit="5" topLeftCell="F30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7" sqref="A37"/>
    </sheetView>
  </sheetViews>
  <sheetFormatPr defaultColWidth="9.00390625" defaultRowHeight="13.5"/>
  <cols>
    <col min="1" max="1" width="2.00390625" style="474" customWidth="1"/>
    <col min="2" max="2" width="1.37890625" style="474" customWidth="1"/>
    <col min="3" max="3" width="10.50390625" style="474" customWidth="1"/>
    <col min="4" max="4" width="6.25390625" style="474" customWidth="1"/>
    <col min="5" max="5" width="7.875" style="474" customWidth="1"/>
    <col min="6" max="13" width="9.875" style="474" customWidth="1"/>
    <col min="14" max="14" width="3.125" style="474" customWidth="1"/>
    <col min="15" max="15" width="9.00390625" style="534" customWidth="1"/>
    <col min="16" max="22" width="9.625" style="534" bestFit="1" customWidth="1"/>
    <col min="23" max="24" width="9.00390625" style="534" customWidth="1"/>
    <col min="25" max="16384" width="9.00390625" style="437" customWidth="1"/>
  </cols>
  <sheetData>
    <row r="1" spans="1:13" ht="24" customHeight="1">
      <c r="A1" s="32"/>
      <c r="B1" s="32"/>
      <c r="C1" s="32"/>
      <c r="D1" s="32"/>
      <c r="E1" s="437"/>
      <c r="F1" s="546" t="s">
        <v>241</v>
      </c>
      <c r="G1" s="546"/>
      <c r="H1" s="546"/>
      <c r="I1" s="546"/>
      <c r="J1" s="437"/>
      <c r="K1" s="437"/>
      <c r="L1" s="437"/>
      <c r="M1" s="32"/>
    </row>
    <row r="2" spans="1:8" ht="18" customHeight="1" thickBot="1">
      <c r="A2" s="201" t="s">
        <v>63</v>
      </c>
      <c r="D2" s="33"/>
      <c r="E2" s="33"/>
      <c r="F2" s="33"/>
      <c r="G2" s="33"/>
      <c r="H2" s="33"/>
    </row>
    <row r="3" spans="1:14" ht="13.5">
      <c r="A3" s="39"/>
      <c r="B3" s="40"/>
      <c r="C3" s="40"/>
      <c r="D3" s="40"/>
      <c r="E3" s="63" t="s">
        <v>64</v>
      </c>
      <c r="F3" s="358" t="s">
        <v>305</v>
      </c>
      <c r="G3" s="60" t="s">
        <v>306</v>
      </c>
      <c r="H3" s="60" t="s">
        <v>307</v>
      </c>
      <c r="I3" s="60" t="s">
        <v>308</v>
      </c>
      <c r="J3" s="60" t="s">
        <v>309</v>
      </c>
      <c r="K3" s="10" t="s">
        <v>310</v>
      </c>
      <c r="L3" s="11" t="s">
        <v>311</v>
      </c>
      <c r="M3" s="559" t="s">
        <v>213</v>
      </c>
      <c r="N3" s="475"/>
    </row>
    <row r="4" spans="1:14" ht="13.5">
      <c r="A4" s="41"/>
      <c r="B4" s="42"/>
      <c r="C4" s="42"/>
      <c r="D4" s="42"/>
      <c r="E4" s="64"/>
      <c r="F4" s="359" t="s">
        <v>65</v>
      </c>
      <c r="G4" s="359" t="s">
        <v>66</v>
      </c>
      <c r="H4" s="359" t="s">
        <v>67</v>
      </c>
      <c r="I4" s="359" t="s">
        <v>68</v>
      </c>
      <c r="J4" s="359" t="s">
        <v>69</v>
      </c>
      <c r="K4" s="360" t="s">
        <v>70</v>
      </c>
      <c r="L4" s="361" t="s">
        <v>71</v>
      </c>
      <c r="M4" s="560"/>
      <c r="N4" s="475"/>
    </row>
    <row r="5" spans="1:13" ht="22.5" thickBot="1">
      <c r="A5" s="61"/>
      <c r="B5" s="62" t="s">
        <v>72</v>
      </c>
      <c r="C5" s="62"/>
      <c r="D5" s="62"/>
      <c r="E5" s="65"/>
      <c r="F5" s="171" t="s">
        <v>297</v>
      </c>
      <c r="G5" s="171" t="s">
        <v>73</v>
      </c>
      <c r="H5" s="171" t="s">
        <v>74</v>
      </c>
      <c r="I5" s="171" t="s">
        <v>75</v>
      </c>
      <c r="J5" s="171" t="s">
        <v>76</v>
      </c>
      <c r="K5" s="172" t="s">
        <v>77</v>
      </c>
      <c r="L5" s="173" t="s">
        <v>78</v>
      </c>
      <c r="M5" s="561"/>
    </row>
    <row r="6" spans="1:23" ht="13.5">
      <c r="A6" s="362" t="s">
        <v>79</v>
      </c>
      <c r="B6" s="363"/>
      <c r="C6" s="363"/>
      <c r="D6" s="363"/>
      <c r="E6" s="364"/>
      <c r="F6" s="106">
        <v>26364</v>
      </c>
      <c r="G6" s="106">
        <v>29830</v>
      </c>
      <c r="H6" s="106">
        <v>31260</v>
      </c>
      <c r="I6" s="106">
        <v>20290</v>
      </c>
      <c r="J6" s="106">
        <v>24842</v>
      </c>
      <c r="K6" s="107">
        <v>24943</v>
      </c>
      <c r="L6" s="108">
        <v>29190</v>
      </c>
      <c r="M6" s="395"/>
      <c r="O6" s="105"/>
      <c r="P6" s="105"/>
      <c r="Q6" s="105"/>
      <c r="R6" s="105"/>
      <c r="S6" s="105"/>
      <c r="T6" s="105"/>
      <c r="U6" s="105"/>
      <c r="V6" s="105"/>
      <c r="W6" s="105"/>
    </row>
    <row r="7" spans="1:23" ht="13.5">
      <c r="A7" s="365" t="s">
        <v>80</v>
      </c>
      <c r="B7" s="366"/>
      <c r="C7" s="366"/>
      <c r="D7" s="366"/>
      <c r="E7" s="367"/>
      <c r="F7" s="390"/>
      <c r="G7" s="391"/>
      <c r="H7" s="391"/>
      <c r="I7" s="391"/>
      <c r="J7" s="391"/>
      <c r="K7" s="392"/>
      <c r="L7" s="393"/>
      <c r="M7" s="394"/>
      <c r="O7" s="105"/>
      <c r="P7" s="105"/>
      <c r="Q7" s="105"/>
      <c r="R7" s="105"/>
      <c r="S7" s="105"/>
      <c r="T7" s="105"/>
      <c r="U7" s="105"/>
      <c r="V7" s="105"/>
      <c r="W7" s="105"/>
    </row>
    <row r="8" spans="1:24" ht="13.5">
      <c r="A8" s="368"/>
      <c r="B8" s="36" t="s">
        <v>81</v>
      </c>
      <c r="C8" s="369"/>
      <c r="D8" s="369"/>
      <c r="E8" s="370"/>
      <c r="F8" s="37">
        <v>160562</v>
      </c>
      <c r="G8" s="109">
        <v>84832</v>
      </c>
      <c r="H8" s="109">
        <v>86971</v>
      </c>
      <c r="I8" s="109">
        <v>3685</v>
      </c>
      <c r="J8" s="109">
        <v>8295</v>
      </c>
      <c r="K8" s="109">
        <v>3804</v>
      </c>
      <c r="L8" s="36">
        <v>71146</v>
      </c>
      <c r="M8" s="110">
        <f>SUM(F8:L8)</f>
        <v>419295</v>
      </c>
      <c r="O8" s="105"/>
      <c r="P8" s="105"/>
      <c r="Q8" s="105"/>
      <c r="R8" s="105"/>
      <c r="S8" s="105"/>
      <c r="T8" s="105"/>
      <c r="U8" s="105"/>
      <c r="V8" s="105"/>
      <c r="W8" s="105"/>
      <c r="X8" s="535"/>
    </row>
    <row r="9" spans="1:24" ht="13.5">
      <c r="A9" s="368"/>
      <c r="B9" s="371" t="s">
        <v>82</v>
      </c>
      <c r="C9" s="366"/>
      <c r="D9" s="366"/>
      <c r="E9" s="367"/>
      <c r="F9" s="396"/>
      <c r="G9" s="397"/>
      <c r="H9" s="397"/>
      <c r="I9" s="397"/>
      <c r="J9" s="397"/>
      <c r="K9" s="397"/>
      <c r="L9" s="398"/>
      <c r="M9" s="399"/>
      <c r="O9" s="105"/>
      <c r="P9" s="105"/>
      <c r="Q9" s="105"/>
      <c r="R9" s="105"/>
      <c r="S9" s="105"/>
      <c r="T9" s="105"/>
      <c r="U9" s="105"/>
      <c r="V9" s="105"/>
      <c r="W9" s="105"/>
      <c r="X9" s="535"/>
    </row>
    <row r="10" spans="1:24" ht="13.5">
      <c r="A10" s="368"/>
      <c r="B10" s="372"/>
      <c r="C10" s="373" t="s">
        <v>83</v>
      </c>
      <c r="D10" s="374"/>
      <c r="E10" s="375"/>
      <c r="F10" s="210">
        <v>12874</v>
      </c>
      <c r="G10" s="211">
        <v>7320</v>
      </c>
      <c r="H10" s="211">
        <v>10211</v>
      </c>
      <c r="I10" s="211">
        <v>448</v>
      </c>
      <c r="J10" s="211">
        <v>3227</v>
      </c>
      <c r="K10" s="211">
        <v>2060</v>
      </c>
      <c r="L10" s="244">
        <v>2529</v>
      </c>
      <c r="M10" s="213">
        <f aca="true" t="shared" si="0" ref="M10:M21">SUM(F10:L10)</f>
        <v>38669</v>
      </c>
      <c r="O10" s="105"/>
      <c r="P10" s="105"/>
      <c r="Q10" s="105"/>
      <c r="R10" s="105"/>
      <c r="S10" s="105"/>
      <c r="T10" s="105"/>
      <c r="U10" s="105"/>
      <c r="V10" s="105"/>
      <c r="W10" s="105"/>
      <c r="X10" s="535"/>
    </row>
    <row r="11" spans="1:24" ht="13.5">
      <c r="A11" s="368"/>
      <c r="B11" s="372"/>
      <c r="C11" s="373" t="s">
        <v>84</v>
      </c>
      <c r="D11" s="374"/>
      <c r="E11" s="375"/>
      <c r="F11" s="210">
        <v>6189</v>
      </c>
      <c r="G11" s="211">
        <v>768</v>
      </c>
      <c r="H11" s="211">
        <v>2491</v>
      </c>
      <c r="I11" s="211">
        <v>0</v>
      </c>
      <c r="J11" s="211">
        <v>0</v>
      </c>
      <c r="K11" s="211">
        <v>0</v>
      </c>
      <c r="L11" s="212">
        <v>100</v>
      </c>
      <c r="M11" s="213">
        <f t="shared" si="0"/>
        <v>9548</v>
      </c>
      <c r="O11" s="105"/>
      <c r="P11" s="105"/>
      <c r="Q11" s="105"/>
      <c r="R11" s="105"/>
      <c r="S11" s="105"/>
      <c r="T11" s="105"/>
      <c r="U11" s="105"/>
      <c r="V11" s="105"/>
      <c r="W11" s="105"/>
      <c r="X11" s="535"/>
    </row>
    <row r="12" spans="1:24" ht="13.5">
      <c r="A12" s="368"/>
      <c r="B12" s="372"/>
      <c r="C12" s="373" t="s">
        <v>85</v>
      </c>
      <c r="D12" s="374"/>
      <c r="E12" s="375"/>
      <c r="F12" s="210">
        <v>9458</v>
      </c>
      <c r="G12" s="211">
        <v>440</v>
      </c>
      <c r="H12" s="211">
        <v>1790</v>
      </c>
      <c r="I12" s="211">
        <v>0</v>
      </c>
      <c r="J12" s="211">
        <v>0</v>
      </c>
      <c r="K12" s="211">
        <v>0</v>
      </c>
      <c r="L12" s="212">
        <v>1812</v>
      </c>
      <c r="M12" s="213">
        <f t="shared" si="0"/>
        <v>13500</v>
      </c>
      <c r="O12" s="105"/>
      <c r="P12" s="105"/>
      <c r="Q12" s="105"/>
      <c r="R12" s="105"/>
      <c r="S12" s="105"/>
      <c r="T12" s="105"/>
      <c r="U12" s="105"/>
      <c r="V12" s="105"/>
      <c r="W12" s="105"/>
      <c r="X12" s="535"/>
    </row>
    <row r="13" spans="1:24" ht="13.5">
      <c r="A13" s="368"/>
      <c r="B13" s="372"/>
      <c r="C13" s="373" t="s">
        <v>86</v>
      </c>
      <c r="D13" s="374"/>
      <c r="E13" s="375"/>
      <c r="F13" s="210">
        <v>3779</v>
      </c>
      <c r="G13" s="211">
        <v>720</v>
      </c>
      <c r="H13" s="211">
        <v>362</v>
      </c>
      <c r="I13" s="211">
        <v>26</v>
      </c>
      <c r="J13" s="211">
        <v>0</v>
      </c>
      <c r="K13" s="211">
        <v>40</v>
      </c>
      <c r="L13" s="212">
        <v>194</v>
      </c>
      <c r="M13" s="213">
        <f t="shared" si="0"/>
        <v>5121</v>
      </c>
      <c r="O13" s="105"/>
      <c r="P13" s="105"/>
      <c r="Q13" s="105"/>
      <c r="R13" s="105"/>
      <c r="S13" s="105"/>
      <c r="T13" s="105"/>
      <c r="U13" s="105"/>
      <c r="V13" s="105"/>
      <c r="W13" s="105"/>
      <c r="X13" s="535"/>
    </row>
    <row r="14" spans="1:24" ht="13.5">
      <c r="A14" s="368"/>
      <c r="B14" s="372"/>
      <c r="C14" s="373" t="s">
        <v>87</v>
      </c>
      <c r="D14" s="374"/>
      <c r="E14" s="375"/>
      <c r="F14" s="210">
        <v>823</v>
      </c>
      <c r="G14" s="211">
        <v>0</v>
      </c>
      <c r="H14" s="211">
        <v>1510</v>
      </c>
      <c r="I14" s="211">
        <v>0</v>
      </c>
      <c r="J14" s="211">
        <v>0</v>
      </c>
      <c r="K14" s="211">
        <v>0</v>
      </c>
      <c r="L14" s="212">
        <v>169</v>
      </c>
      <c r="M14" s="213">
        <f t="shared" si="0"/>
        <v>2502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535"/>
    </row>
    <row r="15" spans="1:24" ht="13.5">
      <c r="A15" s="368"/>
      <c r="B15" s="372"/>
      <c r="C15" s="373" t="s">
        <v>88</v>
      </c>
      <c r="D15" s="374"/>
      <c r="E15" s="375"/>
      <c r="F15" s="210">
        <v>4945</v>
      </c>
      <c r="G15" s="211">
        <v>346</v>
      </c>
      <c r="H15" s="211">
        <v>1000</v>
      </c>
      <c r="I15" s="211">
        <v>0</v>
      </c>
      <c r="J15" s="211">
        <v>0</v>
      </c>
      <c r="K15" s="211">
        <v>0</v>
      </c>
      <c r="L15" s="212">
        <v>0</v>
      </c>
      <c r="M15" s="213">
        <f t="shared" si="0"/>
        <v>6291</v>
      </c>
      <c r="O15" s="105"/>
      <c r="P15" s="105"/>
      <c r="Q15" s="105"/>
      <c r="R15" s="105"/>
      <c r="S15" s="105"/>
      <c r="T15" s="105"/>
      <c r="U15" s="105"/>
      <c r="V15" s="105"/>
      <c r="W15" s="105"/>
      <c r="X15" s="535"/>
    </row>
    <row r="16" spans="1:24" ht="13.5">
      <c r="A16" s="368"/>
      <c r="B16" s="372"/>
      <c r="C16" s="373" t="s">
        <v>89</v>
      </c>
      <c r="D16" s="374"/>
      <c r="E16" s="375"/>
      <c r="F16" s="210">
        <v>2366</v>
      </c>
      <c r="G16" s="211">
        <v>2883</v>
      </c>
      <c r="H16" s="211">
        <v>3324</v>
      </c>
      <c r="I16" s="211">
        <v>0</v>
      </c>
      <c r="J16" s="211">
        <v>0</v>
      </c>
      <c r="K16" s="211">
        <v>0</v>
      </c>
      <c r="L16" s="212">
        <v>1211</v>
      </c>
      <c r="M16" s="213">
        <f t="shared" si="0"/>
        <v>9784</v>
      </c>
      <c r="O16" s="105"/>
      <c r="P16" s="105"/>
      <c r="Q16" s="105"/>
      <c r="R16" s="105"/>
      <c r="S16" s="105"/>
      <c r="T16" s="105"/>
      <c r="U16" s="105"/>
      <c r="V16" s="105"/>
      <c r="W16" s="105"/>
      <c r="X16" s="535"/>
    </row>
    <row r="17" spans="1:24" ht="13.5">
      <c r="A17" s="368"/>
      <c r="B17" s="372"/>
      <c r="C17" s="373" t="s">
        <v>90</v>
      </c>
      <c r="D17" s="374"/>
      <c r="E17" s="375"/>
      <c r="F17" s="210">
        <v>6274</v>
      </c>
      <c r="G17" s="211">
        <v>1624</v>
      </c>
      <c r="H17" s="211">
        <v>2925</v>
      </c>
      <c r="I17" s="211">
        <v>0</v>
      </c>
      <c r="J17" s="211">
        <v>146</v>
      </c>
      <c r="K17" s="211">
        <v>0</v>
      </c>
      <c r="L17" s="212">
        <v>337</v>
      </c>
      <c r="M17" s="213">
        <f t="shared" si="0"/>
        <v>11306</v>
      </c>
      <c r="O17" s="105"/>
      <c r="P17" s="105"/>
      <c r="Q17" s="105"/>
      <c r="R17" s="105"/>
      <c r="S17" s="105"/>
      <c r="T17" s="105"/>
      <c r="U17" s="105"/>
      <c r="V17" s="105"/>
      <c r="W17" s="105"/>
      <c r="X17" s="535"/>
    </row>
    <row r="18" spans="1:24" ht="13.5">
      <c r="A18" s="368"/>
      <c r="B18" s="372"/>
      <c r="C18" s="373" t="s">
        <v>91</v>
      </c>
      <c r="D18" s="374"/>
      <c r="E18" s="375"/>
      <c r="F18" s="210">
        <v>33470</v>
      </c>
      <c r="G18" s="211">
        <v>23200</v>
      </c>
      <c r="H18" s="211">
        <v>39318</v>
      </c>
      <c r="I18" s="211">
        <v>26</v>
      </c>
      <c r="J18" s="211">
        <v>1783</v>
      </c>
      <c r="K18" s="211">
        <v>1560</v>
      </c>
      <c r="L18" s="212">
        <v>11098</v>
      </c>
      <c r="M18" s="213">
        <f t="shared" si="0"/>
        <v>110455</v>
      </c>
      <c r="O18" s="105"/>
      <c r="P18" s="105"/>
      <c r="Q18" s="105"/>
      <c r="R18" s="105"/>
      <c r="S18" s="105"/>
      <c r="T18" s="105"/>
      <c r="U18" s="105"/>
      <c r="V18" s="105"/>
      <c r="W18" s="105"/>
      <c r="X18" s="535"/>
    </row>
    <row r="19" spans="1:24" ht="13.5">
      <c r="A19" s="368"/>
      <c r="B19" s="372"/>
      <c r="C19" s="373" t="s">
        <v>92</v>
      </c>
      <c r="D19" s="374"/>
      <c r="E19" s="375"/>
      <c r="F19" s="210">
        <v>1798</v>
      </c>
      <c r="G19" s="211">
        <v>1141</v>
      </c>
      <c r="H19" s="211">
        <v>1071</v>
      </c>
      <c r="I19" s="211">
        <v>79</v>
      </c>
      <c r="J19" s="211">
        <v>104</v>
      </c>
      <c r="K19" s="211">
        <v>118</v>
      </c>
      <c r="L19" s="212">
        <v>408</v>
      </c>
      <c r="M19" s="213">
        <f t="shared" si="0"/>
        <v>4719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535"/>
    </row>
    <row r="20" spans="1:24" ht="13.5">
      <c r="A20" s="362"/>
      <c r="B20" s="376"/>
      <c r="C20" s="377" t="s">
        <v>93</v>
      </c>
      <c r="D20" s="378"/>
      <c r="E20" s="379"/>
      <c r="F20" s="218">
        <v>4660</v>
      </c>
      <c r="G20" s="219">
        <v>185</v>
      </c>
      <c r="H20" s="219">
        <v>3146</v>
      </c>
      <c r="I20" s="219">
        <v>0</v>
      </c>
      <c r="J20" s="219">
        <v>0</v>
      </c>
      <c r="K20" s="219">
        <v>26</v>
      </c>
      <c r="L20" s="220">
        <v>247</v>
      </c>
      <c r="M20" s="221">
        <f t="shared" si="0"/>
        <v>8264</v>
      </c>
      <c r="O20" s="105"/>
      <c r="P20" s="105"/>
      <c r="Q20" s="105"/>
      <c r="R20" s="105"/>
      <c r="S20" s="105"/>
      <c r="T20" s="105"/>
      <c r="U20" s="105"/>
      <c r="V20" s="105"/>
      <c r="W20" s="105"/>
      <c r="X20" s="535"/>
    </row>
    <row r="21" spans="1:24" ht="14.25" thickBot="1">
      <c r="A21" s="70" t="s">
        <v>94</v>
      </c>
      <c r="B21" s="71"/>
      <c r="C21" s="71"/>
      <c r="D21" s="71"/>
      <c r="E21" s="72"/>
      <c r="F21" s="112">
        <v>56894</v>
      </c>
      <c r="G21" s="113">
        <v>37301</v>
      </c>
      <c r="H21" s="113">
        <v>62931</v>
      </c>
      <c r="I21" s="113">
        <v>103</v>
      </c>
      <c r="J21" s="113">
        <v>374</v>
      </c>
      <c r="K21" s="113">
        <v>2260</v>
      </c>
      <c r="L21" s="114">
        <v>7345</v>
      </c>
      <c r="M21" s="115">
        <f t="shared" si="0"/>
        <v>167208</v>
      </c>
      <c r="O21" s="105"/>
      <c r="P21" s="105"/>
      <c r="Q21" s="105"/>
      <c r="R21" s="105"/>
      <c r="S21" s="105"/>
      <c r="T21" s="105"/>
      <c r="U21" s="105"/>
      <c r="V21" s="105"/>
      <c r="W21" s="105"/>
      <c r="X21" s="535"/>
    </row>
    <row r="22" spans="1:24" ht="13.5">
      <c r="A22" s="368" t="s">
        <v>95</v>
      </c>
      <c r="B22" s="38"/>
      <c r="C22" s="38"/>
      <c r="D22" s="38"/>
      <c r="E22" s="380"/>
      <c r="F22" s="400"/>
      <c r="G22" s="401"/>
      <c r="H22" s="401"/>
      <c r="I22" s="401"/>
      <c r="J22" s="401"/>
      <c r="K22" s="401"/>
      <c r="L22" s="402"/>
      <c r="M22" s="403"/>
      <c r="O22" s="105"/>
      <c r="P22" s="105"/>
      <c r="Q22" s="105"/>
      <c r="R22" s="105"/>
      <c r="S22" s="105"/>
      <c r="T22" s="105"/>
      <c r="U22" s="105"/>
      <c r="V22" s="105"/>
      <c r="W22" s="105"/>
      <c r="X22" s="535"/>
    </row>
    <row r="23" spans="1:24" ht="13.5">
      <c r="A23" s="368"/>
      <c r="B23" s="371" t="s">
        <v>96</v>
      </c>
      <c r="C23" s="366"/>
      <c r="D23" s="381" t="s">
        <v>97</v>
      </c>
      <c r="E23" s="382" t="s">
        <v>242</v>
      </c>
      <c r="F23" s="242">
        <v>117963</v>
      </c>
      <c r="G23" s="206">
        <v>4078</v>
      </c>
      <c r="H23" s="206">
        <v>19343</v>
      </c>
      <c r="I23" s="206">
        <v>1243</v>
      </c>
      <c r="J23" s="206">
        <v>0</v>
      </c>
      <c r="K23" s="206">
        <v>0</v>
      </c>
      <c r="L23" s="207">
        <v>22150</v>
      </c>
      <c r="M23" s="208">
        <f aca="true" t="shared" si="1" ref="M23:M32">SUM(F23:L23)</f>
        <v>164777</v>
      </c>
      <c r="O23" s="105"/>
      <c r="P23" s="105"/>
      <c r="Q23" s="105"/>
      <c r="R23" s="105"/>
      <c r="S23" s="105"/>
      <c r="T23" s="105"/>
      <c r="U23" s="105"/>
      <c r="V23" s="105"/>
      <c r="W23" s="105"/>
      <c r="X23" s="535"/>
    </row>
    <row r="24" spans="1:24" ht="13.5">
      <c r="A24" s="368"/>
      <c r="B24" s="376"/>
      <c r="C24" s="363"/>
      <c r="D24" s="377" t="s">
        <v>98</v>
      </c>
      <c r="E24" s="379" t="s">
        <v>99</v>
      </c>
      <c r="F24" s="243">
        <v>19985</v>
      </c>
      <c r="G24" s="219">
        <v>717</v>
      </c>
      <c r="H24" s="219">
        <v>3381</v>
      </c>
      <c r="I24" s="219">
        <v>119</v>
      </c>
      <c r="J24" s="219">
        <v>0</v>
      </c>
      <c r="K24" s="219">
        <v>0</v>
      </c>
      <c r="L24" s="220">
        <v>3480</v>
      </c>
      <c r="M24" s="221">
        <f t="shared" si="1"/>
        <v>27682</v>
      </c>
      <c r="O24" s="105"/>
      <c r="P24" s="105"/>
      <c r="Q24" s="105"/>
      <c r="R24" s="105"/>
      <c r="S24" s="105"/>
      <c r="T24" s="105"/>
      <c r="U24" s="105"/>
      <c r="V24" s="105"/>
      <c r="W24" s="105"/>
      <c r="X24" s="535"/>
    </row>
    <row r="25" spans="1:24" ht="13.5">
      <c r="A25" s="368"/>
      <c r="B25" s="372" t="s">
        <v>100</v>
      </c>
      <c r="C25" s="38"/>
      <c r="D25" s="381" t="s">
        <v>97</v>
      </c>
      <c r="E25" s="382" t="s">
        <v>242</v>
      </c>
      <c r="F25" s="205">
        <v>38117</v>
      </c>
      <c r="G25" s="206">
        <v>2094</v>
      </c>
      <c r="H25" s="206">
        <v>9333</v>
      </c>
      <c r="I25" s="206">
        <v>62</v>
      </c>
      <c r="J25" s="206">
        <v>0</v>
      </c>
      <c r="K25" s="206">
        <v>0</v>
      </c>
      <c r="L25" s="207">
        <v>3387</v>
      </c>
      <c r="M25" s="208">
        <f t="shared" si="1"/>
        <v>52993</v>
      </c>
      <c r="O25" s="105"/>
      <c r="P25" s="105"/>
      <c r="Q25" s="105"/>
      <c r="R25" s="105"/>
      <c r="S25" s="105"/>
      <c r="T25" s="105"/>
      <c r="U25" s="105"/>
      <c r="V25" s="105"/>
      <c r="W25" s="105"/>
      <c r="X25" s="535"/>
    </row>
    <row r="26" spans="1:24" ht="13.5">
      <c r="A26" s="368"/>
      <c r="B26" s="376"/>
      <c r="C26" s="363"/>
      <c r="D26" s="377" t="s">
        <v>98</v>
      </c>
      <c r="E26" s="379" t="s">
        <v>99</v>
      </c>
      <c r="F26" s="218">
        <v>10327</v>
      </c>
      <c r="G26" s="219">
        <v>673</v>
      </c>
      <c r="H26" s="219">
        <v>2493</v>
      </c>
      <c r="I26" s="219">
        <v>8</v>
      </c>
      <c r="J26" s="219">
        <v>0</v>
      </c>
      <c r="K26" s="219">
        <v>0</v>
      </c>
      <c r="L26" s="220">
        <v>801</v>
      </c>
      <c r="M26" s="221">
        <f t="shared" si="1"/>
        <v>14302</v>
      </c>
      <c r="O26" s="105"/>
      <c r="P26" s="105"/>
      <c r="Q26" s="105"/>
      <c r="R26" s="105"/>
      <c r="S26" s="105"/>
      <c r="T26" s="105"/>
      <c r="U26" s="105"/>
      <c r="V26" s="105"/>
      <c r="W26" s="105"/>
      <c r="X26" s="535"/>
    </row>
    <row r="27" spans="1:24" ht="13.5">
      <c r="A27" s="368"/>
      <c r="B27" s="372" t="s">
        <v>101</v>
      </c>
      <c r="C27" s="38"/>
      <c r="D27" s="381" t="s">
        <v>97</v>
      </c>
      <c r="E27" s="382" t="s">
        <v>242</v>
      </c>
      <c r="F27" s="205">
        <v>82178</v>
      </c>
      <c r="G27" s="206">
        <v>0</v>
      </c>
      <c r="H27" s="206">
        <v>6200</v>
      </c>
      <c r="I27" s="206">
        <v>0</v>
      </c>
      <c r="J27" s="206">
        <v>1599</v>
      </c>
      <c r="K27" s="206">
        <v>4844</v>
      </c>
      <c r="L27" s="207">
        <v>0</v>
      </c>
      <c r="M27" s="208">
        <f t="shared" si="1"/>
        <v>94821</v>
      </c>
      <c r="O27" s="105"/>
      <c r="P27" s="105"/>
      <c r="Q27" s="105"/>
      <c r="R27" s="105"/>
      <c r="S27" s="105"/>
      <c r="T27" s="105"/>
      <c r="U27" s="105"/>
      <c r="V27" s="105"/>
      <c r="W27" s="105"/>
      <c r="X27" s="535"/>
    </row>
    <row r="28" spans="1:24" ht="13.5">
      <c r="A28" s="368"/>
      <c r="B28" s="376"/>
      <c r="C28" s="363"/>
      <c r="D28" s="377" t="s">
        <v>98</v>
      </c>
      <c r="E28" s="379" t="s">
        <v>99</v>
      </c>
      <c r="F28" s="218">
        <v>47865</v>
      </c>
      <c r="G28" s="219">
        <v>0</v>
      </c>
      <c r="H28" s="219">
        <v>4600</v>
      </c>
      <c r="I28" s="219">
        <v>0</v>
      </c>
      <c r="J28" s="219">
        <v>389</v>
      </c>
      <c r="K28" s="219">
        <v>766</v>
      </c>
      <c r="L28" s="220">
        <v>0</v>
      </c>
      <c r="M28" s="221">
        <f t="shared" si="1"/>
        <v>53620</v>
      </c>
      <c r="O28" s="105"/>
      <c r="P28" s="105"/>
      <c r="Q28" s="105"/>
      <c r="R28" s="105"/>
      <c r="S28" s="105"/>
      <c r="T28" s="105"/>
      <c r="U28" s="105"/>
      <c r="V28" s="105"/>
      <c r="W28" s="105"/>
      <c r="X28" s="535"/>
    </row>
    <row r="29" spans="1:24" ht="13.5">
      <c r="A29" s="368"/>
      <c r="B29" s="562" t="s">
        <v>243</v>
      </c>
      <c r="C29" s="563"/>
      <c r="D29" s="381" t="s">
        <v>97</v>
      </c>
      <c r="E29" s="382" t="s">
        <v>242</v>
      </c>
      <c r="F29" s="205">
        <v>0</v>
      </c>
      <c r="G29" s="206">
        <v>0</v>
      </c>
      <c r="H29" s="206">
        <v>0</v>
      </c>
      <c r="I29" s="206">
        <v>10</v>
      </c>
      <c r="J29" s="206">
        <v>0</v>
      </c>
      <c r="K29" s="206">
        <v>0</v>
      </c>
      <c r="L29" s="207">
        <v>0</v>
      </c>
      <c r="M29" s="208">
        <f t="shared" si="1"/>
        <v>10</v>
      </c>
      <c r="O29" s="105"/>
      <c r="P29" s="105"/>
      <c r="Q29" s="105"/>
      <c r="R29" s="105"/>
      <c r="S29" s="105"/>
      <c r="T29" s="105"/>
      <c r="U29" s="105"/>
      <c r="V29" s="105"/>
      <c r="W29" s="105"/>
      <c r="X29" s="535"/>
    </row>
    <row r="30" spans="1:24" ht="13.5">
      <c r="A30" s="368"/>
      <c r="B30" s="376"/>
      <c r="C30" s="363" t="s">
        <v>263</v>
      </c>
      <c r="D30" s="377" t="s">
        <v>98</v>
      </c>
      <c r="E30" s="379" t="s">
        <v>99</v>
      </c>
      <c r="F30" s="218">
        <v>0</v>
      </c>
      <c r="G30" s="219">
        <v>0</v>
      </c>
      <c r="H30" s="219">
        <v>0</v>
      </c>
      <c r="I30" s="219">
        <v>3</v>
      </c>
      <c r="J30" s="219">
        <v>0</v>
      </c>
      <c r="K30" s="219">
        <v>0</v>
      </c>
      <c r="L30" s="220">
        <v>0</v>
      </c>
      <c r="M30" s="221">
        <f t="shared" si="1"/>
        <v>3</v>
      </c>
      <c r="O30" s="105"/>
      <c r="P30" s="105"/>
      <c r="Q30" s="105"/>
      <c r="R30" s="105"/>
      <c r="S30" s="105"/>
      <c r="T30" s="105"/>
      <c r="U30" s="105"/>
      <c r="V30" s="105"/>
      <c r="W30" s="105"/>
      <c r="X30" s="535"/>
    </row>
    <row r="31" spans="1:24" ht="13.5">
      <c r="A31" s="368"/>
      <c r="B31" s="372" t="s">
        <v>102</v>
      </c>
      <c r="C31" s="38"/>
      <c r="D31" s="381" t="s">
        <v>97</v>
      </c>
      <c r="E31" s="382" t="s">
        <v>242</v>
      </c>
      <c r="F31" s="205">
        <v>904</v>
      </c>
      <c r="G31" s="206">
        <v>283</v>
      </c>
      <c r="H31" s="206">
        <v>808</v>
      </c>
      <c r="I31" s="206">
        <v>0</v>
      </c>
      <c r="J31" s="206">
        <v>0</v>
      </c>
      <c r="K31" s="206">
        <v>0</v>
      </c>
      <c r="L31" s="207">
        <v>215</v>
      </c>
      <c r="M31" s="208">
        <f t="shared" si="1"/>
        <v>2210</v>
      </c>
      <c r="O31" s="105"/>
      <c r="P31" s="105"/>
      <c r="Q31" s="105"/>
      <c r="R31" s="105"/>
      <c r="S31" s="105"/>
      <c r="T31" s="105"/>
      <c r="U31" s="105"/>
      <c r="V31" s="105"/>
      <c r="W31" s="105"/>
      <c r="X31" s="535"/>
    </row>
    <row r="32" spans="1:24" ht="13.5">
      <c r="A32" s="362"/>
      <c r="B32" s="376"/>
      <c r="C32" s="363"/>
      <c r="D32" s="377" t="s">
        <v>98</v>
      </c>
      <c r="E32" s="379" t="s">
        <v>99</v>
      </c>
      <c r="F32" s="218">
        <v>2086</v>
      </c>
      <c r="G32" s="219">
        <v>76</v>
      </c>
      <c r="H32" s="219">
        <v>852</v>
      </c>
      <c r="I32" s="219">
        <v>0</v>
      </c>
      <c r="J32" s="219">
        <v>0</v>
      </c>
      <c r="K32" s="219">
        <v>0</v>
      </c>
      <c r="L32" s="220">
        <v>70</v>
      </c>
      <c r="M32" s="221">
        <f t="shared" si="1"/>
        <v>3084</v>
      </c>
      <c r="O32" s="105"/>
      <c r="P32" s="105"/>
      <c r="Q32" s="105"/>
      <c r="R32" s="105"/>
      <c r="S32" s="105"/>
      <c r="T32" s="105"/>
      <c r="U32" s="105"/>
      <c r="V32" s="105"/>
      <c r="W32" s="105"/>
      <c r="X32" s="535"/>
    </row>
    <row r="33" spans="1:24" ht="13.5">
      <c r="A33" s="365" t="s">
        <v>103</v>
      </c>
      <c r="B33" s="366"/>
      <c r="C33" s="366"/>
      <c r="D33" s="366"/>
      <c r="E33" s="367"/>
      <c r="F33" s="404"/>
      <c r="G33" s="405"/>
      <c r="H33" s="405"/>
      <c r="I33" s="405"/>
      <c r="J33" s="405"/>
      <c r="K33" s="405"/>
      <c r="L33" s="406"/>
      <c r="M33" s="407"/>
      <c r="O33" s="105"/>
      <c r="P33" s="105"/>
      <c r="Q33" s="105"/>
      <c r="R33" s="105"/>
      <c r="S33" s="105"/>
      <c r="T33" s="105"/>
      <c r="U33" s="105"/>
      <c r="V33" s="105"/>
      <c r="W33" s="105"/>
      <c r="X33" s="535"/>
    </row>
    <row r="34" spans="1:24" ht="13.5">
      <c r="A34" s="368"/>
      <c r="B34" s="371" t="s">
        <v>104</v>
      </c>
      <c r="C34" s="366"/>
      <c r="D34" s="366"/>
      <c r="E34" s="367"/>
      <c r="F34" s="396"/>
      <c r="G34" s="397"/>
      <c r="H34" s="397"/>
      <c r="I34" s="397"/>
      <c r="J34" s="397"/>
      <c r="K34" s="397"/>
      <c r="L34" s="398"/>
      <c r="M34" s="399"/>
      <c r="O34" s="105"/>
      <c r="P34" s="105"/>
      <c r="Q34" s="105"/>
      <c r="R34" s="105"/>
      <c r="S34" s="105"/>
      <c r="T34" s="105"/>
      <c r="U34" s="105"/>
      <c r="V34" s="105"/>
      <c r="W34" s="105"/>
      <c r="X34" s="535"/>
    </row>
    <row r="35" spans="1:24" ht="13.5">
      <c r="A35" s="368"/>
      <c r="B35" s="372"/>
      <c r="C35" s="373" t="s">
        <v>105</v>
      </c>
      <c r="D35" s="374"/>
      <c r="E35" s="375"/>
      <c r="F35" s="222">
        <v>26330</v>
      </c>
      <c r="G35" s="223">
        <v>36982</v>
      </c>
      <c r="H35" s="223">
        <v>31260</v>
      </c>
      <c r="I35" s="223">
        <v>29677</v>
      </c>
      <c r="J35" s="223">
        <v>39539</v>
      </c>
      <c r="K35" s="223">
        <v>35521</v>
      </c>
      <c r="L35" s="224">
        <v>35521</v>
      </c>
      <c r="M35" s="408"/>
      <c r="O35" s="105"/>
      <c r="P35" s="105"/>
      <c r="Q35" s="105"/>
      <c r="R35" s="105"/>
      <c r="S35" s="105"/>
      <c r="T35" s="105"/>
      <c r="U35" s="105"/>
      <c r="V35" s="105"/>
      <c r="W35" s="105"/>
      <c r="X35" s="535"/>
    </row>
    <row r="36" spans="1:24" ht="13.5">
      <c r="A36" s="368"/>
      <c r="B36" s="376"/>
      <c r="C36" s="377" t="s">
        <v>106</v>
      </c>
      <c r="D36" s="378"/>
      <c r="E36" s="379"/>
      <c r="F36" s="226">
        <v>37135</v>
      </c>
      <c r="G36" s="227">
        <v>36982</v>
      </c>
      <c r="H36" s="227">
        <v>38443</v>
      </c>
      <c r="I36" s="227">
        <v>36982</v>
      </c>
      <c r="J36" s="227">
        <v>39539</v>
      </c>
      <c r="K36" s="227">
        <v>35521</v>
      </c>
      <c r="L36" s="228">
        <v>35521</v>
      </c>
      <c r="M36" s="409"/>
      <c r="O36" s="105"/>
      <c r="P36" s="105"/>
      <c r="Q36" s="105"/>
      <c r="R36" s="105"/>
      <c r="S36" s="105"/>
      <c r="T36" s="105"/>
      <c r="U36" s="105"/>
      <c r="V36" s="105"/>
      <c r="W36" s="105"/>
      <c r="X36" s="535"/>
    </row>
    <row r="37" spans="1:24" ht="13.5">
      <c r="A37" s="368"/>
      <c r="B37" s="371"/>
      <c r="C37" s="366" t="s">
        <v>107</v>
      </c>
      <c r="D37" s="366"/>
      <c r="E37" s="367"/>
      <c r="F37" s="396"/>
      <c r="G37" s="397"/>
      <c r="H37" s="397"/>
      <c r="I37" s="397"/>
      <c r="J37" s="397"/>
      <c r="K37" s="397"/>
      <c r="L37" s="398"/>
      <c r="M37" s="399"/>
      <c r="O37" s="105"/>
      <c r="P37" s="105"/>
      <c r="Q37" s="105"/>
      <c r="R37" s="105"/>
      <c r="S37" s="105"/>
      <c r="T37" s="105"/>
      <c r="U37" s="105"/>
      <c r="V37" s="105"/>
      <c r="W37" s="105"/>
      <c r="X37" s="535"/>
    </row>
    <row r="38" spans="1:24" ht="13.5">
      <c r="A38" s="368"/>
      <c r="B38" s="372"/>
      <c r="C38" s="38"/>
      <c r="D38" s="373" t="s">
        <v>108</v>
      </c>
      <c r="E38" s="375"/>
      <c r="F38" s="229">
        <v>0.35</v>
      </c>
      <c r="G38" s="230">
        <v>0.3</v>
      </c>
      <c r="H38" s="230">
        <v>0.15</v>
      </c>
      <c r="I38" s="230">
        <v>0.09</v>
      </c>
      <c r="J38" s="230">
        <v>0</v>
      </c>
      <c r="K38" s="230">
        <v>0</v>
      </c>
      <c r="L38" s="231">
        <v>0.4</v>
      </c>
      <c r="M38" s="232">
        <f>SUM(F38:L38)/5</f>
        <v>0.258</v>
      </c>
      <c r="O38" s="105"/>
      <c r="P38" s="121"/>
      <c r="Q38" s="121"/>
      <c r="R38" s="121"/>
      <c r="S38" s="121"/>
      <c r="T38" s="121"/>
      <c r="U38" s="121"/>
      <c r="V38" s="121"/>
      <c r="W38" s="121"/>
      <c r="X38" s="535"/>
    </row>
    <row r="39" spans="1:24" ht="13.5">
      <c r="A39" s="368"/>
      <c r="B39" s="372"/>
      <c r="C39" s="38"/>
      <c r="D39" s="373" t="s">
        <v>109</v>
      </c>
      <c r="E39" s="375"/>
      <c r="F39" s="229">
        <v>0.35</v>
      </c>
      <c r="G39" s="230">
        <v>0</v>
      </c>
      <c r="H39" s="230">
        <v>0.15</v>
      </c>
      <c r="I39" s="230">
        <v>0</v>
      </c>
      <c r="J39" s="230">
        <v>0.2</v>
      </c>
      <c r="K39" s="230">
        <v>0.5</v>
      </c>
      <c r="L39" s="231">
        <v>0</v>
      </c>
      <c r="M39" s="232">
        <f>SUM(F39:L39)/4</f>
        <v>0.3</v>
      </c>
      <c r="O39" s="105"/>
      <c r="P39" s="121"/>
      <c r="Q39" s="121"/>
      <c r="R39" s="121"/>
      <c r="S39" s="121"/>
      <c r="T39" s="121"/>
      <c r="U39" s="121"/>
      <c r="V39" s="121"/>
      <c r="W39" s="121"/>
      <c r="X39" s="535"/>
    </row>
    <row r="40" spans="1:24" ht="13.5">
      <c r="A40" s="368"/>
      <c r="B40" s="376"/>
      <c r="C40" s="363"/>
      <c r="D40" s="377" t="s">
        <v>110</v>
      </c>
      <c r="E40" s="379"/>
      <c r="F40" s="233">
        <v>0.35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5">
        <v>0</v>
      </c>
      <c r="M40" s="236">
        <f>SUM(F40:L40)/1</f>
        <v>0.35</v>
      </c>
      <c r="O40" s="105"/>
      <c r="P40" s="121"/>
      <c r="Q40" s="121"/>
      <c r="R40" s="121"/>
      <c r="S40" s="121"/>
      <c r="T40" s="121"/>
      <c r="U40" s="121"/>
      <c r="V40" s="121"/>
      <c r="W40" s="121"/>
      <c r="X40" s="535"/>
    </row>
    <row r="41" spans="1:24" ht="13.5">
      <c r="A41" s="368"/>
      <c r="B41" s="555" t="s">
        <v>111</v>
      </c>
      <c r="C41" s="556"/>
      <c r="D41" s="381" t="s">
        <v>83</v>
      </c>
      <c r="E41" s="382"/>
      <c r="F41" s="205">
        <v>94</v>
      </c>
      <c r="G41" s="206">
        <v>95</v>
      </c>
      <c r="H41" s="206">
        <v>95</v>
      </c>
      <c r="I41" s="206">
        <v>329</v>
      </c>
      <c r="J41" s="206">
        <v>10</v>
      </c>
      <c r="K41" s="206">
        <v>0</v>
      </c>
      <c r="L41" s="207">
        <v>126</v>
      </c>
      <c r="M41" s="208">
        <f>SUM(F41:L41)/6</f>
        <v>124.83333333333333</v>
      </c>
      <c r="O41" s="105"/>
      <c r="P41" s="105"/>
      <c r="Q41" s="105"/>
      <c r="R41" s="105"/>
      <c r="S41" s="105"/>
      <c r="T41" s="105"/>
      <c r="U41" s="105"/>
      <c r="V41" s="105"/>
      <c r="W41" s="105"/>
      <c r="X41" s="535"/>
    </row>
    <row r="42" spans="1:24" ht="13.5">
      <c r="A42" s="368"/>
      <c r="B42" s="547" t="s">
        <v>112</v>
      </c>
      <c r="C42" s="548"/>
      <c r="D42" s="373" t="s">
        <v>84</v>
      </c>
      <c r="E42" s="375"/>
      <c r="F42" s="210">
        <v>1155</v>
      </c>
      <c r="G42" s="211">
        <v>525</v>
      </c>
      <c r="H42" s="211">
        <v>1785</v>
      </c>
      <c r="I42" s="211">
        <v>0</v>
      </c>
      <c r="J42" s="211">
        <v>0</v>
      </c>
      <c r="K42" s="211">
        <v>0</v>
      </c>
      <c r="L42" s="212">
        <v>1155</v>
      </c>
      <c r="M42" s="213">
        <f>SUM(F42:L42)/4</f>
        <v>1155</v>
      </c>
      <c r="O42" s="105"/>
      <c r="P42" s="105"/>
      <c r="Q42" s="105"/>
      <c r="R42" s="105"/>
      <c r="S42" s="105"/>
      <c r="T42" s="105"/>
      <c r="U42" s="105"/>
      <c r="V42" s="105"/>
      <c r="W42" s="105"/>
      <c r="X42" s="535"/>
    </row>
    <row r="43" spans="1:24" ht="13.5">
      <c r="A43" s="368"/>
      <c r="B43" s="372"/>
      <c r="C43" s="38"/>
      <c r="D43" s="557" t="s">
        <v>85</v>
      </c>
      <c r="E43" s="558"/>
      <c r="F43" s="210">
        <v>94</v>
      </c>
      <c r="G43" s="211">
        <v>126</v>
      </c>
      <c r="H43" s="211">
        <v>0</v>
      </c>
      <c r="I43" s="211">
        <v>0</v>
      </c>
      <c r="J43" s="211">
        <v>0</v>
      </c>
      <c r="K43" s="211">
        <v>0</v>
      </c>
      <c r="L43" s="212">
        <v>126</v>
      </c>
      <c r="M43" s="213">
        <f>SUM(F43:L43)/3</f>
        <v>115.33333333333333</v>
      </c>
      <c r="O43" s="105"/>
      <c r="P43" s="105"/>
      <c r="Q43" s="105"/>
      <c r="R43" s="105"/>
      <c r="S43" s="105"/>
      <c r="T43" s="105"/>
      <c r="U43" s="105"/>
      <c r="V43" s="105"/>
      <c r="W43" s="105"/>
      <c r="X43" s="535"/>
    </row>
    <row r="44" spans="1:24" ht="13.5">
      <c r="A44" s="368"/>
      <c r="B44" s="372"/>
      <c r="C44" s="38"/>
      <c r="D44" s="373" t="s">
        <v>86</v>
      </c>
      <c r="E44" s="375"/>
      <c r="F44" s="210">
        <v>126</v>
      </c>
      <c r="G44" s="211">
        <v>315</v>
      </c>
      <c r="H44" s="211">
        <v>504</v>
      </c>
      <c r="I44" s="211">
        <v>329</v>
      </c>
      <c r="J44" s="211">
        <v>0</v>
      </c>
      <c r="K44" s="211">
        <v>0</v>
      </c>
      <c r="L44" s="212">
        <v>525</v>
      </c>
      <c r="M44" s="213">
        <f>SUM(F44:L44)/5</f>
        <v>359.8</v>
      </c>
      <c r="O44" s="105"/>
      <c r="P44" s="105"/>
      <c r="Q44" s="105"/>
      <c r="R44" s="105"/>
      <c r="S44" s="105"/>
      <c r="T44" s="105"/>
      <c r="U44" s="105"/>
      <c r="V44" s="105"/>
      <c r="W44" s="105"/>
      <c r="X44" s="535"/>
    </row>
    <row r="45" spans="1:24" ht="13.5">
      <c r="A45" s="368"/>
      <c r="B45" s="372"/>
      <c r="C45" s="38"/>
      <c r="D45" s="373" t="s">
        <v>87</v>
      </c>
      <c r="E45" s="375"/>
      <c r="F45" s="210">
        <v>0</v>
      </c>
      <c r="G45" s="211">
        <v>0</v>
      </c>
      <c r="H45" s="211">
        <v>825</v>
      </c>
      <c r="I45" s="211">
        <v>0</v>
      </c>
      <c r="J45" s="211">
        <v>0</v>
      </c>
      <c r="K45" s="211">
        <v>0</v>
      </c>
      <c r="L45" s="212">
        <v>1050</v>
      </c>
      <c r="M45" s="213">
        <f>SUM(F45:L45)/2</f>
        <v>937.5</v>
      </c>
      <c r="O45" s="105"/>
      <c r="P45" s="105"/>
      <c r="Q45" s="105"/>
      <c r="R45" s="105"/>
      <c r="S45" s="105"/>
      <c r="T45" s="105"/>
      <c r="U45" s="105"/>
      <c r="V45" s="105"/>
      <c r="W45" s="105"/>
      <c r="X45" s="535"/>
    </row>
    <row r="46" spans="1:24" ht="13.5">
      <c r="A46" s="368"/>
      <c r="B46" s="372"/>
      <c r="C46" s="38"/>
      <c r="D46" s="373" t="s">
        <v>88</v>
      </c>
      <c r="E46" s="375"/>
      <c r="F46" s="210">
        <v>0</v>
      </c>
      <c r="G46" s="211">
        <v>1122</v>
      </c>
      <c r="H46" s="211">
        <v>515</v>
      </c>
      <c r="I46" s="211">
        <v>0</v>
      </c>
      <c r="J46" s="211">
        <v>0</v>
      </c>
      <c r="K46" s="211">
        <v>0</v>
      </c>
      <c r="L46" s="212">
        <v>0</v>
      </c>
      <c r="M46" s="213">
        <f>SUM(F46:L46)/2</f>
        <v>818.5</v>
      </c>
      <c r="O46" s="105"/>
      <c r="P46" s="105"/>
      <c r="Q46" s="105"/>
      <c r="R46" s="105"/>
      <c r="S46" s="105"/>
      <c r="T46" s="105"/>
      <c r="U46" s="105"/>
      <c r="V46" s="105"/>
      <c r="W46" s="105"/>
      <c r="X46" s="535"/>
    </row>
    <row r="47" spans="1:24" ht="13.5">
      <c r="A47" s="368"/>
      <c r="B47" s="372"/>
      <c r="C47" s="38"/>
      <c r="D47" s="373" t="s">
        <v>89</v>
      </c>
      <c r="E47" s="375"/>
      <c r="F47" s="210">
        <v>1155</v>
      </c>
      <c r="G47" s="211">
        <v>1890</v>
      </c>
      <c r="H47" s="211">
        <v>1995</v>
      </c>
      <c r="I47" s="211">
        <v>0</v>
      </c>
      <c r="J47" s="211">
        <v>0</v>
      </c>
      <c r="K47" s="211">
        <v>0</v>
      </c>
      <c r="L47" s="212">
        <v>2415</v>
      </c>
      <c r="M47" s="213">
        <f>SUM(F47:L47)/4</f>
        <v>1863.75</v>
      </c>
      <c r="O47" s="105"/>
      <c r="P47" s="105"/>
      <c r="Q47" s="105"/>
      <c r="R47" s="105"/>
      <c r="S47" s="105"/>
      <c r="T47" s="105"/>
      <c r="U47" s="105"/>
      <c r="V47" s="105"/>
      <c r="W47" s="105"/>
      <c r="X47" s="535"/>
    </row>
    <row r="48" spans="1:24" ht="13.5">
      <c r="A48" s="368"/>
      <c r="B48" s="372"/>
      <c r="C48" s="38"/>
      <c r="D48" s="557" t="s">
        <v>113</v>
      </c>
      <c r="E48" s="558"/>
      <c r="F48" s="210">
        <v>315</v>
      </c>
      <c r="G48" s="211">
        <v>735</v>
      </c>
      <c r="H48" s="211">
        <v>840</v>
      </c>
      <c r="I48" s="211">
        <v>0</v>
      </c>
      <c r="J48" s="211">
        <v>525</v>
      </c>
      <c r="K48" s="211">
        <v>263</v>
      </c>
      <c r="L48" s="212">
        <v>735</v>
      </c>
      <c r="M48" s="213">
        <f>SUM(F48:L48)/6</f>
        <v>568.8333333333334</v>
      </c>
      <c r="O48" s="105"/>
      <c r="P48" s="105"/>
      <c r="Q48" s="105"/>
      <c r="R48" s="105"/>
      <c r="S48" s="105"/>
      <c r="T48" s="105"/>
      <c r="U48" s="105"/>
      <c r="V48" s="105"/>
      <c r="W48" s="105"/>
      <c r="X48" s="535"/>
    </row>
    <row r="49" spans="1:24" ht="14.25" thickBot="1">
      <c r="A49" s="383"/>
      <c r="B49" s="384"/>
      <c r="C49" s="385"/>
      <c r="D49" s="386" t="s">
        <v>91</v>
      </c>
      <c r="E49" s="387"/>
      <c r="F49" s="237">
        <v>0</v>
      </c>
      <c r="G49" s="238">
        <v>32</v>
      </c>
      <c r="H49" s="238">
        <v>1050</v>
      </c>
      <c r="I49" s="238">
        <v>0</v>
      </c>
      <c r="J49" s="238">
        <v>0</v>
      </c>
      <c r="K49" s="238">
        <v>0</v>
      </c>
      <c r="L49" s="239">
        <v>25</v>
      </c>
      <c r="M49" s="240">
        <f>SUM(F49:L49)/3</f>
        <v>369</v>
      </c>
      <c r="O49" s="105"/>
      <c r="P49" s="105"/>
      <c r="Q49" s="105"/>
      <c r="R49" s="105"/>
      <c r="S49" s="105"/>
      <c r="T49" s="105"/>
      <c r="U49" s="105"/>
      <c r="V49" s="105"/>
      <c r="W49" s="105"/>
      <c r="X49" s="535"/>
    </row>
    <row r="50" spans="1:24" ht="13.5">
      <c r="A50" s="368" t="s">
        <v>114</v>
      </c>
      <c r="B50" s="38"/>
      <c r="C50" s="38"/>
      <c r="D50" s="38"/>
      <c r="E50" s="380"/>
      <c r="F50" s="400"/>
      <c r="G50" s="401"/>
      <c r="H50" s="401"/>
      <c r="I50" s="401"/>
      <c r="J50" s="401"/>
      <c r="K50" s="401"/>
      <c r="L50" s="402"/>
      <c r="M50" s="403"/>
      <c r="O50" s="105"/>
      <c r="P50" s="105"/>
      <c r="Q50" s="105"/>
      <c r="R50" s="105"/>
      <c r="S50" s="105"/>
      <c r="T50" s="105"/>
      <c r="U50" s="105"/>
      <c r="V50" s="105"/>
      <c r="W50" s="105"/>
      <c r="X50" s="535"/>
    </row>
    <row r="51" spans="1:24" ht="13.5">
      <c r="A51" s="368"/>
      <c r="B51" s="555" t="s">
        <v>115</v>
      </c>
      <c r="C51" s="556"/>
      <c r="D51" s="381" t="s">
        <v>108</v>
      </c>
      <c r="E51" s="382"/>
      <c r="F51" s="205">
        <v>2</v>
      </c>
      <c r="G51" s="206">
        <v>1</v>
      </c>
      <c r="H51" s="206">
        <v>2</v>
      </c>
      <c r="I51" s="206">
        <v>0</v>
      </c>
      <c r="J51" s="206">
        <v>0</v>
      </c>
      <c r="K51" s="206">
        <v>0</v>
      </c>
      <c r="L51" s="207">
        <v>1</v>
      </c>
      <c r="M51" s="208">
        <f aca="true" t="shared" si="2" ref="M51:M61">SUM(F51:L51)</f>
        <v>6</v>
      </c>
      <c r="O51" s="105"/>
      <c r="P51" s="105"/>
      <c r="Q51" s="105"/>
      <c r="R51" s="105"/>
      <c r="S51" s="105"/>
      <c r="T51" s="105"/>
      <c r="U51" s="105"/>
      <c r="V51" s="105"/>
      <c r="W51" s="105"/>
      <c r="X51" s="535"/>
    </row>
    <row r="52" spans="1:24" ht="13.5">
      <c r="A52" s="368"/>
      <c r="B52" s="372"/>
      <c r="C52" s="38"/>
      <c r="D52" s="373" t="s">
        <v>109</v>
      </c>
      <c r="E52" s="375"/>
      <c r="F52" s="210">
        <v>3</v>
      </c>
      <c r="G52" s="211">
        <v>0</v>
      </c>
      <c r="H52" s="211">
        <v>1</v>
      </c>
      <c r="I52" s="211">
        <v>0</v>
      </c>
      <c r="J52" s="211">
        <v>1</v>
      </c>
      <c r="K52" s="211">
        <v>1</v>
      </c>
      <c r="L52" s="212">
        <v>0</v>
      </c>
      <c r="M52" s="213">
        <f t="shared" si="2"/>
        <v>6</v>
      </c>
      <c r="O52" s="105"/>
      <c r="P52" s="105"/>
      <c r="Q52" s="105"/>
      <c r="R52" s="105"/>
      <c r="S52" s="105"/>
      <c r="T52" s="105"/>
      <c r="U52" s="105"/>
      <c r="V52" s="105"/>
      <c r="W52" s="105"/>
      <c r="X52" s="535"/>
    </row>
    <row r="53" spans="1:24" ht="13.5">
      <c r="A53" s="368"/>
      <c r="B53" s="376"/>
      <c r="C53" s="363"/>
      <c r="D53" s="377" t="s">
        <v>116</v>
      </c>
      <c r="E53" s="379"/>
      <c r="F53" s="218">
        <v>1</v>
      </c>
      <c r="G53" s="219">
        <v>0</v>
      </c>
      <c r="H53" s="219">
        <v>1</v>
      </c>
      <c r="I53" s="219">
        <v>0</v>
      </c>
      <c r="J53" s="219">
        <v>0</v>
      </c>
      <c r="K53" s="219">
        <v>0</v>
      </c>
      <c r="L53" s="220">
        <v>0</v>
      </c>
      <c r="M53" s="221">
        <f t="shared" si="2"/>
        <v>2</v>
      </c>
      <c r="O53" s="105"/>
      <c r="P53" s="105"/>
      <c r="Q53" s="105"/>
      <c r="R53" s="105"/>
      <c r="S53" s="105"/>
      <c r="T53" s="105"/>
      <c r="U53" s="105"/>
      <c r="V53" s="105"/>
      <c r="W53" s="105"/>
      <c r="X53" s="535"/>
    </row>
    <row r="54" spans="1:24" ht="13.5">
      <c r="A54" s="368"/>
      <c r="B54" s="555" t="s">
        <v>117</v>
      </c>
      <c r="C54" s="556"/>
      <c r="D54" s="381" t="s">
        <v>108</v>
      </c>
      <c r="E54" s="382"/>
      <c r="F54" s="205">
        <v>6</v>
      </c>
      <c r="G54" s="206">
        <v>2</v>
      </c>
      <c r="H54" s="206">
        <v>4</v>
      </c>
      <c r="I54" s="206">
        <v>0</v>
      </c>
      <c r="J54" s="206">
        <v>0</v>
      </c>
      <c r="K54" s="206">
        <v>0</v>
      </c>
      <c r="L54" s="207">
        <v>2</v>
      </c>
      <c r="M54" s="208">
        <f t="shared" si="2"/>
        <v>14</v>
      </c>
      <c r="O54" s="105"/>
      <c r="P54" s="105"/>
      <c r="Q54" s="105"/>
      <c r="R54" s="105"/>
      <c r="S54" s="105"/>
      <c r="T54" s="105"/>
      <c r="U54" s="105"/>
      <c r="V54" s="105"/>
      <c r="W54" s="105"/>
      <c r="X54" s="535"/>
    </row>
    <row r="55" spans="1:24" ht="13.5">
      <c r="A55" s="368"/>
      <c r="B55" s="372"/>
      <c r="C55" s="38"/>
      <c r="D55" s="373" t="s">
        <v>109</v>
      </c>
      <c r="E55" s="375"/>
      <c r="F55" s="210">
        <v>21</v>
      </c>
      <c r="G55" s="211">
        <v>0</v>
      </c>
      <c r="H55" s="211">
        <v>7</v>
      </c>
      <c r="I55" s="211">
        <v>0</v>
      </c>
      <c r="J55" s="211">
        <v>0</v>
      </c>
      <c r="K55" s="211">
        <v>0</v>
      </c>
      <c r="L55" s="212">
        <v>0</v>
      </c>
      <c r="M55" s="213">
        <f t="shared" si="2"/>
        <v>28</v>
      </c>
      <c r="O55" s="105"/>
      <c r="P55" s="105"/>
      <c r="Q55" s="105"/>
      <c r="R55" s="105"/>
      <c r="S55" s="105"/>
      <c r="T55" s="105"/>
      <c r="U55" s="105"/>
      <c r="V55" s="105"/>
      <c r="W55" s="105"/>
      <c r="X55" s="535"/>
    </row>
    <row r="56" spans="1:24" ht="13.5">
      <c r="A56" s="368"/>
      <c r="B56" s="376"/>
      <c r="C56" s="363"/>
      <c r="D56" s="377" t="s">
        <v>116</v>
      </c>
      <c r="E56" s="379"/>
      <c r="F56" s="218">
        <v>2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20">
        <v>0</v>
      </c>
      <c r="M56" s="221">
        <f t="shared" si="2"/>
        <v>2</v>
      </c>
      <c r="O56" s="105"/>
      <c r="P56" s="105"/>
      <c r="Q56" s="105"/>
      <c r="R56" s="105"/>
      <c r="S56" s="105"/>
      <c r="T56" s="105"/>
      <c r="U56" s="105"/>
      <c r="V56" s="105"/>
      <c r="W56" s="105"/>
      <c r="X56" s="535"/>
    </row>
    <row r="57" spans="1:24" ht="13.5">
      <c r="A57" s="368"/>
      <c r="B57" s="555" t="s">
        <v>118</v>
      </c>
      <c r="C57" s="556"/>
      <c r="D57" s="381" t="s">
        <v>108</v>
      </c>
      <c r="E57" s="382"/>
      <c r="F57" s="205">
        <v>275</v>
      </c>
      <c r="G57" s="206">
        <v>184</v>
      </c>
      <c r="H57" s="206">
        <v>325</v>
      </c>
      <c r="I57" s="206">
        <v>30</v>
      </c>
      <c r="J57" s="206">
        <v>0</v>
      </c>
      <c r="K57" s="206">
        <v>0</v>
      </c>
      <c r="L57" s="207">
        <v>0</v>
      </c>
      <c r="M57" s="208">
        <f t="shared" si="2"/>
        <v>814</v>
      </c>
      <c r="O57" s="105"/>
      <c r="P57" s="105"/>
      <c r="Q57" s="105"/>
      <c r="R57" s="105"/>
      <c r="S57" s="105"/>
      <c r="T57" s="105"/>
      <c r="U57" s="105"/>
      <c r="V57" s="105"/>
      <c r="W57" s="105"/>
      <c r="X57" s="535"/>
    </row>
    <row r="58" spans="1:24" ht="13.5">
      <c r="A58" s="368"/>
      <c r="B58" s="372"/>
      <c r="C58" s="38"/>
      <c r="D58" s="373" t="s">
        <v>109</v>
      </c>
      <c r="E58" s="375"/>
      <c r="F58" s="210">
        <v>276</v>
      </c>
      <c r="G58" s="211">
        <v>0</v>
      </c>
      <c r="H58" s="211">
        <v>136</v>
      </c>
      <c r="I58" s="211">
        <v>0</v>
      </c>
      <c r="J58" s="211">
        <v>65</v>
      </c>
      <c r="K58" s="211">
        <v>67</v>
      </c>
      <c r="L58" s="212">
        <v>0</v>
      </c>
      <c r="M58" s="213">
        <f t="shared" si="2"/>
        <v>544</v>
      </c>
      <c r="O58" s="105"/>
      <c r="P58" s="105"/>
      <c r="Q58" s="105"/>
      <c r="R58" s="105"/>
      <c r="S58" s="105"/>
      <c r="T58" s="105"/>
      <c r="U58" s="105"/>
      <c r="V58" s="105"/>
      <c r="W58" s="105"/>
      <c r="X58" s="535"/>
    </row>
    <row r="59" spans="1:24" ht="13.5">
      <c r="A59" s="368"/>
      <c r="B59" s="376"/>
      <c r="C59" s="363"/>
      <c r="D59" s="377" t="s">
        <v>116</v>
      </c>
      <c r="E59" s="379"/>
      <c r="F59" s="218">
        <v>150</v>
      </c>
      <c r="G59" s="219">
        <v>0</v>
      </c>
      <c r="H59" s="219">
        <v>163</v>
      </c>
      <c r="I59" s="219">
        <v>0</v>
      </c>
      <c r="J59" s="219">
        <v>0</v>
      </c>
      <c r="K59" s="219">
        <v>0</v>
      </c>
      <c r="L59" s="220">
        <v>0</v>
      </c>
      <c r="M59" s="221">
        <f t="shared" si="2"/>
        <v>313</v>
      </c>
      <c r="O59" s="105"/>
      <c r="P59" s="105"/>
      <c r="Q59" s="105"/>
      <c r="R59" s="105"/>
      <c r="S59" s="105"/>
      <c r="T59" s="105"/>
      <c r="U59" s="105"/>
      <c r="V59" s="105"/>
      <c r="W59" s="105"/>
      <c r="X59" s="535"/>
    </row>
    <row r="60" spans="1:24" ht="13.5">
      <c r="A60" s="368"/>
      <c r="B60" s="555" t="s">
        <v>119</v>
      </c>
      <c r="C60" s="556"/>
      <c r="D60" s="381" t="s">
        <v>120</v>
      </c>
      <c r="E60" s="382"/>
      <c r="F60" s="205">
        <v>88</v>
      </c>
      <c r="G60" s="206">
        <v>14</v>
      </c>
      <c r="H60" s="206">
        <v>24</v>
      </c>
      <c r="I60" s="206">
        <v>0</v>
      </c>
      <c r="J60" s="206">
        <v>0</v>
      </c>
      <c r="K60" s="206">
        <v>0</v>
      </c>
      <c r="L60" s="207">
        <v>9</v>
      </c>
      <c r="M60" s="208">
        <f t="shared" si="2"/>
        <v>135</v>
      </c>
      <c r="O60" s="105"/>
      <c r="P60" s="105"/>
      <c r="Q60" s="105"/>
      <c r="R60" s="105"/>
      <c r="S60" s="105"/>
      <c r="T60" s="105"/>
      <c r="U60" s="105"/>
      <c r="V60" s="105"/>
      <c r="W60" s="105"/>
      <c r="X60" s="535"/>
    </row>
    <row r="61" spans="1:24" ht="13.5">
      <c r="A61" s="368"/>
      <c r="B61" s="372"/>
      <c r="C61" s="38"/>
      <c r="D61" s="377" t="s">
        <v>121</v>
      </c>
      <c r="E61" s="379"/>
      <c r="F61" s="218">
        <v>23</v>
      </c>
      <c r="G61" s="219">
        <v>2</v>
      </c>
      <c r="H61" s="219">
        <v>8</v>
      </c>
      <c r="I61" s="219">
        <v>0</v>
      </c>
      <c r="J61" s="219">
        <v>0</v>
      </c>
      <c r="K61" s="219">
        <v>0</v>
      </c>
      <c r="L61" s="220">
        <v>1</v>
      </c>
      <c r="M61" s="221">
        <f t="shared" si="2"/>
        <v>34</v>
      </c>
      <c r="O61" s="105"/>
      <c r="P61" s="105"/>
      <c r="Q61" s="105"/>
      <c r="R61" s="105"/>
      <c r="S61" s="105"/>
      <c r="T61" s="105"/>
      <c r="U61" s="105"/>
      <c r="V61" s="105"/>
      <c r="W61" s="105"/>
      <c r="X61" s="535"/>
    </row>
    <row r="62" spans="1:24" ht="13.5">
      <c r="A62" s="365" t="s">
        <v>122</v>
      </c>
      <c r="B62" s="366"/>
      <c r="C62" s="366"/>
      <c r="D62" s="366"/>
      <c r="E62" s="367"/>
      <c r="F62" s="404"/>
      <c r="G62" s="405"/>
      <c r="H62" s="405"/>
      <c r="I62" s="405"/>
      <c r="J62" s="405"/>
      <c r="K62" s="405"/>
      <c r="L62" s="406"/>
      <c r="M62" s="407"/>
      <c r="O62" s="105"/>
      <c r="P62" s="105"/>
      <c r="Q62" s="105"/>
      <c r="R62" s="105"/>
      <c r="S62" s="105"/>
      <c r="T62" s="105"/>
      <c r="U62" s="105"/>
      <c r="V62" s="105"/>
      <c r="W62" s="105"/>
      <c r="X62" s="535"/>
    </row>
    <row r="63" spans="1:24" ht="13.5">
      <c r="A63" s="368"/>
      <c r="B63" s="207" t="s">
        <v>123</v>
      </c>
      <c r="C63" s="388"/>
      <c r="D63" s="388"/>
      <c r="E63" s="382"/>
      <c r="F63" s="205">
        <v>8</v>
      </c>
      <c r="G63" s="206">
        <v>1</v>
      </c>
      <c r="H63" s="206">
        <v>4</v>
      </c>
      <c r="I63" s="206">
        <v>1</v>
      </c>
      <c r="J63" s="206">
        <v>0</v>
      </c>
      <c r="K63" s="206">
        <v>0</v>
      </c>
      <c r="L63" s="207">
        <v>3</v>
      </c>
      <c r="M63" s="208">
        <f>SUM(F63:L63)</f>
        <v>17</v>
      </c>
      <c r="O63" s="105"/>
      <c r="P63" s="105"/>
      <c r="Q63" s="105"/>
      <c r="R63" s="105"/>
      <c r="S63" s="105"/>
      <c r="T63" s="105"/>
      <c r="U63" s="105"/>
      <c r="V63" s="105"/>
      <c r="W63" s="105"/>
      <c r="X63" s="535"/>
    </row>
    <row r="64" spans="1:24" ht="13.5">
      <c r="A64" s="368"/>
      <c r="B64" s="212" t="s">
        <v>124</v>
      </c>
      <c r="C64" s="374"/>
      <c r="D64" s="374"/>
      <c r="E64" s="375"/>
      <c r="F64" s="210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2">
        <v>0</v>
      </c>
      <c r="M64" s="213">
        <f>SUM(F64:L64)</f>
        <v>0</v>
      </c>
      <c r="O64" s="105"/>
      <c r="P64" s="105"/>
      <c r="Q64" s="105"/>
      <c r="R64" s="105"/>
      <c r="S64" s="105"/>
      <c r="T64" s="105"/>
      <c r="U64" s="105"/>
      <c r="V64" s="105"/>
      <c r="W64" s="105"/>
      <c r="X64" s="535"/>
    </row>
    <row r="65" spans="1:24" ht="14.25" thickBot="1">
      <c r="A65" s="383"/>
      <c r="B65" s="239" t="s">
        <v>125</v>
      </c>
      <c r="C65" s="389"/>
      <c r="D65" s="389"/>
      <c r="E65" s="387"/>
      <c r="F65" s="214">
        <v>8</v>
      </c>
      <c r="G65" s="215">
        <v>1</v>
      </c>
      <c r="H65" s="215">
        <v>4</v>
      </c>
      <c r="I65" s="215">
        <v>1</v>
      </c>
      <c r="J65" s="215">
        <v>0</v>
      </c>
      <c r="K65" s="215">
        <v>0</v>
      </c>
      <c r="L65" s="216">
        <v>3</v>
      </c>
      <c r="M65" s="217">
        <f>SUM(F65:L65)</f>
        <v>17</v>
      </c>
      <c r="N65" s="477"/>
      <c r="O65" s="105"/>
      <c r="P65" s="105"/>
      <c r="Q65" s="105"/>
      <c r="R65" s="105"/>
      <c r="S65" s="105"/>
      <c r="T65" s="105"/>
      <c r="U65" s="105"/>
      <c r="V65" s="105"/>
      <c r="W65" s="105"/>
      <c r="X65" s="535"/>
    </row>
    <row r="66" spans="1:23" ht="13.5">
      <c r="A66" s="38"/>
      <c r="B66" s="38"/>
      <c r="C66" s="38"/>
      <c r="D66" s="38"/>
      <c r="E66" s="38"/>
      <c r="F66" s="119"/>
      <c r="G66" s="119"/>
      <c r="H66" s="119"/>
      <c r="I66" s="119"/>
      <c r="J66" s="119"/>
      <c r="K66" s="119"/>
      <c r="L66" s="119"/>
      <c r="M66" s="120"/>
      <c r="N66" s="477"/>
      <c r="O66" s="105"/>
      <c r="P66" s="105"/>
      <c r="Q66" s="105"/>
      <c r="R66" s="105"/>
      <c r="S66" s="105"/>
      <c r="T66" s="105"/>
      <c r="U66" s="105"/>
      <c r="V66" s="105"/>
      <c r="W66" s="105"/>
    </row>
    <row r="67" spans="15:23" ht="13.5">
      <c r="O67" s="105"/>
      <c r="P67" s="105"/>
      <c r="Q67" s="105"/>
      <c r="R67" s="105"/>
      <c r="S67" s="105"/>
      <c r="T67" s="105"/>
      <c r="U67" s="105"/>
      <c r="V67" s="105"/>
      <c r="W67" s="105"/>
    </row>
    <row r="68" spans="5:23" ht="13.5">
      <c r="E68" s="477"/>
      <c r="F68" s="121"/>
      <c r="G68" s="121"/>
      <c r="H68" s="121"/>
      <c r="I68" s="121"/>
      <c r="J68" s="121"/>
      <c r="K68" s="121"/>
      <c r="L68" s="121"/>
      <c r="O68" s="105"/>
      <c r="P68" s="105"/>
      <c r="Q68" s="105"/>
      <c r="R68" s="105"/>
      <c r="S68" s="105"/>
      <c r="T68" s="105"/>
      <c r="U68" s="105"/>
      <c r="V68" s="105"/>
      <c r="W68" s="105"/>
    </row>
    <row r="69" spans="5:23" ht="13.5">
      <c r="E69" s="477"/>
      <c r="F69" s="121"/>
      <c r="G69" s="121"/>
      <c r="H69" s="121"/>
      <c r="I69" s="121"/>
      <c r="J69" s="121"/>
      <c r="K69" s="121"/>
      <c r="L69" s="121"/>
      <c r="O69" s="105"/>
      <c r="P69" s="105"/>
      <c r="Q69" s="105"/>
      <c r="R69" s="105"/>
      <c r="S69" s="105"/>
      <c r="T69" s="105"/>
      <c r="U69" s="105"/>
      <c r="V69" s="105"/>
      <c r="W69" s="105"/>
    </row>
    <row r="70" spans="5:23" ht="13.5">
      <c r="E70" s="477"/>
      <c r="F70" s="121"/>
      <c r="G70" s="121"/>
      <c r="H70" s="121"/>
      <c r="I70" s="121"/>
      <c r="J70" s="121"/>
      <c r="K70" s="121"/>
      <c r="L70" s="121"/>
      <c r="O70" s="105"/>
      <c r="P70" s="105"/>
      <c r="Q70" s="105"/>
      <c r="R70" s="105"/>
      <c r="S70" s="105"/>
      <c r="T70" s="105"/>
      <c r="U70" s="105"/>
      <c r="V70" s="105"/>
      <c r="W70" s="105"/>
    </row>
    <row r="71" spans="15:23" ht="13.5">
      <c r="O71" s="105"/>
      <c r="P71" s="105"/>
      <c r="Q71" s="105"/>
      <c r="R71" s="105"/>
      <c r="S71" s="105"/>
      <c r="T71" s="105"/>
      <c r="U71" s="105"/>
      <c r="V71" s="105"/>
      <c r="W71" s="105"/>
    </row>
    <row r="72" spans="15:23" ht="13.5">
      <c r="O72" s="105"/>
      <c r="P72" s="105"/>
      <c r="Q72" s="105"/>
      <c r="R72" s="105"/>
      <c r="S72" s="105"/>
      <c r="T72" s="105"/>
      <c r="U72" s="105"/>
      <c r="V72" s="105"/>
      <c r="W72" s="105"/>
    </row>
    <row r="73" spans="15:23" ht="13.5">
      <c r="O73" s="105"/>
      <c r="P73" s="105"/>
      <c r="Q73" s="105"/>
      <c r="R73" s="105"/>
      <c r="S73" s="105"/>
      <c r="T73" s="105"/>
      <c r="U73" s="105"/>
      <c r="V73" s="105"/>
      <c r="W73" s="105"/>
    </row>
    <row r="74" spans="15:23" ht="13.5">
      <c r="O74" s="105"/>
      <c r="P74" s="105"/>
      <c r="Q74" s="105"/>
      <c r="R74" s="105"/>
      <c r="S74" s="105"/>
      <c r="T74" s="105"/>
      <c r="U74" s="105"/>
      <c r="V74" s="105"/>
      <c r="W74" s="105"/>
    </row>
    <row r="75" spans="15:23" ht="13.5">
      <c r="O75" s="105"/>
      <c r="P75" s="105"/>
      <c r="Q75" s="105"/>
      <c r="R75" s="105"/>
      <c r="S75" s="105"/>
      <c r="T75" s="105"/>
      <c r="U75" s="105"/>
      <c r="V75" s="105"/>
      <c r="W75" s="105"/>
    </row>
    <row r="76" spans="15:23" ht="13.5">
      <c r="O76" s="105"/>
      <c r="P76" s="105"/>
      <c r="Q76" s="105"/>
      <c r="R76" s="105"/>
      <c r="S76" s="105"/>
      <c r="T76" s="105"/>
      <c r="U76" s="105"/>
      <c r="V76" s="105"/>
      <c r="W76" s="105"/>
    </row>
    <row r="77" spans="15:23" ht="13.5">
      <c r="O77" s="105"/>
      <c r="P77" s="105"/>
      <c r="Q77" s="105"/>
      <c r="R77" s="105"/>
      <c r="S77" s="105"/>
      <c r="T77" s="105"/>
      <c r="U77" s="105"/>
      <c r="V77" s="105"/>
      <c r="W77" s="105"/>
    </row>
    <row r="78" spans="15:23" ht="13.5">
      <c r="O78" s="105"/>
      <c r="P78" s="105"/>
      <c r="Q78" s="105"/>
      <c r="R78" s="105"/>
      <c r="S78" s="105"/>
      <c r="T78" s="105"/>
      <c r="U78" s="105"/>
      <c r="V78" s="105"/>
      <c r="W78" s="105"/>
    </row>
    <row r="79" spans="15:23" ht="13.5">
      <c r="O79" s="105"/>
      <c r="P79" s="105"/>
      <c r="Q79" s="105"/>
      <c r="R79" s="105"/>
      <c r="S79" s="105"/>
      <c r="T79" s="105"/>
      <c r="U79" s="105"/>
      <c r="V79" s="105"/>
      <c r="W79" s="105"/>
    </row>
    <row r="80" spans="15:23" ht="13.5">
      <c r="O80" s="105"/>
      <c r="P80" s="105"/>
      <c r="Q80" s="105"/>
      <c r="R80" s="105"/>
      <c r="S80" s="105"/>
      <c r="T80" s="105"/>
      <c r="U80" s="105"/>
      <c r="V80" s="105"/>
      <c r="W80" s="105"/>
    </row>
    <row r="81" spans="15:23" ht="13.5">
      <c r="O81" s="105"/>
      <c r="P81" s="105"/>
      <c r="Q81" s="105"/>
      <c r="R81" s="105"/>
      <c r="S81" s="105"/>
      <c r="T81" s="105"/>
      <c r="U81" s="105"/>
      <c r="V81" s="105"/>
      <c r="W81" s="105"/>
    </row>
    <row r="82" spans="15:23" ht="13.5">
      <c r="O82" s="105"/>
      <c r="P82" s="105"/>
      <c r="Q82" s="105"/>
      <c r="R82" s="105"/>
      <c r="S82" s="105"/>
      <c r="T82" s="105"/>
      <c r="U82" s="105"/>
      <c r="V82" s="105"/>
      <c r="W82" s="105"/>
    </row>
    <row r="83" spans="15:23" ht="13.5">
      <c r="O83" s="105"/>
      <c r="P83" s="105"/>
      <c r="Q83" s="105"/>
      <c r="R83" s="105"/>
      <c r="S83" s="105"/>
      <c r="T83" s="105"/>
      <c r="U83" s="105"/>
      <c r="V83" s="105"/>
      <c r="W83" s="105"/>
    </row>
    <row r="84" spans="15:23" ht="13.5">
      <c r="O84" s="105"/>
      <c r="P84" s="105"/>
      <c r="Q84" s="105"/>
      <c r="R84" s="105"/>
      <c r="S84" s="105"/>
      <c r="T84" s="105"/>
      <c r="U84" s="105"/>
      <c r="V84" s="105"/>
      <c r="W84" s="105"/>
    </row>
    <row r="85" spans="15:23" ht="13.5">
      <c r="O85" s="105"/>
      <c r="P85" s="105"/>
      <c r="Q85" s="105"/>
      <c r="R85" s="105"/>
      <c r="S85" s="105"/>
      <c r="T85" s="105"/>
      <c r="U85" s="105"/>
      <c r="V85" s="105"/>
      <c r="W85" s="105"/>
    </row>
    <row r="86" spans="15:23" ht="13.5">
      <c r="O86" s="105"/>
      <c r="P86" s="105"/>
      <c r="Q86" s="105"/>
      <c r="R86" s="105"/>
      <c r="S86" s="105"/>
      <c r="T86" s="105"/>
      <c r="U86" s="105"/>
      <c r="V86" s="105"/>
      <c r="W86" s="105"/>
    </row>
    <row r="87" spans="15:23" ht="13.5">
      <c r="O87" s="105"/>
      <c r="P87" s="105"/>
      <c r="Q87" s="105"/>
      <c r="R87" s="105"/>
      <c r="S87" s="105"/>
      <c r="T87" s="105"/>
      <c r="U87" s="105"/>
      <c r="V87" s="105"/>
      <c r="W87" s="105"/>
    </row>
    <row r="88" spans="15:23" ht="13.5">
      <c r="O88" s="105"/>
      <c r="P88" s="105"/>
      <c r="Q88" s="105"/>
      <c r="R88" s="105"/>
      <c r="S88" s="105"/>
      <c r="T88" s="105"/>
      <c r="U88" s="105"/>
      <c r="V88" s="105"/>
      <c r="W88" s="105"/>
    </row>
    <row r="89" spans="15:23" ht="13.5">
      <c r="O89" s="105"/>
      <c r="P89" s="105"/>
      <c r="Q89" s="105"/>
      <c r="R89" s="105"/>
      <c r="S89" s="105"/>
      <c r="T89" s="105"/>
      <c r="U89" s="105"/>
      <c r="V89" s="105"/>
      <c r="W89" s="105"/>
    </row>
    <row r="90" spans="15:23" ht="13.5">
      <c r="O90" s="105"/>
      <c r="P90" s="105"/>
      <c r="Q90" s="105"/>
      <c r="R90" s="105"/>
      <c r="S90" s="105"/>
      <c r="T90" s="105"/>
      <c r="U90" s="105"/>
      <c r="V90" s="105"/>
      <c r="W90" s="105"/>
    </row>
    <row r="91" spans="15:23" ht="13.5">
      <c r="O91" s="105"/>
      <c r="P91" s="105"/>
      <c r="Q91" s="105"/>
      <c r="R91" s="105"/>
      <c r="S91" s="105"/>
      <c r="T91" s="105"/>
      <c r="U91" s="105"/>
      <c r="V91" s="105"/>
      <c r="W91" s="105"/>
    </row>
    <row r="92" spans="15:23" ht="13.5">
      <c r="O92" s="105"/>
      <c r="P92" s="105"/>
      <c r="Q92" s="105"/>
      <c r="R92" s="105"/>
      <c r="S92" s="105"/>
      <c r="T92" s="105"/>
      <c r="U92" s="105"/>
      <c r="V92" s="105"/>
      <c r="W92" s="105"/>
    </row>
    <row r="93" spans="15:23" ht="13.5">
      <c r="O93" s="105"/>
      <c r="P93" s="105"/>
      <c r="Q93" s="105"/>
      <c r="R93" s="105"/>
      <c r="S93" s="105"/>
      <c r="T93" s="105"/>
      <c r="U93" s="105"/>
      <c r="V93" s="105"/>
      <c r="W93" s="105"/>
    </row>
    <row r="94" spans="15:23" ht="13.5">
      <c r="O94" s="105"/>
      <c r="P94" s="105"/>
      <c r="Q94" s="105"/>
      <c r="R94" s="105"/>
      <c r="S94" s="105"/>
      <c r="T94" s="105"/>
      <c r="U94" s="105"/>
      <c r="V94" s="105"/>
      <c r="W94" s="105"/>
    </row>
    <row r="95" spans="15:22" ht="13.5">
      <c r="O95" s="105"/>
      <c r="P95" s="105"/>
      <c r="Q95" s="105"/>
      <c r="R95" s="105"/>
      <c r="S95" s="105"/>
      <c r="T95" s="105"/>
      <c r="U95" s="105"/>
      <c r="V95" s="105"/>
    </row>
    <row r="96" spans="15:22" ht="13.5">
      <c r="O96" s="105"/>
      <c r="P96" s="105"/>
      <c r="Q96" s="105"/>
      <c r="R96" s="105"/>
      <c r="S96" s="105"/>
      <c r="T96" s="105"/>
      <c r="U96" s="105"/>
      <c r="V96" s="105"/>
    </row>
    <row r="97" spans="15:22" ht="13.5">
      <c r="O97" s="105"/>
      <c r="P97" s="105"/>
      <c r="Q97" s="105"/>
      <c r="R97" s="105"/>
      <c r="S97" s="105"/>
      <c r="T97" s="105"/>
      <c r="U97" s="105"/>
      <c r="V97" s="105"/>
    </row>
  </sheetData>
  <mergeCells count="11">
    <mergeCell ref="D48:E48"/>
    <mergeCell ref="M3:M5"/>
    <mergeCell ref="B29:C29"/>
    <mergeCell ref="F1:I1"/>
    <mergeCell ref="D43:E43"/>
    <mergeCell ref="B41:C41"/>
    <mergeCell ref="B42:C42"/>
    <mergeCell ref="B54:C54"/>
    <mergeCell ref="B51:C51"/>
    <mergeCell ref="B57:C57"/>
    <mergeCell ref="B60:C60"/>
  </mergeCells>
  <conditionalFormatting sqref="L8:M65 F8:K14 D15:K66">
    <cfRule type="cellIs" priority="1" dxfId="0" operator="equal" stopIfTrue="1">
      <formula>0</formula>
    </cfRule>
  </conditionalFormatting>
  <printOptions/>
  <pageMargins left="0.5" right="0.19" top="0.55" bottom="0.55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D169"/>
  <sheetViews>
    <sheetView zoomScaleSheetLayoutView="100" workbookViewId="0" topLeftCell="A1">
      <pane xSplit="6" ySplit="4" topLeftCell="G77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AD85" sqref="AD85"/>
    </sheetView>
  </sheetViews>
  <sheetFormatPr defaultColWidth="9.00390625" defaultRowHeight="14.25" customHeight="1"/>
  <cols>
    <col min="1" max="3" width="1.875" style="73" customWidth="1"/>
    <col min="4" max="4" width="5.625" style="73" customWidth="1"/>
    <col min="5" max="5" width="8.875" style="73" customWidth="1"/>
    <col min="6" max="6" width="12.50390625" style="73" customWidth="1"/>
    <col min="7" max="9" width="9.625" style="74" customWidth="1"/>
    <col min="10" max="10" width="9.75390625" style="74" customWidth="1"/>
    <col min="11" max="13" width="9.625" style="74" customWidth="1"/>
    <col min="14" max="14" width="9.625" style="73" customWidth="1"/>
    <col min="15" max="16" width="9.625" style="74" customWidth="1"/>
    <col min="17" max="17" width="4.50390625" style="529" bestFit="1" customWidth="1"/>
    <col min="18" max="18" width="9.00390625" style="532" customWidth="1"/>
    <col min="19" max="19" width="9.25390625" style="532" bestFit="1" customWidth="1"/>
    <col min="20" max="25" width="9.125" style="532" bestFit="1" customWidth="1"/>
    <col min="26" max="35" width="9.00390625" style="532" customWidth="1"/>
    <col min="36" max="16384" width="9.00390625" style="530" customWidth="1"/>
  </cols>
  <sheetData>
    <row r="1" spans="1:16" ht="23.25" customHeight="1" thickBot="1">
      <c r="A1" s="202" t="s">
        <v>244</v>
      </c>
      <c r="N1" s="129" t="s">
        <v>38</v>
      </c>
      <c r="O1" s="536"/>
      <c r="P1" s="536"/>
    </row>
    <row r="2" spans="1:17" ht="14.25" customHeight="1">
      <c r="A2" s="39"/>
      <c r="B2" s="40"/>
      <c r="C2" s="40"/>
      <c r="D2" s="40"/>
      <c r="E2" s="40"/>
      <c r="F2" s="63" t="s">
        <v>64</v>
      </c>
      <c r="G2" s="9" t="s">
        <v>305</v>
      </c>
      <c r="H2" s="9" t="s">
        <v>306</v>
      </c>
      <c r="I2" s="9" t="s">
        <v>307</v>
      </c>
      <c r="J2" s="9" t="s">
        <v>308</v>
      </c>
      <c r="K2" s="9" t="s">
        <v>309</v>
      </c>
      <c r="L2" s="75" t="s">
        <v>310</v>
      </c>
      <c r="M2" s="133" t="s">
        <v>311</v>
      </c>
      <c r="N2" s="564" t="s">
        <v>213</v>
      </c>
      <c r="O2" s="537"/>
      <c r="P2" s="537"/>
      <c r="Q2" s="531"/>
    </row>
    <row r="3" spans="1:16" ht="14.25" customHeight="1" thickBot="1">
      <c r="A3" s="61"/>
      <c r="B3" s="62" t="s">
        <v>72</v>
      </c>
      <c r="C3" s="62"/>
      <c r="D3" s="62"/>
      <c r="E3" s="62"/>
      <c r="F3" s="65"/>
      <c r="G3" s="15" t="s">
        <v>65</v>
      </c>
      <c r="H3" s="15" t="s">
        <v>66</v>
      </c>
      <c r="I3" s="15" t="s">
        <v>67</v>
      </c>
      <c r="J3" s="15" t="s">
        <v>68</v>
      </c>
      <c r="K3" s="15" t="s">
        <v>69</v>
      </c>
      <c r="L3" s="132" t="s">
        <v>70</v>
      </c>
      <c r="M3" s="417" t="s">
        <v>71</v>
      </c>
      <c r="N3" s="565"/>
      <c r="O3" s="537"/>
      <c r="P3" s="537"/>
    </row>
    <row r="4" spans="1:16" ht="14.25" customHeight="1">
      <c r="A4" s="76" t="s">
        <v>151</v>
      </c>
      <c r="B4" s="77"/>
      <c r="C4" s="77"/>
      <c r="D4" s="77"/>
      <c r="E4" s="77"/>
      <c r="F4" s="144"/>
      <c r="G4" s="418"/>
      <c r="H4" s="419"/>
      <c r="I4" s="419"/>
      <c r="J4" s="419"/>
      <c r="K4" s="419"/>
      <c r="L4" s="420"/>
      <c r="M4" s="421"/>
      <c r="N4" s="422"/>
      <c r="O4" s="538"/>
      <c r="P4" s="538"/>
    </row>
    <row r="5" spans="1:28" ht="14.25" customHeight="1">
      <c r="A5" s="49"/>
      <c r="B5" s="51" t="s">
        <v>247</v>
      </c>
      <c r="C5" s="48"/>
      <c r="D5" s="48"/>
      <c r="E5" s="48"/>
      <c r="F5" s="67"/>
      <c r="G5" s="98">
        <v>615637</v>
      </c>
      <c r="H5" s="78">
        <v>67478</v>
      </c>
      <c r="I5" s="78">
        <v>246290</v>
      </c>
      <c r="J5" s="78">
        <v>19290</v>
      </c>
      <c r="K5" s="78">
        <v>19443</v>
      </c>
      <c r="L5" s="78">
        <v>4680</v>
      </c>
      <c r="M5" s="97">
        <v>78770</v>
      </c>
      <c r="N5" s="137">
        <f>SUM(G5:M5)</f>
        <v>1051588</v>
      </c>
      <c r="O5" s="100"/>
      <c r="P5" s="100"/>
      <c r="S5" s="539"/>
      <c r="T5" s="539"/>
      <c r="U5" s="539"/>
      <c r="V5" s="539"/>
      <c r="W5" s="539"/>
      <c r="X5" s="539"/>
      <c r="Y5" s="539"/>
      <c r="Z5" s="540"/>
      <c r="AB5" s="540"/>
    </row>
    <row r="6" spans="1:28" ht="14.25" customHeight="1">
      <c r="A6" s="49"/>
      <c r="B6" s="52"/>
      <c r="C6" s="51" t="s">
        <v>245</v>
      </c>
      <c r="D6" s="48"/>
      <c r="E6" s="48"/>
      <c r="F6" s="67"/>
      <c r="G6" s="184">
        <v>601308</v>
      </c>
      <c r="H6" s="185">
        <v>36905</v>
      </c>
      <c r="I6" s="185">
        <v>185307</v>
      </c>
      <c r="J6" s="185">
        <v>11379</v>
      </c>
      <c r="K6" s="185">
        <v>6842</v>
      </c>
      <c r="L6" s="185">
        <v>4219</v>
      </c>
      <c r="M6" s="84">
        <v>39118</v>
      </c>
      <c r="N6" s="186">
        <f aca="true" t="shared" si="0" ref="N6:N73">SUM(G6:M6)</f>
        <v>885078</v>
      </c>
      <c r="O6" s="100"/>
      <c r="P6" s="100"/>
      <c r="S6" s="539"/>
      <c r="T6" s="539"/>
      <c r="U6" s="539"/>
      <c r="V6" s="539"/>
      <c r="W6" s="539"/>
      <c r="X6" s="539"/>
      <c r="Y6" s="539"/>
      <c r="Z6" s="540"/>
      <c r="AB6" s="540"/>
    </row>
    <row r="7" spans="1:28" ht="14.25" customHeight="1">
      <c r="A7" s="49"/>
      <c r="B7" s="52"/>
      <c r="C7" s="52"/>
      <c r="D7" s="187" t="s">
        <v>152</v>
      </c>
      <c r="E7" s="188"/>
      <c r="F7" s="189"/>
      <c r="G7" s="190">
        <v>462261</v>
      </c>
      <c r="H7" s="191">
        <v>36905</v>
      </c>
      <c r="I7" s="191">
        <v>126031</v>
      </c>
      <c r="J7" s="191">
        <v>11379</v>
      </c>
      <c r="K7" s="191">
        <v>778</v>
      </c>
      <c r="L7" s="191">
        <v>3832</v>
      </c>
      <c r="M7" s="192">
        <v>39118</v>
      </c>
      <c r="N7" s="193">
        <f t="shared" si="0"/>
        <v>680304</v>
      </c>
      <c r="O7" s="100"/>
      <c r="P7" s="100"/>
      <c r="S7" s="539"/>
      <c r="T7" s="539"/>
      <c r="U7" s="539"/>
      <c r="V7" s="539"/>
      <c r="W7" s="539"/>
      <c r="X7" s="539"/>
      <c r="Y7" s="539"/>
      <c r="Z7" s="540"/>
      <c r="AB7" s="540"/>
    </row>
    <row r="8" spans="1:28" ht="14.25" customHeight="1">
      <c r="A8" s="49"/>
      <c r="B8" s="52"/>
      <c r="C8" s="52"/>
      <c r="D8" s="194"/>
      <c r="E8" s="195" t="s">
        <v>153</v>
      </c>
      <c r="F8" s="196"/>
      <c r="G8" s="197">
        <v>280983</v>
      </c>
      <c r="H8" s="198">
        <v>8287</v>
      </c>
      <c r="I8" s="198">
        <v>18077</v>
      </c>
      <c r="J8" s="198">
        <v>0</v>
      </c>
      <c r="K8" s="198">
        <v>0</v>
      </c>
      <c r="L8" s="198">
        <v>3832</v>
      </c>
      <c r="M8" s="199">
        <v>13055</v>
      </c>
      <c r="N8" s="200">
        <f t="shared" si="0"/>
        <v>324234</v>
      </c>
      <c r="O8" s="100"/>
      <c r="P8" s="100"/>
      <c r="S8" s="539"/>
      <c r="T8" s="539"/>
      <c r="U8" s="539"/>
      <c r="V8" s="539"/>
      <c r="W8" s="539"/>
      <c r="X8" s="539"/>
      <c r="Y8" s="539"/>
      <c r="Z8" s="540"/>
      <c r="AB8" s="540"/>
    </row>
    <row r="9" spans="1:28" ht="14.25" customHeight="1">
      <c r="A9" s="49"/>
      <c r="B9" s="52"/>
      <c r="C9" s="52"/>
      <c r="D9" s="195" t="s">
        <v>154</v>
      </c>
      <c r="E9" s="209"/>
      <c r="F9" s="196"/>
      <c r="G9" s="197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  <c r="M9" s="199">
        <v>0</v>
      </c>
      <c r="N9" s="200">
        <f t="shared" si="0"/>
        <v>0</v>
      </c>
      <c r="O9" s="100"/>
      <c r="P9" s="100"/>
      <c r="S9" s="539"/>
      <c r="T9" s="539"/>
      <c r="U9" s="539"/>
      <c r="V9" s="539"/>
      <c r="W9" s="539"/>
      <c r="X9" s="539"/>
      <c r="Y9" s="539"/>
      <c r="Z9" s="540"/>
      <c r="AB9" s="540"/>
    </row>
    <row r="10" spans="1:28" ht="14.25" customHeight="1">
      <c r="A10" s="49"/>
      <c r="B10" s="52"/>
      <c r="C10" s="53"/>
      <c r="D10" s="178" t="s">
        <v>155</v>
      </c>
      <c r="E10" s="225"/>
      <c r="F10" s="179"/>
      <c r="G10" s="180">
        <v>139047</v>
      </c>
      <c r="H10" s="181">
        <v>0</v>
      </c>
      <c r="I10" s="181">
        <v>59276</v>
      </c>
      <c r="J10" s="181">
        <v>0</v>
      </c>
      <c r="K10" s="181">
        <v>6064</v>
      </c>
      <c r="L10" s="181">
        <v>387</v>
      </c>
      <c r="M10" s="182">
        <v>0</v>
      </c>
      <c r="N10" s="183">
        <f t="shared" si="0"/>
        <v>204774</v>
      </c>
      <c r="O10" s="100"/>
      <c r="P10" s="100"/>
      <c r="S10" s="539"/>
      <c r="T10" s="539"/>
      <c r="U10" s="539"/>
      <c r="V10" s="539"/>
      <c r="W10" s="539"/>
      <c r="X10" s="539"/>
      <c r="Y10" s="539"/>
      <c r="Z10" s="540"/>
      <c r="AB10" s="540"/>
    </row>
    <row r="11" spans="1:28" ht="14.25" customHeight="1">
      <c r="A11" s="49"/>
      <c r="B11" s="52"/>
      <c r="C11" s="52" t="s">
        <v>246</v>
      </c>
      <c r="D11" s="56"/>
      <c r="E11" s="56"/>
      <c r="F11" s="69"/>
      <c r="G11" s="184">
        <v>14329</v>
      </c>
      <c r="H11" s="185">
        <v>30573</v>
      </c>
      <c r="I11" s="185">
        <v>60983</v>
      </c>
      <c r="J11" s="185">
        <v>7911</v>
      </c>
      <c r="K11" s="185">
        <v>12601</v>
      </c>
      <c r="L11" s="185">
        <v>461</v>
      </c>
      <c r="M11" s="84">
        <v>39652</v>
      </c>
      <c r="N11" s="186">
        <f t="shared" si="0"/>
        <v>166510</v>
      </c>
      <c r="O11" s="100"/>
      <c r="P11" s="100"/>
      <c r="S11" s="539"/>
      <c r="T11" s="539"/>
      <c r="U11" s="539"/>
      <c r="V11" s="539"/>
      <c r="W11" s="539"/>
      <c r="X11" s="539"/>
      <c r="Y11" s="539"/>
      <c r="Z11" s="540"/>
      <c r="AB11" s="540"/>
    </row>
    <row r="12" spans="1:28" ht="14.25" customHeight="1">
      <c r="A12" s="49"/>
      <c r="B12" s="52"/>
      <c r="C12" s="52"/>
      <c r="D12" s="195" t="s">
        <v>156</v>
      </c>
      <c r="E12" s="209"/>
      <c r="F12" s="196"/>
      <c r="G12" s="197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9">
        <v>0</v>
      </c>
      <c r="N12" s="200">
        <f t="shared" si="0"/>
        <v>0</v>
      </c>
      <c r="O12" s="100"/>
      <c r="P12" s="100"/>
      <c r="S12" s="539"/>
      <c r="T12" s="539"/>
      <c r="U12" s="539"/>
      <c r="V12" s="539"/>
      <c r="W12" s="539"/>
      <c r="X12" s="539"/>
      <c r="Y12" s="539"/>
      <c r="Z12" s="540"/>
      <c r="AB12" s="540"/>
    </row>
    <row r="13" spans="1:28" ht="14.25" customHeight="1">
      <c r="A13" s="49"/>
      <c r="B13" s="52"/>
      <c r="C13" s="52"/>
      <c r="D13" s="195" t="s">
        <v>157</v>
      </c>
      <c r="E13" s="209"/>
      <c r="F13" s="196"/>
      <c r="G13" s="197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9">
        <v>0</v>
      </c>
      <c r="N13" s="200">
        <f t="shared" si="0"/>
        <v>0</v>
      </c>
      <c r="O13" s="100"/>
      <c r="P13" s="100"/>
      <c r="S13" s="539"/>
      <c r="T13" s="539"/>
      <c r="U13" s="539"/>
      <c r="V13" s="539"/>
      <c r="W13" s="539"/>
      <c r="X13" s="539"/>
      <c r="Y13" s="539"/>
      <c r="Z13" s="540"/>
      <c r="AB13" s="540"/>
    </row>
    <row r="14" spans="1:28" ht="14.25" customHeight="1">
      <c r="A14" s="49"/>
      <c r="B14" s="52"/>
      <c r="C14" s="52"/>
      <c r="D14" s="195" t="s">
        <v>158</v>
      </c>
      <c r="E14" s="209"/>
      <c r="F14" s="196"/>
      <c r="G14" s="197">
        <v>14261</v>
      </c>
      <c r="H14" s="198">
        <v>10138</v>
      </c>
      <c r="I14" s="198">
        <v>60923</v>
      </c>
      <c r="J14" s="198">
        <v>4898</v>
      </c>
      <c r="K14" s="198">
        <v>12558</v>
      </c>
      <c r="L14" s="198">
        <v>0</v>
      </c>
      <c r="M14" s="199">
        <v>25192</v>
      </c>
      <c r="N14" s="200">
        <f t="shared" si="0"/>
        <v>127970</v>
      </c>
      <c r="O14" s="100"/>
      <c r="P14" s="100"/>
      <c r="S14" s="539"/>
      <c r="T14" s="539"/>
      <c r="U14" s="539"/>
      <c r="V14" s="539"/>
      <c r="W14" s="539"/>
      <c r="X14" s="539"/>
      <c r="Y14" s="539"/>
      <c r="Z14" s="540"/>
      <c r="AB14" s="540"/>
    </row>
    <row r="15" spans="1:28" ht="14.25" customHeight="1">
      <c r="A15" s="49"/>
      <c r="B15" s="53"/>
      <c r="C15" s="53"/>
      <c r="D15" s="178" t="s">
        <v>159</v>
      </c>
      <c r="E15" s="225"/>
      <c r="F15" s="179"/>
      <c r="G15" s="180">
        <v>68</v>
      </c>
      <c r="H15" s="181">
        <v>20435</v>
      </c>
      <c r="I15" s="181">
        <v>60</v>
      </c>
      <c r="J15" s="181">
        <v>3013</v>
      </c>
      <c r="K15" s="181">
        <v>43</v>
      </c>
      <c r="L15" s="181">
        <v>461</v>
      </c>
      <c r="M15" s="182">
        <v>14460</v>
      </c>
      <c r="N15" s="183">
        <f t="shared" si="0"/>
        <v>38540</v>
      </c>
      <c r="O15" s="100"/>
      <c r="P15" s="100"/>
      <c r="S15" s="539"/>
      <c r="T15" s="539"/>
      <c r="U15" s="539"/>
      <c r="V15" s="539"/>
      <c r="W15" s="539"/>
      <c r="X15" s="539"/>
      <c r="Y15" s="539"/>
      <c r="Z15" s="540"/>
      <c r="AB15" s="540"/>
    </row>
    <row r="16" spans="1:28" ht="14.25" customHeight="1">
      <c r="A16" s="49"/>
      <c r="B16" s="51" t="s">
        <v>248</v>
      </c>
      <c r="C16" s="48"/>
      <c r="D16" s="48"/>
      <c r="E16" s="48"/>
      <c r="F16" s="67"/>
      <c r="G16" s="98">
        <v>399695</v>
      </c>
      <c r="H16" s="78">
        <v>66978</v>
      </c>
      <c r="I16" s="78">
        <v>205696</v>
      </c>
      <c r="J16" s="78">
        <v>19290</v>
      </c>
      <c r="K16" s="78">
        <v>17985</v>
      </c>
      <c r="L16" s="78">
        <v>4618</v>
      </c>
      <c r="M16" s="97">
        <v>79047</v>
      </c>
      <c r="N16" s="137">
        <f t="shared" si="0"/>
        <v>793309</v>
      </c>
      <c r="O16" s="100"/>
      <c r="P16" s="100"/>
      <c r="S16" s="539"/>
      <c r="T16" s="539"/>
      <c r="U16" s="539"/>
      <c r="V16" s="539"/>
      <c r="W16" s="539"/>
      <c r="X16" s="539"/>
      <c r="Y16" s="539"/>
      <c r="Z16" s="540"/>
      <c r="AB16" s="540"/>
    </row>
    <row r="17" spans="1:28" ht="14.25" customHeight="1">
      <c r="A17" s="49"/>
      <c r="B17" s="52"/>
      <c r="C17" s="51" t="s">
        <v>249</v>
      </c>
      <c r="D17" s="48"/>
      <c r="E17" s="48"/>
      <c r="F17" s="67"/>
      <c r="G17" s="184">
        <v>324569</v>
      </c>
      <c r="H17" s="185">
        <v>66978</v>
      </c>
      <c r="I17" s="185">
        <v>191048</v>
      </c>
      <c r="J17" s="185">
        <v>19290</v>
      </c>
      <c r="K17" s="185">
        <v>5328</v>
      </c>
      <c r="L17" s="185">
        <v>4618</v>
      </c>
      <c r="M17" s="84">
        <v>78394</v>
      </c>
      <c r="N17" s="186">
        <f t="shared" si="0"/>
        <v>690225</v>
      </c>
      <c r="O17" s="100"/>
      <c r="P17" s="100"/>
      <c r="S17" s="539"/>
      <c r="T17" s="539"/>
      <c r="U17" s="539"/>
      <c r="V17" s="539"/>
      <c r="W17" s="539"/>
      <c r="X17" s="539"/>
      <c r="Y17" s="539"/>
      <c r="Z17" s="540"/>
      <c r="AB17" s="540"/>
    </row>
    <row r="18" spans="1:28" ht="14.25" customHeight="1">
      <c r="A18" s="49"/>
      <c r="B18" s="52"/>
      <c r="C18" s="52"/>
      <c r="D18" s="195" t="s">
        <v>160</v>
      </c>
      <c r="E18" s="209"/>
      <c r="F18" s="196"/>
      <c r="G18" s="197">
        <v>66747</v>
      </c>
      <c r="H18" s="198">
        <v>18246</v>
      </c>
      <c r="I18" s="198">
        <v>35222</v>
      </c>
      <c r="J18" s="198">
        <v>14854</v>
      </c>
      <c r="K18" s="198">
        <v>0</v>
      </c>
      <c r="L18" s="198">
        <v>0</v>
      </c>
      <c r="M18" s="199">
        <v>18357</v>
      </c>
      <c r="N18" s="245">
        <f t="shared" si="0"/>
        <v>153426</v>
      </c>
      <c r="O18" s="100"/>
      <c r="P18" s="100"/>
      <c r="S18" s="539"/>
      <c r="T18" s="539"/>
      <c r="U18" s="539"/>
      <c r="V18" s="539"/>
      <c r="W18" s="539"/>
      <c r="X18" s="539"/>
      <c r="Y18" s="539"/>
      <c r="Z18" s="540"/>
      <c r="AB18" s="540"/>
    </row>
    <row r="19" spans="1:28" ht="14.25" customHeight="1">
      <c r="A19" s="49"/>
      <c r="B19" s="52"/>
      <c r="C19" s="52"/>
      <c r="D19" s="195" t="s">
        <v>161</v>
      </c>
      <c r="E19" s="209"/>
      <c r="F19" s="196"/>
      <c r="G19" s="197">
        <v>0</v>
      </c>
      <c r="H19" s="198">
        <v>0</v>
      </c>
      <c r="I19" s="198">
        <v>0</v>
      </c>
      <c r="J19" s="198">
        <v>0</v>
      </c>
      <c r="K19" s="198">
        <v>0</v>
      </c>
      <c r="L19" s="198">
        <v>0</v>
      </c>
      <c r="M19" s="199">
        <v>0</v>
      </c>
      <c r="N19" s="245">
        <f t="shared" si="0"/>
        <v>0</v>
      </c>
      <c r="O19" s="100"/>
      <c r="P19" s="100"/>
      <c r="S19" s="539"/>
      <c r="T19" s="539"/>
      <c r="U19" s="539"/>
      <c r="V19" s="539"/>
      <c r="W19" s="539"/>
      <c r="X19" s="539"/>
      <c r="Y19" s="539"/>
      <c r="Z19" s="540"/>
      <c r="AB19" s="540"/>
    </row>
    <row r="20" spans="1:28" ht="14.25" customHeight="1">
      <c r="A20" s="49"/>
      <c r="B20" s="52"/>
      <c r="C20" s="53"/>
      <c r="D20" s="178" t="s">
        <v>155</v>
      </c>
      <c r="E20" s="225"/>
      <c r="F20" s="179"/>
      <c r="G20" s="180">
        <v>257822</v>
      </c>
      <c r="H20" s="181">
        <v>48732</v>
      </c>
      <c r="I20" s="181">
        <v>155826</v>
      </c>
      <c r="J20" s="181">
        <v>4436</v>
      </c>
      <c r="K20" s="181">
        <v>5328</v>
      </c>
      <c r="L20" s="181">
        <v>4618</v>
      </c>
      <c r="M20" s="182">
        <v>60037</v>
      </c>
      <c r="N20" s="246">
        <f t="shared" si="0"/>
        <v>536799</v>
      </c>
      <c r="O20" s="100"/>
      <c r="P20" s="100"/>
      <c r="S20" s="539"/>
      <c r="T20" s="539"/>
      <c r="U20" s="539"/>
      <c r="V20" s="539"/>
      <c r="W20" s="539"/>
      <c r="X20" s="539"/>
      <c r="Y20" s="539"/>
      <c r="Z20" s="540"/>
      <c r="AB20" s="540"/>
    </row>
    <row r="21" spans="1:28" ht="14.25" customHeight="1">
      <c r="A21" s="49"/>
      <c r="B21" s="52"/>
      <c r="C21" s="52" t="s">
        <v>279</v>
      </c>
      <c r="D21" s="56"/>
      <c r="E21" s="56"/>
      <c r="F21" s="69"/>
      <c r="G21" s="184">
        <v>75126</v>
      </c>
      <c r="H21" s="185">
        <v>0</v>
      </c>
      <c r="I21" s="185">
        <v>14648</v>
      </c>
      <c r="J21" s="185">
        <v>0</v>
      </c>
      <c r="K21" s="185">
        <v>12657</v>
      </c>
      <c r="L21" s="185">
        <v>0</v>
      </c>
      <c r="M21" s="84">
        <v>653</v>
      </c>
      <c r="N21" s="186">
        <f t="shared" si="0"/>
        <v>103084</v>
      </c>
      <c r="O21" s="100"/>
      <c r="P21" s="100"/>
      <c r="S21" s="539"/>
      <c r="T21" s="539"/>
      <c r="U21" s="539"/>
      <c r="V21" s="539"/>
      <c r="W21" s="539"/>
      <c r="X21" s="539"/>
      <c r="Y21" s="539"/>
      <c r="Z21" s="540"/>
      <c r="AB21" s="540"/>
    </row>
    <row r="22" spans="1:28" ht="14.25" customHeight="1">
      <c r="A22" s="49"/>
      <c r="B22" s="52"/>
      <c r="C22" s="52"/>
      <c r="D22" s="187" t="s">
        <v>162</v>
      </c>
      <c r="E22" s="188"/>
      <c r="F22" s="189"/>
      <c r="G22" s="247">
        <v>56829</v>
      </c>
      <c r="H22" s="248">
        <v>0</v>
      </c>
      <c r="I22" s="248">
        <v>14648</v>
      </c>
      <c r="J22" s="248">
        <v>0</v>
      </c>
      <c r="K22" s="248">
        <v>12657</v>
      </c>
      <c r="L22" s="248">
        <v>0</v>
      </c>
      <c r="M22" s="249">
        <v>653</v>
      </c>
      <c r="N22" s="250">
        <f t="shared" si="0"/>
        <v>84787</v>
      </c>
      <c r="O22" s="100"/>
      <c r="P22" s="100"/>
      <c r="S22" s="539"/>
      <c r="T22" s="539"/>
      <c r="U22" s="539"/>
      <c r="V22" s="539"/>
      <c r="W22" s="539"/>
      <c r="X22" s="539"/>
      <c r="Y22" s="539"/>
      <c r="Z22" s="540"/>
      <c r="AB22" s="540"/>
    </row>
    <row r="23" spans="1:28" ht="14.25" customHeight="1">
      <c r="A23" s="49"/>
      <c r="B23" s="52"/>
      <c r="C23" s="52"/>
      <c r="D23" s="251"/>
      <c r="E23" s="195" t="s">
        <v>163</v>
      </c>
      <c r="F23" s="196"/>
      <c r="G23" s="197">
        <v>56829</v>
      </c>
      <c r="H23" s="198">
        <v>0</v>
      </c>
      <c r="I23" s="198">
        <v>14648</v>
      </c>
      <c r="J23" s="198">
        <v>0</v>
      </c>
      <c r="K23" s="198">
        <v>12657</v>
      </c>
      <c r="L23" s="198">
        <v>0</v>
      </c>
      <c r="M23" s="199">
        <v>653</v>
      </c>
      <c r="N23" s="245">
        <f t="shared" si="0"/>
        <v>84787</v>
      </c>
      <c r="O23" s="100"/>
      <c r="P23" s="100"/>
      <c r="S23" s="539"/>
      <c r="T23" s="539"/>
      <c r="U23" s="539"/>
      <c r="V23" s="539"/>
      <c r="W23" s="539"/>
      <c r="X23" s="539"/>
      <c r="Y23" s="539"/>
      <c r="Z23" s="540"/>
      <c r="AB23" s="540"/>
    </row>
    <row r="24" spans="1:28" ht="14.25" customHeight="1">
      <c r="A24" s="49"/>
      <c r="B24" s="52"/>
      <c r="C24" s="52"/>
      <c r="D24" s="251"/>
      <c r="E24" s="187" t="s">
        <v>164</v>
      </c>
      <c r="F24" s="189"/>
      <c r="G24" s="190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0</v>
      </c>
      <c r="M24" s="192">
        <v>0</v>
      </c>
      <c r="N24" s="250">
        <f t="shared" si="0"/>
        <v>0</v>
      </c>
      <c r="O24" s="100"/>
      <c r="P24" s="100"/>
      <c r="S24" s="539"/>
      <c r="T24" s="539"/>
      <c r="U24" s="539"/>
      <c r="V24" s="539"/>
      <c r="W24" s="539"/>
      <c r="X24" s="539"/>
      <c r="Y24" s="539"/>
      <c r="Z24" s="540"/>
      <c r="AB24" s="540"/>
    </row>
    <row r="25" spans="1:28" ht="14.25" customHeight="1">
      <c r="A25" s="49"/>
      <c r="B25" s="53"/>
      <c r="C25" s="53"/>
      <c r="D25" s="178" t="s">
        <v>165</v>
      </c>
      <c r="E25" s="225"/>
      <c r="F25" s="179"/>
      <c r="G25" s="180">
        <v>18297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2">
        <v>0</v>
      </c>
      <c r="N25" s="246">
        <f t="shared" si="0"/>
        <v>18297</v>
      </c>
      <c r="O25" s="100"/>
      <c r="P25" s="100"/>
      <c r="S25" s="539"/>
      <c r="T25" s="539"/>
      <c r="U25" s="539"/>
      <c r="V25" s="539"/>
      <c r="W25" s="539"/>
      <c r="X25" s="539"/>
      <c r="Y25" s="539"/>
      <c r="Z25" s="540"/>
      <c r="AB25" s="540"/>
    </row>
    <row r="26" spans="1:28" ht="14.25" customHeight="1" thickBot="1">
      <c r="A26" s="57"/>
      <c r="B26" s="58" t="s">
        <v>250</v>
      </c>
      <c r="C26" s="59"/>
      <c r="D26" s="59"/>
      <c r="E26" s="59"/>
      <c r="F26" s="72"/>
      <c r="G26" s="149">
        <v>215942</v>
      </c>
      <c r="H26" s="150">
        <v>500</v>
      </c>
      <c r="I26" s="150">
        <v>40594</v>
      </c>
      <c r="J26" s="150">
        <v>0</v>
      </c>
      <c r="K26" s="150">
        <v>1458</v>
      </c>
      <c r="L26" s="150">
        <v>62</v>
      </c>
      <c r="M26" s="151">
        <v>-277</v>
      </c>
      <c r="N26" s="152">
        <f t="shared" si="0"/>
        <v>258279</v>
      </c>
      <c r="O26" s="174"/>
      <c r="P26" s="174"/>
      <c r="S26" s="539"/>
      <c r="T26" s="539"/>
      <c r="U26" s="539"/>
      <c r="V26" s="539"/>
      <c r="W26" s="539"/>
      <c r="X26" s="539"/>
      <c r="Y26" s="539"/>
      <c r="Z26" s="540"/>
      <c r="AB26" s="540"/>
    </row>
    <row r="27" spans="1:28" ht="14.25" customHeight="1">
      <c r="A27" s="49" t="s">
        <v>166</v>
      </c>
      <c r="B27" s="56"/>
      <c r="C27" s="56"/>
      <c r="D27" s="56"/>
      <c r="E27" s="56"/>
      <c r="F27" s="69"/>
      <c r="G27" s="418"/>
      <c r="H27" s="419"/>
      <c r="I27" s="419"/>
      <c r="J27" s="419"/>
      <c r="K27" s="419"/>
      <c r="L27" s="419"/>
      <c r="M27" s="423"/>
      <c r="N27" s="424"/>
      <c r="O27" s="100"/>
      <c r="P27" s="100"/>
      <c r="S27" s="539"/>
      <c r="T27" s="539"/>
      <c r="U27" s="539"/>
      <c r="V27" s="539"/>
      <c r="W27" s="539"/>
      <c r="X27" s="539"/>
      <c r="Y27" s="539"/>
      <c r="Z27" s="540"/>
      <c r="AB27" s="540"/>
    </row>
    <row r="28" spans="1:28" ht="14.25" customHeight="1">
      <c r="A28" s="49"/>
      <c r="B28" s="51" t="s">
        <v>251</v>
      </c>
      <c r="C28" s="48"/>
      <c r="D28" s="48"/>
      <c r="E28" s="48"/>
      <c r="F28" s="67"/>
      <c r="G28" s="184">
        <v>13639</v>
      </c>
      <c r="H28" s="185">
        <v>0</v>
      </c>
      <c r="I28" s="185">
        <v>83077</v>
      </c>
      <c r="J28" s="185">
        <v>0</v>
      </c>
      <c r="K28" s="185">
        <v>34991</v>
      </c>
      <c r="L28" s="185">
        <v>0</v>
      </c>
      <c r="M28" s="84">
        <v>4669</v>
      </c>
      <c r="N28" s="186">
        <f t="shared" si="0"/>
        <v>136376</v>
      </c>
      <c r="O28" s="100"/>
      <c r="P28" s="100"/>
      <c r="S28" s="539"/>
      <c r="T28" s="539"/>
      <c r="U28" s="539"/>
      <c r="V28" s="539"/>
      <c r="W28" s="539"/>
      <c r="X28" s="539"/>
      <c r="Y28" s="539"/>
      <c r="Z28" s="540"/>
      <c r="AB28" s="540"/>
    </row>
    <row r="29" spans="1:28" ht="14.25" customHeight="1">
      <c r="A29" s="49"/>
      <c r="B29" s="52"/>
      <c r="C29" s="195" t="s">
        <v>167</v>
      </c>
      <c r="D29" s="209"/>
      <c r="E29" s="209"/>
      <c r="F29" s="196"/>
      <c r="G29" s="197">
        <v>0</v>
      </c>
      <c r="H29" s="198">
        <v>0</v>
      </c>
      <c r="I29" s="198">
        <v>0</v>
      </c>
      <c r="J29" s="198">
        <v>0</v>
      </c>
      <c r="K29" s="198">
        <v>0</v>
      </c>
      <c r="L29" s="198">
        <v>0</v>
      </c>
      <c r="M29" s="199">
        <v>0</v>
      </c>
      <c r="N29" s="245">
        <f t="shared" si="0"/>
        <v>0</v>
      </c>
      <c r="O29" s="100"/>
      <c r="P29" s="100"/>
      <c r="S29" s="539"/>
      <c r="T29" s="539"/>
      <c r="U29" s="539"/>
      <c r="V29" s="539"/>
      <c r="W29" s="539"/>
      <c r="X29" s="539"/>
      <c r="Y29" s="539"/>
      <c r="Z29" s="540"/>
      <c r="AB29" s="540"/>
    </row>
    <row r="30" spans="1:28" ht="14.25" customHeight="1">
      <c r="A30" s="49"/>
      <c r="B30" s="52"/>
      <c r="C30" s="195" t="s">
        <v>168</v>
      </c>
      <c r="D30" s="209"/>
      <c r="E30" s="209"/>
      <c r="F30" s="196"/>
      <c r="G30" s="197">
        <v>0</v>
      </c>
      <c r="H30" s="198">
        <v>0</v>
      </c>
      <c r="I30" s="198">
        <v>0</v>
      </c>
      <c r="J30" s="198">
        <v>0</v>
      </c>
      <c r="K30" s="198">
        <v>0</v>
      </c>
      <c r="L30" s="198">
        <v>0</v>
      </c>
      <c r="M30" s="199">
        <v>0</v>
      </c>
      <c r="N30" s="245">
        <f t="shared" si="0"/>
        <v>0</v>
      </c>
      <c r="O30" s="100"/>
      <c r="P30" s="100"/>
      <c r="S30" s="539"/>
      <c r="T30" s="539"/>
      <c r="U30" s="539"/>
      <c r="V30" s="539"/>
      <c r="W30" s="539"/>
      <c r="X30" s="539"/>
      <c r="Y30" s="539"/>
      <c r="Z30" s="540"/>
      <c r="AB30" s="540"/>
    </row>
    <row r="31" spans="1:28" ht="14.25" customHeight="1">
      <c r="A31" s="49"/>
      <c r="B31" s="52"/>
      <c r="C31" s="195" t="s">
        <v>169</v>
      </c>
      <c r="D31" s="209"/>
      <c r="E31" s="209"/>
      <c r="F31" s="196"/>
      <c r="G31" s="197">
        <v>13639</v>
      </c>
      <c r="H31" s="198">
        <v>0</v>
      </c>
      <c r="I31" s="198">
        <v>83077</v>
      </c>
      <c r="J31" s="198">
        <v>0</v>
      </c>
      <c r="K31" s="198">
        <v>34991</v>
      </c>
      <c r="L31" s="198">
        <v>0</v>
      </c>
      <c r="M31" s="199">
        <v>4669</v>
      </c>
      <c r="N31" s="245">
        <f t="shared" si="0"/>
        <v>136376</v>
      </c>
      <c r="O31" s="100"/>
      <c r="P31" s="100"/>
      <c r="S31" s="539"/>
      <c r="T31" s="539"/>
      <c r="U31" s="539"/>
      <c r="V31" s="539"/>
      <c r="W31" s="539"/>
      <c r="X31" s="539"/>
      <c r="Y31" s="539"/>
      <c r="Z31" s="540"/>
      <c r="AB31" s="540"/>
    </row>
    <row r="32" spans="1:28" ht="14.25" customHeight="1">
      <c r="A32" s="49"/>
      <c r="B32" s="52"/>
      <c r="C32" s="195" t="s">
        <v>170</v>
      </c>
      <c r="D32" s="209"/>
      <c r="E32" s="209"/>
      <c r="F32" s="196"/>
      <c r="G32" s="197">
        <v>0</v>
      </c>
      <c r="H32" s="198">
        <v>0</v>
      </c>
      <c r="I32" s="198">
        <v>0</v>
      </c>
      <c r="J32" s="198">
        <v>0</v>
      </c>
      <c r="K32" s="198">
        <v>0</v>
      </c>
      <c r="L32" s="198">
        <v>0</v>
      </c>
      <c r="M32" s="199">
        <v>0</v>
      </c>
      <c r="N32" s="245">
        <f t="shared" si="0"/>
        <v>0</v>
      </c>
      <c r="O32" s="100"/>
      <c r="P32" s="100"/>
      <c r="S32" s="539"/>
      <c r="T32" s="539"/>
      <c r="U32" s="539"/>
      <c r="V32" s="539"/>
      <c r="W32" s="539"/>
      <c r="X32" s="539"/>
      <c r="Y32" s="539"/>
      <c r="Z32" s="540"/>
      <c r="AB32" s="540"/>
    </row>
    <row r="33" spans="1:28" ht="14.25" customHeight="1">
      <c r="A33" s="49"/>
      <c r="B33" s="52"/>
      <c r="C33" s="195" t="s">
        <v>171</v>
      </c>
      <c r="D33" s="209"/>
      <c r="E33" s="209"/>
      <c r="F33" s="196"/>
      <c r="G33" s="197">
        <v>0</v>
      </c>
      <c r="H33" s="198">
        <v>0</v>
      </c>
      <c r="I33" s="198">
        <v>0</v>
      </c>
      <c r="J33" s="198">
        <v>0</v>
      </c>
      <c r="K33" s="198">
        <v>0</v>
      </c>
      <c r="L33" s="198">
        <v>0</v>
      </c>
      <c r="M33" s="199">
        <v>0</v>
      </c>
      <c r="N33" s="245">
        <f t="shared" si="0"/>
        <v>0</v>
      </c>
      <c r="O33" s="100"/>
      <c r="P33" s="100"/>
      <c r="S33" s="539"/>
      <c r="T33" s="539"/>
      <c r="U33" s="539"/>
      <c r="V33" s="539"/>
      <c r="W33" s="539"/>
      <c r="X33" s="539"/>
      <c r="Y33" s="539"/>
      <c r="Z33" s="540"/>
      <c r="AB33" s="540"/>
    </row>
    <row r="34" spans="1:28" ht="14.25" customHeight="1">
      <c r="A34" s="49"/>
      <c r="B34" s="52"/>
      <c r="C34" s="195" t="s">
        <v>172</v>
      </c>
      <c r="D34" s="209"/>
      <c r="E34" s="209"/>
      <c r="F34" s="196"/>
      <c r="G34" s="197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9">
        <v>0</v>
      </c>
      <c r="N34" s="245">
        <f t="shared" si="0"/>
        <v>0</v>
      </c>
      <c r="O34" s="100"/>
      <c r="P34" s="100"/>
      <c r="S34" s="539"/>
      <c r="T34" s="539"/>
      <c r="U34" s="539"/>
      <c r="V34" s="539"/>
      <c r="W34" s="539"/>
      <c r="X34" s="539"/>
      <c r="Y34" s="539"/>
      <c r="Z34" s="540"/>
      <c r="AB34" s="540"/>
    </row>
    <row r="35" spans="1:28" ht="14.25" customHeight="1">
      <c r="A35" s="49"/>
      <c r="B35" s="52"/>
      <c r="C35" s="195" t="s">
        <v>173</v>
      </c>
      <c r="D35" s="209"/>
      <c r="E35" s="209"/>
      <c r="F35" s="196"/>
      <c r="G35" s="197">
        <v>0</v>
      </c>
      <c r="H35" s="198">
        <v>0</v>
      </c>
      <c r="I35" s="198">
        <v>0</v>
      </c>
      <c r="J35" s="198">
        <v>0</v>
      </c>
      <c r="K35" s="198">
        <v>0</v>
      </c>
      <c r="L35" s="198">
        <v>0</v>
      </c>
      <c r="M35" s="199">
        <v>0</v>
      </c>
      <c r="N35" s="245">
        <f t="shared" si="0"/>
        <v>0</v>
      </c>
      <c r="O35" s="100"/>
      <c r="P35" s="100"/>
      <c r="S35" s="539"/>
      <c r="T35" s="539"/>
      <c r="U35" s="539"/>
      <c r="V35" s="539"/>
      <c r="W35" s="539"/>
      <c r="X35" s="539"/>
      <c r="Y35" s="539"/>
      <c r="Z35" s="540"/>
      <c r="AB35" s="540"/>
    </row>
    <row r="36" spans="1:28" ht="14.25" customHeight="1">
      <c r="A36" s="49"/>
      <c r="B36" s="52"/>
      <c r="C36" s="178" t="s">
        <v>174</v>
      </c>
      <c r="D36" s="225"/>
      <c r="E36" s="225"/>
      <c r="F36" s="179"/>
      <c r="G36" s="180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2">
        <v>0</v>
      </c>
      <c r="N36" s="246">
        <f t="shared" si="0"/>
        <v>0</v>
      </c>
      <c r="O36" s="100"/>
      <c r="P36" s="100"/>
      <c r="S36" s="539"/>
      <c r="T36" s="539"/>
      <c r="U36" s="539"/>
      <c r="V36" s="539"/>
      <c r="W36" s="539"/>
      <c r="X36" s="539"/>
      <c r="Y36" s="539"/>
      <c r="Z36" s="540"/>
      <c r="AB36" s="540"/>
    </row>
    <row r="37" spans="1:28" ht="14.25" customHeight="1">
      <c r="A37" s="49"/>
      <c r="B37" s="53"/>
      <c r="C37" s="50" t="s">
        <v>175</v>
      </c>
      <c r="D37" s="46"/>
      <c r="E37" s="46"/>
      <c r="F37" s="68"/>
      <c r="G37" s="142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134">
        <v>0</v>
      </c>
      <c r="N37" s="137">
        <f t="shared" si="0"/>
        <v>0</v>
      </c>
      <c r="O37" s="100"/>
      <c r="P37" s="100"/>
      <c r="S37" s="539"/>
      <c r="T37" s="539"/>
      <c r="U37" s="539"/>
      <c r="V37" s="539"/>
      <c r="W37" s="539"/>
      <c r="X37" s="539"/>
      <c r="Y37" s="539"/>
      <c r="Z37" s="540"/>
      <c r="AB37" s="540"/>
    </row>
    <row r="38" spans="1:28" ht="14.25" customHeight="1">
      <c r="A38" s="49"/>
      <c r="B38" s="51" t="s">
        <v>252</v>
      </c>
      <c r="C38" s="48"/>
      <c r="D38" s="48"/>
      <c r="E38" s="48"/>
      <c r="F38" s="67"/>
      <c r="G38" s="98">
        <v>234285</v>
      </c>
      <c r="H38" s="78">
        <v>0</v>
      </c>
      <c r="I38" s="78">
        <v>83077</v>
      </c>
      <c r="J38" s="78">
        <v>0</v>
      </c>
      <c r="K38" s="78">
        <v>34991</v>
      </c>
      <c r="L38" s="78">
        <v>0</v>
      </c>
      <c r="M38" s="97">
        <v>4669</v>
      </c>
      <c r="N38" s="137">
        <f t="shared" si="0"/>
        <v>357022</v>
      </c>
      <c r="O38" s="100"/>
      <c r="P38" s="100"/>
      <c r="S38" s="539"/>
      <c r="T38" s="539"/>
      <c r="U38" s="539"/>
      <c r="V38" s="539"/>
      <c r="W38" s="539"/>
      <c r="X38" s="539"/>
      <c r="Y38" s="539"/>
      <c r="Z38" s="540"/>
      <c r="AB38" s="540"/>
    </row>
    <row r="39" spans="1:28" ht="14.25" customHeight="1">
      <c r="A39" s="49"/>
      <c r="B39" s="52"/>
      <c r="C39" s="51" t="s">
        <v>176</v>
      </c>
      <c r="D39" s="48"/>
      <c r="E39" s="48"/>
      <c r="F39" s="67"/>
      <c r="G39" s="184">
        <v>34199</v>
      </c>
      <c r="H39" s="185">
        <v>0</v>
      </c>
      <c r="I39" s="185">
        <v>0</v>
      </c>
      <c r="J39" s="185">
        <v>0</v>
      </c>
      <c r="K39" s="185">
        <v>10490</v>
      </c>
      <c r="L39" s="185">
        <v>0</v>
      </c>
      <c r="M39" s="84">
        <v>3138</v>
      </c>
      <c r="N39" s="186">
        <f t="shared" si="0"/>
        <v>47827</v>
      </c>
      <c r="O39" s="100"/>
      <c r="P39" s="100"/>
      <c r="S39" s="539"/>
      <c r="T39" s="539"/>
      <c r="U39" s="539"/>
      <c r="V39" s="539"/>
      <c r="W39" s="539"/>
      <c r="X39" s="539"/>
      <c r="Y39" s="539"/>
      <c r="Z39" s="540"/>
      <c r="AB39" s="540"/>
    </row>
    <row r="40" spans="1:28" ht="14.25" customHeight="1">
      <c r="A40" s="49"/>
      <c r="B40" s="52"/>
      <c r="C40" s="52"/>
      <c r="D40" s="252" t="s">
        <v>318</v>
      </c>
      <c r="E40" s="195" t="s">
        <v>177</v>
      </c>
      <c r="F40" s="196"/>
      <c r="G40" s="197">
        <v>0</v>
      </c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9">
        <v>0</v>
      </c>
      <c r="N40" s="200">
        <f t="shared" si="0"/>
        <v>0</v>
      </c>
      <c r="O40" s="100"/>
      <c r="P40" s="100"/>
      <c r="S40" s="539"/>
      <c r="T40" s="539"/>
      <c r="U40" s="539"/>
      <c r="V40" s="539"/>
      <c r="W40" s="539"/>
      <c r="X40" s="539"/>
      <c r="Y40" s="539"/>
      <c r="Z40" s="540"/>
      <c r="AB40" s="540"/>
    </row>
    <row r="41" spans="1:28" ht="14.25" customHeight="1">
      <c r="A41" s="49"/>
      <c r="B41" s="52"/>
      <c r="C41" s="52"/>
      <c r="D41" s="253" t="s">
        <v>319</v>
      </c>
      <c r="E41" s="195" t="s">
        <v>178</v>
      </c>
      <c r="F41" s="196"/>
      <c r="G41" s="197">
        <v>0</v>
      </c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9">
        <v>0</v>
      </c>
      <c r="N41" s="200">
        <f t="shared" si="0"/>
        <v>0</v>
      </c>
      <c r="O41" s="100"/>
      <c r="P41" s="100"/>
      <c r="S41" s="539"/>
      <c r="T41" s="539"/>
      <c r="U41" s="539"/>
      <c r="V41" s="539"/>
      <c r="W41" s="539"/>
      <c r="X41" s="539"/>
      <c r="Y41" s="539"/>
      <c r="Z41" s="540"/>
      <c r="AB41" s="540"/>
    </row>
    <row r="42" spans="1:28" ht="14.25" customHeight="1">
      <c r="A42" s="49"/>
      <c r="B42" s="52"/>
      <c r="C42" s="52"/>
      <c r="D42" s="187" t="s">
        <v>179</v>
      </c>
      <c r="E42" s="56"/>
      <c r="F42" s="69"/>
      <c r="G42" s="429"/>
      <c r="H42" s="430"/>
      <c r="I42" s="430"/>
      <c r="J42" s="430"/>
      <c r="K42" s="430"/>
      <c r="L42" s="430"/>
      <c r="M42" s="431"/>
      <c r="N42" s="432"/>
      <c r="O42" s="100"/>
      <c r="P42" s="100"/>
      <c r="S42" s="539"/>
      <c r="T42" s="539"/>
      <c r="U42" s="539"/>
      <c r="V42" s="539"/>
      <c r="W42" s="539"/>
      <c r="X42" s="539"/>
      <c r="Y42" s="539"/>
      <c r="Z42" s="540"/>
      <c r="AB42" s="540"/>
    </row>
    <row r="43" spans="1:28" ht="14.25" customHeight="1">
      <c r="A43" s="49"/>
      <c r="B43" s="52"/>
      <c r="C43" s="52"/>
      <c r="D43" s="251"/>
      <c r="E43" s="195" t="s">
        <v>180</v>
      </c>
      <c r="F43" s="196"/>
      <c r="G43" s="197">
        <v>0</v>
      </c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9">
        <v>0</v>
      </c>
      <c r="N43" s="200">
        <f t="shared" si="0"/>
        <v>0</v>
      </c>
      <c r="O43" s="100"/>
      <c r="P43" s="100"/>
      <c r="S43" s="539"/>
      <c r="T43" s="539"/>
      <c r="U43" s="539"/>
      <c r="V43" s="539"/>
      <c r="W43" s="539"/>
      <c r="X43" s="539"/>
      <c r="Y43" s="539"/>
      <c r="Z43" s="540"/>
      <c r="AB43" s="540"/>
    </row>
    <row r="44" spans="1:28" ht="14.25" customHeight="1">
      <c r="A44" s="49"/>
      <c r="B44" s="52"/>
      <c r="C44" s="52"/>
      <c r="D44" s="251"/>
      <c r="E44" s="566" t="s">
        <v>181</v>
      </c>
      <c r="F44" s="567"/>
      <c r="G44" s="197">
        <v>0</v>
      </c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9">
        <v>0</v>
      </c>
      <c r="N44" s="200">
        <f t="shared" si="0"/>
        <v>0</v>
      </c>
      <c r="O44" s="100"/>
      <c r="P44" s="100"/>
      <c r="S44" s="539"/>
      <c r="T44" s="539"/>
      <c r="U44" s="539"/>
      <c r="V44" s="539"/>
      <c r="W44" s="539"/>
      <c r="X44" s="539"/>
      <c r="Y44" s="539"/>
      <c r="Z44" s="540"/>
      <c r="AB44" s="540"/>
    </row>
    <row r="45" spans="1:28" ht="14.25" customHeight="1">
      <c r="A45" s="49"/>
      <c r="B45" s="52"/>
      <c r="C45" s="52"/>
      <c r="D45" s="251"/>
      <c r="E45" s="195" t="s">
        <v>182</v>
      </c>
      <c r="F45" s="196"/>
      <c r="G45" s="197">
        <v>34199</v>
      </c>
      <c r="H45" s="198">
        <v>0</v>
      </c>
      <c r="I45" s="198">
        <v>0</v>
      </c>
      <c r="J45" s="198">
        <v>0</v>
      </c>
      <c r="K45" s="198">
        <v>10490</v>
      </c>
      <c r="L45" s="198">
        <v>0</v>
      </c>
      <c r="M45" s="199">
        <v>3138</v>
      </c>
      <c r="N45" s="200">
        <f t="shared" si="0"/>
        <v>47827</v>
      </c>
      <c r="O45" s="100"/>
      <c r="P45" s="100"/>
      <c r="S45" s="539"/>
      <c r="T45" s="539"/>
      <c r="U45" s="539"/>
      <c r="V45" s="539"/>
      <c r="W45" s="539"/>
      <c r="X45" s="539"/>
      <c r="Y45" s="539"/>
      <c r="Z45" s="540"/>
      <c r="AB45" s="540"/>
    </row>
    <row r="46" spans="1:28" ht="14.25" customHeight="1">
      <c r="A46" s="49"/>
      <c r="B46" s="52"/>
      <c r="C46" s="52"/>
      <c r="D46" s="253"/>
      <c r="E46" s="566" t="s">
        <v>181</v>
      </c>
      <c r="F46" s="568"/>
      <c r="G46" s="197">
        <v>0</v>
      </c>
      <c r="H46" s="198">
        <v>0</v>
      </c>
      <c r="I46" s="198">
        <v>0</v>
      </c>
      <c r="J46" s="198">
        <v>0</v>
      </c>
      <c r="K46" s="198">
        <v>0</v>
      </c>
      <c r="L46" s="198">
        <v>0</v>
      </c>
      <c r="M46" s="199">
        <v>0</v>
      </c>
      <c r="N46" s="200">
        <f t="shared" si="0"/>
        <v>0</v>
      </c>
      <c r="O46" s="100"/>
      <c r="P46" s="100"/>
      <c r="S46" s="539"/>
      <c r="T46" s="539"/>
      <c r="U46" s="539"/>
      <c r="V46" s="539"/>
      <c r="W46" s="539"/>
      <c r="X46" s="539"/>
      <c r="Y46" s="539"/>
      <c r="Z46" s="540"/>
      <c r="AB46" s="540"/>
    </row>
    <row r="47" spans="1:28" ht="14.25" customHeight="1">
      <c r="A47" s="49"/>
      <c r="B47" s="52"/>
      <c r="C47" s="52"/>
      <c r="D47" s="251" t="s">
        <v>183</v>
      </c>
      <c r="E47" s="56"/>
      <c r="F47" s="196"/>
      <c r="G47" s="425"/>
      <c r="H47" s="426"/>
      <c r="I47" s="426"/>
      <c r="J47" s="426"/>
      <c r="K47" s="426"/>
      <c r="L47" s="426"/>
      <c r="M47" s="427"/>
      <c r="N47" s="428"/>
      <c r="O47" s="100"/>
      <c r="P47" s="100"/>
      <c r="S47" s="539"/>
      <c r="T47" s="539"/>
      <c r="U47" s="539"/>
      <c r="V47" s="539"/>
      <c r="W47" s="539"/>
      <c r="X47" s="539"/>
      <c r="Y47" s="539"/>
      <c r="Z47" s="540"/>
      <c r="AB47" s="540"/>
    </row>
    <row r="48" spans="1:28" ht="14.25" customHeight="1">
      <c r="A48" s="49"/>
      <c r="B48" s="52"/>
      <c r="C48" s="52"/>
      <c r="D48" s="251"/>
      <c r="E48" s="187" t="s">
        <v>184</v>
      </c>
      <c r="F48" s="69"/>
      <c r="G48" s="429"/>
      <c r="H48" s="430"/>
      <c r="I48" s="430"/>
      <c r="J48" s="430"/>
      <c r="K48" s="430"/>
      <c r="L48" s="430"/>
      <c r="M48" s="431"/>
      <c r="N48" s="432"/>
      <c r="O48" s="100"/>
      <c r="P48" s="100"/>
      <c r="S48" s="539"/>
      <c r="T48" s="539"/>
      <c r="U48" s="539"/>
      <c r="V48" s="539"/>
      <c r="W48" s="539"/>
      <c r="X48" s="539"/>
      <c r="Y48" s="539"/>
      <c r="Z48" s="540"/>
      <c r="AB48" s="540"/>
    </row>
    <row r="49" spans="1:28" ht="14.25" customHeight="1">
      <c r="A49" s="49"/>
      <c r="B49" s="52"/>
      <c r="C49" s="52"/>
      <c r="D49" s="251"/>
      <c r="E49" s="251"/>
      <c r="F49" s="254" t="s">
        <v>185</v>
      </c>
      <c r="G49" s="197">
        <v>0</v>
      </c>
      <c r="H49" s="198">
        <v>0</v>
      </c>
      <c r="I49" s="198">
        <v>0</v>
      </c>
      <c r="J49" s="198">
        <v>0</v>
      </c>
      <c r="K49" s="198">
        <v>0</v>
      </c>
      <c r="L49" s="198">
        <v>0</v>
      </c>
      <c r="M49" s="199">
        <v>0</v>
      </c>
      <c r="N49" s="200">
        <f t="shared" si="0"/>
        <v>0</v>
      </c>
      <c r="O49" s="100"/>
      <c r="P49" s="100"/>
      <c r="S49" s="539"/>
      <c r="T49" s="539"/>
      <c r="U49" s="539"/>
      <c r="V49" s="539"/>
      <c r="W49" s="539"/>
      <c r="X49" s="539"/>
      <c r="Y49" s="539"/>
      <c r="Z49" s="540"/>
      <c r="AB49" s="540"/>
    </row>
    <row r="50" spans="1:28" ht="14.25" customHeight="1">
      <c r="A50" s="49"/>
      <c r="B50" s="52"/>
      <c r="C50" s="52"/>
      <c r="D50" s="251"/>
      <c r="E50" s="251"/>
      <c r="F50" s="357" t="s">
        <v>295</v>
      </c>
      <c r="G50" s="197">
        <v>0</v>
      </c>
      <c r="H50" s="198">
        <v>0</v>
      </c>
      <c r="I50" s="198">
        <v>0</v>
      </c>
      <c r="J50" s="198">
        <v>0</v>
      </c>
      <c r="K50" s="198">
        <v>0</v>
      </c>
      <c r="L50" s="198">
        <v>0</v>
      </c>
      <c r="M50" s="199">
        <v>0</v>
      </c>
      <c r="N50" s="200">
        <f t="shared" si="0"/>
        <v>0</v>
      </c>
      <c r="O50" s="100"/>
      <c r="P50" s="100"/>
      <c r="S50" s="539"/>
      <c r="T50" s="539"/>
      <c r="U50" s="539"/>
      <c r="V50" s="539"/>
      <c r="W50" s="539"/>
      <c r="X50" s="539"/>
      <c r="Y50" s="539"/>
      <c r="Z50" s="540"/>
      <c r="AB50" s="540"/>
    </row>
    <row r="51" spans="1:28" ht="14.25" customHeight="1">
      <c r="A51" s="49"/>
      <c r="B51" s="52"/>
      <c r="C51" s="52"/>
      <c r="D51" s="251"/>
      <c r="E51" s="194"/>
      <c r="F51" s="254" t="s">
        <v>186</v>
      </c>
      <c r="G51" s="197">
        <v>0</v>
      </c>
      <c r="H51" s="198">
        <v>0</v>
      </c>
      <c r="I51" s="198">
        <v>0</v>
      </c>
      <c r="J51" s="198">
        <v>0</v>
      </c>
      <c r="K51" s="198">
        <v>0</v>
      </c>
      <c r="L51" s="198">
        <v>0</v>
      </c>
      <c r="M51" s="199">
        <v>0</v>
      </c>
      <c r="N51" s="200">
        <f t="shared" si="0"/>
        <v>0</v>
      </c>
      <c r="O51" s="100"/>
      <c r="P51" s="100"/>
      <c r="S51" s="539"/>
      <c r="T51" s="539"/>
      <c r="U51" s="539"/>
      <c r="V51" s="539"/>
      <c r="W51" s="539"/>
      <c r="X51" s="539"/>
      <c r="Y51" s="539"/>
      <c r="Z51" s="540"/>
      <c r="AB51" s="540"/>
    </row>
    <row r="52" spans="1:28" ht="14.25" customHeight="1">
      <c r="A52" s="49"/>
      <c r="B52" s="52"/>
      <c r="C52" s="52"/>
      <c r="D52" s="251"/>
      <c r="E52" s="195" t="s">
        <v>187</v>
      </c>
      <c r="F52" s="196"/>
      <c r="G52" s="197">
        <v>0</v>
      </c>
      <c r="H52" s="198">
        <v>0</v>
      </c>
      <c r="I52" s="198">
        <v>0</v>
      </c>
      <c r="J52" s="198">
        <v>0</v>
      </c>
      <c r="K52" s="198">
        <v>0</v>
      </c>
      <c r="L52" s="198">
        <v>0</v>
      </c>
      <c r="M52" s="199">
        <v>0</v>
      </c>
      <c r="N52" s="200">
        <f t="shared" si="0"/>
        <v>0</v>
      </c>
      <c r="O52" s="100"/>
      <c r="P52" s="100"/>
      <c r="S52" s="539"/>
      <c r="T52" s="539"/>
      <c r="U52" s="539"/>
      <c r="V52" s="539"/>
      <c r="W52" s="539"/>
      <c r="X52" s="539"/>
      <c r="Y52" s="539"/>
      <c r="Z52" s="540"/>
      <c r="AB52" s="540"/>
    </row>
    <row r="53" spans="1:28" ht="14.25" customHeight="1">
      <c r="A53" s="49"/>
      <c r="B53" s="52"/>
      <c r="C53" s="52"/>
      <c r="D53" s="251"/>
      <c r="E53" s="195" t="s">
        <v>188</v>
      </c>
      <c r="F53" s="196"/>
      <c r="G53" s="197">
        <v>0</v>
      </c>
      <c r="H53" s="198">
        <v>0</v>
      </c>
      <c r="I53" s="198">
        <v>0</v>
      </c>
      <c r="J53" s="198">
        <v>0</v>
      </c>
      <c r="K53" s="198">
        <v>0</v>
      </c>
      <c r="L53" s="198">
        <v>0</v>
      </c>
      <c r="M53" s="199">
        <v>0</v>
      </c>
      <c r="N53" s="200">
        <f t="shared" si="0"/>
        <v>0</v>
      </c>
      <c r="O53" s="100"/>
      <c r="P53" s="100"/>
      <c r="S53" s="539"/>
      <c r="T53" s="539"/>
      <c r="U53" s="539"/>
      <c r="V53" s="539"/>
      <c r="W53" s="539"/>
      <c r="X53" s="539"/>
      <c r="Y53" s="539"/>
      <c r="Z53" s="540"/>
      <c r="AB53" s="540"/>
    </row>
    <row r="54" spans="1:28" ht="14.25" customHeight="1">
      <c r="A54" s="49"/>
      <c r="B54" s="52"/>
      <c r="C54" s="52"/>
      <c r="D54" s="251"/>
      <c r="E54" s="195" t="s">
        <v>189</v>
      </c>
      <c r="F54" s="196"/>
      <c r="G54" s="197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9">
        <v>0</v>
      </c>
      <c r="N54" s="200">
        <f t="shared" si="0"/>
        <v>0</v>
      </c>
      <c r="O54" s="100"/>
      <c r="P54" s="100"/>
      <c r="S54" s="539"/>
      <c r="T54" s="539"/>
      <c r="U54" s="539"/>
      <c r="V54" s="539"/>
      <c r="W54" s="539"/>
      <c r="X54" s="539"/>
      <c r="Y54" s="539"/>
      <c r="Z54" s="540"/>
      <c r="AB54" s="540"/>
    </row>
    <row r="55" spans="1:28" ht="14.25" customHeight="1">
      <c r="A55" s="49"/>
      <c r="B55" s="52"/>
      <c r="C55" s="52"/>
      <c r="D55" s="251"/>
      <c r="E55" s="195" t="s">
        <v>190</v>
      </c>
      <c r="F55" s="196"/>
      <c r="G55" s="197">
        <v>0</v>
      </c>
      <c r="H55" s="198">
        <v>0</v>
      </c>
      <c r="I55" s="198">
        <v>0</v>
      </c>
      <c r="J55" s="198">
        <v>0</v>
      </c>
      <c r="K55" s="198">
        <v>10490</v>
      </c>
      <c r="L55" s="198">
        <v>0</v>
      </c>
      <c r="M55" s="199">
        <v>0</v>
      </c>
      <c r="N55" s="200">
        <f t="shared" si="0"/>
        <v>10490</v>
      </c>
      <c r="O55" s="100"/>
      <c r="P55" s="100"/>
      <c r="S55" s="539"/>
      <c r="T55" s="539"/>
      <c r="U55" s="539"/>
      <c r="V55" s="539"/>
      <c r="W55" s="539"/>
      <c r="X55" s="539"/>
      <c r="Y55" s="539"/>
      <c r="Z55" s="540"/>
      <c r="AB55" s="540"/>
    </row>
    <row r="56" spans="1:28" ht="14.25" customHeight="1">
      <c r="A56" s="49"/>
      <c r="B56" s="52"/>
      <c r="C56" s="53"/>
      <c r="D56" s="241"/>
      <c r="E56" s="178" t="s">
        <v>186</v>
      </c>
      <c r="F56" s="179"/>
      <c r="G56" s="180">
        <v>34199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2">
        <v>3138</v>
      </c>
      <c r="N56" s="183">
        <f t="shared" si="0"/>
        <v>37337</v>
      </c>
      <c r="O56" s="100"/>
      <c r="P56" s="100"/>
      <c r="S56" s="539"/>
      <c r="T56" s="539"/>
      <c r="U56" s="539"/>
      <c r="V56" s="539"/>
      <c r="W56" s="539"/>
      <c r="X56" s="539"/>
      <c r="Y56" s="539"/>
      <c r="Z56" s="540"/>
      <c r="AB56" s="540"/>
    </row>
    <row r="57" spans="1:28" ht="14.25" customHeight="1">
      <c r="A57" s="49"/>
      <c r="B57" s="52"/>
      <c r="C57" s="51" t="s">
        <v>191</v>
      </c>
      <c r="D57" s="56"/>
      <c r="E57" s="56"/>
      <c r="F57" s="69"/>
      <c r="G57" s="255">
        <v>200086</v>
      </c>
      <c r="H57" s="256">
        <v>0</v>
      </c>
      <c r="I57" s="256">
        <v>83077</v>
      </c>
      <c r="J57" s="256">
        <v>0</v>
      </c>
      <c r="K57" s="256">
        <v>24501</v>
      </c>
      <c r="L57" s="256">
        <v>0</v>
      </c>
      <c r="M57" s="257">
        <v>1531</v>
      </c>
      <c r="N57" s="258">
        <f t="shared" si="0"/>
        <v>309195</v>
      </c>
      <c r="O57" s="100"/>
      <c r="P57" s="100"/>
      <c r="S57" s="539"/>
      <c r="T57" s="539"/>
      <c r="U57" s="539"/>
      <c r="V57" s="539"/>
      <c r="W57" s="539"/>
      <c r="X57" s="539"/>
      <c r="Y57" s="539"/>
      <c r="Z57" s="540"/>
      <c r="AB57" s="540"/>
    </row>
    <row r="58" spans="1:28" ht="14.25" customHeight="1">
      <c r="A58" s="49"/>
      <c r="B58" s="52"/>
      <c r="C58" s="52"/>
      <c r="D58" s="252" t="s">
        <v>320</v>
      </c>
      <c r="E58" s="566" t="s">
        <v>192</v>
      </c>
      <c r="F58" s="567"/>
      <c r="G58" s="197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9">
        <v>0</v>
      </c>
      <c r="N58" s="200">
        <f t="shared" si="0"/>
        <v>0</v>
      </c>
      <c r="O58" s="100"/>
      <c r="P58" s="100"/>
      <c r="S58" s="539"/>
      <c r="T58" s="539"/>
      <c r="U58" s="539"/>
      <c r="V58" s="539"/>
      <c r="W58" s="539"/>
      <c r="X58" s="539"/>
      <c r="Y58" s="539"/>
      <c r="Z58" s="540"/>
      <c r="AB58" s="540"/>
    </row>
    <row r="59" spans="1:28" ht="14.25" customHeight="1">
      <c r="A59" s="49"/>
      <c r="B59" s="52"/>
      <c r="C59" s="52"/>
      <c r="D59" s="259" t="s">
        <v>321</v>
      </c>
      <c r="E59" s="566" t="s">
        <v>296</v>
      </c>
      <c r="F59" s="568"/>
      <c r="G59" s="197">
        <v>0</v>
      </c>
      <c r="H59" s="198">
        <v>0</v>
      </c>
      <c r="I59" s="198">
        <v>0</v>
      </c>
      <c r="J59" s="198">
        <v>0</v>
      </c>
      <c r="K59" s="198">
        <v>0</v>
      </c>
      <c r="L59" s="198">
        <v>0</v>
      </c>
      <c r="M59" s="199">
        <v>0</v>
      </c>
      <c r="N59" s="200">
        <f t="shared" si="0"/>
        <v>0</v>
      </c>
      <c r="O59" s="100"/>
      <c r="P59" s="100"/>
      <c r="S59" s="539"/>
      <c r="T59" s="539"/>
      <c r="U59" s="539"/>
      <c r="V59" s="539"/>
      <c r="W59" s="539"/>
      <c r="X59" s="539"/>
      <c r="Y59" s="539"/>
      <c r="Z59" s="540"/>
      <c r="AB59" s="540"/>
    </row>
    <row r="60" spans="1:28" ht="14.25" customHeight="1">
      <c r="A60" s="49"/>
      <c r="B60" s="52"/>
      <c r="C60" s="53"/>
      <c r="D60" s="260"/>
      <c r="E60" s="575" t="s">
        <v>193</v>
      </c>
      <c r="F60" s="576"/>
      <c r="G60" s="180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2">
        <v>0</v>
      </c>
      <c r="N60" s="183">
        <f t="shared" si="0"/>
        <v>0</v>
      </c>
      <c r="O60" s="100"/>
      <c r="P60" s="100"/>
      <c r="S60" s="539"/>
      <c r="T60" s="539"/>
      <c r="U60" s="539"/>
      <c r="V60" s="539"/>
      <c r="W60" s="539"/>
      <c r="X60" s="539"/>
      <c r="Y60" s="539"/>
      <c r="Z60" s="540"/>
      <c r="AB60" s="540"/>
    </row>
    <row r="61" spans="1:28" ht="14.25" customHeight="1">
      <c r="A61" s="49"/>
      <c r="B61" s="52"/>
      <c r="C61" s="50" t="s">
        <v>194</v>
      </c>
      <c r="D61" s="46"/>
      <c r="E61" s="46"/>
      <c r="F61" s="68"/>
      <c r="G61" s="142">
        <v>0</v>
      </c>
      <c r="H61" s="79">
        <v>0</v>
      </c>
      <c r="I61" s="79">
        <v>0</v>
      </c>
      <c r="J61" s="79">
        <v>0</v>
      </c>
      <c r="K61" s="79">
        <v>0</v>
      </c>
      <c r="L61" s="79">
        <v>0</v>
      </c>
      <c r="M61" s="134">
        <v>0</v>
      </c>
      <c r="N61" s="138">
        <f t="shared" si="0"/>
        <v>0</v>
      </c>
      <c r="O61" s="100"/>
      <c r="P61" s="100"/>
      <c r="S61" s="539"/>
      <c r="T61" s="539"/>
      <c r="U61" s="539"/>
      <c r="V61" s="539"/>
      <c r="W61" s="539"/>
      <c r="X61" s="539"/>
      <c r="Y61" s="539"/>
      <c r="Z61" s="540"/>
      <c r="AB61" s="540"/>
    </row>
    <row r="62" spans="1:28" ht="14.25" customHeight="1">
      <c r="A62" s="49"/>
      <c r="B62" s="52"/>
      <c r="C62" s="50" t="s">
        <v>195</v>
      </c>
      <c r="D62" s="46"/>
      <c r="E62" s="46"/>
      <c r="F62" s="68"/>
      <c r="G62" s="142">
        <v>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134">
        <v>0</v>
      </c>
      <c r="N62" s="138">
        <f t="shared" si="0"/>
        <v>0</v>
      </c>
      <c r="O62" s="100"/>
      <c r="P62" s="100"/>
      <c r="S62" s="539"/>
      <c r="T62" s="539"/>
      <c r="U62" s="539"/>
      <c r="V62" s="539"/>
      <c r="W62" s="539"/>
      <c r="X62" s="539"/>
      <c r="Y62" s="539"/>
      <c r="Z62" s="540"/>
      <c r="AB62" s="540"/>
    </row>
    <row r="63" spans="1:28" ht="14.25" customHeight="1">
      <c r="A63" s="49"/>
      <c r="B63" s="53"/>
      <c r="C63" s="50" t="s">
        <v>196</v>
      </c>
      <c r="D63" s="46"/>
      <c r="E63" s="46"/>
      <c r="F63" s="68"/>
      <c r="G63" s="142">
        <v>0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134">
        <v>0</v>
      </c>
      <c r="N63" s="137">
        <f t="shared" si="0"/>
        <v>0</v>
      </c>
      <c r="O63" s="100"/>
      <c r="P63" s="100"/>
      <c r="S63" s="539"/>
      <c r="T63" s="539"/>
      <c r="U63" s="539"/>
      <c r="V63" s="539"/>
      <c r="W63" s="539"/>
      <c r="X63" s="539"/>
      <c r="Y63" s="539"/>
      <c r="Z63" s="540"/>
      <c r="AB63" s="540"/>
    </row>
    <row r="64" spans="1:28" ht="14.25" customHeight="1" thickBot="1">
      <c r="A64" s="57"/>
      <c r="B64" s="59" t="s">
        <v>288</v>
      </c>
      <c r="C64" s="59"/>
      <c r="D64" s="59"/>
      <c r="E64" s="59"/>
      <c r="F64" s="72"/>
      <c r="G64" s="149">
        <v>-220646</v>
      </c>
      <c r="H64" s="150">
        <v>0</v>
      </c>
      <c r="I64" s="150">
        <v>0</v>
      </c>
      <c r="J64" s="150">
        <v>0</v>
      </c>
      <c r="K64" s="150">
        <v>0</v>
      </c>
      <c r="L64" s="150">
        <v>0</v>
      </c>
      <c r="M64" s="151">
        <v>0</v>
      </c>
      <c r="N64" s="152">
        <f t="shared" si="0"/>
        <v>-220646</v>
      </c>
      <c r="O64" s="174"/>
      <c r="P64" s="174"/>
      <c r="S64" s="539"/>
      <c r="T64" s="539"/>
      <c r="U64" s="539"/>
      <c r="V64" s="539"/>
      <c r="W64" s="539"/>
      <c r="X64" s="539"/>
      <c r="Y64" s="539"/>
      <c r="Z64" s="540"/>
      <c r="AB64" s="540"/>
    </row>
    <row r="65" spans="1:28" ht="14.25" customHeight="1">
      <c r="A65" s="130" t="s">
        <v>289</v>
      </c>
      <c r="B65" s="131"/>
      <c r="C65" s="131"/>
      <c r="D65" s="131"/>
      <c r="E65" s="131"/>
      <c r="F65" s="66"/>
      <c r="G65" s="153">
        <v>-4704</v>
      </c>
      <c r="H65" s="154">
        <v>500</v>
      </c>
      <c r="I65" s="154">
        <v>40594</v>
      </c>
      <c r="J65" s="154">
        <v>0</v>
      </c>
      <c r="K65" s="154">
        <v>1458</v>
      </c>
      <c r="L65" s="154">
        <v>62</v>
      </c>
      <c r="M65" s="155">
        <v>-277</v>
      </c>
      <c r="N65" s="156">
        <f t="shared" si="0"/>
        <v>37633</v>
      </c>
      <c r="O65" s="174"/>
      <c r="P65" s="174"/>
      <c r="S65" s="539"/>
      <c r="T65" s="539"/>
      <c r="U65" s="539"/>
      <c r="V65" s="539"/>
      <c r="W65" s="539"/>
      <c r="X65" s="539"/>
      <c r="Y65" s="539"/>
      <c r="Z65" s="540"/>
      <c r="AB65" s="540"/>
    </row>
    <row r="66" spans="1:28" ht="14.25" customHeight="1">
      <c r="A66" s="55" t="s">
        <v>290</v>
      </c>
      <c r="B66" s="54"/>
      <c r="C66" s="54"/>
      <c r="D66" s="54"/>
      <c r="E66" s="54"/>
      <c r="F66" s="66"/>
      <c r="G66" s="142">
        <v>0</v>
      </c>
      <c r="H66" s="79">
        <v>500</v>
      </c>
      <c r="I66" s="79">
        <v>0</v>
      </c>
      <c r="J66" s="79">
        <v>0</v>
      </c>
      <c r="K66" s="79">
        <v>0</v>
      </c>
      <c r="L66" s="79">
        <v>0</v>
      </c>
      <c r="M66" s="134">
        <v>9344</v>
      </c>
      <c r="N66" s="137">
        <f t="shared" si="0"/>
        <v>9844</v>
      </c>
      <c r="O66" s="100"/>
      <c r="P66" s="100"/>
      <c r="S66" s="539"/>
      <c r="T66" s="539"/>
      <c r="U66" s="539"/>
      <c r="V66" s="539"/>
      <c r="W66" s="539"/>
      <c r="X66" s="539"/>
      <c r="Y66" s="539"/>
      <c r="Z66" s="540"/>
      <c r="AB66" s="540"/>
    </row>
    <row r="67" spans="1:28" ht="14.25" customHeight="1">
      <c r="A67" s="49" t="s">
        <v>293</v>
      </c>
      <c r="B67" s="56"/>
      <c r="C67" s="56"/>
      <c r="D67" s="56"/>
      <c r="E67" s="56"/>
      <c r="F67" s="69"/>
      <c r="G67" s="143">
        <v>19291</v>
      </c>
      <c r="H67" s="81">
        <v>0</v>
      </c>
      <c r="I67" s="81">
        <v>3245</v>
      </c>
      <c r="J67" s="81">
        <v>0</v>
      </c>
      <c r="K67" s="81">
        <v>1045</v>
      </c>
      <c r="L67" s="81">
        <v>3202</v>
      </c>
      <c r="M67" s="135">
        <v>19146</v>
      </c>
      <c r="N67" s="186">
        <f t="shared" si="0"/>
        <v>45929</v>
      </c>
      <c r="O67" s="100"/>
      <c r="P67" s="100"/>
      <c r="S67" s="539"/>
      <c r="T67" s="539"/>
      <c r="U67" s="539"/>
      <c r="V67" s="539"/>
      <c r="W67" s="539"/>
      <c r="X67" s="539"/>
      <c r="Y67" s="539"/>
      <c r="Z67" s="540"/>
      <c r="AB67" s="540"/>
    </row>
    <row r="68" spans="1:28" ht="14.25" customHeight="1">
      <c r="A68" s="55"/>
      <c r="B68" s="178" t="s">
        <v>197</v>
      </c>
      <c r="C68" s="225"/>
      <c r="D68" s="225"/>
      <c r="E68" s="225"/>
      <c r="F68" s="179"/>
      <c r="G68" s="180">
        <v>0</v>
      </c>
      <c r="H68" s="181">
        <v>0</v>
      </c>
      <c r="I68" s="181">
        <v>0</v>
      </c>
      <c r="J68" s="181">
        <v>0</v>
      </c>
      <c r="K68" s="181">
        <v>0</v>
      </c>
      <c r="L68" s="181">
        <v>0</v>
      </c>
      <c r="M68" s="182">
        <v>0</v>
      </c>
      <c r="N68" s="246">
        <f t="shared" si="0"/>
        <v>0</v>
      </c>
      <c r="O68" s="100"/>
      <c r="P68" s="100"/>
      <c r="S68" s="539"/>
      <c r="T68" s="539"/>
      <c r="U68" s="539"/>
      <c r="V68" s="539"/>
      <c r="W68" s="539"/>
      <c r="X68" s="539"/>
      <c r="Y68" s="539"/>
      <c r="Z68" s="540"/>
      <c r="AB68" s="540"/>
    </row>
    <row r="69" spans="1:28" ht="14.25" customHeight="1">
      <c r="A69" s="45" t="s">
        <v>291</v>
      </c>
      <c r="B69" s="46"/>
      <c r="C69" s="46"/>
      <c r="D69" s="46"/>
      <c r="E69" s="46"/>
      <c r="F69" s="68"/>
      <c r="G69" s="142">
        <v>0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134">
        <v>0</v>
      </c>
      <c r="N69" s="137">
        <f t="shared" si="0"/>
        <v>0</v>
      </c>
      <c r="O69" s="100"/>
      <c r="P69" s="100"/>
      <c r="S69" s="539"/>
      <c r="T69" s="539"/>
      <c r="U69" s="539"/>
      <c r="V69" s="539"/>
      <c r="W69" s="539"/>
      <c r="X69" s="539"/>
      <c r="Y69" s="539"/>
      <c r="Z69" s="540"/>
      <c r="AB69" s="540"/>
    </row>
    <row r="70" spans="1:28" ht="14.25" customHeight="1">
      <c r="A70" s="49" t="s">
        <v>292</v>
      </c>
      <c r="B70" s="56"/>
      <c r="C70" s="56"/>
      <c r="D70" s="96"/>
      <c r="E70" s="56"/>
      <c r="F70" s="69"/>
      <c r="G70" s="98">
        <v>14587</v>
      </c>
      <c r="H70" s="78">
        <v>0</v>
      </c>
      <c r="I70" s="78">
        <v>43839</v>
      </c>
      <c r="J70" s="78">
        <v>0</v>
      </c>
      <c r="K70" s="78">
        <v>2503</v>
      </c>
      <c r="L70" s="78">
        <v>3264</v>
      </c>
      <c r="M70" s="97">
        <v>9525</v>
      </c>
      <c r="N70" s="137">
        <f t="shared" si="0"/>
        <v>73718</v>
      </c>
      <c r="O70" s="100"/>
      <c r="P70" s="100"/>
      <c r="S70" s="539"/>
      <c r="T70" s="539"/>
      <c r="U70" s="539"/>
      <c r="V70" s="539"/>
      <c r="W70" s="539"/>
      <c r="X70" s="539"/>
      <c r="Y70" s="539"/>
      <c r="Z70" s="540"/>
      <c r="AB70" s="540"/>
    </row>
    <row r="71" spans="1:28" ht="14.25" customHeight="1">
      <c r="A71" s="47" t="s">
        <v>198</v>
      </c>
      <c r="B71" s="48"/>
      <c r="C71" s="48"/>
      <c r="D71" s="48"/>
      <c r="E71" s="48"/>
      <c r="F71" s="67"/>
      <c r="G71" s="184">
        <v>0</v>
      </c>
      <c r="H71" s="185">
        <v>0</v>
      </c>
      <c r="I71" s="185">
        <v>0</v>
      </c>
      <c r="J71" s="185">
        <v>0</v>
      </c>
      <c r="K71" s="185">
        <v>0</v>
      </c>
      <c r="L71" s="185">
        <v>0</v>
      </c>
      <c r="M71" s="84">
        <v>0</v>
      </c>
      <c r="N71" s="186">
        <f t="shared" si="0"/>
        <v>0</v>
      </c>
      <c r="O71" s="100"/>
      <c r="P71" s="100"/>
      <c r="S71" s="539"/>
      <c r="T71" s="539"/>
      <c r="U71" s="539"/>
      <c r="V71" s="539"/>
      <c r="W71" s="539"/>
      <c r="X71" s="539"/>
      <c r="Y71" s="539"/>
      <c r="Z71" s="540"/>
      <c r="AB71" s="540"/>
    </row>
    <row r="72" spans="1:28" ht="14.25" customHeight="1">
      <c r="A72" s="49"/>
      <c r="B72" s="187" t="s">
        <v>199</v>
      </c>
      <c r="C72" s="261"/>
      <c r="D72" s="195" t="s">
        <v>200</v>
      </c>
      <c r="E72" s="209"/>
      <c r="F72" s="196"/>
      <c r="G72" s="197">
        <v>0</v>
      </c>
      <c r="H72" s="198">
        <v>0</v>
      </c>
      <c r="I72" s="198">
        <v>0</v>
      </c>
      <c r="J72" s="198">
        <v>0</v>
      </c>
      <c r="K72" s="198">
        <v>0</v>
      </c>
      <c r="L72" s="198">
        <v>0</v>
      </c>
      <c r="M72" s="199">
        <v>0</v>
      </c>
      <c r="N72" s="245">
        <f t="shared" si="0"/>
        <v>0</v>
      </c>
      <c r="O72" s="100"/>
      <c r="P72" s="100"/>
      <c r="S72" s="539"/>
      <c r="T72" s="539"/>
      <c r="U72" s="539"/>
      <c r="V72" s="539"/>
      <c r="W72" s="539"/>
      <c r="X72" s="539"/>
      <c r="Y72" s="539"/>
      <c r="Z72" s="540"/>
      <c r="AB72" s="540"/>
    </row>
    <row r="73" spans="1:28" ht="14.25" customHeight="1">
      <c r="A73" s="49"/>
      <c r="B73" s="251"/>
      <c r="C73" s="262"/>
      <c r="D73" s="195" t="s">
        <v>184</v>
      </c>
      <c r="E73" s="209"/>
      <c r="F73" s="196"/>
      <c r="G73" s="410">
        <v>0</v>
      </c>
      <c r="H73" s="198">
        <v>0</v>
      </c>
      <c r="I73" s="198">
        <v>0</v>
      </c>
      <c r="J73" s="198">
        <v>0</v>
      </c>
      <c r="K73" s="198">
        <v>0</v>
      </c>
      <c r="L73" s="198">
        <v>0</v>
      </c>
      <c r="M73" s="199">
        <v>0</v>
      </c>
      <c r="N73" s="245">
        <f t="shared" si="0"/>
        <v>0</v>
      </c>
      <c r="O73" s="100"/>
      <c r="P73" s="100"/>
      <c r="S73" s="539"/>
      <c r="T73" s="539"/>
      <c r="U73" s="539"/>
      <c r="V73" s="539"/>
      <c r="W73" s="539"/>
      <c r="X73" s="539"/>
      <c r="Y73" s="539"/>
      <c r="Z73" s="540"/>
      <c r="AB73" s="540"/>
    </row>
    <row r="74" spans="1:28" ht="14.25" customHeight="1">
      <c r="A74" s="55"/>
      <c r="B74" s="241"/>
      <c r="C74" s="263"/>
      <c r="D74" s="178" t="s">
        <v>186</v>
      </c>
      <c r="E74" s="225"/>
      <c r="F74" s="179"/>
      <c r="G74" s="180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2">
        <v>0</v>
      </c>
      <c r="N74" s="246">
        <f>SUM(G74:M74)</f>
        <v>0</v>
      </c>
      <c r="O74" s="100"/>
      <c r="P74" s="100"/>
      <c r="S74" s="539"/>
      <c r="T74" s="539"/>
      <c r="U74" s="539"/>
      <c r="V74" s="539"/>
      <c r="W74" s="539"/>
      <c r="X74" s="539"/>
      <c r="Y74" s="539"/>
      <c r="Z74" s="540"/>
      <c r="AB74" s="540"/>
    </row>
    <row r="75" spans="1:28" ht="14.25" customHeight="1" thickBot="1">
      <c r="A75" s="49" t="s">
        <v>259</v>
      </c>
      <c r="B75" s="56"/>
      <c r="C75" s="56"/>
      <c r="D75" s="56"/>
      <c r="E75" s="56"/>
      <c r="F75" s="69"/>
      <c r="G75" s="143">
        <v>0</v>
      </c>
      <c r="H75" s="81">
        <v>0</v>
      </c>
      <c r="I75" s="81">
        <v>41000</v>
      </c>
      <c r="J75" s="81">
        <v>0</v>
      </c>
      <c r="K75" s="81">
        <v>0</v>
      </c>
      <c r="L75" s="81">
        <v>0</v>
      </c>
      <c r="M75" s="135">
        <v>0</v>
      </c>
      <c r="N75" s="139">
        <f>SUM(G75:M75)</f>
        <v>41000</v>
      </c>
      <c r="O75" s="100"/>
      <c r="P75" s="100"/>
      <c r="S75" s="539"/>
      <c r="T75" s="539"/>
      <c r="U75" s="539"/>
      <c r="V75" s="539"/>
      <c r="W75" s="539"/>
      <c r="X75" s="539"/>
      <c r="Y75" s="539"/>
      <c r="Z75" s="540"/>
      <c r="AB75" s="540"/>
    </row>
    <row r="76" spans="1:28" ht="14.25" customHeight="1">
      <c r="A76" s="82" t="s">
        <v>201</v>
      </c>
      <c r="B76" s="80"/>
      <c r="C76" s="80"/>
      <c r="D76" s="80"/>
      <c r="E76" s="80"/>
      <c r="F76" s="145"/>
      <c r="G76" s="433"/>
      <c r="H76" s="434"/>
      <c r="I76" s="434"/>
      <c r="J76" s="434"/>
      <c r="K76" s="434"/>
      <c r="L76" s="434"/>
      <c r="M76" s="435"/>
      <c r="N76" s="436"/>
      <c r="O76" s="100"/>
      <c r="P76" s="100"/>
      <c r="S76" s="539"/>
      <c r="T76" s="539"/>
      <c r="U76" s="539"/>
      <c r="V76" s="539"/>
      <c r="W76" s="539"/>
      <c r="X76" s="539"/>
      <c r="Y76" s="539"/>
      <c r="Z76" s="540"/>
      <c r="AB76" s="540"/>
    </row>
    <row r="77" spans="1:28" ht="14.25" customHeight="1">
      <c r="A77" s="83"/>
      <c r="B77" s="268" t="s">
        <v>202</v>
      </c>
      <c r="C77" s="269"/>
      <c r="D77" s="269"/>
      <c r="E77" s="269"/>
      <c r="F77" s="270"/>
      <c r="G77" s="271">
        <v>14587</v>
      </c>
      <c r="H77" s="272">
        <v>0</v>
      </c>
      <c r="I77" s="272">
        <v>2839</v>
      </c>
      <c r="J77" s="272">
        <v>0</v>
      </c>
      <c r="K77" s="272">
        <v>2503</v>
      </c>
      <c r="L77" s="272">
        <v>3264</v>
      </c>
      <c r="M77" s="268">
        <v>9525</v>
      </c>
      <c r="N77" s="273">
        <f>SUM(G77:M77)</f>
        <v>32718</v>
      </c>
      <c r="O77" s="100"/>
      <c r="P77" s="100"/>
      <c r="S77" s="539"/>
      <c r="T77" s="539"/>
      <c r="U77" s="539"/>
      <c r="V77" s="539"/>
      <c r="W77" s="539"/>
      <c r="X77" s="539"/>
      <c r="Y77" s="539"/>
      <c r="Z77" s="540"/>
      <c r="AB77" s="540"/>
    </row>
    <row r="78" spans="1:28" ht="14.25" customHeight="1" thickBot="1">
      <c r="A78" s="86"/>
      <c r="B78" s="264" t="s">
        <v>203</v>
      </c>
      <c r="C78" s="62"/>
      <c r="D78" s="62"/>
      <c r="E78" s="62"/>
      <c r="F78" s="65"/>
      <c r="G78" s="265">
        <v>0</v>
      </c>
      <c r="H78" s="266">
        <v>0</v>
      </c>
      <c r="I78" s="266">
        <v>0</v>
      </c>
      <c r="J78" s="266">
        <v>0</v>
      </c>
      <c r="K78" s="266">
        <v>0</v>
      </c>
      <c r="L78" s="266">
        <v>0</v>
      </c>
      <c r="M78" s="264">
        <v>0</v>
      </c>
      <c r="N78" s="267">
        <f aca="true" t="shared" si="1" ref="N78:N92">SUM(G78:M78)</f>
        <v>0</v>
      </c>
      <c r="O78" s="100"/>
      <c r="P78" s="100"/>
      <c r="S78" s="539"/>
      <c r="T78" s="539"/>
      <c r="U78" s="539"/>
      <c r="V78" s="539"/>
      <c r="W78" s="539"/>
      <c r="X78" s="539"/>
      <c r="Y78" s="539"/>
      <c r="Z78" s="540"/>
      <c r="AB78" s="540"/>
    </row>
    <row r="79" spans="1:28" ht="14.25" customHeight="1">
      <c r="A79" s="90" t="s">
        <v>260</v>
      </c>
      <c r="B79" s="91"/>
      <c r="C79" s="91"/>
      <c r="D79" s="91"/>
      <c r="E79" s="91"/>
      <c r="F79" s="148"/>
      <c r="G79" s="92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136">
        <v>0</v>
      </c>
      <c r="N79" s="141">
        <f t="shared" si="1"/>
        <v>0</v>
      </c>
      <c r="O79" s="100"/>
      <c r="P79" s="100"/>
      <c r="S79" s="539"/>
      <c r="T79" s="539"/>
      <c r="U79" s="539"/>
      <c r="V79" s="539"/>
      <c r="W79" s="539"/>
      <c r="X79" s="539"/>
      <c r="Y79" s="539"/>
      <c r="Z79" s="540"/>
      <c r="AB79" s="540"/>
    </row>
    <row r="80" spans="1:28" ht="14.25" customHeight="1" thickBot="1">
      <c r="A80" s="162" t="s">
        <v>261</v>
      </c>
      <c r="B80" s="88"/>
      <c r="C80" s="88"/>
      <c r="D80" s="88"/>
      <c r="E80" s="88"/>
      <c r="F80" s="147"/>
      <c r="G80" s="94">
        <v>0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  <c r="M80" s="87">
        <v>0</v>
      </c>
      <c r="N80" s="140">
        <f t="shared" si="1"/>
        <v>0</v>
      </c>
      <c r="O80" s="100"/>
      <c r="P80" s="100"/>
      <c r="S80" s="539"/>
      <c r="T80" s="539"/>
      <c r="U80" s="539"/>
      <c r="V80" s="539"/>
      <c r="W80" s="539"/>
      <c r="X80" s="539"/>
      <c r="Y80" s="539"/>
      <c r="Z80" s="540"/>
      <c r="AB80" s="540"/>
    </row>
    <row r="81" spans="1:28" ht="14.25" customHeight="1">
      <c r="A81" s="354" t="s">
        <v>210</v>
      </c>
      <c r="B81" s="80"/>
      <c r="C81" s="80"/>
      <c r="D81" s="80"/>
      <c r="E81" s="80"/>
      <c r="F81" s="145"/>
      <c r="G81" s="274">
        <f>SUM(G82:G83)</f>
        <v>14261</v>
      </c>
      <c r="H81" s="275">
        <f aca="true" t="shared" si="2" ref="H81:M81">SUM(H82:H83)</f>
        <v>10138</v>
      </c>
      <c r="I81" s="275">
        <f t="shared" si="2"/>
        <v>60923</v>
      </c>
      <c r="J81" s="275">
        <f t="shared" si="2"/>
        <v>4898</v>
      </c>
      <c r="K81" s="275">
        <f t="shared" si="2"/>
        <v>12558</v>
      </c>
      <c r="L81" s="275">
        <f t="shared" si="2"/>
        <v>0</v>
      </c>
      <c r="M81" s="276">
        <f t="shared" si="2"/>
        <v>25192</v>
      </c>
      <c r="N81" s="277">
        <f t="shared" si="1"/>
        <v>127970</v>
      </c>
      <c r="O81" s="100"/>
      <c r="P81" s="100"/>
      <c r="S81" s="539"/>
      <c r="T81" s="539"/>
      <c r="U81" s="539"/>
      <c r="V81" s="539"/>
      <c r="W81" s="539"/>
      <c r="X81" s="539"/>
      <c r="Y81" s="539"/>
      <c r="Z81" s="540"/>
      <c r="AB81" s="540"/>
    </row>
    <row r="82" spans="1:28" ht="14.25" customHeight="1">
      <c r="A82" s="95"/>
      <c r="B82" s="96"/>
      <c r="C82" s="96"/>
      <c r="D82" s="96"/>
      <c r="E82" s="278" t="s">
        <v>204</v>
      </c>
      <c r="F82" s="279"/>
      <c r="G82" s="280">
        <v>14261</v>
      </c>
      <c r="H82" s="281">
        <v>10138</v>
      </c>
      <c r="I82" s="281">
        <v>57314</v>
      </c>
      <c r="J82" s="281">
        <v>4898</v>
      </c>
      <c r="K82" s="281">
        <v>1598</v>
      </c>
      <c r="L82" s="281">
        <v>0</v>
      </c>
      <c r="M82" s="282">
        <v>23809</v>
      </c>
      <c r="N82" s="245">
        <f t="shared" si="1"/>
        <v>112018</v>
      </c>
      <c r="O82" s="100"/>
      <c r="P82" s="100"/>
      <c r="S82" s="539"/>
      <c r="T82" s="539"/>
      <c r="U82" s="539"/>
      <c r="V82" s="539"/>
      <c r="W82" s="539"/>
      <c r="X82" s="539"/>
      <c r="Y82" s="539"/>
      <c r="Z82" s="540"/>
      <c r="AB82" s="540"/>
    </row>
    <row r="83" spans="1:28" ht="14.25" customHeight="1">
      <c r="A83" s="43"/>
      <c r="B83" s="44"/>
      <c r="C83" s="44"/>
      <c r="D83" s="44"/>
      <c r="E83" s="176" t="s">
        <v>205</v>
      </c>
      <c r="F83" s="283"/>
      <c r="G83" s="284">
        <v>0</v>
      </c>
      <c r="H83" s="285">
        <v>0</v>
      </c>
      <c r="I83" s="285">
        <v>3609</v>
      </c>
      <c r="J83" s="285">
        <v>0</v>
      </c>
      <c r="K83" s="285">
        <v>10960</v>
      </c>
      <c r="L83" s="285">
        <v>0</v>
      </c>
      <c r="M83" s="286">
        <v>1383</v>
      </c>
      <c r="N83" s="246">
        <f t="shared" si="1"/>
        <v>15952</v>
      </c>
      <c r="O83" s="100"/>
      <c r="P83" s="100"/>
      <c r="S83" s="539"/>
      <c r="T83" s="539"/>
      <c r="U83" s="539"/>
      <c r="V83" s="539"/>
      <c r="W83" s="539"/>
      <c r="X83" s="539"/>
      <c r="Y83" s="539"/>
      <c r="Z83" s="540"/>
      <c r="AB83" s="540"/>
    </row>
    <row r="84" spans="1:28" ht="14.25" customHeight="1">
      <c r="A84" s="355" t="s">
        <v>255</v>
      </c>
      <c r="B84" s="85"/>
      <c r="C84" s="85"/>
      <c r="D84" s="85"/>
      <c r="E84" s="85"/>
      <c r="F84" s="146"/>
      <c r="G84" s="184">
        <f>SUM(G85:G86)</f>
        <v>13639</v>
      </c>
      <c r="H84" s="185">
        <f aca="true" t="shared" si="3" ref="H84:M84">SUM(H85:H86)</f>
        <v>0</v>
      </c>
      <c r="I84" s="185">
        <f t="shared" si="3"/>
        <v>83077</v>
      </c>
      <c r="J84" s="185">
        <f t="shared" si="3"/>
        <v>0</v>
      </c>
      <c r="K84" s="185">
        <f t="shared" si="3"/>
        <v>34991</v>
      </c>
      <c r="L84" s="185">
        <f t="shared" si="3"/>
        <v>0</v>
      </c>
      <c r="M84" s="84">
        <f t="shared" si="3"/>
        <v>4669</v>
      </c>
      <c r="N84" s="186">
        <f t="shared" si="1"/>
        <v>136376</v>
      </c>
      <c r="O84" s="100"/>
      <c r="P84" s="100"/>
      <c r="S84" s="539"/>
      <c r="T84" s="539"/>
      <c r="U84" s="539"/>
      <c r="V84" s="539"/>
      <c r="W84" s="539"/>
      <c r="X84" s="539"/>
      <c r="Y84" s="539"/>
      <c r="Z84" s="540"/>
      <c r="AB84" s="540"/>
    </row>
    <row r="85" spans="1:28" ht="14.25" customHeight="1">
      <c r="A85" s="95"/>
      <c r="B85" s="96"/>
      <c r="C85" s="96"/>
      <c r="D85" s="96"/>
      <c r="E85" s="278" t="s">
        <v>204</v>
      </c>
      <c r="F85" s="279"/>
      <c r="G85" s="280">
        <v>13639</v>
      </c>
      <c r="H85" s="281">
        <v>0</v>
      </c>
      <c r="I85" s="281">
        <v>26403</v>
      </c>
      <c r="J85" s="281">
        <v>0</v>
      </c>
      <c r="K85" s="281">
        <v>12251</v>
      </c>
      <c r="L85" s="281">
        <v>0</v>
      </c>
      <c r="M85" s="282">
        <v>766</v>
      </c>
      <c r="N85" s="245">
        <f t="shared" si="1"/>
        <v>53059</v>
      </c>
      <c r="O85" s="100"/>
      <c r="P85" s="100"/>
      <c r="S85" s="539"/>
      <c r="T85" s="539"/>
      <c r="U85" s="539"/>
      <c r="V85" s="539"/>
      <c r="W85" s="539"/>
      <c r="X85" s="539"/>
      <c r="Y85" s="539"/>
      <c r="Z85" s="540"/>
      <c r="AB85" s="540"/>
    </row>
    <row r="86" spans="1:28" ht="14.25" customHeight="1">
      <c r="A86" s="43"/>
      <c r="B86" s="44"/>
      <c r="C86" s="44"/>
      <c r="D86" s="44"/>
      <c r="E86" s="176" t="s">
        <v>205</v>
      </c>
      <c r="F86" s="283"/>
      <c r="G86" s="284">
        <v>0</v>
      </c>
      <c r="H86" s="285">
        <v>0</v>
      </c>
      <c r="I86" s="285">
        <v>56674</v>
      </c>
      <c r="J86" s="285">
        <v>0</v>
      </c>
      <c r="K86" s="285">
        <v>22740</v>
      </c>
      <c r="L86" s="285">
        <v>0</v>
      </c>
      <c r="M86" s="286">
        <v>3903</v>
      </c>
      <c r="N86" s="246">
        <f t="shared" si="1"/>
        <v>83317</v>
      </c>
      <c r="O86" s="100"/>
      <c r="P86" s="100"/>
      <c r="S86" s="539"/>
      <c r="T86" s="539"/>
      <c r="U86" s="539"/>
      <c r="V86" s="539"/>
      <c r="W86" s="539"/>
      <c r="X86" s="539"/>
      <c r="Y86" s="539"/>
      <c r="Z86" s="540"/>
      <c r="AB86" s="540"/>
    </row>
    <row r="87" spans="1:28" ht="14.25" customHeight="1">
      <c r="A87" s="569" t="s">
        <v>256</v>
      </c>
      <c r="B87" s="570"/>
      <c r="C87" s="570"/>
      <c r="D87" s="570"/>
      <c r="E87" s="175" t="s">
        <v>206</v>
      </c>
      <c r="F87" s="270"/>
      <c r="G87" s="271">
        <v>100043</v>
      </c>
      <c r="H87" s="272">
        <v>0</v>
      </c>
      <c r="I87" s="272">
        <v>41538</v>
      </c>
      <c r="J87" s="272">
        <v>0</v>
      </c>
      <c r="K87" s="272">
        <v>12251</v>
      </c>
      <c r="L87" s="272">
        <v>0</v>
      </c>
      <c r="M87" s="268">
        <v>766</v>
      </c>
      <c r="N87" s="273">
        <f t="shared" si="1"/>
        <v>154598</v>
      </c>
      <c r="O87" s="100"/>
      <c r="P87" s="100"/>
      <c r="S87" s="539"/>
      <c r="T87" s="539"/>
      <c r="U87" s="539"/>
      <c r="V87" s="539"/>
      <c r="W87" s="539"/>
      <c r="X87" s="539"/>
      <c r="Y87" s="539"/>
      <c r="Z87" s="540"/>
      <c r="AB87" s="540"/>
    </row>
    <row r="88" spans="1:28" ht="14.25" customHeight="1">
      <c r="A88" s="571"/>
      <c r="B88" s="572"/>
      <c r="C88" s="572"/>
      <c r="D88" s="572"/>
      <c r="E88" s="176" t="s">
        <v>207</v>
      </c>
      <c r="F88" s="322"/>
      <c r="G88" s="349">
        <v>13639</v>
      </c>
      <c r="H88" s="350">
        <v>0</v>
      </c>
      <c r="I88" s="350">
        <v>83077</v>
      </c>
      <c r="J88" s="350">
        <v>0</v>
      </c>
      <c r="K88" s="350">
        <v>24501</v>
      </c>
      <c r="L88" s="350">
        <v>0</v>
      </c>
      <c r="M88" s="351">
        <v>1531</v>
      </c>
      <c r="N88" s="352">
        <f t="shared" si="1"/>
        <v>122748</v>
      </c>
      <c r="O88" s="100"/>
      <c r="P88" s="100"/>
      <c r="S88" s="539"/>
      <c r="T88" s="539"/>
      <c r="U88" s="539"/>
      <c r="V88" s="539"/>
      <c r="W88" s="539"/>
      <c r="X88" s="539"/>
      <c r="Y88" s="539"/>
      <c r="Z88" s="540"/>
      <c r="AB88" s="540"/>
    </row>
    <row r="89" spans="1:28" ht="14.25" customHeight="1">
      <c r="A89" s="569" t="s">
        <v>257</v>
      </c>
      <c r="B89" s="570"/>
      <c r="C89" s="570"/>
      <c r="D89" s="570"/>
      <c r="E89" s="175" t="s">
        <v>208</v>
      </c>
      <c r="F89" s="270"/>
      <c r="G89" s="271">
        <v>7235</v>
      </c>
      <c r="H89" s="272">
        <v>0</v>
      </c>
      <c r="I89" s="272">
        <v>4572</v>
      </c>
      <c r="J89" s="272">
        <v>0</v>
      </c>
      <c r="K89" s="272">
        <v>0</v>
      </c>
      <c r="L89" s="272">
        <v>0</v>
      </c>
      <c r="M89" s="268">
        <v>327</v>
      </c>
      <c r="N89" s="273">
        <f t="shared" si="1"/>
        <v>12134</v>
      </c>
      <c r="O89" s="100"/>
      <c r="P89" s="100"/>
      <c r="S89" s="539"/>
      <c r="T89" s="539"/>
      <c r="U89" s="539"/>
      <c r="V89" s="539"/>
      <c r="W89" s="539"/>
      <c r="X89" s="539"/>
      <c r="Y89" s="539"/>
      <c r="Z89" s="540"/>
      <c r="AB89" s="540"/>
    </row>
    <row r="90" spans="1:28" ht="14.25" customHeight="1">
      <c r="A90" s="571"/>
      <c r="B90" s="572"/>
      <c r="C90" s="572"/>
      <c r="D90" s="572"/>
      <c r="E90" s="176" t="s">
        <v>207</v>
      </c>
      <c r="F90" s="322"/>
      <c r="G90" s="349">
        <v>987</v>
      </c>
      <c r="H90" s="350">
        <v>0</v>
      </c>
      <c r="I90" s="350">
        <v>14648</v>
      </c>
      <c r="J90" s="350">
        <v>0</v>
      </c>
      <c r="K90" s="350">
        <v>7230</v>
      </c>
      <c r="L90" s="350">
        <v>0</v>
      </c>
      <c r="M90" s="351">
        <v>653</v>
      </c>
      <c r="N90" s="352">
        <f t="shared" si="1"/>
        <v>23518</v>
      </c>
      <c r="O90" s="100"/>
      <c r="P90" s="100"/>
      <c r="S90" s="539"/>
      <c r="T90" s="539"/>
      <c r="U90" s="539"/>
      <c r="V90" s="539"/>
      <c r="W90" s="539"/>
      <c r="X90" s="539"/>
      <c r="Y90" s="539"/>
      <c r="Z90" s="540"/>
      <c r="AB90" s="540"/>
    </row>
    <row r="91" spans="1:28" ht="14.25" customHeight="1">
      <c r="A91" s="569" t="s">
        <v>258</v>
      </c>
      <c r="B91" s="570"/>
      <c r="C91" s="570"/>
      <c r="D91" s="570"/>
      <c r="E91" s="175" t="s">
        <v>208</v>
      </c>
      <c r="F91" s="270"/>
      <c r="G91" s="271">
        <v>107278</v>
      </c>
      <c r="H91" s="272">
        <v>0</v>
      </c>
      <c r="I91" s="272">
        <v>46110</v>
      </c>
      <c r="J91" s="272">
        <v>0</v>
      </c>
      <c r="K91" s="272">
        <v>12251</v>
      </c>
      <c r="L91" s="272">
        <v>0</v>
      </c>
      <c r="M91" s="268">
        <v>1093</v>
      </c>
      <c r="N91" s="273">
        <f t="shared" si="1"/>
        <v>166732</v>
      </c>
      <c r="O91" s="100"/>
      <c r="P91" s="100"/>
      <c r="S91" s="539"/>
      <c r="T91" s="539"/>
      <c r="U91" s="539"/>
      <c r="V91" s="539"/>
      <c r="W91" s="539"/>
      <c r="X91" s="539"/>
      <c r="Y91" s="539"/>
      <c r="Z91" s="540"/>
      <c r="AB91" s="540"/>
    </row>
    <row r="92" spans="1:28" ht="14.25" customHeight="1" thickBot="1">
      <c r="A92" s="573"/>
      <c r="B92" s="574"/>
      <c r="C92" s="574"/>
      <c r="D92" s="574"/>
      <c r="E92" s="177" t="s">
        <v>209</v>
      </c>
      <c r="F92" s="65"/>
      <c r="G92" s="265">
        <v>14626</v>
      </c>
      <c r="H92" s="266">
        <v>0</v>
      </c>
      <c r="I92" s="266">
        <v>97725</v>
      </c>
      <c r="J92" s="266">
        <v>0</v>
      </c>
      <c r="K92" s="266">
        <v>31731</v>
      </c>
      <c r="L92" s="266">
        <v>0</v>
      </c>
      <c r="M92" s="264">
        <v>2184</v>
      </c>
      <c r="N92" s="267">
        <f t="shared" si="1"/>
        <v>146266</v>
      </c>
      <c r="O92" s="100"/>
      <c r="P92" s="100"/>
      <c r="S92" s="539"/>
      <c r="T92" s="539"/>
      <c r="U92" s="539"/>
      <c r="V92" s="539"/>
      <c r="W92" s="539"/>
      <c r="X92" s="539"/>
      <c r="Y92" s="539"/>
      <c r="Z92" s="540"/>
      <c r="AB92" s="540"/>
    </row>
    <row r="93" spans="1:30" ht="10.5" customHeight="1">
      <c r="A93" s="411" t="s">
        <v>278</v>
      </c>
      <c r="B93" s="412"/>
      <c r="C93" s="413"/>
      <c r="D93" s="413"/>
      <c r="E93" s="549" t="s">
        <v>273</v>
      </c>
      <c r="F93" s="550"/>
      <c r="G93" s="82"/>
      <c r="H93" s="275"/>
      <c r="I93" s="80"/>
      <c r="J93" s="275"/>
      <c r="K93" s="80"/>
      <c r="L93" s="275"/>
      <c r="M93" s="80"/>
      <c r="N93" s="347"/>
      <c r="O93" s="96"/>
      <c r="P93" s="100"/>
      <c r="Q93" s="100"/>
      <c r="R93" s="100"/>
      <c r="S93" s="529"/>
      <c r="U93" s="539"/>
      <c r="V93" s="539"/>
      <c r="W93" s="539"/>
      <c r="X93" s="539"/>
      <c r="Y93" s="539"/>
      <c r="Z93" s="539"/>
      <c r="AA93" s="539"/>
      <c r="AB93" s="540"/>
      <c r="AD93" s="540"/>
    </row>
    <row r="94" spans="1:30" ht="10.5" customHeight="1" thickBot="1">
      <c r="A94" s="414"/>
      <c r="B94" s="415" t="s">
        <v>322</v>
      </c>
      <c r="C94" s="416"/>
      <c r="D94" s="416"/>
      <c r="E94" s="544" t="s">
        <v>277</v>
      </c>
      <c r="F94" s="545"/>
      <c r="G94" s="61"/>
      <c r="H94" s="266"/>
      <c r="I94" s="62"/>
      <c r="J94" s="266"/>
      <c r="K94" s="62"/>
      <c r="L94" s="266"/>
      <c r="M94" s="62"/>
      <c r="N94" s="348"/>
      <c r="O94" s="96"/>
      <c r="P94" s="100"/>
      <c r="Q94" s="100"/>
      <c r="R94" s="100"/>
      <c r="S94" s="529"/>
      <c r="U94" s="539"/>
      <c r="V94" s="539"/>
      <c r="W94" s="539"/>
      <c r="X94" s="539"/>
      <c r="Y94" s="539"/>
      <c r="Z94" s="539"/>
      <c r="AA94" s="539"/>
      <c r="AB94" s="540"/>
      <c r="AD94" s="540"/>
    </row>
    <row r="95" spans="1:25" ht="14.25" customHeight="1">
      <c r="A95" s="56"/>
      <c r="B95" s="56"/>
      <c r="C95" s="56"/>
      <c r="D95" s="56"/>
      <c r="E95" s="56"/>
      <c r="F95" s="56"/>
      <c r="G95" s="96"/>
      <c r="H95" s="96"/>
      <c r="I95" s="96"/>
      <c r="J95" s="96"/>
      <c r="K95" s="96"/>
      <c r="L95" s="96"/>
      <c r="M95" s="96"/>
      <c r="N95" s="99"/>
      <c r="O95" s="100"/>
      <c r="P95" s="100"/>
      <c r="S95" s="541"/>
      <c r="T95" s="541"/>
      <c r="U95" s="541"/>
      <c r="V95" s="541"/>
      <c r="W95" s="541"/>
      <c r="X95" s="541"/>
      <c r="Y95" s="541"/>
    </row>
    <row r="96" spans="1:25" ht="14.25" customHeight="1">
      <c r="A96" s="56"/>
      <c r="B96" s="56"/>
      <c r="C96" s="56"/>
      <c r="D96" s="56"/>
      <c r="E96" s="56"/>
      <c r="F96" s="56"/>
      <c r="G96" s="96"/>
      <c r="H96" s="96"/>
      <c r="I96" s="96"/>
      <c r="J96" s="96"/>
      <c r="K96" s="96"/>
      <c r="L96" s="96"/>
      <c r="M96" s="96"/>
      <c r="N96" s="96"/>
      <c r="O96" s="100"/>
      <c r="P96" s="100"/>
      <c r="S96" s="541"/>
      <c r="T96" s="541"/>
      <c r="U96" s="541"/>
      <c r="V96" s="541"/>
      <c r="W96" s="541"/>
      <c r="X96" s="541"/>
      <c r="Y96" s="541"/>
    </row>
    <row r="97" spans="1:25" ht="14.25" customHeight="1">
      <c r="A97" s="56"/>
      <c r="B97" s="56"/>
      <c r="C97" s="56"/>
      <c r="D97" s="56"/>
      <c r="E97" s="56"/>
      <c r="F97" s="56"/>
      <c r="G97" s="96"/>
      <c r="H97" s="96"/>
      <c r="I97" s="96"/>
      <c r="J97" s="96"/>
      <c r="K97" s="96"/>
      <c r="L97" s="96"/>
      <c r="M97" s="96"/>
      <c r="N97" s="99"/>
      <c r="O97" s="100"/>
      <c r="P97" s="100"/>
      <c r="S97" s="541"/>
      <c r="T97" s="541"/>
      <c r="U97" s="541"/>
      <c r="V97" s="541"/>
      <c r="W97" s="541"/>
      <c r="X97" s="541"/>
      <c r="Y97" s="541"/>
    </row>
    <row r="98" spans="1:16" ht="14.25" customHeight="1">
      <c r="A98" s="56"/>
      <c r="B98" s="56"/>
      <c r="C98" s="56"/>
      <c r="D98" s="56"/>
      <c r="E98" s="56"/>
      <c r="F98" s="56"/>
      <c r="G98" s="96"/>
      <c r="H98" s="96"/>
      <c r="I98" s="96"/>
      <c r="J98" s="96"/>
      <c r="K98" s="96"/>
      <c r="L98" s="96"/>
      <c r="M98" s="96"/>
      <c r="N98" s="96"/>
      <c r="O98" s="100"/>
      <c r="P98" s="100"/>
    </row>
    <row r="99" spans="1:16" ht="14.25" customHeight="1">
      <c r="A99" s="56"/>
      <c r="B99" s="56"/>
      <c r="C99" s="56"/>
      <c r="D99" s="56"/>
      <c r="E99" s="56"/>
      <c r="F99" s="56"/>
      <c r="G99" s="96"/>
      <c r="H99" s="96"/>
      <c r="I99" s="96"/>
      <c r="J99" s="96"/>
      <c r="K99" s="96"/>
      <c r="L99" s="96"/>
      <c r="M99" s="96"/>
      <c r="N99" s="99"/>
      <c r="O99" s="100"/>
      <c r="P99" s="100"/>
    </row>
    <row r="100" spans="1:16" ht="14.25" customHeight="1">
      <c r="A100" s="74"/>
      <c r="B100" s="74"/>
      <c r="C100" s="74"/>
      <c r="D100" s="74"/>
      <c r="E100" s="74"/>
      <c r="F100" s="74"/>
      <c r="G100" s="353"/>
      <c r="H100" s="353"/>
      <c r="I100" s="353"/>
      <c r="J100" s="353"/>
      <c r="K100" s="353"/>
      <c r="L100" s="353"/>
      <c r="M100" s="353"/>
      <c r="N100" s="353"/>
      <c r="O100" s="100"/>
      <c r="P100" s="100"/>
    </row>
    <row r="101" spans="1:16" ht="14.25" customHeight="1">
      <c r="A101" s="74"/>
      <c r="B101" s="74"/>
      <c r="C101" s="74"/>
      <c r="D101" s="74"/>
      <c r="E101" s="74"/>
      <c r="F101" s="74"/>
      <c r="G101" s="353"/>
      <c r="H101" s="353"/>
      <c r="I101" s="353"/>
      <c r="J101" s="353"/>
      <c r="K101" s="353"/>
      <c r="L101" s="353"/>
      <c r="M101" s="353"/>
      <c r="N101" s="353"/>
      <c r="O101" s="100"/>
      <c r="P101" s="100"/>
    </row>
    <row r="102" spans="1:16" ht="14.25" customHeight="1">
      <c r="A102" s="74"/>
      <c r="B102" s="74"/>
      <c r="C102" s="74"/>
      <c r="D102" s="74"/>
      <c r="E102" s="74"/>
      <c r="F102" s="74"/>
      <c r="G102" s="353"/>
      <c r="H102" s="353"/>
      <c r="I102" s="353"/>
      <c r="J102" s="353"/>
      <c r="K102" s="353"/>
      <c r="L102" s="353"/>
      <c r="M102" s="353"/>
      <c r="N102" s="353"/>
      <c r="O102" s="100"/>
      <c r="P102" s="100"/>
    </row>
    <row r="103" spans="1:16" ht="14.25" customHeight="1">
      <c r="A103" s="74"/>
      <c r="B103" s="74"/>
      <c r="C103" s="74"/>
      <c r="D103" s="74"/>
      <c r="E103" s="74"/>
      <c r="F103" s="74"/>
      <c r="G103" s="353"/>
      <c r="H103" s="353"/>
      <c r="I103" s="353"/>
      <c r="J103" s="353"/>
      <c r="K103" s="353"/>
      <c r="L103" s="353"/>
      <c r="M103" s="353"/>
      <c r="N103" s="353"/>
      <c r="O103" s="100"/>
      <c r="P103" s="100"/>
    </row>
    <row r="104" spans="1:16" ht="14.25" customHeight="1">
      <c r="A104" s="74"/>
      <c r="B104" s="74"/>
      <c r="C104" s="74"/>
      <c r="D104" s="74"/>
      <c r="E104" s="74"/>
      <c r="F104" s="74"/>
      <c r="G104" s="96"/>
      <c r="H104" s="96"/>
      <c r="I104" s="96"/>
      <c r="J104" s="96"/>
      <c r="K104" s="96"/>
      <c r="L104" s="96"/>
      <c r="M104" s="96"/>
      <c r="N104" s="100"/>
      <c r="O104" s="100"/>
      <c r="P104" s="100"/>
    </row>
    <row r="105" spans="1:16" ht="14.25" customHeight="1">
      <c r="A105" s="74"/>
      <c r="B105" s="74"/>
      <c r="C105" s="74"/>
      <c r="D105" s="74"/>
      <c r="E105" s="74"/>
      <c r="F105" s="74"/>
      <c r="G105" s="96"/>
      <c r="H105" s="96"/>
      <c r="I105" s="96"/>
      <c r="J105" s="96"/>
      <c r="K105" s="96"/>
      <c r="L105" s="96"/>
      <c r="M105" s="96"/>
      <c r="N105" s="100"/>
      <c r="O105" s="100"/>
      <c r="P105" s="100"/>
    </row>
    <row r="106" spans="1:16" ht="14.25" customHeight="1">
      <c r="A106" s="74"/>
      <c r="B106" s="74"/>
      <c r="C106" s="74"/>
      <c r="D106" s="74"/>
      <c r="E106" s="74"/>
      <c r="F106" s="74"/>
      <c r="G106" s="96"/>
      <c r="H106" s="96"/>
      <c r="I106" s="96"/>
      <c r="J106" s="96"/>
      <c r="K106" s="96"/>
      <c r="L106" s="96"/>
      <c r="M106" s="96"/>
      <c r="N106" s="100"/>
      <c r="O106" s="100"/>
      <c r="P106" s="100"/>
    </row>
    <row r="107" spans="1:16" ht="14.25" customHeight="1">
      <c r="A107" s="74"/>
      <c r="B107" s="74"/>
      <c r="C107" s="74"/>
      <c r="D107" s="74"/>
      <c r="E107" s="74"/>
      <c r="F107" s="74"/>
      <c r="G107" s="96"/>
      <c r="H107" s="96"/>
      <c r="I107" s="96"/>
      <c r="J107" s="96"/>
      <c r="K107" s="96"/>
      <c r="L107" s="96"/>
      <c r="M107" s="96"/>
      <c r="N107" s="100"/>
      <c r="O107" s="100"/>
      <c r="P107" s="100"/>
    </row>
    <row r="108" spans="1:16" ht="14.25" customHeight="1">
      <c r="A108" s="74"/>
      <c r="B108" s="74"/>
      <c r="C108" s="74"/>
      <c r="D108" s="74"/>
      <c r="E108" s="74"/>
      <c r="F108" s="74"/>
      <c r="G108" s="96"/>
      <c r="H108" s="96"/>
      <c r="I108" s="96"/>
      <c r="J108" s="96"/>
      <c r="K108" s="96"/>
      <c r="L108" s="96"/>
      <c r="M108" s="96"/>
      <c r="N108" s="100"/>
      <c r="O108" s="100"/>
      <c r="P108" s="100"/>
    </row>
    <row r="109" spans="1:16" ht="14.25" customHeight="1">
      <c r="A109" s="74"/>
      <c r="B109" s="74"/>
      <c r="C109" s="74"/>
      <c r="D109" s="74"/>
      <c r="E109" s="74"/>
      <c r="F109" s="74"/>
      <c r="G109" s="96"/>
      <c r="H109" s="96"/>
      <c r="I109" s="96"/>
      <c r="J109" s="96"/>
      <c r="K109" s="96"/>
      <c r="L109" s="96"/>
      <c r="M109" s="96"/>
      <c r="N109" s="100"/>
      <c r="O109" s="100"/>
      <c r="P109" s="100"/>
    </row>
    <row r="110" spans="1:14" ht="14.25" customHeight="1">
      <c r="A110" s="74"/>
      <c r="B110" s="74"/>
      <c r="C110" s="74"/>
      <c r="D110" s="74"/>
      <c r="E110" s="74"/>
      <c r="F110" s="74"/>
      <c r="N110" s="74"/>
    </row>
    <row r="111" spans="1:14" ht="14.25" customHeight="1">
      <c r="A111" s="74"/>
      <c r="B111" s="74"/>
      <c r="C111" s="74"/>
      <c r="D111" s="74"/>
      <c r="E111" s="74"/>
      <c r="F111" s="74"/>
      <c r="N111" s="74"/>
    </row>
    <row r="112" spans="1:14" ht="14.25" customHeight="1">
      <c r="A112" s="74"/>
      <c r="B112" s="74"/>
      <c r="C112" s="74"/>
      <c r="D112" s="74"/>
      <c r="E112" s="74"/>
      <c r="F112" s="74"/>
      <c r="N112" s="74"/>
    </row>
    <row r="113" spans="1:14" ht="14.25" customHeight="1">
      <c r="A113" s="74"/>
      <c r="B113" s="74"/>
      <c r="C113" s="74"/>
      <c r="D113" s="74"/>
      <c r="E113" s="74"/>
      <c r="F113" s="74"/>
      <c r="N113" s="74"/>
    </row>
    <row r="114" spans="1:14" ht="14.25" customHeight="1">
      <c r="A114" s="74"/>
      <c r="B114" s="74"/>
      <c r="C114" s="74"/>
      <c r="D114" s="74"/>
      <c r="E114" s="74"/>
      <c r="F114" s="74"/>
      <c r="N114" s="74"/>
    </row>
    <row r="115" spans="1:14" ht="14.25" customHeight="1">
      <c r="A115" s="74"/>
      <c r="B115" s="74"/>
      <c r="C115" s="74"/>
      <c r="D115" s="74"/>
      <c r="E115" s="74"/>
      <c r="F115" s="74"/>
      <c r="N115" s="74"/>
    </row>
    <row r="116" spans="1:14" ht="14.25" customHeight="1">
      <c r="A116" s="74"/>
      <c r="B116" s="74"/>
      <c r="C116" s="74"/>
      <c r="D116" s="74"/>
      <c r="E116" s="74"/>
      <c r="F116" s="74"/>
      <c r="N116" s="74"/>
    </row>
    <row r="117" spans="1:14" ht="14.25" customHeight="1">
      <c r="A117" s="74"/>
      <c r="B117" s="74"/>
      <c r="C117" s="74"/>
      <c r="D117" s="74"/>
      <c r="E117" s="74"/>
      <c r="F117" s="74"/>
      <c r="N117" s="74"/>
    </row>
    <row r="118" spans="1:14" ht="14.25" customHeight="1">
      <c r="A118" s="74"/>
      <c r="B118" s="74"/>
      <c r="C118" s="74"/>
      <c r="D118" s="74"/>
      <c r="E118" s="74"/>
      <c r="F118" s="74"/>
      <c r="N118" s="74"/>
    </row>
    <row r="119" spans="1:14" ht="14.25" customHeight="1">
      <c r="A119" s="74"/>
      <c r="B119" s="74"/>
      <c r="C119" s="74"/>
      <c r="D119" s="74"/>
      <c r="E119" s="74"/>
      <c r="F119" s="74"/>
      <c r="N119" s="74"/>
    </row>
    <row r="120" spans="1:14" ht="14.25" customHeight="1">
      <c r="A120" s="74"/>
      <c r="B120" s="74"/>
      <c r="C120" s="74"/>
      <c r="D120" s="74"/>
      <c r="E120" s="74"/>
      <c r="F120" s="74"/>
      <c r="N120" s="74"/>
    </row>
    <row r="121" spans="1:14" ht="14.25" customHeight="1">
      <c r="A121" s="74"/>
      <c r="B121" s="74"/>
      <c r="C121" s="74"/>
      <c r="D121" s="74"/>
      <c r="E121" s="74"/>
      <c r="F121" s="74"/>
      <c r="N121" s="74"/>
    </row>
    <row r="122" spans="1:14" ht="14.25" customHeight="1">
      <c r="A122" s="74"/>
      <c r="B122" s="74"/>
      <c r="C122" s="74"/>
      <c r="D122" s="74"/>
      <c r="E122" s="74"/>
      <c r="F122" s="74"/>
      <c r="N122" s="74"/>
    </row>
    <row r="123" spans="1:14" ht="14.25" customHeight="1">
      <c r="A123" s="74"/>
      <c r="B123" s="74"/>
      <c r="C123" s="74"/>
      <c r="D123" s="74"/>
      <c r="E123" s="74"/>
      <c r="F123" s="74"/>
      <c r="N123" s="74"/>
    </row>
    <row r="124" spans="1:14" ht="14.25" customHeight="1">
      <c r="A124" s="74"/>
      <c r="B124" s="74"/>
      <c r="C124" s="74"/>
      <c r="D124" s="74"/>
      <c r="E124" s="74"/>
      <c r="F124" s="74"/>
      <c r="N124" s="74"/>
    </row>
    <row r="125" spans="1:14" ht="14.25" customHeight="1">
      <c r="A125" s="74"/>
      <c r="B125" s="74"/>
      <c r="C125" s="74"/>
      <c r="D125" s="74"/>
      <c r="E125" s="74"/>
      <c r="F125" s="74"/>
      <c r="N125" s="74"/>
    </row>
    <row r="126" spans="1:14" ht="14.25" customHeight="1">
      <c r="A126" s="74"/>
      <c r="B126" s="74"/>
      <c r="C126" s="74"/>
      <c r="D126" s="74"/>
      <c r="E126" s="74"/>
      <c r="F126" s="74"/>
      <c r="N126" s="74"/>
    </row>
    <row r="127" spans="1:14" ht="14.25" customHeight="1">
      <c r="A127" s="74"/>
      <c r="B127" s="74"/>
      <c r="C127" s="74"/>
      <c r="D127" s="74"/>
      <c r="E127" s="74"/>
      <c r="F127" s="74"/>
      <c r="N127" s="74"/>
    </row>
    <row r="128" spans="1:14" ht="14.25" customHeight="1">
      <c r="A128" s="74"/>
      <c r="B128" s="74"/>
      <c r="C128" s="74"/>
      <c r="D128" s="74"/>
      <c r="E128" s="74"/>
      <c r="F128" s="74"/>
      <c r="N128" s="74"/>
    </row>
    <row r="129" spans="1:14" ht="14.25" customHeight="1">
      <c r="A129" s="74"/>
      <c r="B129" s="74"/>
      <c r="C129" s="74"/>
      <c r="D129" s="74"/>
      <c r="E129" s="74"/>
      <c r="F129" s="74"/>
      <c r="N129" s="74"/>
    </row>
    <row r="130" spans="1:14" ht="14.25" customHeight="1">
      <c r="A130" s="74"/>
      <c r="B130" s="74"/>
      <c r="C130" s="74"/>
      <c r="D130" s="74"/>
      <c r="E130" s="74"/>
      <c r="F130" s="74"/>
      <c r="N130" s="74"/>
    </row>
    <row r="131" spans="1:14" ht="14.25" customHeight="1">
      <c r="A131" s="74"/>
      <c r="B131" s="74"/>
      <c r="C131" s="74"/>
      <c r="D131" s="74"/>
      <c r="E131" s="74"/>
      <c r="F131" s="74"/>
      <c r="N131" s="74"/>
    </row>
    <row r="132" spans="1:14" ht="14.25" customHeight="1">
      <c r="A132" s="74"/>
      <c r="B132" s="74"/>
      <c r="C132" s="74"/>
      <c r="D132" s="74"/>
      <c r="E132" s="74"/>
      <c r="F132" s="74"/>
      <c r="N132" s="74"/>
    </row>
    <row r="133" spans="1:14" ht="14.25" customHeight="1">
      <c r="A133" s="74"/>
      <c r="B133" s="74"/>
      <c r="C133" s="74"/>
      <c r="D133" s="74"/>
      <c r="E133" s="74"/>
      <c r="F133" s="74"/>
      <c r="N133" s="74"/>
    </row>
    <row r="134" spans="1:14" ht="14.25" customHeight="1">
      <c r="A134" s="74"/>
      <c r="B134" s="74"/>
      <c r="C134" s="74"/>
      <c r="D134" s="74"/>
      <c r="E134" s="74"/>
      <c r="F134" s="74"/>
      <c r="N134" s="74"/>
    </row>
    <row r="135" spans="1:14" ht="14.25" customHeight="1">
      <c r="A135" s="74"/>
      <c r="B135" s="74"/>
      <c r="C135" s="74"/>
      <c r="D135" s="74"/>
      <c r="E135" s="74"/>
      <c r="F135" s="74"/>
      <c r="N135" s="74"/>
    </row>
    <row r="136" spans="1:14" ht="14.25" customHeight="1">
      <c r="A136" s="74"/>
      <c r="B136" s="74"/>
      <c r="C136" s="74"/>
      <c r="D136" s="74"/>
      <c r="E136" s="74"/>
      <c r="F136" s="74"/>
      <c r="N136" s="74"/>
    </row>
    <row r="137" spans="1:14" ht="14.25" customHeight="1">
      <c r="A137" s="74"/>
      <c r="B137" s="74"/>
      <c r="C137" s="74"/>
      <c r="D137" s="74"/>
      <c r="E137" s="74"/>
      <c r="F137" s="74"/>
      <c r="N137" s="74"/>
    </row>
    <row r="138" spans="1:14" ht="14.25" customHeight="1">
      <c r="A138" s="74"/>
      <c r="B138" s="74"/>
      <c r="C138" s="74"/>
      <c r="D138" s="74"/>
      <c r="E138" s="74"/>
      <c r="F138" s="74"/>
      <c r="N138" s="74"/>
    </row>
    <row r="139" spans="1:14" ht="14.25" customHeight="1">
      <c r="A139" s="74"/>
      <c r="B139" s="74"/>
      <c r="C139" s="74"/>
      <c r="D139" s="74"/>
      <c r="E139" s="74"/>
      <c r="F139" s="74"/>
      <c r="N139" s="74"/>
    </row>
    <row r="140" spans="1:14" ht="14.25" customHeight="1">
      <c r="A140" s="74"/>
      <c r="B140" s="74"/>
      <c r="C140" s="74"/>
      <c r="D140" s="74"/>
      <c r="E140" s="74"/>
      <c r="F140" s="74"/>
      <c r="N140" s="74"/>
    </row>
    <row r="141" spans="1:14" ht="14.25" customHeight="1">
      <c r="A141" s="74"/>
      <c r="B141" s="74"/>
      <c r="C141" s="74"/>
      <c r="D141" s="74"/>
      <c r="E141" s="74"/>
      <c r="F141" s="74"/>
      <c r="N141" s="74"/>
    </row>
    <row r="142" spans="1:14" ht="14.25" customHeight="1">
      <c r="A142" s="74"/>
      <c r="B142" s="74"/>
      <c r="C142" s="74"/>
      <c r="D142" s="74"/>
      <c r="E142" s="74"/>
      <c r="F142" s="74"/>
      <c r="N142" s="74"/>
    </row>
    <row r="143" spans="1:14" ht="14.25" customHeight="1">
      <c r="A143" s="74"/>
      <c r="B143" s="74"/>
      <c r="C143" s="74"/>
      <c r="D143" s="74"/>
      <c r="E143" s="74"/>
      <c r="F143" s="74"/>
      <c r="N143" s="74"/>
    </row>
    <row r="144" spans="1:14" ht="14.25" customHeight="1">
      <c r="A144" s="74"/>
      <c r="B144" s="74"/>
      <c r="C144" s="74"/>
      <c r="D144" s="74"/>
      <c r="E144" s="74"/>
      <c r="F144" s="74"/>
      <c r="N144" s="74"/>
    </row>
    <row r="145" spans="1:14" ht="14.25" customHeight="1">
      <c r="A145" s="74"/>
      <c r="B145" s="74"/>
      <c r="C145" s="74"/>
      <c r="D145" s="74"/>
      <c r="E145" s="74"/>
      <c r="F145" s="74"/>
      <c r="N145" s="74"/>
    </row>
    <row r="146" spans="1:14" ht="14.25" customHeight="1">
      <c r="A146" s="74"/>
      <c r="B146" s="74"/>
      <c r="C146" s="74"/>
      <c r="D146" s="74"/>
      <c r="E146" s="74"/>
      <c r="F146" s="74"/>
      <c r="N146" s="74"/>
    </row>
    <row r="147" spans="1:14" ht="14.25" customHeight="1">
      <c r="A147" s="74"/>
      <c r="B147" s="74"/>
      <c r="C147" s="74"/>
      <c r="D147" s="74"/>
      <c r="E147" s="74"/>
      <c r="F147" s="74"/>
      <c r="N147" s="74"/>
    </row>
    <row r="148" spans="1:14" ht="14.25" customHeight="1">
      <c r="A148" s="74"/>
      <c r="B148" s="74"/>
      <c r="C148" s="74"/>
      <c r="D148" s="74"/>
      <c r="E148" s="74"/>
      <c r="F148" s="74"/>
      <c r="N148" s="74"/>
    </row>
    <row r="149" spans="1:14" ht="14.25" customHeight="1">
      <c r="A149" s="74"/>
      <c r="B149" s="74"/>
      <c r="C149" s="74"/>
      <c r="D149" s="74"/>
      <c r="E149" s="74"/>
      <c r="F149" s="74"/>
      <c r="N149" s="74"/>
    </row>
    <row r="150" spans="1:14" ht="14.25" customHeight="1">
      <c r="A150" s="74"/>
      <c r="B150" s="74"/>
      <c r="C150" s="74"/>
      <c r="D150" s="74"/>
      <c r="E150" s="74"/>
      <c r="F150" s="74"/>
      <c r="N150" s="74"/>
    </row>
    <row r="151" spans="1:14" ht="14.25" customHeight="1">
      <c r="A151" s="74"/>
      <c r="B151" s="74"/>
      <c r="C151" s="74"/>
      <c r="D151" s="74"/>
      <c r="E151" s="74"/>
      <c r="F151" s="74"/>
      <c r="N151" s="74"/>
    </row>
    <row r="152" spans="1:14" ht="14.25" customHeight="1">
      <c r="A152" s="74"/>
      <c r="B152" s="74"/>
      <c r="C152" s="74"/>
      <c r="D152" s="74"/>
      <c r="E152" s="74"/>
      <c r="F152" s="74"/>
      <c r="N152" s="74"/>
    </row>
    <row r="153" spans="1:14" ht="14.25" customHeight="1">
      <c r="A153" s="74"/>
      <c r="B153" s="74"/>
      <c r="C153" s="74"/>
      <c r="D153" s="74"/>
      <c r="E153" s="74"/>
      <c r="F153" s="74"/>
      <c r="N153" s="74"/>
    </row>
    <row r="154" spans="1:14" ht="14.25" customHeight="1">
      <c r="A154" s="74"/>
      <c r="B154" s="74"/>
      <c r="C154" s="74"/>
      <c r="D154" s="74"/>
      <c r="E154" s="74"/>
      <c r="F154" s="74"/>
      <c r="N154" s="74"/>
    </row>
    <row r="155" spans="1:14" ht="14.25" customHeight="1">
      <c r="A155" s="74"/>
      <c r="B155" s="74"/>
      <c r="C155" s="74"/>
      <c r="D155" s="74"/>
      <c r="E155" s="74"/>
      <c r="F155" s="74"/>
      <c r="N155" s="74"/>
    </row>
    <row r="156" spans="1:14" ht="14.25" customHeight="1">
      <c r="A156" s="74"/>
      <c r="B156" s="74"/>
      <c r="C156" s="74"/>
      <c r="D156" s="74"/>
      <c r="E156" s="74"/>
      <c r="F156" s="74"/>
      <c r="N156" s="74"/>
    </row>
    <row r="157" spans="1:14" ht="14.25" customHeight="1">
      <c r="A157" s="74"/>
      <c r="B157" s="74"/>
      <c r="C157" s="74"/>
      <c r="D157" s="74"/>
      <c r="E157" s="74"/>
      <c r="F157" s="74"/>
      <c r="N157" s="74"/>
    </row>
    <row r="158" spans="1:14" ht="14.25" customHeight="1">
      <c r="A158" s="74"/>
      <c r="B158" s="74"/>
      <c r="C158" s="74"/>
      <c r="D158" s="74"/>
      <c r="E158" s="74"/>
      <c r="F158" s="74"/>
      <c r="N158" s="74"/>
    </row>
    <row r="159" spans="1:14" ht="14.25" customHeight="1">
      <c r="A159" s="74"/>
      <c r="B159" s="74"/>
      <c r="C159" s="74"/>
      <c r="D159" s="74"/>
      <c r="E159" s="74"/>
      <c r="F159" s="74"/>
      <c r="N159" s="74"/>
    </row>
    <row r="160" spans="1:14" ht="14.25" customHeight="1">
      <c r="A160" s="74"/>
      <c r="B160" s="74"/>
      <c r="C160" s="74"/>
      <c r="D160" s="74"/>
      <c r="E160" s="74"/>
      <c r="F160" s="74"/>
      <c r="N160" s="74"/>
    </row>
    <row r="161" spans="1:14" ht="14.25" customHeight="1">
      <c r="A161" s="74"/>
      <c r="B161" s="74"/>
      <c r="C161" s="74"/>
      <c r="D161" s="74"/>
      <c r="E161" s="74"/>
      <c r="F161" s="74"/>
      <c r="N161" s="74"/>
    </row>
    <row r="162" spans="1:14" ht="14.25" customHeight="1">
      <c r="A162" s="74"/>
      <c r="B162" s="74"/>
      <c r="C162" s="74"/>
      <c r="D162" s="74"/>
      <c r="E162" s="74"/>
      <c r="F162" s="74"/>
      <c r="N162" s="74"/>
    </row>
    <row r="163" spans="1:14" ht="14.25" customHeight="1">
      <c r="A163" s="74"/>
      <c r="B163" s="74"/>
      <c r="C163" s="74"/>
      <c r="D163" s="74"/>
      <c r="E163" s="74"/>
      <c r="F163" s="74"/>
      <c r="N163" s="74"/>
    </row>
    <row r="164" spans="1:14" ht="14.25" customHeight="1">
      <c r="A164" s="74"/>
      <c r="B164" s="74"/>
      <c r="C164" s="74"/>
      <c r="D164" s="74"/>
      <c r="E164" s="74"/>
      <c r="F164" s="74"/>
      <c r="N164" s="74"/>
    </row>
    <row r="165" spans="1:14" ht="14.25" customHeight="1">
      <c r="A165" s="74"/>
      <c r="B165" s="74"/>
      <c r="C165" s="74"/>
      <c r="D165" s="74"/>
      <c r="E165" s="74"/>
      <c r="F165" s="74"/>
      <c r="N165" s="74"/>
    </row>
    <row r="166" spans="1:14" ht="14.25" customHeight="1">
      <c r="A166" s="74"/>
      <c r="B166" s="74"/>
      <c r="C166" s="74"/>
      <c r="D166" s="74"/>
      <c r="E166" s="74"/>
      <c r="F166" s="74"/>
      <c r="N166" s="74"/>
    </row>
    <row r="167" spans="1:14" ht="14.25" customHeight="1">
      <c r="A167" s="74"/>
      <c r="B167" s="74"/>
      <c r="C167" s="74"/>
      <c r="D167" s="74"/>
      <c r="E167" s="74"/>
      <c r="F167" s="74"/>
      <c r="N167" s="74"/>
    </row>
    <row r="168" spans="1:14" ht="14.25" customHeight="1">
      <c r="A168" s="74"/>
      <c r="B168" s="74"/>
      <c r="C168" s="74"/>
      <c r="D168" s="74"/>
      <c r="E168" s="74"/>
      <c r="F168" s="74"/>
      <c r="N168" s="74"/>
    </row>
    <row r="169" spans="1:14" ht="14.25" customHeight="1">
      <c r="A169" s="74"/>
      <c r="B169" s="74"/>
      <c r="C169" s="74"/>
      <c r="D169" s="74"/>
      <c r="E169" s="74"/>
      <c r="F169" s="74"/>
      <c r="N169" s="74"/>
    </row>
  </sheetData>
  <mergeCells count="11">
    <mergeCell ref="A89:D90"/>
    <mergeCell ref="A91:D92"/>
    <mergeCell ref="A87:D88"/>
    <mergeCell ref="E59:F59"/>
    <mergeCell ref="E60:F60"/>
    <mergeCell ref="E93:F93"/>
    <mergeCell ref="E94:F94"/>
    <mergeCell ref="N2:N3"/>
    <mergeCell ref="E44:F44"/>
    <mergeCell ref="E46:F46"/>
    <mergeCell ref="E58:F58"/>
  </mergeCells>
  <conditionalFormatting sqref="A95:IV65536 E93:E94 G67:K94 L1:IV94 A1:C92 D67:F92 D1:K66">
    <cfRule type="cellIs" priority="1" dxfId="0" operator="equal" stopIfTrue="1">
      <formula>0</formula>
    </cfRule>
  </conditionalFormatting>
  <printOptions/>
  <pageMargins left="0.5511811023622047" right="0.2362204724409449" top="0.4724409448818898" bottom="0.4724409448818898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27"/>
  <sheetViews>
    <sheetView workbookViewId="0" topLeftCell="A1">
      <selection activeCell="I20" sqref="I20"/>
    </sheetView>
  </sheetViews>
  <sheetFormatPr defaultColWidth="9.00390625" defaultRowHeight="13.5"/>
  <cols>
    <col min="5" max="12" width="8.625" style="0" customWidth="1"/>
  </cols>
  <sheetData>
    <row r="1" spans="1:12" ht="19.5" customHeight="1" thickBot="1">
      <c r="A1" s="203" t="s">
        <v>262</v>
      </c>
      <c r="B1" s="2"/>
      <c r="C1" s="2"/>
      <c r="D1" s="2"/>
      <c r="E1" s="474"/>
      <c r="F1" s="474"/>
      <c r="G1" s="474"/>
      <c r="H1" s="474"/>
      <c r="I1" s="474"/>
      <c r="J1" s="474"/>
      <c r="K1" s="474"/>
      <c r="L1" s="356" t="s">
        <v>38</v>
      </c>
    </row>
    <row r="2" spans="1:12" ht="19.5" customHeight="1">
      <c r="A2" s="7" t="s">
        <v>317</v>
      </c>
      <c r="B2" s="8"/>
      <c r="C2" s="586" t="s">
        <v>39</v>
      </c>
      <c r="D2" s="587"/>
      <c r="E2" s="479" t="s">
        <v>24</v>
      </c>
      <c r="F2" s="479" t="s">
        <v>26</v>
      </c>
      <c r="G2" s="480" t="s">
        <v>28</v>
      </c>
      <c r="H2" s="481" t="s">
        <v>30</v>
      </c>
      <c r="I2" s="481" t="s">
        <v>32</v>
      </c>
      <c r="J2" s="481" t="s">
        <v>34</v>
      </c>
      <c r="K2" s="482" t="s">
        <v>36</v>
      </c>
      <c r="L2" s="588" t="s">
        <v>213</v>
      </c>
    </row>
    <row r="3" spans="1:12" ht="19.5" customHeight="1" thickBot="1">
      <c r="A3" s="590" t="s">
        <v>40</v>
      </c>
      <c r="B3" s="591"/>
      <c r="C3" s="591"/>
      <c r="D3" s="14"/>
      <c r="E3" s="483" t="s">
        <v>55</v>
      </c>
      <c r="F3" s="483" t="s">
        <v>56</v>
      </c>
      <c r="G3" s="484" t="s">
        <v>57</v>
      </c>
      <c r="H3" s="485" t="s">
        <v>58</v>
      </c>
      <c r="I3" s="485" t="s">
        <v>59</v>
      </c>
      <c r="J3" s="485" t="s">
        <v>60</v>
      </c>
      <c r="K3" s="486" t="s">
        <v>61</v>
      </c>
      <c r="L3" s="589"/>
    </row>
    <row r="4" spans="1:12" ht="19.5" customHeight="1">
      <c r="A4" s="487" t="s">
        <v>41</v>
      </c>
      <c r="B4" s="488"/>
      <c r="C4" s="488"/>
      <c r="D4" s="489"/>
      <c r="E4" s="490">
        <v>1425173</v>
      </c>
      <c r="F4" s="491">
        <v>0</v>
      </c>
      <c r="G4" s="491">
        <v>246405</v>
      </c>
      <c r="H4" s="491">
        <v>0</v>
      </c>
      <c r="I4" s="491">
        <v>182969</v>
      </c>
      <c r="J4" s="491">
        <v>0</v>
      </c>
      <c r="K4" s="492">
        <v>23966</v>
      </c>
      <c r="L4" s="493">
        <f aca="true" t="shared" si="0" ref="L4:L16">SUM(E4:K4)</f>
        <v>1878513</v>
      </c>
    </row>
    <row r="5" spans="1:12" ht="19.5" customHeight="1">
      <c r="A5" s="5"/>
      <c r="B5" s="592" t="s">
        <v>42</v>
      </c>
      <c r="C5" s="593"/>
      <c r="D5" s="12"/>
      <c r="E5" s="495"/>
      <c r="F5" s="496"/>
      <c r="G5" s="496"/>
      <c r="H5" s="496"/>
      <c r="I5" s="496"/>
      <c r="J5" s="496"/>
      <c r="K5" s="497"/>
      <c r="L5" s="498"/>
    </row>
    <row r="6" spans="1:12" ht="19.5" customHeight="1">
      <c r="A6" s="5"/>
      <c r="B6" s="3"/>
      <c r="C6" s="494" t="s">
        <v>43</v>
      </c>
      <c r="D6" s="499" t="s">
        <v>44</v>
      </c>
      <c r="E6" s="500">
        <v>1249130</v>
      </c>
      <c r="F6" s="501">
        <v>0</v>
      </c>
      <c r="G6" s="501">
        <v>37670</v>
      </c>
      <c r="H6" s="501">
        <v>0</v>
      </c>
      <c r="I6" s="501">
        <v>172529</v>
      </c>
      <c r="J6" s="501">
        <v>0</v>
      </c>
      <c r="K6" s="502">
        <v>23966</v>
      </c>
      <c r="L6" s="503">
        <f t="shared" si="0"/>
        <v>1483295</v>
      </c>
    </row>
    <row r="7" spans="1:12" ht="19.5" customHeight="1">
      <c r="A7" s="5"/>
      <c r="B7" s="3"/>
      <c r="C7" s="3"/>
      <c r="D7" s="504" t="s">
        <v>45</v>
      </c>
      <c r="E7" s="505">
        <v>0</v>
      </c>
      <c r="F7" s="506"/>
      <c r="G7" s="506"/>
      <c r="H7" s="506"/>
      <c r="I7" s="506"/>
      <c r="J7" s="506"/>
      <c r="K7" s="507"/>
      <c r="L7" s="508">
        <f t="shared" si="0"/>
        <v>0</v>
      </c>
    </row>
    <row r="8" spans="1:12" ht="19.5" customHeight="1">
      <c r="A8" s="5"/>
      <c r="B8" s="3"/>
      <c r="C8" s="4"/>
      <c r="D8" s="509" t="s">
        <v>46</v>
      </c>
      <c r="E8" s="510"/>
      <c r="F8" s="511"/>
      <c r="G8" s="511"/>
      <c r="H8" s="511"/>
      <c r="I8" s="511"/>
      <c r="J8" s="511"/>
      <c r="K8" s="512"/>
      <c r="L8" s="513">
        <f t="shared" si="0"/>
        <v>0</v>
      </c>
    </row>
    <row r="9" spans="1:12" ht="19.5" customHeight="1">
      <c r="A9" s="5"/>
      <c r="B9" s="3"/>
      <c r="C9" s="583" t="s">
        <v>294</v>
      </c>
      <c r="D9" s="584"/>
      <c r="E9" s="514">
        <v>176043</v>
      </c>
      <c r="F9" s="515">
        <v>0</v>
      </c>
      <c r="G9" s="515">
        <v>208735</v>
      </c>
      <c r="H9" s="515">
        <v>0</v>
      </c>
      <c r="I9" s="515">
        <v>10440</v>
      </c>
      <c r="J9" s="515">
        <v>0</v>
      </c>
      <c r="K9" s="516">
        <v>0</v>
      </c>
      <c r="L9" s="517">
        <f t="shared" si="0"/>
        <v>395218</v>
      </c>
    </row>
    <row r="10" spans="1:12" ht="19.5" customHeight="1">
      <c r="A10" s="5"/>
      <c r="B10" s="3"/>
      <c r="C10" s="579" t="s">
        <v>47</v>
      </c>
      <c r="D10" s="580"/>
      <c r="E10" s="514">
        <v>0</v>
      </c>
      <c r="F10" s="515"/>
      <c r="G10" s="515"/>
      <c r="H10" s="515"/>
      <c r="I10" s="515"/>
      <c r="J10" s="515"/>
      <c r="K10" s="516"/>
      <c r="L10" s="517">
        <f t="shared" si="0"/>
        <v>0</v>
      </c>
    </row>
    <row r="11" spans="1:12" ht="19.5" customHeight="1">
      <c r="A11" s="5"/>
      <c r="B11" s="3"/>
      <c r="C11" s="585" t="s">
        <v>48</v>
      </c>
      <c r="D11" s="584"/>
      <c r="E11" s="514"/>
      <c r="F11" s="515"/>
      <c r="G11" s="515"/>
      <c r="H11" s="515"/>
      <c r="I11" s="515"/>
      <c r="J11" s="515"/>
      <c r="K11" s="516"/>
      <c r="L11" s="517">
        <f t="shared" si="0"/>
        <v>0</v>
      </c>
    </row>
    <row r="12" spans="1:12" ht="19.5" customHeight="1">
      <c r="A12" s="5"/>
      <c r="B12" s="3"/>
      <c r="C12" s="579" t="s">
        <v>49</v>
      </c>
      <c r="D12" s="580"/>
      <c r="E12" s="514"/>
      <c r="F12" s="515"/>
      <c r="G12" s="515"/>
      <c r="H12" s="515"/>
      <c r="I12" s="515"/>
      <c r="J12" s="515"/>
      <c r="K12" s="516"/>
      <c r="L12" s="517">
        <f t="shared" si="0"/>
        <v>0</v>
      </c>
    </row>
    <row r="13" spans="1:12" ht="19.5" customHeight="1">
      <c r="A13" s="5"/>
      <c r="B13" s="3"/>
      <c r="C13" s="579" t="s">
        <v>50</v>
      </c>
      <c r="D13" s="580"/>
      <c r="E13" s="514"/>
      <c r="F13" s="515"/>
      <c r="G13" s="515"/>
      <c r="H13" s="515"/>
      <c r="I13" s="515"/>
      <c r="J13" s="515"/>
      <c r="K13" s="516"/>
      <c r="L13" s="517">
        <f t="shared" si="0"/>
        <v>0</v>
      </c>
    </row>
    <row r="14" spans="1:12" ht="19.5" customHeight="1">
      <c r="A14" s="5"/>
      <c r="B14" s="3"/>
      <c r="C14" s="579" t="s">
        <v>51</v>
      </c>
      <c r="D14" s="580"/>
      <c r="E14" s="514"/>
      <c r="F14" s="515"/>
      <c r="G14" s="515"/>
      <c r="H14" s="515"/>
      <c r="I14" s="515"/>
      <c r="J14" s="515"/>
      <c r="K14" s="516"/>
      <c r="L14" s="517">
        <f t="shared" si="0"/>
        <v>0</v>
      </c>
    </row>
    <row r="15" spans="1:12" ht="19.5" customHeight="1">
      <c r="A15" s="5"/>
      <c r="B15" s="3"/>
      <c r="C15" s="579" t="s">
        <v>52</v>
      </c>
      <c r="D15" s="580"/>
      <c r="E15" s="514"/>
      <c r="F15" s="515"/>
      <c r="G15" s="515"/>
      <c r="H15" s="515"/>
      <c r="I15" s="515"/>
      <c r="J15" s="515"/>
      <c r="K15" s="516"/>
      <c r="L15" s="517">
        <f t="shared" si="0"/>
        <v>0</v>
      </c>
    </row>
    <row r="16" spans="1:12" ht="19.5" customHeight="1" thickBot="1">
      <c r="A16" s="287"/>
      <c r="B16" s="6"/>
      <c r="C16" s="581" t="s">
        <v>53</v>
      </c>
      <c r="D16" s="582"/>
      <c r="E16" s="519"/>
      <c r="F16" s="520"/>
      <c r="G16" s="520"/>
      <c r="H16" s="520"/>
      <c r="I16" s="520"/>
      <c r="J16" s="520"/>
      <c r="K16" s="521"/>
      <c r="L16" s="522">
        <f t="shared" si="0"/>
        <v>0</v>
      </c>
    </row>
    <row r="17" spans="1:12" ht="19.5" customHeight="1">
      <c r="A17" s="5"/>
      <c r="B17" s="577" t="s">
        <v>54</v>
      </c>
      <c r="C17" s="578"/>
      <c r="D17" s="13"/>
      <c r="E17" s="523"/>
      <c r="F17" s="524"/>
      <c r="G17" s="524"/>
      <c r="H17" s="524"/>
      <c r="I17" s="524"/>
      <c r="J17" s="524"/>
      <c r="K17" s="525"/>
      <c r="L17" s="526"/>
    </row>
    <row r="18" spans="1:12" ht="19.5" customHeight="1">
      <c r="A18" s="5"/>
      <c r="B18" s="3"/>
      <c r="C18" s="518" t="s">
        <v>280</v>
      </c>
      <c r="D18" s="527"/>
      <c r="E18" s="514">
        <v>32530</v>
      </c>
      <c r="F18" s="515">
        <v>0</v>
      </c>
      <c r="G18" s="515">
        <v>0</v>
      </c>
      <c r="H18" s="515">
        <v>0</v>
      </c>
      <c r="I18" s="515">
        <v>0</v>
      </c>
      <c r="J18" s="515">
        <v>0</v>
      </c>
      <c r="K18" s="516">
        <v>0</v>
      </c>
      <c r="L18" s="528">
        <f>SUM(E18:K18)</f>
        <v>32530</v>
      </c>
    </row>
    <row r="19" spans="1:12" ht="19.5" customHeight="1">
      <c r="A19" s="5"/>
      <c r="B19" s="3"/>
      <c r="C19" s="518" t="s">
        <v>281</v>
      </c>
      <c r="D19" s="527"/>
      <c r="E19" s="514">
        <v>590163</v>
      </c>
      <c r="F19" s="515">
        <v>0</v>
      </c>
      <c r="G19" s="515">
        <v>0</v>
      </c>
      <c r="H19" s="515">
        <v>0</v>
      </c>
      <c r="I19" s="515">
        <v>0</v>
      </c>
      <c r="J19" s="515">
        <v>0</v>
      </c>
      <c r="K19" s="516">
        <v>0</v>
      </c>
      <c r="L19" s="528">
        <f aca="true" t="shared" si="1" ref="L19:L27">SUM(E19:K19)</f>
        <v>590163</v>
      </c>
    </row>
    <row r="20" spans="1:12" ht="19.5" customHeight="1">
      <c r="A20" s="5"/>
      <c r="B20" s="3"/>
      <c r="C20" s="518" t="s">
        <v>282</v>
      </c>
      <c r="D20" s="527"/>
      <c r="E20" s="514">
        <v>185649</v>
      </c>
      <c r="F20" s="515">
        <v>0</v>
      </c>
      <c r="G20" s="515">
        <v>0</v>
      </c>
      <c r="H20" s="515">
        <v>0</v>
      </c>
      <c r="I20" s="515">
        <v>0</v>
      </c>
      <c r="J20" s="515">
        <v>0</v>
      </c>
      <c r="K20" s="516">
        <v>23966</v>
      </c>
      <c r="L20" s="528">
        <f t="shared" si="1"/>
        <v>209615</v>
      </c>
    </row>
    <row r="21" spans="1:12" ht="19.5" customHeight="1">
      <c r="A21" s="5"/>
      <c r="B21" s="3"/>
      <c r="C21" s="518" t="s">
        <v>287</v>
      </c>
      <c r="D21" s="527"/>
      <c r="E21" s="514">
        <v>0</v>
      </c>
      <c r="F21" s="515">
        <v>0</v>
      </c>
      <c r="G21" s="515">
        <v>208735</v>
      </c>
      <c r="H21" s="515">
        <v>0</v>
      </c>
      <c r="I21" s="515">
        <v>0</v>
      </c>
      <c r="J21" s="515">
        <v>0</v>
      </c>
      <c r="K21" s="516">
        <v>0</v>
      </c>
      <c r="L21" s="528">
        <f t="shared" si="1"/>
        <v>208735</v>
      </c>
    </row>
    <row r="22" spans="1:12" ht="19.5" customHeight="1">
      <c r="A22" s="5"/>
      <c r="B22" s="3"/>
      <c r="C22" s="518" t="s">
        <v>283</v>
      </c>
      <c r="D22" s="527"/>
      <c r="E22" s="514">
        <v>246610</v>
      </c>
      <c r="F22" s="515">
        <v>0</v>
      </c>
      <c r="G22" s="515">
        <v>0</v>
      </c>
      <c r="H22" s="515">
        <v>0</v>
      </c>
      <c r="I22" s="515">
        <v>0</v>
      </c>
      <c r="J22" s="515">
        <v>0</v>
      </c>
      <c r="K22" s="516">
        <v>0</v>
      </c>
      <c r="L22" s="528">
        <f t="shared" si="1"/>
        <v>246610</v>
      </c>
    </row>
    <row r="23" spans="1:12" ht="19.5" customHeight="1">
      <c r="A23" s="5"/>
      <c r="B23" s="3"/>
      <c r="C23" s="518" t="s">
        <v>284</v>
      </c>
      <c r="D23" s="527"/>
      <c r="E23" s="514">
        <v>0</v>
      </c>
      <c r="F23" s="515">
        <v>0</v>
      </c>
      <c r="G23" s="515">
        <v>0</v>
      </c>
      <c r="H23" s="515">
        <v>0</v>
      </c>
      <c r="I23" s="515">
        <v>0</v>
      </c>
      <c r="J23" s="515">
        <v>0</v>
      </c>
      <c r="K23" s="516">
        <v>0</v>
      </c>
      <c r="L23" s="528">
        <f t="shared" si="1"/>
        <v>0</v>
      </c>
    </row>
    <row r="24" spans="1:12" ht="19.5" customHeight="1">
      <c r="A24" s="5"/>
      <c r="B24" s="3"/>
      <c r="C24" s="518" t="s">
        <v>285</v>
      </c>
      <c r="D24" s="527"/>
      <c r="E24" s="514">
        <v>356290</v>
      </c>
      <c r="F24" s="515">
        <v>0</v>
      </c>
      <c r="G24" s="515">
        <v>0</v>
      </c>
      <c r="H24" s="515">
        <v>0</v>
      </c>
      <c r="I24" s="515">
        <v>182969</v>
      </c>
      <c r="J24" s="515">
        <v>0</v>
      </c>
      <c r="K24" s="516">
        <v>0</v>
      </c>
      <c r="L24" s="528">
        <f t="shared" si="1"/>
        <v>539259</v>
      </c>
    </row>
    <row r="25" spans="1:12" ht="19.5" customHeight="1">
      <c r="A25" s="5"/>
      <c r="B25" s="3"/>
      <c r="C25" s="518" t="s">
        <v>298</v>
      </c>
      <c r="D25" s="527"/>
      <c r="E25" s="514">
        <v>13931</v>
      </c>
      <c r="F25" s="515">
        <v>0</v>
      </c>
      <c r="G25" s="515">
        <v>37670</v>
      </c>
      <c r="H25" s="515">
        <v>0</v>
      </c>
      <c r="I25" s="515">
        <v>0</v>
      </c>
      <c r="J25" s="515">
        <v>0</v>
      </c>
      <c r="K25" s="516">
        <v>0</v>
      </c>
      <c r="L25" s="528">
        <f t="shared" si="1"/>
        <v>51601</v>
      </c>
    </row>
    <row r="26" spans="1:12" ht="19.5" customHeight="1">
      <c r="A26" s="5"/>
      <c r="B26" s="3"/>
      <c r="C26" s="518" t="s">
        <v>299</v>
      </c>
      <c r="D26" s="527"/>
      <c r="E26" s="514">
        <v>0</v>
      </c>
      <c r="F26" s="515">
        <v>0</v>
      </c>
      <c r="G26" s="515">
        <v>0</v>
      </c>
      <c r="H26" s="515">
        <v>0</v>
      </c>
      <c r="I26" s="515">
        <v>0</v>
      </c>
      <c r="J26" s="515">
        <v>0</v>
      </c>
      <c r="K26" s="516">
        <v>0</v>
      </c>
      <c r="L26" s="528">
        <f t="shared" si="1"/>
        <v>0</v>
      </c>
    </row>
    <row r="27" spans="1:12" ht="19.5" customHeight="1" thickBot="1">
      <c r="A27" s="551"/>
      <c r="B27" s="552"/>
      <c r="C27" s="533" t="s">
        <v>286</v>
      </c>
      <c r="D27" s="553"/>
      <c r="E27" s="519">
        <v>0</v>
      </c>
      <c r="F27" s="520">
        <v>0</v>
      </c>
      <c r="G27" s="520">
        <v>0</v>
      </c>
      <c r="H27" s="520">
        <v>0</v>
      </c>
      <c r="I27" s="520">
        <v>0</v>
      </c>
      <c r="J27" s="520">
        <v>0</v>
      </c>
      <c r="K27" s="521">
        <v>0</v>
      </c>
      <c r="L27" s="554">
        <f t="shared" si="1"/>
        <v>0</v>
      </c>
    </row>
  </sheetData>
  <mergeCells count="13">
    <mergeCell ref="C2:D2"/>
    <mergeCell ref="L2:L3"/>
    <mergeCell ref="A3:C3"/>
    <mergeCell ref="B5:C5"/>
    <mergeCell ref="C9:D9"/>
    <mergeCell ref="C10:D10"/>
    <mergeCell ref="C11:D11"/>
    <mergeCell ref="C12:D12"/>
    <mergeCell ref="B17:C17"/>
    <mergeCell ref="C13:D13"/>
    <mergeCell ref="C14:D14"/>
    <mergeCell ref="C15:D15"/>
    <mergeCell ref="C16:D16"/>
  </mergeCells>
  <conditionalFormatting sqref="L4:L27 E4:K14 D15:K27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E32"/>
  <sheetViews>
    <sheetView zoomScaleSheetLayoutView="100" workbookViewId="0" topLeftCell="A1">
      <pane xSplit="4" ySplit="5" topLeftCell="G6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AF1" sqref="U1:AF16384"/>
    </sheetView>
  </sheetViews>
  <sheetFormatPr defaultColWidth="9.00390625" defaultRowHeight="20.25" customHeight="1"/>
  <cols>
    <col min="1" max="1" width="2.875" style="16" customWidth="1"/>
    <col min="2" max="2" width="11.25390625" style="16" customWidth="1"/>
    <col min="3" max="3" width="13.75390625" style="16" customWidth="1"/>
    <col min="4" max="4" width="5.00390625" style="16" customWidth="1"/>
    <col min="5" max="5" width="9.125" style="17" customWidth="1"/>
    <col min="6" max="20" width="9.125" style="16" customWidth="1"/>
    <col min="21" max="21" width="4.50390625" style="16" hidden="1" customWidth="1"/>
    <col min="22" max="22" width="0" style="437" hidden="1" customWidth="1"/>
    <col min="23" max="31" width="9.125" style="437" hidden="1" customWidth="1"/>
    <col min="32" max="32" width="0" style="437" hidden="1" customWidth="1"/>
    <col min="33" max="16384" width="9.00390625" style="437" customWidth="1"/>
  </cols>
  <sheetData>
    <row r="1" ht="25.5" customHeight="1" thickBot="1">
      <c r="A1" s="204" t="s">
        <v>312</v>
      </c>
    </row>
    <row r="2" spans="1:20" ht="15" customHeight="1">
      <c r="A2" s="19"/>
      <c r="B2" s="328"/>
      <c r="C2" s="328"/>
      <c r="D2" s="341" t="s">
        <v>313</v>
      </c>
      <c r="E2" s="611" t="s">
        <v>24</v>
      </c>
      <c r="F2" s="612"/>
      <c r="G2" s="611" t="s">
        <v>26</v>
      </c>
      <c r="H2" s="612"/>
      <c r="I2" s="611" t="s">
        <v>28</v>
      </c>
      <c r="J2" s="612"/>
      <c r="K2" s="611" t="s">
        <v>30</v>
      </c>
      <c r="L2" s="612"/>
      <c r="M2" s="611" t="s">
        <v>32</v>
      </c>
      <c r="N2" s="612"/>
      <c r="O2" s="611" t="s">
        <v>34</v>
      </c>
      <c r="P2" s="612"/>
      <c r="Q2" s="611" t="s">
        <v>36</v>
      </c>
      <c r="R2" s="612"/>
      <c r="S2" s="613" t="s">
        <v>126</v>
      </c>
      <c r="T2" s="614"/>
    </row>
    <row r="3" spans="1:29" ht="15" customHeight="1">
      <c r="A3" s="20"/>
      <c r="B3" s="1"/>
      <c r="C3" s="1"/>
      <c r="D3" s="343"/>
      <c r="E3" s="616" t="s">
        <v>65</v>
      </c>
      <c r="F3" s="609"/>
      <c r="G3" s="616" t="s">
        <v>66</v>
      </c>
      <c r="H3" s="609"/>
      <c r="I3" s="616" t="s">
        <v>67</v>
      </c>
      <c r="J3" s="609"/>
      <c r="K3" s="616" t="s">
        <v>68</v>
      </c>
      <c r="L3" s="609"/>
      <c r="M3" s="616" t="s">
        <v>69</v>
      </c>
      <c r="N3" s="609"/>
      <c r="O3" s="616" t="s">
        <v>70</v>
      </c>
      <c r="P3" s="609"/>
      <c r="Q3" s="616" t="s">
        <v>71</v>
      </c>
      <c r="R3" s="609"/>
      <c r="S3" s="615"/>
      <c r="T3" s="609"/>
      <c r="V3" s="437" t="s">
        <v>0</v>
      </c>
      <c r="W3" s="437" t="s">
        <v>24</v>
      </c>
      <c r="X3" s="437" t="s">
        <v>26</v>
      </c>
      <c r="Y3" s="437" t="s">
        <v>28</v>
      </c>
      <c r="Z3" s="437" t="s">
        <v>30</v>
      </c>
      <c r="AA3" s="437" t="s">
        <v>32</v>
      </c>
      <c r="AB3" s="437" t="s">
        <v>34</v>
      </c>
      <c r="AC3" s="437" t="s">
        <v>36</v>
      </c>
    </row>
    <row r="4" spans="1:29" ht="15" customHeight="1">
      <c r="A4" s="21"/>
      <c r="B4" s="329"/>
      <c r="C4" s="329"/>
      <c r="D4" s="344"/>
      <c r="E4" s="28" t="s">
        <v>128</v>
      </c>
      <c r="F4" s="22" t="s">
        <v>129</v>
      </c>
      <c r="G4" s="28" t="s">
        <v>128</v>
      </c>
      <c r="H4" s="22" t="s">
        <v>129</v>
      </c>
      <c r="I4" s="28" t="s">
        <v>128</v>
      </c>
      <c r="J4" s="22" t="s">
        <v>129</v>
      </c>
      <c r="K4" s="28" t="s">
        <v>128</v>
      </c>
      <c r="L4" s="22" t="s">
        <v>129</v>
      </c>
      <c r="M4" s="28" t="s">
        <v>128</v>
      </c>
      <c r="N4" s="22" t="s">
        <v>129</v>
      </c>
      <c r="O4" s="28" t="s">
        <v>128</v>
      </c>
      <c r="P4" s="22" t="s">
        <v>129</v>
      </c>
      <c r="Q4" s="28" t="s">
        <v>128</v>
      </c>
      <c r="R4" s="22" t="s">
        <v>129</v>
      </c>
      <c r="S4" s="26" t="s">
        <v>128</v>
      </c>
      <c r="T4" s="22" t="s">
        <v>129</v>
      </c>
      <c r="U4" s="18"/>
      <c r="V4" s="437" t="s">
        <v>1</v>
      </c>
      <c r="W4" s="437" t="s">
        <v>25</v>
      </c>
      <c r="X4" s="437" t="s">
        <v>27</v>
      </c>
      <c r="Y4" s="437" t="s">
        <v>29</v>
      </c>
      <c r="Z4" s="437" t="s">
        <v>31</v>
      </c>
      <c r="AA4" s="437" t="s">
        <v>33</v>
      </c>
      <c r="AB4" s="437" t="s">
        <v>35</v>
      </c>
      <c r="AC4" s="437" t="s">
        <v>37</v>
      </c>
    </row>
    <row r="5" spans="1:29" ht="15" customHeight="1" thickBot="1">
      <c r="A5" s="342" t="s">
        <v>127</v>
      </c>
      <c r="B5" s="345"/>
      <c r="C5" s="345"/>
      <c r="D5" s="346"/>
      <c r="E5" s="29" t="s">
        <v>130</v>
      </c>
      <c r="F5" s="30" t="s">
        <v>131</v>
      </c>
      <c r="G5" s="29" t="s">
        <v>130</v>
      </c>
      <c r="H5" s="30" t="s">
        <v>131</v>
      </c>
      <c r="I5" s="29" t="s">
        <v>130</v>
      </c>
      <c r="J5" s="30" t="s">
        <v>131</v>
      </c>
      <c r="K5" s="29" t="s">
        <v>130</v>
      </c>
      <c r="L5" s="30" t="s">
        <v>131</v>
      </c>
      <c r="M5" s="29" t="s">
        <v>130</v>
      </c>
      <c r="N5" s="30" t="s">
        <v>131</v>
      </c>
      <c r="O5" s="29" t="s">
        <v>130</v>
      </c>
      <c r="P5" s="30" t="s">
        <v>131</v>
      </c>
      <c r="Q5" s="29" t="s">
        <v>130</v>
      </c>
      <c r="R5" s="30" t="s">
        <v>131</v>
      </c>
      <c r="S5" s="31" t="s">
        <v>130</v>
      </c>
      <c r="T5" s="30" t="s">
        <v>131</v>
      </c>
      <c r="U5" s="18"/>
      <c r="V5" s="437" t="s">
        <v>2</v>
      </c>
      <c r="W5" s="437" t="s">
        <v>23</v>
      </c>
      <c r="X5" s="437" t="s">
        <v>23</v>
      </c>
      <c r="Y5" s="437" t="s">
        <v>23</v>
      </c>
      <c r="Z5" s="437" t="s">
        <v>23</v>
      </c>
      <c r="AA5" s="437" t="s">
        <v>23</v>
      </c>
      <c r="AB5" s="437" t="s">
        <v>23</v>
      </c>
      <c r="AC5" s="437" t="s">
        <v>23</v>
      </c>
    </row>
    <row r="6" spans="1:29" ht="15" customHeight="1">
      <c r="A6" s="20" t="s">
        <v>132</v>
      </c>
      <c r="B6" s="1"/>
      <c r="C6" s="1"/>
      <c r="D6" s="1"/>
      <c r="E6" s="440"/>
      <c r="F6" s="441"/>
      <c r="G6" s="440"/>
      <c r="H6" s="441"/>
      <c r="I6" s="440"/>
      <c r="J6" s="441"/>
      <c r="K6" s="440"/>
      <c r="L6" s="441"/>
      <c r="M6" s="440"/>
      <c r="N6" s="441"/>
      <c r="O6" s="440"/>
      <c r="P6" s="441"/>
      <c r="Q6" s="440"/>
      <c r="R6" s="441"/>
      <c r="S6" s="442"/>
      <c r="T6" s="441"/>
      <c r="V6" s="437" t="s">
        <v>3</v>
      </c>
      <c r="W6" s="437" t="s">
        <v>22</v>
      </c>
      <c r="X6" s="437" t="s">
        <v>22</v>
      </c>
      <c r="Y6" s="437" t="s">
        <v>22</v>
      </c>
      <c r="Z6" s="437" t="s">
        <v>22</v>
      </c>
      <c r="AA6" s="437" t="s">
        <v>22</v>
      </c>
      <c r="AB6" s="437" t="s">
        <v>22</v>
      </c>
      <c r="AC6" s="437" t="s">
        <v>22</v>
      </c>
    </row>
    <row r="7" spans="1:31" ht="15" customHeight="1">
      <c r="A7" s="20"/>
      <c r="B7" s="334" t="s">
        <v>133</v>
      </c>
      <c r="C7" s="330"/>
      <c r="D7" s="330"/>
      <c r="E7" s="288">
        <f>+W7</f>
        <v>38392</v>
      </c>
      <c r="F7" s="289">
        <f>ROUND(+E7/E$24*100,1)</f>
        <v>9.6</v>
      </c>
      <c r="G7" s="288">
        <f>+X7</f>
        <v>4943</v>
      </c>
      <c r="H7" s="324">
        <f>ROUND(+G7/G$24*100,1)</f>
        <v>7.4</v>
      </c>
      <c r="I7" s="288">
        <f>+Y7</f>
        <v>18259</v>
      </c>
      <c r="J7" s="324">
        <f>ROUND(+I7/I$24*100,1)</f>
        <v>8.9</v>
      </c>
      <c r="K7" s="288">
        <f>+Z7</f>
        <v>4862</v>
      </c>
      <c r="L7" s="324">
        <f>ROUND(+K7/K$24*100,1)</f>
        <v>25.2</v>
      </c>
      <c r="M7" s="288">
        <f>+AA7</f>
        <v>0</v>
      </c>
      <c r="N7" s="324">
        <f>ROUND(+M7/M$24*100,1)</f>
        <v>0</v>
      </c>
      <c r="O7" s="288">
        <f>+AB7</f>
        <v>0</v>
      </c>
      <c r="P7" s="324">
        <f>ROUND(+O7/O$24*100,1)</f>
        <v>0</v>
      </c>
      <c r="Q7" s="288">
        <f>+AC7</f>
        <v>10705</v>
      </c>
      <c r="R7" s="324">
        <f>ROUND(+Q7/Q$24*100,1)</f>
        <v>13.5</v>
      </c>
      <c r="S7" s="210">
        <f>SUM(E7,G7,I7,K7,M7,O7,Q7,)</f>
        <v>77161</v>
      </c>
      <c r="T7" s="324">
        <f>ROUND(+S7/S$24*100,1)</f>
        <v>9.7</v>
      </c>
      <c r="U7" s="16">
        <v>1</v>
      </c>
      <c r="V7" s="437" t="s">
        <v>4</v>
      </c>
      <c r="W7" s="17">
        <v>38392</v>
      </c>
      <c r="X7" s="17">
        <v>4943</v>
      </c>
      <c r="Y7" s="17">
        <v>18259</v>
      </c>
      <c r="Z7" s="17">
        <v>4862</v>
      </c>
      <c r="AA7" s="17">
        <v>0</v>
      </c>
      <c r="AB7" s="17">
        <v>0</v>
      </c>
      <c r="AC7" s="17">
        <v>10705</v>
      </c>
      <c r="AD7" s="478">
        <f>SUM(W7:AC7)</f>
        <v>77161</v>
      </c>
      <c r="AE7" s="476">
        <f>S7-AD7</f>
        <v>0</v>
      </c>
    </row>
    <row r="8" spans="1:31" ht="15" customHeight="1">
      <c r="A8" s="20"/>
      <c r="B8" s="334" t="s">
        <v>134</v>
      </c>
      <c r="C8" s="330"/>
      <c r="D8" s="330"/>
      <c r="E8" s="288">
        <f aca="true" t="shared" si="0" ref="E8:E24">+W8</f>
        <v>18185</v>
      </c>
      <c r="F8" s="289">
        <f aca="true" t="shared" si="1" ref="F8:F24">ROUND(+E8/E$24*100,1)</f>
        <v>4.5</v>
      </c>
      <c r="G8" s="288">
        <f aca="true" t="shared" si="2" ref="G8:G24">+X8</f>
        <v>4428</v>
      </c>
      <c r="H8" s="324">
        <f aca="true" t="shared" si="3" ref="H8:H24">ROUND(+G8/G$24*100,1)</f>
        <v>6.6</v>
      </c>
      <c r="I8" s="288">
        <f aca="true" t="shared" si="4" ref="I8:I24">+Y8</f>
        <v>11955</v>
      </c>
      <c r="J8" s="324">
        <f aca="true" t="shared" si="5" ref="J8:J24">ROUND(+I8/I$24*100,1)</f>
        <v>5.8</v>
      </c>
      <c r="K8" s="288">
        <f aca="true" t="shared" si="6" ref="K8:K24">+Z8</f>
        <v>3875</v>
      </c>
      <c r="L8" s="324">
        <f aca="true" t="shared" si="7" ref="L8:L24">ROUND(+K8/K$24*100,1)</f>
        <v>20.1</v>
      </c>
      <c r="M8" s="288">
        <f aca="true" t="shared" si="8" ref="M8:M24">+AA8</f>
        <v>0</v>
      </c>
      <c r="N8" s="324">
        <f aca="true" t="shared" si="9" ref="N8:N24">ROUND(+M8/M$24*100,1)</f>
        <v>0</v>
      </c>
      <c r="O8" s="288">
        <f aca="true" t="shared" si="10" ref="O8:O24">+AB8</f>
        <v>0</v>
      </c>
      <c r="P8" s="324">
        <f aca="true" t="shared" si="11" ref="P8:P24">ROUND(+O8/O$24*100,1)</f>
        <v>0</v>
      </c>
      <c r="Q8" s="288">
        <f aca="true" t="shared" si="12" ref="Q8:Q24">+AC8</f>
        <v>5723</v>
      </c>
      <c r="R8" s="324">
        <f aca="true" t="shared" si="13" ref="R8:T23">ROUND(+Q8/Q$24*100,1)</f>
        <v>7.2</v>
      </c>
      <c r="S8" s="210">
        <f aca="true" t="shared" si="14" ref="S8:S24">SUM(E8,G8,I8,K8,M8,O8,Q8,)</f>
        <v>44166</v>
      </c>
      <c r="T8" s="324">
        <f t="shared" si="13"/>
        <v>5.6</v>
      </c>
      <c r="U8" s="16">
        <v>2</v>
      </c>
      <c r="V8" s="437" t="s">
        <v>5</v>
      </c>
      <c r="W8" s="17">
        <v>18185</v>
      </c>
      <c r="X8" s="17">
        <v>4428</v>
      </c>
      <c r="Y8" s="17">
        <v>11955</v>
      </c>
      <c r="Z8" s="17">
        <v>3875</v>
      </c>
      <c r="AA8" s="17">
        <v>0</v>
      </c>
      <c r="AB8" s="17">
        <v>0</v>
      </c>
      <c r="AC8" s="17">
        <v>5723</v>
      </c>
      <c r="AD8" s="478">
        <f aca="true" t="shared" si="15" ref="AD8:AD24">SUM(W8:AC8)</f>
        <v>44166</v>
      </c>
      <c r="AE8" s="476">
        <f aca="true" t="shared" si="16" ref="AE8:AE24">S8-AD8</f>
        <v>0</v>
      </c>
    </row>
    <row r="9" spans="1:31" ht="15" customHeight="1">
      <c r="A9" s="20"/>
      <c r="B9" s="334" t="s">
        <v>135</v>
      </c>
      <c r="C9" s="330"/>
      <c r="D9" s="330"/>
      <c r="E9" s="288">
        <f t="shared" si="0"/>
        <v>0</v>
      </c>
      <c r="F9" s="289">
        <f t="shared" si="1"/>
        <v>0</v>
      </c>
      <c r="G9" s="288">
        <f t="shared" si="2"/>
        <v>6579</v>
      </c>
      <c r="H9" s="324">
        <f t="shared" si="3"/>
        <v>9.8</v>
      </c>
      <c r="I9" s="288">
        <f t="shared" si="4"/>
        <v>0</v>
      </c>
      <c r="J9" s="324">
        <f t="shared" si="5"/>
        <v>0</v>
      </c>
      <c r="K9" s="288">
        <f t="shared" si="6"/>
        <v>4795</v>
      </c>
      <c r="L9" s="324">
        <f t="shared" si="7"/>
        <v>24.9</v>
      </c>
      <c r="M9" s="288">
        <f t="shared" si="8"/>
        <v>0</v>
      </c>
      <c r="N9" s="324">
        <f t="shared" si="9"/>
        <v>0</v>
      </c>
      <c r="O9" s="288">
        <f t="shared" si="10"/>
        <v>0</v>
      </c>
      <c r="P9" s="324">
        <f t="shared" si="11"/>
        <v>0</v>
      </c>
      <c r="Q9" s="288">
        <f t="shared" si="12"/>
        <v>1000</v>
      </c>
      <c r="R9" s="324">
        <f t="shared" si="13"/>
        <v>1.3</v>
      </c>
      <c r="S9" s="210">
        <f t="shared" si="14"/>
        <v>12374</v>
      </c>
      <c r="T9" s="324">
        <f t="shared" si="13"/>
        <v>1.6</v>
      </c>
      <c r="U9" s="16">
        <v>3</v>
      </c>
      <c r="V9" s="437" t="s">
        <v>6</v>
      </c>
      <c r="W9" s="17">
        <v>0</v>
      </c>
      <c r="X9" s="17">
        <v>6579</v>
      </c>
      <c r="Y9" s="17">
        <v>0</v>
      </c>
      <c r="Z9" s="17">
        <v>4795</v>
      </c>
      <c r="AA9" s="17">
        <v>0</v>
      </c>
      <c r="AB9" s="17">
        <v>0</v>
      </c>
      <c r="AC9" s="17">
        <v>1000</v>
      </c>
      <c r="AD9" s="478">
        <f t="shared" si="15"/>
        <v>12374</v>
      </c>
      <c r="AE9" s="476">
        <f t="shared" si="16"/>
        <v>0</v>
      </c>
    </row>
    <row r="10" spans="1:31" ht="15" customHeight="1">
      <c r="A10" s="20"/>
      <c r="B10" s="334" t="s">
        <v>136</v>
      </c>
      <c r="C10" s="330"/>
      <c r="D10" s="330"/>
      <c r="E10" s="288">
        <f t="shared" si="0"/>
        <v>0</v>
      </c>
      <c r="F10" s="289">
        <f t="shared" si="1"/>
        <v>0</v>
      </c>
      <c r="G10" s="288">
        <f t="shared" si="2"/>
        <v>0</v>
      </c>
      <c r="H10" s="324">
        <f t="shared" si="3"/>
        <v>0</v>
      </c>
      <c r="I10" s="288">
        <f t="shared" si="4"/>
        <v>0</v>
      </c>
      <c r="J10" s="324">
        <f t="shared" si="5"/>
        <v>0</v>
      </c>
      <c r="K10" s="288">
        <f t="shared" si="6"/>
        <v>0</v>
      </c>
      <c r="L10" s="324">
        <f t="shared" si="7"/>
        <v>0</v>
      </c>
      <c r="M10" s="288">
        <f t="shared" si="8"/>
        <v>0</v>
      </c>
      <c r="N10" s="324">
        <f t="shared" si="9"/>
        <v>0</v>
      </c>
      <c r="O10" s="288">
        <f t="shared" si="10"/>
        <v>0</v>
      </c>
      <c r="P10" s="324">
        <f t="shared" si="11"/>
        <v>0</v>
      </c>
      <c r="Q10" s="288">
        <f t="shared" si="12"/>
        <v>0</v>
      </c>
      <c r="R10" s="324">
        <f t="shared" si="13"/>
        <v>0</v>
      </c>
      <c r="S10" s="210">
        <f t="shared" si="14"/>
        <v>0</v>
      </c>
      <c r="T10" s="324">
        <f t="shared" si="13"/>
        <v>0</v>
      </c>
      <c r="U10" s="16">
        <v>4</v>
      </c>
      <c r="V10" s="437" t="s">
        <v>7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478">
        <f t="shared" si="15"/>
        <v>0</v>
      </c>
      <c r="AE10" s="476">
        <f t="shared" si="16"/>
        <v>0</v>
      </c>
    </row>
    <row r="11" spans="1:31" ht="15" customHeight="1">
      <c r="A11" s="20"/>
      <c r="B11" s="334" t="s">
        <v>137</v>
      </c>
      <c r="C11" s="330"/>
      <c r="D11" s="330"/>
      <c r="E11" s="288">
        <f t="shared" si="0"/>
        <v>10170</v>
      </c>
      <c r="F11" s="289">
        <f t="shared" si="1"/>
        <v>2.5</v>
      </c>
      <c r="G11" s="288">
        <f t="shared" si="2"/>
        <v>2296</v>
      </c>
      <c r="H11" s="324">
        <f t="shared" si="3"/>
        <v>3.4</v>
      </c>
      <c r="I11" s="288">
        <f t="shared" si="4"/>
        <v>5008</v>
      </c>
      <c r="J11" s="324">
        <f t="shared" si="5"/>
        <v>2.4</v>
      </c>
      <c r="K11" s="288">
        <f t="shared" si="6"/>
        <v>1321</v>
      </c>
      <c r="L11" s="324">
        <f t="shared" si="7"/>
        <v>6.8</v>
      </c>
      <c r="M11" s="288">
        <f t="shared" si="8"/>
        <v>0</v>
      </c>
      <c r="N11" s="324">
        <f t="shared" si="9"/>
        <v>0</v>
      </c>
      <c r="O11" s="288">
        <f t="shared" si="10"/>
        <v>0</v>
      </c>
      <c r="P11" s="324">
        <f t="shared" si="11"/>
        <v>0</v>
      </c>
      <c r="Q11" s="288">
        <f t="shared" si="12"/>
        <v>929</v>
      </c>
      <c r="R11" s="324">
        <f t="shared" si="13"/>
        <v>1.2</v>
      </c>
      <c r="S11" s="210">
        <f t="shared" si="14"/>
        <v>19724</v>
      </c>
      <c r="T11" s="324">
        <f t="shared" si="13"/>
        <v>2.5</v>
      </c>
      <c r="U11" s="16">
        <v>5</v>
      </c>
      <c r="V11" s="437" t="s">
        <v>8</v>
      </c>
      <c r="W11" s="17">
        <v>10170</v>
      </c>
      <c r="X11" s="17">
        <v>2296</v>
      </c>
      <c r="Y11" s="17">
        <v>5008</v>
      </c>
      <c r="Z11" s="17">
        <v>1321</v>
      </c>
      <c r="AA11" s="17">
        <v>0</v>
      </c>
      <c r="AB11" s="17">
        <v>0</v>
      </c>
      <c r="AC11" s="17">
        <v>929</v>
      </c>
      <c r="AD11" s="478">
        <f t="shared" si="15"/>
        <v>19724</v>
      </c>
      <c r="AE11" s="476">
        <f t="shared" si="16"/>
        <v>0</v>
      </c>
    </row>
    <row r="12" spans="1:31" ht="15" customHeight="1">
      <c r="A12" s="24"/>
      <c r="B12" s="335" t="s">
        <v>138</v>
      </c>
      <c r="C12" s="331"/>
      <c r="D12" s="331"/>
      <c r="E12" s="290">
        <f t="shared" si="0"/>
        <v>66747</v>
      </c>
      <c r="F12" s="291">
        <f t="shared" si="1"/>
        <v>16.7</v>
      </c>
      <c r="G12" s="290">
        <f t="shared" si="2"/>
        <v>18246</v>
      </c>
      <c r="H12" s="325">
        <f t="shared" si="3"/>
        <v>27.2</v>
      </c>
      <c r="I12" s="290">
        <f t="shared" si="4"/>
        <v>35222</v>
      </c>
      <c r="J12" s="325">
        <f t="shared" si="5"/>
        <v>17.1</v>
      </c>
      <c r="K12" s="290">
        <f t="shared" si="6"/>
        <v>14853</v>
      </c>
      <c r="L12" s="325">
        <f t="shared" si="7"/>
        <v>77</v>
      </c>
      <c r="M12" s="290">
        <f t="shared" si="8"/>
        <v>0</v>
      </c>
      <c r="N12" s="325">
        <f t="shared" si="9"/>
        <v>0</v>
      </c>
      <c r="O12" s="290">
        <f t="shared" si="10"/>
        <v>0</v>
      </c>
      <c r="P12" s="325">
        <f t="shared" si="11"/>
        <v>0</v>
      </c>
      <c r="Q12" s="290">
        <f t="shared" si="12"/>
        <v>18357</v>
      </c>
      <c r="R12" s="325">
        <f t="shared" si="13"/>
        <v>23.2</v>
      </c>
      <c r="S12" s="292">
        <f t="shared" si="14"/>
        <v>153425</v>
      </c>
      <c r="T12" s="325">
        <f t="shared" si="13"/>
        <v>19.3</v>
      </c>
      <c r="U12" s="16">
        <v>6</v>
      </c>
      <c r="V12" s="437" t="s">
        <v>9</v>
      </c>
      <c r="W12" s="103">
        <v>66747</v>
      </c>
      <c r="X12" s="103">
        <v>18246</v>
      </c>
      <c r="Y12" s="103">
        <v>35222</v>
      </c>
      <c r="Z12" s="103">
        <v>14853</v>
      </c>
      <c r="AA12" s="103">
        <v>0</v>
      </c>
      <c r="AB12" s="103">
        <v>0</v>
      </c>
      <c r="AC12" s="103">
        <v>18357</v>
      </c>
      <c r="AD12" s="478">
        <f t="shared" si="15"/>
        <v>153425</v>
      </c>
      <c r="AE12" s="476">
        <f t="shared" si="16"/>
        <v>0</v>
      </c>
    </row>
    <row r="13" spans="1:31" ht="15" customHeight="1">
      <c r="A13" s="23" t="s">
        <v>139</v>
      </c>
      <c r="B13" s="332"/>
      <c r="C13" s="332"/>
      <c r="D13" s="332"/>
      <c r="E13" s="293">
        <f t="shared" si="0"/>
        <v>56829</v>
      </c>
      <c r="F13" s="294">
        <f t="shared" si="1"/>
        <v>14.2</v>
      </c>
      <c r="G13" s="293">
        <f t="shared" si="2"/>
        <v>0</v>
      </c>
      <c r="H13" s="326">
        <f t="shared" si="3"/>
        <v>0</v>
      </c>
      <c r="I13" s="293">
        <f t="shared" si="4"/>
        <v>14648</v>
      </c>
      <c r="J13" s="326">
        <f t="shared" si="5"/>
        <v>7.1</v>
      </c>
      <c r="K13" s="293">
        <f t="shared" si="6"/>
        <v>0</v>
      </c>
      <c r="L13" s="326">
        <f t="shared" si="7"/>
        <v>0</v>
      </c>
      <c r="M13" s="293">
        <f t="shared" si="8"/>
        <v>12657</v>
      </c>
      <c r="N13" s="326">
        <f t="shared" si="9"/>
        <v>70.4</v>
      </c>
      <c r="O13" s="293">
        <f t="shared" si="10"/>
        <v>0</v>
      </c>
      <c r="P13" s="326">
        <f t="shared" si="11"/>
        <v>0</v>
      </c>
      <c r="Q13" s="293">
        <f t="shared" si="12"/>
        <v>653</v>
      </c>
      <c r="R13" s="326">
        <f t="shared" si="13"/>
        <v>0.8</v>
      </c>
      <c r="S13" s="295">
        <f t="shared" si="14"/>
        <v>84787</v>
      </c>
      <c r="T13" s="326">
        <f t="shared" si="13"/>
        <v>10.7</v>
      </c>
      <c r="U13" s="16">
        <v>7</v>
      </c>
      <c r="V13" s="437" t="s">
        <v>10</v>
      </c>
      <c r="W13" s="103">
        <v>56829</v>
      </c>
      <c r="X13" s="103">
        <v>0</v>
      </c>
      <c r="Y13" s="103">
        <v>14648</v>
      </c>
      <c r="Z13" s="103">
        <v>0</v>
      </c>
      <c r="AA13" s="103">
        <v>12657</v>
      </c>
      <c r="AB13" s="103">
        <v>0</v>
      </c>
      <c r="AC13" s="103">
        <v>653</v>
      </c>
      <c r="AD13" s="478">
        <f t="shared" si="15"/>
        <v>84787</v>
      </c>
      <c r="AE13" s="476">
        <f t="shared" si="16"/>
        <v>0</v>
      </c>
    </row>
    <row r="14" spans="1:31" ht="15" customHeight="1">
      <c r="A14" s="20"/>
      <c r="B14" s="334" t="s">
        <v>140</v>
      </c>
      <c r="C14" s="330"/>
      <c r="D14" s="330"/>
      <c r="E14" s="288">
        <f t="shared" si="0"/>
        <v>0</v>
      </c>
      <c r="F14" s="289">
        <f t="shared" si="1"/>
        <v>0</v>
      </c>
      <c r="G14" s="288">
        <f t="shared" si="2"/>
        <v>0</v>
      </c>
      <c r="H14" s="324">
        <f t="shared" si="3"/>
        <v>0</v>
      </c>
      <c r="I14" s="288">
        <f t="shared" si="4"/>
        <v>0</v>
      </c>
      <c r="J14" s="324">
        <f t="shared" si="5"/>
        <v>0</v>
      </c>
      <c r="K14" s="288">
        <f t="shared" si="6"/>
        <v>0</v>
      </c>
      <c r="L14" s="324">
        <f t="shared" si="7"/>
        <v>0</v>
      </c>
      <c r="M14" s="288">
        <f t="shared" si="8"/>
        <v>0</v>
      </c>
      <c r="N14" s="324">
        <f t="shared" si="9"/>
        <v>0</v>
      </c>
      <c r="O14" s="288">
        <f t="shared" si="10"/>
        <v>0</v>
      </c>
      <c r="P14" s="324">
        <f t="shared" si="11"/>
        <v>0</v>
      </c>
      <c r="Q14" s="288">
        <f t="shared" si="12"/>
        <v>0</v>
      </c>
      <c r="R14" s="324">
        <f t="shared" si="13"/>
        <v>0</v>
      </c>
      <c r="S14" s="210">
        <f t="shared" si="14"/>
        <v>0</v>
      </c>
      <c r="T14" s="324">
        <f t="shared" si="13"/>
        <v>0</v>
      </c>
      <c r="U14" s="16">
        <v>8</v>
      </c>
      <c r="V14" s="437" t="s">
        <v>11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78">
        <f t="shared" si="15"/>
        <v>0</v>
      </c>
      <c r="AE14" s="476">
        <f t="shared" si="16"/>
        <v>0</v>
      </c>
    </row>
    <row r="15" spans="1:31" ht="15" customHeight="1">
      <c r="A15" s="20"/>
      <c r="B15" s="334" t="s">
        <v>150</v>
      </c>
      <c r="C15" s="330"/>
      <c r="D15" s="330"/>
      <c r="E15" s="288">
        <f t="shared" si="0"/>
        <v>56829</v>
      </c>
      <c r="F15" s="289">
        <f t="shared" si="1"/>
        <v>14.2</v>
      </c>
      <c r="G15" s="288">
        <f t="shared" si="2"/>
        <v>0</v>
      </c>
      <c r="H15" s="324">
        <f t="shared" si="3"/>
        <v>0</v>
      </c>
      <c r="I15" s="288">
        <f t="shared" si="4"/>
        <v>14648</v>
      </c>
      <c r="J15" s="324">
        <f t="shared" si="5"/>
        <v>7.1</v>
      </c>
      <c r="K15" s="288">
        <f t="shared" si="6"/>
        <v>0</v>
      </c>
      <c r="L15" s="324">
        <f t="shared" si="7"/>
        <v>0</v>
      </c>
      <c r="M15" s="288">
        <f t="shared" si="8"/>
        <v>12657</v>
      </c>
      <c r="N15" s="324">
        <f t="shared" si="9"/>
        <v>70.4</v>
      </c>
      <c r="O15" s="288">
        <f t="shared" si="10"/>
        <v>0</v>
      </c>
      <c r="P15" s="324">
        <f t="shared" si="11"/>
        <v>0</v>
      </c>
      <c r="Q15" s="288">
        <f t="shared" si="12"/>
        <v>653</v>
      </c>
      <c r="R15" s="324">
        <f t="shared" si="13"/>
        <v>0.8</v>
      </c>
      <c r="S15" s="210">
        <f t="shared" si="14"/>
        <v>84787</v>
      </c>
      <c r="T15" s="324">
        <f t="shared" si="13"/>
        <v>10.7</v>
      </c>
      <c r="U15" s="16">
        <v>9</v>
      </c>
      <c r="V15" s="437" t="s">
        <v>12</v>
      </c>
      <c r="W15" s="17">
        <v>56829</v>
      </c>
      <c r="X15" s="17">
        <v>0</v>
      </c>
      <c r="Y15" s="17">
        <v>14648</v>
      </c>
      <c r="Z15" s="17">
        <v>0</v>
      </c>
      <c r="AA15" s="17">
        <v>12657</v>
      </c>
      <c r="AB15" s="17">
        <v>0</v>
      </c>
      <c r="AC15" s="17">
        <v>653</v>
      </c>
      <c r="AD15" s="478">
        <f t="shared" si="15"/>
        <v>84787</v>
      </c>
      <c r="AE15" s="476">
        <f t="shared" si="16"/>
        <v>0</v>
      </c>
    </row>
    <row r="16" spans="1:31" ht="15" customHeight="1">
      <c r="A16" s="24"/>
      <c r="B16" s="335" t="s">
        <v>141</v>
      </c>
      <c r="C16" s="331"/>
      <c r="D16" s="331"/>
      <c r="E16" s="243">
        <f t="shared" si="0"/>
        <v>0</v>
      </c>
      <c r="F16" s="296">
        <f t="shared" si="1"/>
        <v>0</v>
      </c>
      <c r="G16" s="243">
        <f t="shared" si="2"/>
        <v>0</v>
      </c>
      <c r="H16" s="327">
        <f t="shared" si="3"/>
        <v>0</v>
      </c>
      <c r="I16" s="243">
        <f t="shared" si="4"/>
        <v>0</v>
      </c>
      <c r="J16" s="327">
        <f t="shared" si="5"/>
        <v>0</v>
      </c>
      <c r="K16" s="243">
        <f t="shared" si="6"/>
        <v>0</v>
      </c>
      <c r="L16" s="327">
        <f t="shared" si="7"/>
        <v>0</v>
      </c>
      <c r="M16" s="243">
        <f t="shared" si="8"/>
        <v>0</v>
      </c>
      <c r="N16" s="327">
        <f t="shared" si="9"/>
        <v>0</v>
      </c>
      <c r="O16" s="243">
        <f t="shared" si="10"/>
        <v>0</v>
      </c>
      <c r="P16" s="327">
        <f t="shared" si="11"/>
        <v>0</v>
      </c>
      <c r="Q16" s="243">
        <f t="shared" si="12"/>
        <v>0</v>
      </c>
      <c r="R16" s="327">
        <f t="shared" si="13"/>
        <v>0</v>
      </c>
      <c r="S16" s="218">
        <f t="shared" si="14"/>
        <v>0</v>
      </c>
      <c r="T16" s="327">
        <f t="shared" si="13"/>
        <v>0</v>
      </c>
      <c r="U16" s="16">
        <v>10</v>
      </c>
      <c r="V16" s="437" t="s">
        <v>13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78">
        <f t="shared" si="15"/>
        <v>0</v>
      </c>
      <c r="AE16" s="476">
        <f t="shared" si="16"/>
        <v>0</v>
      </c>
    </row>
    <row r="17" spans="1:31" ht="15" customHeight="1">
      <c r="A17" s="25" t="s">
        <v>142</v>
      </c>
      <c r="B17" s="333"/>
      <c r="C17" s="333"/>
      <c r="D17" s="333"/>
      <c r="E17" s="101">
        <f t="shared" si="0"/>
        <v>144292</v>
      </c>
      <c r="F17" s="27">
        <f t="shared" si="1"/>
        <v>36.1</v>
      </c>
      <c r="G17" s="101">
        <f t="shared" si="2"/>
        <v>23974</v>
      </c>
      <c r="H17" s="323">
        <f t="shared" si="3"/>
        <v>35.8</v>
      </c>
      <c r="I17" s="101">
        <f t="shared" si="4"/>
        <v>66849</v>
      </c>
      <c r="J17" s="323">
        <f t="shared" si="5"/>
        <v>32.5</v>
      </c>
      <c r="K17" s="101">
        <f t="shared" si="6"/>
        <v>1587</v>
      </c>
      <c r="L17" s="323">
        <f t="shared" si="7"/>
        <v>8.2</v>
      </c>
      <c r="M17" s="101">
        <f t="shared" si="8"/>
        <v>2808</v>
      </c>
      <c r="N17" s="323">
        <f t="shared" si="9"/>
        <v>15.6</v>
      </c>
      <c r="O17" s="101">
        <f t="shared" si="10"/>
        <v>1569</v>
      </c>
      <c r="P17" s="323">
        <f t="shared" si="11"/>
        <v>34</v>
      </c>
      <c r="Q17" s="101">
        <f t="shared" si="12"/>
        <v>16376</v>
      </c>
      <c r="R17" s="323">
        <f t="shared" si="13"/>
        <v>20.7</v>
      </c>
      <c r="S17" s="37">
        <f t="shared" si="14"/>
        <v>257455</v>
      </c>
      <c r="T17" s="323">
        <f t="shared" si="13"/>
        <v>32.5</v>
      </c>
      <c r="U17" s="16">
        <v>11</v>
      </c>
      <c r="V17" s="437" t="s">
        <v>14</v>
      </c>
      <c r="W17" s="17">
        <v>144292</v>
      </c>
      <c r="X17" s="17">
        <v>23974</v>
      </c>
      <c r="Y17" s="17">
        <v>66849</v>
      </c>
      <c r="Z17" s="17">
        <v>1587</v>
      </c>
      <c r="AA17" s="17">
        <v>2808</v>
      </c>
      <c r="AB17" s="17">
        <v>1569</v>
      </c>
      <c r="AC17" s="17">
        <v>16376</v>
      </c>
      <c r="AD17" s="478">
        <f t="shared" si="15"/>
        <v>257455</v>
      </c>
      <c r="AE17" s="476">
        <f t="shared" si="16"/>
        <v>0</v>
      </c>
    </row>
    <row r="18" spans="1:31" ht="15" customHeight="1">
      <c r="A18" s="25" t="s">
        <v>143</v>
      </c>
      <c r="B18" s="333"/>
      <c r="C18" s="333"/>
      <c r="D18" s="333"/>
      <c r="E18" s="101">
        <f t="shared" si="0"/>
        <v>543</v>
      </c>
      <c r="F18" s="27">
        <f t="shared" si="1"/>
        <v>0.1</v>
      </c>
      <c r="G18" s="101">
        <f t="shared" si="2"/>
        <v>126</v>
      </c>
      <c r="H18" s="323">
        <f t="shared" si="3"/>
        <v>0.2</v>
      </c>
      <c r="I18" s="101">
        <f t="shared" si="4"/>
        <v>334</v>
      </c>
      <c r="J18" s="323">
        <f t="shared" si="5"/>
        <v>0.2</v>
      </c>
      <c r="K18" s="101">
        <f t="shared" si="6"/>
        <v>372</v>
      </c>
      <c r="L18" s="323">
        <f t="shared" si="7"/>
        <v>1.9</v>
      </c>
      <c r="M18" s="101">
        <f t="shared" si="8"/>
        <v>0</v>
      </c>
      <c r="N18" s="323">
        <f t="shared" si="9"/>
        <v>0</v>
      </c>
      <c r="O18" s="101">
        <f t="shared" si="10"/>
        <v>0</v>
      </c>
      <c r="P18" s="323">
        <f t="shared" si="11"/>
        <v>0</v>
      </c>
      <c r="Q18" s="101">
        <f t="shared" si="12"/>
        <v>91</v>
      </c>
      <c r="R18" s="323">
        <f t="shared" si="13"/>
        <v>0.1</v>
      </c>
      <c r="S18" s="37">
        <f t="shared" si="14"/>
        <v>1466</v>
      </c>
      <c r="T18" s="323">
        <f t="shared" si="13"/>
        <v>0.2</v>
      </c>
      <c r="U18" s="16">
        <v>12</v>
      </c>
      <c r="V18" s="437" t="s">
        <v>15</v>
      </c>
      <c r="W18" s="17">
        <v>543</v>
      </c>
      <c r="X18" s="17">
        <v>126</v>
      </c>
      <c r="Y18" s="17">
        <v>334</v>
      </c>
      <c r="Z18" s="17">
        <v>372</v>
      </c>
      <c r="AA18" s="17">
        <v>0</v>
      </c>
      <c r="AB18" s="17">
        <v>0</v>
      </c>
      <c r="AC18" s="17">
        <v>91</v>
      </c>
      <c r="AD18" s="478">
        <f t="shared" si="15"/>
        <v>1466</v>
      </c>
      <c r="AE18" s="476">
        <f t="shared" si="16"/>
        <v>0</v>
      </c>
    </row>
    <row r="19" spans="1:31" ht="15" customHeight="1">
      <c r="A19" s="25" t="s">
        <v>144</v>
      </c>
      <c r="B19" s="333"/>
      <c r="C19" s="333"/>
      <c r="D19" s="333"/>
      <c r="E19" s="101">
        <f t="shared" si="0"/>
        <v>21249</v>
      </c>
      <c r="F19" s="27">
        <f t="shared" si="1"/>
        <v>5.3</v>
      </c>
      <c r="G19" s="101">
        <f t="shared" si="2"/>
        <v>1292</v>
      </c>
      <c r="H19" s="323">
        <f t="shared" si="3"/>
        <v>1.9</v>
      </c>
      <c r="I19" s="101">
        <f t="shared" si="4"/>
        <v>6253</v>
      </c>
      <c r="J19" s="323">
        <f t="shared" si="5"/>
        <v>3</v>
      </c>
      <c r="K19" s="101">
        <f t="shared" si="6"/>
        <v>0</v>
      </c>
      <c r="L19" s="323">
        <f t="shared" si="7"/>
        <v>0</v>
      </c>
      <c r="M19" s="101">
        <f t="shared" si="8"/>
        <v>35</v>
      </c>
      <c r="N19" s="323">
        <f t="shared" si="9"/>
        <v>0.2</v>
      </c>
      <c r="O19" s="101">
        <f t="shared" si="10"/>
        <v>1663</v>
      </c>
      <c r="P19" s="323">
        <f t="shared" si="11"/>
        <v>36</v>
      </c>
      <c r="Q19" s="101">
        <f t="shared" si="12"/>
        <v>3218</v>
      </c>
      <c r="R19" s="323">
        <f t="shared" si="13"/>
        <v>4.1</v>
      </c>
      <c r="S19" s="37">
        <f t="shared" si="14"/>
        <v>33710</v>
      </c>
      <c r="T19" s="323">
        <f t="shared" si="13"/>
        <v>4.2</v>
      </c>
      <c r="U19" s="16">
        <v>13</v>
      </c>
      <c r="V19" s="437" t="s">
        <v>16</v>
      </c>
      <c r="W19" s="17">
        <v>21249</v>
      </c>
      <c r="X19" s="17">
        <v>1292</v>
      </c>
      <c r="Y19" s="17">
        <v>6253</v>
      </c>
      <c r="Z19" s="17">
        <v>0</v>
      </c>
      <c r="AA19" s="17">
        <v>35</v>
      </c>
      <c r="AB19" s="17">
        <v>1663</v>
      </c>
      <c r="AC19" s="17">
        <v>3218</v>
      </c>
      <c r="AD19" s="478">
        <f t="shared" si="15"/>
        <v>33710</v>
      </c>
      <c r="AE19" s="476">
        <f t="shared" si="16"/>
        <v>0</v>
      </c>
    </row>
    <row r="20" spans="1:31" ht="15" customHeight="1">
      <c r="A20" s="25" t="s">
        <v>145</v>
      </c>
      <c r="B20" s="333"/>
      <c r="C20" s="333"/>
      <c r="D20" s="333"/>
      <c r="E20" s="101">
        <f t="shared" si="0"/>
        <v>34587</v>
      </c>
      <c r="F20" s="27">
        <f t="shared" si="1"/>
        <v>8.7</v>
      </c>
      <c r="G20" s="101">
        <f t="shared" si="2"/>
        <v>13006</v>
      </c>
      <c r="H20" s="323">
        <f t="shared" si="3"/>
        <v>19.4</v>
      </c>
      <c r="I20" s="101">
        <f t="shared" si="4"/>
        <v>11164</v>
      </c>
      <c r="J20" s="323">
        <f t="shared" si="5"/>
        <v>5.4</v>
      </c>
      <c r="K20" s="101">
        <f t="shared" si="6"/>
        <v>304</v>
      </c>
      <c r="L20" s="323">
        <f t="shared" si="7"/>
        <v>1.6</v>
      </c>
      <c r="M20" s="101">
        <f t="shared" si="8"/>
        <v>2009</v>
      </c>
      <c r="N20" s="323">
        <f t="shared" si="9"/>
        <v>11.2</v>
      </c>
      <c r="O20" s="101">
        <f t="shared" si="10"/>
        <v>769</v>
      </c>
      <c r="P20" s="323">
        <f t="shared" si="11"/>
        <v>16.7</v>
      </c>
      <c r="Q20" s="101">
        <f t="shared" si="12"/>
        <v>1890</v>
      </c>
      <c r="R20" s="323">
        <f t="shared" si="13"/>
        <v>2.4</v>
      </c>
      <c r="S20" s="37">
        <f t="shared" si="14"/>
        <v>63729</v>
      </c>
      <c r="T20" s="323">
        <f t="shared" si="13"/>
        <v>8</v>
      </c>
      <c r="U20" s="16">
        <v>14</v>
      </c>
      <c r="V20" s="437" t="s">
        <v>17</v>
      </c>
      <c r="W20" s="17">
        <v>34587</v>
      </c>
      <c r="X20" s="17">
        <v>13006</v>
      </c>
      <c r="Y20" s="17">
        <v>11164</v>
      </c>
      <c r="Z20" s="17">
        <v>304</v>
      </c>
      <c r="AA20" s="17">
        <v>2009</v>
      </c>
      <c r="AB20" s="17">
        <v>769</v>
      </c>
      <c r="AC20" s="17">
        <v>1890</v>
      </c>
      <c r="AD20" s="478">
        <f t="shared" si="15"/>
        <v>63729</v>
      </c>
      <c r="AE20" s="476">
        <f t="shared" si="16"/>
        <v>0</v>
      </c>
    </row>
    <row r="21" spans="1:31" ht="15" customHeight="1">
      <c r="A21" s="25" t="s">
        <v>146</v>
      </c>
      <c r="B21" s="333"/>
      <c r="C21" s="333"/>
      <c r="D21" s="333"/>
      <c r="E21" s="101">
        <f t="shared" si="0"/>
        <v>75448</v>
      </c>
      <c r="F21" s="27">
        <f t="shared" si="1"/>
        <v>18.9</v>
      </c>
      <c r="G21" s="101">
        <f t="shared" si="2"/>
        <v>10334</v>
      </c>
      <c r="H21" s="323">
        <f t="shared" si="3"/>
        <v>15.4</v>
      </c>
      <c r="I21" s="101">
        <f t="shared" si="4"/>
        <v>71226</v>
      </c>
      <c r="J21" s="323">
        <f t="shared" si="5"/>
        <v>34.6</v>
      </c>
      <c r="K21" s="101">
        <f t="shared" si="6"/>
        <v>2174</v>
      </c>
      <c r="L21" s="323">
        <f t="shared" si="7"/>
        <v>11.3</v>
      </c>
      <c r="M21" s="101">
        <f t="shared" si="8"/>
        <v>476</v>
      </c>
      <c r="N21" s="323">
        <f t="shared" si="9"/>
        <v>2.6</v>
      </c>
      <c r="O21" s="101">
        <f t="shared" si="10"/>
        <v>617</v>
      </c>
      <c r="P21" s="323">
        <f t="shared" si="11"/>
        <v>13.4</v>
      </c>
      <c r="Q21" s="101">
        <f t="shared" si="12"/>
        <v>304</v>
      </c>
      <c r="R21" s="323">
        <f t="shared" si="13"/>
        <v>0.4</v>
      </c>
      <c r="S21" s="37">
        <f t="shared" si="14"/>
        <v>160579</v>
      </c>
      <c r="T21" s="323">
        <f t="shared" si="13"/>
        <v>20.2</v>
      </c>
      <c r="U21" s="16">
        <v>15</v>
      </c>
      <c r="V21" s="437" t="s">
        <v>18</v>
      </c>
      <c r="W21" s="17">
        <v>75448</v>
      </c>
      <c r="X21" s="17">
        <v>10334</v>
      </c>
      <c r="Y21" s="17">
        <v>71226</v>
      </c>
      <c r="Z21" s="17">
        <v>2174</v>
      </c>
      <c r="AA21" s="17">
        <v>476</v>
      </c>
      <c r="AB21" s="17">
        <v>617</v>
      </c>
      <c r="AC21" s="17">
        <v>304</v>
      </c>
      <c r="AD21" s="478">
        <f t="shared" si="15"/>
        <v>160579</v>
      </c>
      <c r="AE21" s="476">
        <f t="shared" si="16"/>
        <v>0</v>
      </c>
    </row>
    <row r="22" spans="1:31" ht="15" customHeight="1">
      <c r="A22" s="25" t="s">
        <v>147</v>
      </c>
      <c r="B22" s="333"/>
      <c r="C22" s="333"/>
      <c r="D22" s="333"/>
      <c r="E22" s="101">
        <f t="shared" si="0"/>
        <v>0</v>
      </c>
      <c r="F22" s="27">
        <f t="shared" si="1"/>
        <v>0</v>
      </c>
      <c r="G22" s="101">
        <f t="shared" si="2"/>
        <v>0</v>
      </c>
      <c r="H22" s="323">
        <f t="shared" si="3"/>
        <v>0</v>
      </c>
      <c r="I22" s="101">
        <f t="shared" si="4"/>
        <v>0</v>
      </c>
      <c r="J22" s="323">
        <f t="shared" si="5"/>
        <v>0</v>
      </c>
      <c r="K22" s="101">
        <f t="shared" si="6"/>
        <v>0</v>
      </c>
      <c r="L22" s="323">
        <f t="shared" si="7"/>
        <v>0</v>
      </c>
      <c r="M22" s="101">
        <f t="shared" si="8"/>
        <v>0</v>
      </c>
      <c r="N22" s="323">
        <f t="shared" si="9"/>
        <v>0</v>
      </c>
      <c r="O22" s="101">
        <f t="shared" si="10"/>
        <v>0</v>
      </c>
      <c r="P22" s="323">
        <f t="shared" si="11"/>
        <v>0</v>
      </c>
      <c r="Q22" s="101">
        <f t="shared" si="12"/>
        <v>0</v>
      </c>
      <c r="R22" s="323">
        <f t="shared" si="13"/>
        <v>0</v>
      </c>
      <c r="S22" s="37">
        <f t="shared" si="14"/>
        <v>0</v>
      </c>
      <c r="T22" s="323">
        <f t="shared" si="13"/>
        <v>0</v>
      </c>
      <c r="U22" s="16">
        <v>30</v>
      </c>
      <c r="V22" s="437" t="s">
        <v>19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478">
        <f t="shared" si="15"/>
        <v>0</v>
      </c>
      <c r="AE22" s="476">
        <f t="shared" si="16"/>
        <v>0</v>
      </c>
    </row>
    <row r="23" spans="1:31" ht="15" customHeight="1">
      <c r="A23" s="25" t="s">
        <v>148</v>
      </c>
      <c r="B23" s="333"/>
      <c r="C23" s="333"/>
      <c r="D23" s="333"/>
      <c r="E23" s="101">
        <f t="shared" si="0"/>
        <v>0</v>
      </c>
      <c r="F23" s="27">
        <f t="shared" si="1"/>
        <v>0</v>
      </c>
      <c r="G23" s="101">
        <f t="shared" si="2"/>
        <v>0</v>
      </c>
      <c r="H23" s="323">
        <f t="shared" si="3"/>
        <v>0</v>
      </c>
      <c r="I23" s="101">
        <f t="shared" si="4"/>
        <v>0</v>
      </c>
      <c r="J23" s="323">
        <f t="shared" si="5"/>
        <v>0</v>
      </c>
      <c r="K23" s="101">
        <f t="shared" si="6"/>
        <v>0</v>
      </c>
      <c r="L23" s="323">
        <f t="shared" si="7"/>
        <v>0</v>
      </c>
      <c r="M23" s="101">
        <f t="shared" si="8"/>
        <v>0</v>
      </c>
      <c r="N23" s="323">
        <f t="shared" si="9"/>
        <v>0</v>
      </c>
      <c r="O23" s="101">
        <f t="shared" si="10"/>
        <v>0</v>
      </c>
      <c r="P23" s="323">
        <f t="shared" si="11"/>
        <v>0</v>
      </c>
      <c r="Q23" s="101">
        <f t="shared" si="12"/>
        <v>38158</v>
      </c>
      <c r="R23" s="323">
        <f t="shared" si="13"/>
        <v>48.3</v>
      </c>
      <c r="S23" s="37">
        <f t="shared" si="14"/>
        <v>38158</v>
      </c>
      <c r="T23" s="323">
        <f t="shared" si="13"/>
        <v>4.8</v>
      </c>
      <c r="U23" s="16">
        <v>31</v>
      </c>
      <c r="V23" s="437" t="s">
        <v>20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38158</v>
      </c>
      <c r="AD23" s="478">
        <f t="shared" si="15"/>
        <v>38158</v>
      </c>
      <c r="AE23" s="476">
        <f t="shared" si="16"/>
        <v>0</v>
      </c>
    </row>
    <row r="24" spans="1:31" ht="15" customHeight="1" thickBot="1">
      <c r="A24" s="336" t="s">
        <v>149</v>
      </c>
      <c r="B24" s="337"/>
      <c r="C24" s="337"/>
      <c r="D24" s="337"/>
      <c r="E24" s="338">
        <f t="shared" si="0"/>
        <v>399695</v>
      </c>
      <c r="F24" s="339">
        <f t="shared" si="1"/>
        <v>100</v>
      </c>
      <c r="G24" s="338">
        <f t="shared" si="2"/>
        <v>66978</v>
      </c>
      <c r="H24" s="339">
        <f t="shared" si="3"/>
        <v>100</v>
      </c>
      <c r="I24" s="338">
        <f t="shared" si="4"/>
        <v>205696</v>
      </c>
      <c r="J24" s="339">
        <f t="shared" si="5"/>
        <v>100</v>
      </c>
      <c r="K24" s="338">
        <f t="shared" si="6"/>
        <v>19290</v>
      </c>
      <c r="L24" s="339">
        <f t="shared" si="7"/>
        <v>100</v>
      </c>
      <c r="M24" s="338">
        <f t="shared" si="8"/>
        <v>17985</v>
      </c>
      <c r="N24" s="339">
        <f t="shared" si="9"/>
        <v>100</v>
      </c>
      <c r="O24" s="338">
        <f t="shared" si="10"/>
        <v>4618</v>
      </c>
      <c r="P24" s="339">
        <f t="shared" si="11"/>
        <v>100</v>
      </c>
      <c r="Q24" s="338">
        <f t="shared" si="12"/>
        <v>79047</v>
      </c>
      <c r="R24" s="339">
        <f>ROUND(+Q24/Q$24*100,1)</f>
        <v>100</v>
      </c>
      <c r="S24" s="340">
        <f t="shared" si="14"/>
        <v>793309</v>
      </c>
      <c r="T24" s="339">
        <f>ROUND(+S24/S$24*100,1)</f>
        <v>100</v>
      </c>
      <c r="U24" s="16">
        <v>32</v>
      </c>
      <c r="V24" s="437" t="s">
        <v>21</v>
      </c>
      <c r="W24" s="103">
        <v>399695</v>
      </c>
      <c r="X24" s="103">
        <v>66978</v>
      </c>
      <c r="Y24" s="103">
        <v>205696</v>
      </c>
      <c r="Z24" s="103">
        <v>19290</v>
      </c>
      <c r="AA24" s="103">
        <v>17985</v>
      </c>
      <c r="AB24" s="103">
        <v>4618</v>
      </c>
      <c r="AC24" s="103">
        <v>79047</v>
      </c>
      <c r="AD24" s="478">
        <f t="shared" si="15"/>
        <v>793309</v>
      </c>
      <c r="AE24" s="476">
        <f t="shared" si="16"/>
        <v>0</v>
      </c>
    </row>
    <row r="25" spans="1:30" ht="12" customHeight="1" thickTop="1">
      <c r="A25" s="20" t="s">
        <v>264</v>
      </c>
      <c r="B25" s="1"/>
      <c r="C25" s="446" t="s">
        <v>265</v>
      </c>
      <c r="D25" s="610" t="s">
        <v>300</v>
      </c>
      <c r="E25" s="599">
        <f>'第2表（26表）'!G5/'第2表（26表）'!G16*100</f>
        <v>154.02669535520835</v>
      </c>
      <c r="F25" s="600"/>
      <c r="G25" s="599">
        <f>'第2表（26表）'!H5/'第2表（26表）'!H16*100</f>
        <v>100.74651378064439</v>
      </c>
      <c r="H25" s="600"/>
      <c r="I25" s="599">
        <f>'第2表（26表）'!I5/'第2表（26表）'!I16*100</f>
        <v>119.7349486621033</v>
      </c>
      <c r="J25" s="600"/>
      <c r="K25" s="599">
        <f>'第2表（26表）'!J5/'第2表（26表）'!J16*100</f>
        <v>100</v>
      </c>
      <c r="L25" s="600"/>
      <c r="M25" s="599">
        <f>'第2表（26表）'!K5/'第2表（26表）'!K16*100</f>
        <v>108.1067556296914</v>
      </c>
      <c r="N25" s="600"/>
      <c r="O25" s="599">
        <f>'第2表（26表）'!L5/'第2表（26表）'!L16*100</f>
        <v>101.34257254222607</v>
      </c>
      <c r="P25" s="600"/>
      <c r="Q25" s="599">
        <f>'第2表（26表）'!M5/'第2表（26表）'!M16*100</f>
        <v>99.6495755689653</v>
      </c>
      <c r="R25" s="600"/>
      <c r="S25" s="599">
        <f>'第2表（26表）'!N5/'第2表（26表）'!N16*100</f>
        <v>132.55717507301694</v>
      </c>
      <c r="T25" s="600"/>
      <c r="AD25" s="438"/>
    </row>
    <row r="26" spans="1:30" ht="12" customHeight="1">
      <c r="A26" s="439"/>
      <c r="B26" s="443" t="s">
        <v>314</v>
      </c>
      <c r="C26" s="447" t="s">
        <v>266</v>
      </c>
      <c r="D26" s="609"/>
      <c r="E26" s="601"/>
      <c r="F26" s="602"/>
      <c r="G26" s="601"/>
      <c r="H26" s="602"/>
      <c r="I26" s="601"/>
      <c r="J26" s="602"/>
      <c r="K26" s="601"/>
      <c r="L26" s="602"/>
      <c r="M26" s="601"/>
      <c r="N26" s="602"/>
      <c r="O26" s="601"/>
      <c r="P26" s="602"/>
      <c r="Q26" s="601"/>
      <c r="R26" s="602"/>
      <c r="S26" s="601"/>
      <c r="T26" s="602"/>
      <c r="AD26" s="438"/>
    </row>
    <row r="27" spans="1:30" ht="12" customHeight="1">
      <c r="A27" s="594" t="s">
        <v>267</v>
      </c>
      <c r="B27" s="556"/>
      <c r="C27" s="448" t="s">
        <v>268</v>
      </c>
      <c r="D27" s="607" t="s">
        <v>300</v>
      </c>
      <c r="E27" s="603">
        <f>'第2表（26表）'!G5/('第2表（26表）'!G16+'第2表（26表）'!G57)*100</f>
        <v>102.64363159219782</v>
      </c>
      <c r="F27" s="604"/>
      <c r="G27" s="603">
        <f>'第2表（26表）'!H5/('第2表（26表）'!H16+'第2表（26表）'!H57)*100</f>
        <v>100.74651378064439</v>
      </c>
      <c r="H27" s="604"/>
      <c r="I27" s="603">
        <f>'第2表（26表）'!I5/('第2表（26表）'!I16+'第2表（26表）'!I57)*100</f>
        <v>85.2884445567972</v>
      </c>
      <c r="J27" s="604"/>
      <c r="K27" s="603">
        <f>'第2表（26表）'!J5/('第2表（26表）'!J16+'第2表（26表）'!J57)*100</f>
        <v>100</v>
      </c>
      <c r="L27" s="604"/>
      <c r="M27" s="603">
        <f>'第2表（26表）'!K5/('第2表（26表）'!K16+'第2表（26表）'!K57)*100</f>
        <v>45.76331026691145</v>
      </c>
      <c r="N27" s="604"/>
      <c r="O27" s="603">
        <f>'第2表（26表）'!L5/('第2表（26表）'!L16+'第2表（26表）'!L57)*100</f>
        <v>101.34257254222607</v>
      </c>
      <c r="P27" s="604"/>
      <c r="Q27" s="603">
        <f>'第2表（26表）'!M5/('第2表（26表）'!M16+'第2表（26表）'!M57)*100</f>
        <v>97.75621137283129</v>
      </c>
      <c r="R27" s="604"/>
      <c r="S27" s="603">
        <f>'第2表（26表）'!N5/('第2表（26表）'!N16+'第2表（26表）'!N57)*100</f>
        <v>95.38178546290989</v>
      </c>
      <c r="T27" s="604"/>
      <c r="AD27" s="438"/>
    </row>
    <row r="28" spans="1:30" ht="12" customHeight="1">
      <c r="A28" s="444"/>
      <c r="B28" s="445" t="s">
        <v>314</v>
      </c>
      <c r="C28" s="447" t="s">
        <v>269</v>
      </c>
      <c r="D28" s="609"/>
      <c r="E28" s="601"/>
      <c r="F28" s="602"/>
      <c r="G28" s="601"/>
      <c r="H28" s="602"/>
      <c r="I28" s="601"/>
      <c r="J28" s="602"/>
      <c r="K28" s="601"/>
      <c r="L28" s="602"/>
      <c r="M28" s="601"/>
      <c r="N28" s="602"/>
      <c r="O28" s="601"/>
      <c r="P28" s="602"/>
      <c r="Q28" s="601"/>
      <c r="R28" s="602"/>
      <c r="S28" s="601"/>
      <c r="T28" s="602"/>
      <c r="AD28" s="438"/>
    </row>
    <row r="29" spans="1:30" ht="12" customHeight="1">
      <c r="A29" s="595" t="s">
        <v>270</v>
      </c>
      <c r="B29" s="596"/>
      <c r="C29" s="448" t="s">
        <v>271</v>
      </c>
      <c r="D29" s="607" t="s">
        <v>301</v>
      </c>
      <c r="E29" s="603">
        <f>('第2表（26表）'!G6-'第2表（26表）'!G9)/('第2表（26表）'!G17-'第2表（26表）'!G19)*100</f>
        <v>185.2635341021478</v>
      </c>
      <c r="F29" s="604"/>
      <c r="G29" s="603">
        <f>('第2表（26表）'!H6-'第2表（26表）'!H9)/('第2表（26表）'!H17-'第2表（26表）'!H19)*100</f>
        <v>55.100182149362475</v>
      </c>
      <c r="H29" s="604"/>
      <c r="I29" s="603">
        <f>('第2表（26表）'!I6-'第2表（26表）'!I9)/('第2表（26表）'!I17-'第2表（26表）'!I19)*100</f>
        <v>96.99499602194213</v>
      </c>
      <c r="J29" s="604"/>
      <c r="K29" s="603">
        <f>('第2表（26表）'!J6-'第2表（26表）'!J9)/('第2表（26表）'!J17-'第2表（26表）'!J19)*100</f>
        <v>58.9891135303266</v>
      </c>
      <c r="L29" s="604"/>
      <c r="M29" s="603">
        <f>('第2表（26表）'!K6-'第2表（26表）'!K9)/('第2表（26表）'!K17-'第2表（26表）'!K19)*100</f>
        <v>128.41591591591592</v>
      </c>
      <c r="N29" s="604"/>
      <c r="O29" s="603">
        <f>('第2表（26表）'!L6-'第2表（26表）'!L9)/('第2表（26表）'!L17-'第2表（26表）'!L19)*100</f>
        <v>91.35989605889996</v>
      </c>
      <c r="P29" s="604"/>
      <c r="Q29" s="603">
        <f>('第2表（26表）'!M6-'第2表（26表）'!M9)/('第2表（26表）'!M17-'第2表（26表）'!M19)*100</f>
        <v>49.89922698165676</v>
      </c>
      <c r="R29" s="604"/>
      <c r="S29" s="603">
        <f>('第2表（26表）'!N6-'第2表（26表）'!N9)/('第2表（26表）'!N17-'第2表（26表）'!N19)*100</f>
        <v>128.23035966532652</v>
      </c>
      <c r="T29" s="604"/>
      <c r="AD29" s="438"/>
    </row>
    <row r="30" spans="1:30" ht="12" customHeight="1">
      <c r="A30" s="24"/>
      <c r="B30" s="443" t="s">
        <v>315</v>
      </c>
      <c r="C30" s="447" t="s">
        <v>272</v>
      </c>
      <c r="D30" s="609"/>
      <c r="E30" s="601"/>
      <c r="F30" s="602"/>
      <c r="G30" s="601"/>
      <c r="H30" s="602"/>
      <c r="I30" s="601"/>
      <c r="J30" s="602"/>
      <c r="K30" s="601"/>
      <c r="L30" s="602"/>
      <c r="M30" s="601"/>
      <c r="N30" s="602"/>
      <c r="O30" s="601"/>
      <c r="P30" s="602"/>
      <c r="Q30" s="601"/>
      <c r="R30" s="602"/>
      <c r="S30" s="601"/>
      <c r="T30" s="602"/>
      <c r="AD30" s="438"/>
    </row>
    <row r="31" spans="1:30" ht="12" customHeight="1">
      <c r="A31" s="594" t="s">
        <v>276</v>
      </c>
      <c r="B31" s="556"/>
      <c r="C31" s="448" t="s">
        <v>274</v>
      </c>
      <c r="D31" s="607" t="s">
        <v>300</v>
      </c>
      <c r="E31" s="603">
        <f>'第2表（26表）'!G18/'第2表（26表）'!G6*100</f>
        <v>11.100301343072102</v>
      </c>
      <c r="F31" s="604"/>
      <c r="G31" s="603">
        <f>'第2表（26表）'!H18/'第2表（26表）'!H6*100</f>
        <v>49.44045522286953</v>
      </c>
      <c r="H31" s="604"/>
      <c r="I31" s="603">
        <f>'第2表（26表）'!I18/'第2表（26表）'!I6*100</f>
        <v>19.007376947443973</v>
      </c>
      <c r="J31" s="604"/>
      <c r="K31" s="603">
        <f>'第2表（26表）'!J18/'第2表（26表）'!J6*100</f>
        <v>130.5387116618332</v>
      </c>
      <c r="L31" s="604"/>
      <c r="M31" s="603">
        <f>'第2表（26表）'!K18/'第2表（26表）'!K6*100</f>
        <v>0</v>
      </c>
      <c r="N31" s="604"/>
      <c r="O31" s="603">
        <f>'第2表（26表）'!L18/'第2表（26表）'!L6*100</f>
        <v>0</v>
      </c>
      <c r="P31" s="604"/>
      <c r="Q31" s="603">
        <f>'第2表（26表）'!M18/'第2表（26表）'!M6*100</f>
        <v>46.927245769211105</v>
      </c>
      <c r="R31" s="604"/>
      <c r="S31" s="603">
        <f>'第2表（26表）'!N18/'第2表（26表）'!N6*100</f>
        <v>17.33474337854969</v>
      </c>
      <c r="T31" s="604"/>
      <c r="AD31" s="438"/>
    </row>
    <row r="32" spans="1:30" ht="12" customHeight="1" thickBot="1">
      <c r="A32" s="597" t="s">
        <v>316</v>
      </c>
      <c r="B32" s="598"/>
      <c r="C32" s="449" t="s">
        <v>275</v>
      </c>
      <c r="D32" s="608"/>
      <c r="E32" s="605"/>
      <c r="F32" s="606"/>
      <c r="G32" s="605"/>
      <c r="H32" s="606"/>
      <c r="I32" s="605"/>
      <c r="J32" s="606"/>
      <c r="K32" s="605"/>
      <c r="L32" s="606"/>
      <c r="M32" s="605"/>
      <c r="N32" s="606"/>
      <c r="O32" s="605"/>
      <c r="P32" s="606"/>
      <c r="Q32" s="605"/>
      <c r="R32" s="606"/>
      <c r="S32" s="605"/>
      <c r="T32" s="606"/>
      <c r="AD32" s="438"/>
    </row>
  </sheetData>
  <mergeCells count="55">
    <mergeCell ref="E3:F3"/>
    <mergeCell ref="G3:H3"/>
    <mergeCell ref="I3:J3"/>
    <mergeCell ref="K3:L3"/>
    <mergeCell ref="M2:N2"/>
    <mergeCell ref="O2:P2"/>
    <mergeCell ref="Q2:R2"/>
    <mergeCell ref="S2:T3"/>
    <mergeCell ref="M3:N3"/>
    <mergeCell ref="O3:P3"/>
    <mergeCell ref="Q3:R3"/>
    <mergeCell ref="E2:F2"/>
    <mergeCell ref="G2:H2"/>
    <mergeCell ref="I2:J2"/>
    <mergeCell ref="K2:L2"/>
    <mergeCell ref="K25:L26"/>
    <mergeCell ref="D27:D28"/>
    <mergeCell ref="E27:F28"/>
    <mergeCell ref="G27:H28"/>
    <mergeCell ref="I27:J28"/>
    <mergeCell ref="K27:L28"/>
    <mergeCell ref="D25:D26"/>
    <mergeCell ref="E25:F26"/>
    <mergeCell ref="G25:H26"/>
    <mergeCell ref="I25:J26"/>
    <mergeCell ref="K29:L30"/>
    <mergeCell ref="D29:D30"/>
    <mergeCell ref="E29:F30"/>
    <mergeCell ref="G29:H30"/>
    <mergeCell ref="I29:J30"/>
    <mergeCell ref="K31:L32"/>
    <mergeCell ref="D31:D32"/>
    <mergeCell ref="E31:F32"/>
    <mergeCell ref="G31:H32"/>
    <mergeCell ref="I31:J32"/>
    <mergeCell ref="M25:N26"/>
    <mergeCell ref="O25:P26"/>
    <mergeCell ref="Q25:R26"/>
    <mergeCell ref="M27:N28"/>
    <mergeCell ref="O27:P28"/>
    <mergeCell ref="Q27:R28"/>
    <mergeCell ref="S25:T26"/>
    <mergeCell ref="S27:T28"/>
    <mergeCell ref="S29:T30"/>
    <mergeCell ref="M31:N32"/>
    <mergeCell ref="O31:P32"/>
    <mergeCell ref="Q31:R32"/>
    <mergeCell ref="S31:T32"/>
    <mergeCell ref="M29:N30"/>
    <mergeCell ref="O29:P30"/>
    <mergeCell ref="Q29:R30"/>
    <mergeCell ref="A27:B27"/>
    <mergeCell ref="A29:B29"/>
    <mergeCell ref="A31:B31"/>
    <mergeCell ref="A32:B32"/>
  </mergeCells>
  <conditionalFormatting sqref="M29 M27 M31 O31 Q31 S31 O27 Q27 O29 Q29 L7:T24 E7:K14 M25 O25 Q25 S27 C29:C32 S25 S29 D15:K46">
    <cfRule type="cellIs" priority="1" dxfId="0" operator="equal" stopIfTrue="1">
      <formula>0</formula>
    </cfRule>
  </conditionalFormatting>
  <printOptions horizontalCentered="1"/>
  <pageMargins left="0.7874015748031497" right="0.4724409448818898" top="0.5511811023622047" bottom="0.551181102362204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X65"/>
  <sheetViews>
    <sheetView zoomScaleSheetLayoutView="100" workbookViewId="0" topLeftCell="A1">
      <pane xSplit="6" ySplit="3" topLeftCell="G4" activePane="bottomRight" state="frozen"/>
      <selection pane="topLeft" activeCell="K54" sqref="K54"/>
      <selection pane="topRight" activeCell="K54" sqref="K54"/>
      <selection pane="bottomLeft" activeCell="K54" sqref="K54"/>
      <selection pane="bottomRight" activeCell="M3" sqref="M3"/>
    </sheetView>
  </sheetViews>
  <sheetFormatPr defaultColWidth="9.00390625" defaultRowHeight="17.25" customHeight="1"/>
  <cols>
    <col min="1" max="2" width="1.75390625" style="16" customWidth="1"/>
    <col min="3" max="3" width="3.25390625" style="16" customWidth="1"/>
    <col min="4" max="4" width="12.875" style="16" customWidth="1"/>
    <col min="5" max="5" width="6.625" style="122" customWidth="1"/>
    <col min="6" max="13" width="8.875" style="122" customWidth="1"/>
    <col min="14" max="14" width="3.25390625" style="122" customWidth="1"/>
    <col min="15" max="26" width="9.00390625" style="534" customWidth="1"/>
    <col min="27" max="16384" width="9.00390625" style="437" customWidth="1"/>
  </cols>
  <sheetData>
    <row r="1" spans="1:24" ht="19.5" customHeight="1" thickBot="1">
      <c r="A1" s="201" t="s">
        <v>62</v>
      </c>
      <c r="C1" s="17"/>
      <c r="D1" s="17"/>
      <c r="E1" s="105"/>
      <c r="I1" s="123"/>
      <c r="M1" s="123" t="s">
        <v>38</v>
      </c>
      <c r="P1" s="542"/>
      <c r="Q1" s="542"/>
      <c r="R1" s="542"/>
      <c r="S1" s="542"/>
      <c r="T1" s="542"/>
      <c r="U1" s="542"/>
      <c r="V1" s="542"/>
      <c r="W1" s="542"/>
      <c r="X1" s="542"/>
    </row>
    <row r="2" spans="1:24" ht="17.25" customHeight="1">
      <c r="A2" s="635" t="s">
        <v>211</v>
      </c>
      <c r="B2" s="636"/>
      <c r="C2" s="636"/>
      <c r="D2" s="636"/>
      <c r="E2" s="637"/>
      <c r="F2" s="169" t="s">
        <v>305</v>
      </c>
      <c r="G2" s="157" t="s">
        <v>306</v>
      </c>
      <c r="H2" s="157" t="s">
        <v>307</v>
      </c>
      <c r="I2" s="157" t="s">
        <v>308</v>
      </c>
      <c r="J2" s="157" t="s">
        <v>309</v>
      </c>
      <c r="K2" s="158" t="s">
        <v>310</v>
      </c>
      <c r="L2" s="163" t="s">
        <v>311</v>
      </c>
      <c r="M2" s="165"/>
      <c r="P2" s="542"/>
      <c r="Q2" s="542"/>
      <c r="R2" s="542"/>
      <c r="S2" s="542"/>
      <c r="T2" s="542"/>
      <c r="U2" s="542"/>
      <c r="V2" s="542"/>
      <c r="W2" s="542"/>
      <c r="X2" s="542"/>
    </row>
    <row r="3" spans="1:24" ht="17.25" customHeight="1" thickBot="1">
      <c r="A3" s="638" t="s">
        <v>212</v>
      </c>
      <c r="B3" s="639"/>
      <c r="C3" s="639"/>
      <c r="D3" s="639"/>
      <c r="E3" s="640"/>
      <c r="F3" s="170" t="s">
        <v>65</v>
      </c>
      <c r="G3" s="159" t="s">
        <v>66</v>
      </c>
      <c r="H3" s="159" t="s">
        <v>67</v>
      </c>
      <c r="I3" s="159" t="s">
        <v>68</v>
      </c>
      <c r="J3" s="160" t="s">
        <v>69</v>
      </c>
      <c r="K3" s="161" t="s">
        <v>70</v>
      </c>
      <c r="L3" s="164" t="s">
        <v>71</v>
      </c>
      <c r="M3" s="166" t="s">
        <v>213</v>
      </c>
      <c r="P3" s="122"/>
      <c r="Q3" s="122"/>
      <c r="R3" s="122"/>
      <c r="S3" s="122"/>
      <c r="T3" s="122"/>
      <c r="U3" s="122"/>
      <c r="V3" s="122"/>
      <c r="W3" s="122"/>
      <c r="X3" s="542"/>
    </row>
    <row r="4" spans="1:24" ht="17.25" customHeight="1">
      <c r="A4" s="49" t="s">
        <v>214</v>
      </c>
      <c r="B4" s="56"/>
      <c r="C4" s="56"/>
      <c r="D4" s="56"/>
      <c r="E4" s="451" t="s">
        <v>206</v>
      </c>
      <c r="F4" s="297">
        <f>SUM(F8)</f>
        <v>104605</v>
      </c>
      <c r="G4" s="298">
        <f aca="true" t="shared" si="0" ref="G4:L4">SUM(G8)</f>
        <v>20093</v>
      </c>
      <c r="H4" s="298">
        <f t="shared" si="0"/>
        <v>57314</v>
      </c>
      <c r="I4" s="298">
        <f t="shared" si="0"/>
        <v>5787</v>
      </c>
      <c r="J4" s="298">
        <f t="shared" si="0"/>
        <v>1598</v>
      </c>
      <c r="K4" s="298">
        <f t="shared" si="0"/>
        <v>1385</v>
      </c>
      <c r="L4" s="299">
        <f t="shared" si="0"/>
        <v>23809</v>
      </c>
      <c r="M4" s="300">
        <f>SUM(F4:L4)</f>
        <v>214591</v>
      </c>
      <c r="P4" s="105"/>
      <c r="Q4" s="105"/>
      <c r="R4" s="105"/>
      <c r="S4" s="105"/>
      <c r="T4" s="105"/>
      <c r="U4" s="105"/>
      <c r="V4" s="105"/>
      <c r="W4" s="105"/>
      <c r="X4" s="543"/>
    </row>
    <row r="5" spans="1:24" ht="17.25" customHeight="1">
      <c r="A5" s="49"/>
      <c r="B5" s="56"/>
      <c r="C5" s="56"/>
      <c r="D5" s="56"/>
      <c r="E5" s="450" t="s">
        <v>207</v>
      </c>
      <c r="F5" s="35">
        <f>SUM(F9)</f>
        <v>14261</v>
      </c>
      <c r="G5" s="124">
        <f aca="true" t="shared" si="1" ref="G5:L5">SUM(G9)</f>
        <v>10138</v>
      </c>
      <c r="H5" s="124">
        <f t="shared" si="1"/>
        <v>60923</v>
      </c>
      <c r="I5" s="124">
        <f t="shared" si="1"/>
        <v>4898</v>
      </c>
      <c r="J5" s="124">
        <f t="shared" si="1"/>
        <v>12558</v>
      </c>
      <c r="K5" s="124">
        <f t="shared" si="1"/>
        <v>0</v>
      </c>
      <c r="L5" s="34">
        <f t="shared" si="1"/>
        <v>25192</v>
      </c>
      <c r="M5" s="167">
        <f>SUM(F5:L5)</f>
        <v>127970</v>
      </c>
      <c r="P5" s="105"/>
      <c r="Q5" s="105"/>
      <c r="R5" s="105"/>
      <c r="S5" s="105"/>
      <c r="T5" s="105"/>
      <c r="U5" s="105"/>
      <c r="V5" s="105"/>
      <c r="W5" s="105"/>
      <c r="X5" s="543"/>
    </row>
    <row r="6" spans="1:24" ht="17.25" customHeight="1">
      <c r="A6" s="368"/>
      <c r="B6" s="371" t="s">
        <v>215</v>
      </c>
      <c r="C6" s="369"/>
      <c r="D6" s="369"/>
      <c r="E6" s="473"/>
      <c r="F6" s="404"/>
      <c r="G6" s="405"/>
      <c r="H6" s="405"/>
      <c r="I6" s="405"/>
      <c r="J6" s="405"/>
      <c r="K6" s="405"/>
      <c r="L6" s="406"/>
      <c r="M6" s="407"/>
      <c r="P6" s="105"/>
      <c r="Q6" s="105"/>
      <c r="R6" s="105"/>
      <c r="S6" s="105"/>
      <c r="T6" s="105"/>
      <c r="U6" s="105"/>
      <c r="V6" s="105"/>
      <c r="W6" s="105"/>
      <c r="X6" s="543"/>
    </row>
    <row r="7" spans="1:24" ht="17.25" customHeight="1">
      <c r="A7" s="368"/>
      <c r="B7" s="371" t="s">
        <v>216</v>
      </c>
      <c r="C7" s="369"/>
      <c r="D7" s="369"/>
      <c r="E7" s="464"/>
      <c r="F7" s="404"/>
      <c r="G7" s="405"/>
      <c r="H7" s="405"/>
      <c r="I7" s="405"/>
      <c r="J7" s="405"/>
      <c r="K7" s="405"/>
      <c r="L7" s="406"/>
      <c r="M7" s="407"/>
      <c r="P7" s="105"/>
      <c r="Q7" s="105"/>
      <c r="R7" s="105"/>
      <c r="S7" s="105"/>
      <c r="T7" s="105"/>
      <c r="U7" s="105"/>
      <c r="V7" s="105"/>
      <c r="W7" s="105"/>
      <c r="X7" s="543"/>
    </row>
    <row r="8" spans="1:24" ht="17.25" customHeight="1">
      <c r="A8" s="368"/>
      <c r="B8" s="372"/>
      <c r="C8" s="641" t="s">
        <v>217</v>
      </c>
      <c r="D8" s="642"/>
      <c r="E8" s="473" t="s">
        <v>206</v>
      </c>
      <c r="F8" s="295">
        <v>104605</v>
      </c>
      <c r="G8" s="301">
        <v>20093</v>
      </c>
      <c r="H8" s="301">
        <v>57314</v>
      </c>
      <c r="I8" s="301">
        <v>5787</v>
      </c>
      <c r="J8" s="301">
        <v>1598</v>
      </c>
      <c r="K8" s="301">
        <v>1385</v>
      </c>
      <c r="L8" s="302">
        <v>23809</v>
      </c>
      <c r="M8" s="303">
        <f aca="true" t="shared" si="2" ref="M8:M37">SUM(F8:L8)</f>
        <v>214591</v>
      </c>
      <c r="P8" s="105"/>
      <c r="Q8" s="105"/>
      <c r="R8" s="105"/>
      <c r="S8" s="105"/>
      <c r="T8" s="105"/>
      <c r="U8" s="105"/>
      <c r="V8" s="105"/>
      <c r="W8" s="105"/>
      <c r="X8" s="543"/>
    </row>
    <row r="9" spans="1:24" ht="17.25" customHeight="1">
      <c r="A9" s="368"/>
      <c r="B9" s="372"/>
      <c r="C9" s="643"/>
      <c r="D9" s="644"/>
      <c r="E9" s="469" t="s">
        <v>207</v>
      </c>
      <c r="F9" s="304">
        <v>14261</v>
      </c>
      <c r="G9" s="305">
        <v>10138</v>
      </c>
      <c r="H9" s="305">
        <v>60923</v>
      </c>
      <c r="I9" s="305">
        <v>4898</v>
      </c>
      <c r="J9" s="305">
        <v>12558</v>
      </c>
      <c r="K9" s="305">
        <v>0</v>
      </c>
      <c r="L9" s="244">
        <v>25192</v>
      </c>
      <c r="M9" s="306">
        <f>SUM(F9:L9)</f>
        <v>127970</v>
      </c>
      <c r="P9" s="105"/>
      <c r="Q9" s="105"/>
      <c r="R9" s="105"/>
      <c r="S9" s="105"/>
      <c r="T9" s="105"/>
      <c r="U9" s="105"/>
      <c r="V9" s="105"/>
      <c r="W9" s="105"/>
      <c r="X9" s="543"/>
    </row>
    <row r="10" spans="1:24" ht="17.25" customHeight="1">
      <c r="A10" s="368"/>
      <c r="B10" s="372"/>
      <c r="C10" s="452"/>
      <c r="D10" s="630" t="s">
        <v>218</v>
      </c>
      <c r="E10" s="469" t="s">
        <v>206</v>
      </c>
      <c r="F10" s="304">
        <v>97370</v>
      </c>
      <c r="G10" s="305">
        <v>20093</v>
      </c>
      <c r="H10" s="305">
        <v>57314</v>
      </c>
      <c r="I10" s="305">
        <v>5787</v>
      </c>
      <c r="J10" s="305">
        <v>1598</v>
      </c>
      <c r="K10" s="305">
        <v>1385</v>
      </c>
      <c r="L10" s="244">
        <v>23482</v>
      </c>
      <c r="M10" s="306">
        <f t="shared" si="2"/>
        <v>207029</v>
      </c>
      <c r="P10" s="105"/>
      <c r="Q10" s="105"/>
      <c r="R10" s="105"/>
      <c r="S10" s="105"/>
      <c r="T10" s="105"/>
      <c r="U10" s="105"/>
      <c r="V10" s="105"/>
      <c r="W10" s="105"/>
      <c r="X10" s="543"/>
    </row>
    <row r="11" spans="1:24" ht="17.25" customHeight="1">
      <c r="A11" s="368"/>
      <c r="B11" s="372"/>
      <c r="C11" s="452"/>
      <c r="D11" s="630"/>
      <c r="E11" s="469" t="s">
        <v>207</v>
      </c>
      <c r="F11" s="304">
        <v>13274</v>
      </c>
      <c r="G11" s="305">
        <v>10138</v>
      </c>
      <c r="H11" s="305">
        <v>60923</v>
      </c>
      <c r="I11" s="305">
        <v>4898</v>
      </c>
      <c r="J11" s="305">
        <v>5328</v>
      </c>
      <c r="K11" s="305">
        <v>0</v>
      </c>
      <c r="L11" s="244">
        <v>23482</v>
      </c>
      <c r="M11" s="306">
        <f t="shared" si="2"/>
        <v>118043</v>
      </c>
      <c r="P11" s="105"/>
      <c r="Q11" s="105"/>
      <c r="R11" s="105"/>
      <c r="S11" s="105"/>
      <c r="T11" s="105"/>
      <c r="U11" s="105"/>
      <c r="V11" s="105"/>
      <c r="W11" s="105"/>
      <c r="X11" s="543"/>
    </row>
    <row r="12" spans="1:24" ht="17.25" customHeight="1">
      <c r="A12" s="368"/>
      <c r="B12" s="372"/>
      <c r="C12" s="452"/>
      <c r="D12" s="630" t="s">
        <v>219</v>
      </c>
      <c r="E12" s="469" t="s">
        <v>206</v>
      </c>
      <c r="F12" s="304">
        <v>7235</v>
      </c>
      <c r="G12" s="305">
        <v>0</v>
      </c>
      <c r="H12" s="305">
        <v>0</v>
      </c>
      <c r="I12" s="305">
        <v>0</v>
      </c>
      <c r="J12" s="305">
        <v>0</v>
      </c>
      <c r="K12" s="305">
        <v>0</v>
      </c>
      <c r="L12" s="244">
        <v>327</v>
      </c>
      <c r="M12" s="306">
        <f t="shared" si="2"/>
        <v>7562</v>
      </c>
      <c r="P12" s="105"/>
      <c r="Q12" s="105"/>
      <c r="R12" s="105"/>
      <c r="S12" s="105"/>
      <c r="T12" s="105"/>
      <c r="U12" s="105"/>
      <c r="V12" s="105"/>
      <c r="W12" s="105"/>
      <c r="X12" s="543"/>
    </row>
    <row r="13" spans="1:24" ht="17.25" customHeight="1">
      <c r="A13" s="368"/>
      <c r="B13" s="372"/>
      <c r="C13" s="452"/>
      <c r="D13" s="630"/>
      <c r="E13" s="469" t="s">
        <v>207</v>
      </c>
      <c r="F13" s="304">
        <v>987</v>
      </c>
      <c r="G13" s="305">
        <v>0</v>
      </c>
      <c r="H13" s="305">
        <v>0</v>
      </c>
      <c r="I13" s="305">
        <v>0</v>
      </c>
      <c r="J13" s="305">
        <v>7230</v>
      </c>
      <c r="K13" s="305">
        <v>0</v>
      </c>
      <c r="L13" s="244">
        <v>653</v>
      </c>
      <c r="M13" s="306">
        <f t="shared" si="2"/>
        <v>8870</v>
      </c>
      <c r="P13" s="105"/>
      <c r="Q13" s="105"/>
      <c r="R13" s="105"/>
      <c r="S13" s="105"/>
      <c r="T13" s="105"/>
      <c r="U13" s="105"/>
      <c r="V13" s="105"/>
      <c r="W13" s="105"/>
      <c r="X13" s="543"/>
    </row>
    <row r="14" spans="1:24" ht="17.25" customHeight="1">
      <c r="A14" s="368"/>
      <c r="B14" s="372"/>
      <c r="C14" s="452"/>
      <c r="D14" s="630" t="s">
        <v>220</v>
      </c>
      <c r="E14" s="469" t="s">
        <v>206</v>
      </c>
      <c r="F14" s="304">
        <v>0</v>
      </c>
      <c r="G14" s="305">
        <v>0</v>
      </c>
      <c r="H14" s="305">
        <v>0</v>
      </c>
      <c r="I14" s="305">
        <v>0</v>
      </c>
      <c r="J14" s="305">
        <v>0</v>
      </c>
      <c r="K14" s="305">
        <v>0</v>
      </c>
      <c r="L14" s="244">
        <v>0</v>
      </c>
      <c r="M14" s="306">
        <f t="shared" si="2"/>
        <v>0</v>
      </c>
      <c r="P14" s="105"/>
      <c r="Q14" s="105"/>
      <c r="R14" s="105"/>
      <c r="S14" s="105"/>
      <c r="T14" s="105"/>
      <c r="U14" s="105"/>
      <c r="V14" s="105"/>
      <c r="W14" s="105"/>
      <c r="X14" s="543"/>
    </row>
    <row r="15" spans="1:24" ht="17.25" customHeight="1">
      <c r="A15" s="368"/>
      <c r="B15" s="372"/>
      <c r="C15" s="452"/>
      <c r="D15" s="630"/>
      <c r="E15" s="469" t="s">
        <v>207</v>
      </c>
      <c r="F15" s="304">
        <v>0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244">
        <v>0</v>
      </c>
      <c r="M15" s="306">
        <f t="shared" si="2"/>
        <v>0</v>
      </c>
      <c r="P15" s="105"/>
      <c r="Q15" s="105"/>
      <c r="R15" s="105"/>
      <c r="S15" s="105"/>
      <c r="T15" s="105"/>
      <c r="U15" s="105"/>
      <c r="V15" s="105"/>
      <c r="W15" s="105"/>
      <c r="X15" s="543"/>
    </row>
    <row r="16" spans="1:24" ht="17.25" customHeight="1">
      <c r="A16" s="368"/>
      <c r="B16" s="372"/>
      <c r="C16" s="452"/>
      <c r="D16" s="631" t="s">
        <v>221</v>
      </c>
      <c r="E16" s="469" t="s">
        <v>206</v>
      </c>
      <c r="F16" s="304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244">
        <v>0</v>
      </c>
      <c r="M16" s="306">
        <f t="shared" si="2"/>
        <v>0</v>
      </c>
      <c r="P16" s="105"/>
      <c r="Q16" s="105"/>
      <c r="R16" s="105"/>
      <c r="S16" s="105"/>
      <c r="T16" s="105"/>
      <c r="U16" s="105"/>
      <c r="V16" s="105"/>
      <c r="W16" s="105"/>
      <c r="X16" s="543"/>
    </row>
    <row r="17" spans="1:24" ht="17.25" customHeight="1">
      <c r="A17" s="368"/>
      <c r="B17" s="372"/>
      <c r="C17" s="452"/>
      <c r="D17" s="632"/>
      <c r="E17" s="469" t="s">
        <v>207</v>
      </c>
      <c r="F17" s="304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244">
        <v>0</v>
      </c>
      <c r="M17" s="306">
        <f t="shared" si="2"/>
        <v>0</v>
      </c>
      <c r="P17" s="105"/>
      <c r="Q17" s="105"/>
      <c r="R17" s="105"/>
      <c r="S17" s="105"/>
      <c r="T17" s="105"/>
      <c r="U17" s="105"/>
      <c r="V17" s="105"/>
      <c r="W17" s="105"/>
      <c r="X17" s="543"/>
    </row>
    <row r="18" spans="1:24" ht="17.25" customHeight="1">
      <c r="A18" s="368"/>
      <c r="B18" s="372"/>
      <c r="C18" s="452"/>
      <c r="D18" s="633" t="s">
        <v>222</v>
      </c>
      <c r="E18" s="469" t="s">
        <v>206</v>
      </c>
      <c r="F18" s="304">
        <v>0</v>
      </c>
      <c r="G18" s="305">
        <v>0</v>
      </c>
      <c r="H18" s="305">
        <v>0</v>
      </c>
      <c r="I18" s="305">
        <v>0</v>
      </c>
      <c r="J18" s="305">
        <v>0</v>
      </c>
      <c r="K18" s="305">
        <v>0</v>
      </c>
      <c r="L18" s="244">
        <v>0</v>
      </c>
      <c r="M18" s="306">
        <f t="shared" si="2"/>
        <v>0</v>
      </c>
      <c r="P18" s="105"/>
      <c r="Q18" s="105"/>
      <c r="R18" s="105"/>
      <c r="S18" s="105"/>
      <c r="T18" s="105"/>
      <c r="U18" s="105"/>
      <c r="V18" s="105"/>
      <c r="W18" s="105"/>
      <c r="X18" s="543"/>
    </row>
    <row r="19" spans="1:24" ht="17.25" customHeight="1" thickBot="1">
      <c r="A19" s="383"/>
      <c r="B19" s="384"/>
      <c r="C19" s="453"/>
      <c r="D19" s="634"/>
      <c r="E19" s="471" t="s">
        <v>207</v>
      </c>
      <c r="F19" s="214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6">
        <v>1057</v>
      </c>
      <c r="M19" s="217">
        <f t="shared" si="2"/>
        <v>1057</v>
      </c>
      <c r="P19" s="105"/>
      <c r="Q19" s="105"/>
      <c r="R19" s="105"/>
      <c r="S19" s="105"/>
      <c r="T19" s="105"/>
      <c r="U19" s="105"/>
      <c r="V19" s="105"/>
      <c r="W19" s="105"/>
      <c r="X19" s="543"/>
    </row>
    <row r="20" spans="1:24" ht="17.25" customHeight="1">
      <c r="A20" s="368" t="s">
        <v>223</v>
      </c>
      <c r="B20" s="38"/>
      <c r="C20" s="38"/>
      <c r="D20" s="38"/>
      <c r="E20" s="451" t="s">
        <v>206</v>
      </c>
      <c r="F20" s="297">
        <f aca="true" t="shared" si="3" ref="F20:L21">SUM(F22,F28,)</f>
        <v>100043</v>
      </c>
      <c r="G20" s="298">
        <f t="shared" si="3"/>
        <v>0</v>
      </c>
      <c r="H20" s="298">
        <f t="shared" si="3"/>
        <v>26403</v>
      </c>
      <c r="I20" s="298">
        <f t="shared" si="3"/>
        <v>0</v>
      </c>
      <c r="J20" s="298">
        <f t="shared" si="3"/>
        <v>12251</v>
      </c>
      <c r="K20" s="298">
        <f t="shared" si="3"/>
        <v>0</v>
      </c>
      <c r="L20" s="299">
        <f t="shared" si="3"/>
        <v>766</v>
      </c>
      <c r="M20" s="300">
        <f t="shared" si="2"/>
        <v>139463</v>
      </c>
      <c r="P20" s="105"/>
      <c r="Q20" s="105"/>
      <c r="R20" s="105"/>
      <c r="S20" s="105"/>
      <c r="T20" s="105"/>
      <c r="U20" s="105"/>
      <c r="V20" s="105"/>
      <c r="W20" s="105"/>
      <c r="X20" s="543"/>
    </row>
    <row r="21" spans="1:24" ht="17.25" customHeight="1">
      <c r="A21" s="368"/>
      <c r="B21" s="363"/>
      <c r="C21" s="363"/>
      <c r="D21" s="454"/>
      <c r="E21" s="450" t="s">
        <v>207</v>
      </c>
      <c r="F21" s="35">
        <f t="shared" si="3"/>
        <v>13639</v>
      </c>
      <c r="G21" s="124">
        <f t="shared" si="3"/>
        <v>0</v>
      </c>
      <c r="H21" s="124">
        <f t="shared" si="3"/>
        <v>83077</v>
      </c>
      <c r="I21" s="124">
        <f t="shared" si="3"/>
        <v>0</v>
      </c>
      <c r="J21" s="124">
        <f t="shared" si="3"/>
        <v>34991</v>
      </c>
      <c r="K21" s="124">
        <f t="shared" si="3"/>
        <v>0</v>
      </c>
      <c r="L21" s="34">
        <f t="shared" si="3"/>
        <v>4669</v>
      </c>
      <c r="M21" s="167">
        <f t="shared" si="2"/>
        <v>136376</v>
      </c>
      <c r="P21" s="105"/>
      <c r="Q21" s="105"/>
      <c r="R21" s="105"/>
      <c r="S21" s="105"/>
      <c r="T21" s="105"/>
      <c r="U21" s="105"/>
      <c r="V21" s="105"/>
      <c r="W21" s="105"/>
      <c r="X21" s="543"/>
    </row>
    <row r="22" spans="1:24" ht="17.25" customHeight="1">
      <c r="A22" s="368"/>
      <c r="B22" s="371" t="s">
        <v>224</v>
      </c>
      <c r="C22" s="38"/>
      <c r="D22" s="38"/>
      <c r="E22" s="465" t="s">
        <v>206</v>
      </c>
      <c r="F22" s="310">
        <v>0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2">
        <v>0</v>
      </c>
      <c r="M22" s="313">
        <f t="shared" si="2"/>
        <v>0</v>
      </c>
      <c r="P22" s="105"/>
      <c r="Q22" s="105"/>
      <c r="R22" s="105"/>
      <c r="S22" s="105"/>
      <c r="T22" s="105"/>
      <c r="U22" s="105"/>
      <c r="V22" s="105"/>
      <c r="W22" s="105"/>
      <c r="X22" s="543"/>
    </row>
    <row r="23" spans="1:24" ht="17.25" customHeight="1">
      <c r="A23" s="368"/>
      <c r="B23" s="372"/>
      <c r="C23" s="38"/>
      <c r="D23" s="38"/>
      <c r="E23" s="468" t="s">
        <v>207</v>
      </c>
      <c r="F23" s="314">
        <v>0</v>
      </c>
      <c r="G23" s="315">
        <v>0</v>
      </c>
      <c r="H23" s="315">
        <v>0</v>
      </c>
      <c r="I23" s="315">
        <v>0</v>
      </c>
      <c r="J23" s="315">
        <v>0</v>
      </c>
      <c r="K23" s="315">
        <v>0</v>
      </c>
      <c r="L23" s="316">
        <v>0</v>
      </c>
      <c r="M23" s="317">
        <f t="shared" si="2"/>
        <v>0</v>
      </c>
      <c r="P23" s="105"/>
      <c r="Q23" s="105"/>
      <c r="R23" s="105"/>
      <c r="S23" s="105"/>
      <c r="T23" s="105"/>
      <c r="U23" s="105"/>
      <c r="V23" s="105"/>
      <c r="W23" s="105"/>
      <c r="X23" s="543"/>
    </row>
    <row r="24" spans="1:24" ht="17.25" customHeight="1">
      <c r="A24" s="368"/>
      <c r="B24" s="372"/>
      <c r="C24" s="455" t="s">
        <v>225</v>
      </c>
      <c r="D24" s="456"/>
      <c r="E24" s="469" t="s">
        <v>206</v>
      </c>
      <c r="F24" s="304">
        <v>0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244">
        <v>0</v>
      </c>
      <c r="M24" s="306">
        <f t="shared" si="2"/>
        <v>0</v>
      </c>
      <c r="P24" s="105"/>
      <c r="Q24" s="105"/>
      <c r="R24" s="105"/>
      <c r="S24" s="105"/>
      <c r="T24" s="105"/>
      <c r="U24" s="105"/>
      <c r="V24" s="105"/>
      <c r="W24" s="105"/>
      <c r="X24" s="543"/>
    </row>
    <row r="25" spans="1:24" ht="17.25" customHeight="1">
      <c r="A25" s="368"/>
      <c r="B25" s="372"/>
      <c r="C25" s="457"/>
      <c r="D25" s="458"/>
      <c r="E25" s="469" t="s">
        <v>207</v>
      </c>
      <c r="F25" s="304">
        <v>0</v>
      </c>
      <c r="G25" s="305">
        <v>0</v>
      </c>
      <c r="H25" s="305">
        <v>0</v>
      </c>
      <c r="I25" s="305">
        <v>0</v>
      </c>
      <c r="J25" s="305">
        <v>0</v>
      </c>
      <c r="K25" s="305">
        <v>0</v>
      </c>
      <c r="L25" s="244">
        <v>0</v>
      </c>
      <c r="M25" s="306">
        <f t="shared" si="2"/>
        <v>0</v>
      </c>
      <c r="P25" s="105"/>
      <c r="Q25" s="105"/>
      <c r="R25" s="105"/>
      <c r="S25" s="105"/>
      <c r="T25" s="105"/>
      <c r="U25" s="105"/>
      <c r="V25" s="105"/>
      <c r="W25" s="105"/>
      <c r="X25" s="543"/>
    </row>
    <row r="26" spans="1:24" ht="17.25" customHeight="1">
      <c r="A26" s="368"/>
      <c r="B26" s="372"/>
      <c r="C26" s="459" t="s">
        <v>226</v>
      </c>
      <c r="D26" s="38"/>
      <c r="E26" s="469" t="s">
        <v>206</v>
      </c>
      <c r="F26" s="304">
        <v>0</v>
      </c>
      <c r="G26" s="305">
        <v>0</v>
      </c>
      <c r="H26" s="305">
        <v>0</v>
      </c>
      <c r="I26" s="305">
        <v>0</v>
      </c>
      <c r="J26" s="305">
        <v>0</v>
      </c>
      <c r="K26" s="305">
        <v>0</v>
      </c>
      <c r="L26" s="244">
        <v>0</v>
      </c>
      <c r="M26" s="306">
        <f t="shared" si="2"/>
        <v>0</v>
      </c>
      <c r="P26" s="105"/>
      <c r="Q26" s="105"/>
      <c r="R26" s="105"/>
      <c r="S26" s="105"/>
      <c r="T26" s="105"/>
      <c r="U26" s="105"/>
      <c r="V26" s="105"/>
      <c r="W26" s="105"/>
      <c r="X26" s="543"/>
    </row>
    <row r="27" spans="1:24" ht="17.25" customHeight="1">
      <c r="A27" s="368"/>
      <c r="B27" s="376"/>
      <c r="C27" s="460"/>
      <c r="D27" s="363"/>
      <c r="E27" s="470" t="s">
        <v>207</v>
      </c>
      <c r="F27" s="292">
        <v>0</v>
      </c>
      <c r="G27" s="307">
        <v>0</v>
      </c>
      <c r="H27" s="307">
        <v>0</v>
      </c>
      <c r="I27" s="307">
        <v>0</v>
      </c>
      <c r="J27" s="307">
        <v>0</v>
      </c>
      <c r="K27" s="307">
        <v>0</v>
      </c>
      <c r="L27" s="308">
        <v>0</v>
      </c>
      <c r="M27" s="309">
        <f t="shared" si="2"/>
        <v>0</v>
      </c>
      <c r="P27" s="105"/>
      <c r="Q27" s="105"/>
      <c r="R27" s="105"/>
      <c r="S27" s="105"/>
      <c r="T27" s="105"/>
      <c r="U27" s="105"/>
      <c r="V27" s="105"/>
      <c r="W27" s="105"/>
      <c r="X27" s="543"/>
    </row>
    <row r="28" spans="1:24" ht="17.25" customHeight="1">
      <c r="A28" s="368"/>
      <c r="B28" s="372" t="s">
        <v>227</v>
      </c>
      <c r="C28" s="38"/>
      <c r="D28" s="38"/>
      <c r="E28" s="465" t="s">
        <v>206</v>
      </c>
      <c r="F28" s="310">
        <v>100043</v>
      </c>
      <c r="G28" s="311">
        <v>0</v>
      </c>
      <c r="H28" s="311">
        <v>26403</v>
      </c>
      <c r="I28" s="311">
        <v>0</v>
      </c>
      <c r="J28" s="311">
        <v>12251</v>
      </c>
      <c r="K28" s="311">
        <v>0</v>
      </c>
      <c r="L28" s="312">
        <v>766</v>
      </c>
      <c r="M28" s="313">
        <f t="shared" si="2"/>
        <v>139463</v>
      </c>
      <c r="P28" s="105"/>
      <c r="Q28" s="105"/>
      <c r="R28" s="105"/>
      <c r="S28" s="105"/>
      <c r="T28" s="105"/>
      <c r="U28" s="105"/>
      <c r="V28" s="105"/>
      <c r="W28" s="105"/>
      <c r="X28" s="543"/>
    </row>
    <row r="29" spans="1:24" ht="17.25" customHeight="1">
      <c r="A29" s="368"/>
      <c r="B29" s="372"/>
      <c r="C29" s="38"/>
      <c r="D29" s="38"/>
      <c r="E29" s="469" t="s">
        <v>207</v>
      </c>
      <c r="F29" s="304">
        <v>13639</v>
      </c>
      <c r="G29" s="305">
        <v>0</v>
      </c>
      <c r="H29" s="305">
        <v>83077</v>
      </c>
      <c r="I29" s="305">
        <v>0</v>
      </c>
      <c r="J29" s="305">
        <v>34991</v>
      </c>
      <c r="K29" s="305">
        <v>0</v>
      </c>
      <c r="L29" s="244">
        <v>4669</v>
      </c>
      <c r="M29" s="306">
        <f t="shared" si="2"/>
        <v>136376</v>
      </c>
      <c r="P29" s="105"/>
      <c r="Q29" s="105"/>
      <c r="R29" s="105"/>
      <c r="S29" s="105"/>
      <c r="T29" s="105"/>
      <c r="U29" s="105"/>
      <c r="V29" s="105"/>
      <c r="W29" s="105"/>
      <c r="X29" s="543"/>
    </row>
    <row r="30" spans="1:24" ht="17.25" customHeight="1">
      <c r="A30" s="368"/>
      <c r="B30" s="372"/>
      <c r="C30" s="455" t="s">
        <v>225</v>
      </c>
      <c r="D30" s="461"/>
      <c r="E30" s="469" t="s">
        <v>206</v>
      </c>
      <c r="F30" s="304">
        <v>100043</v>
      </c>
      <c r="G30" s="305">
        <v>0</v>
      </c>
      <c r="H30" s="305">
        <v>26403</v>
      </c>
      <c r="I30" s="305">
        <v>0</v>
      </c>
      <c r="J30" s="305">
        <v>12251</v>
      </c>
      <c r="K30" s="305">
        <v>0</v>
      </c>
      <c r="L30" s="244">
        <v>766</v>
      </c>
      <c r="M30" s="306">
        <f t="shared" si="2"/>
        <v>139463</v>
      </c>
      <c r="P30" s="105"/>
      <c r="Q30" s="105"/>
      <c r="R30" s="105"/>
      <c r="S30" s="105"/>
      <c r="T30" s="105"/>
      <c r="U30" s="105"/>
      <c r="V30" s="105"/>
      <c r="W30" s="105"/>
      <c r="X30" s="543"/>
    </row>
    <row r="31" spans="1:24" ht="17.25" customHeight="1">
      <c r="A31" s="368"/>
      <c r="B31" s="372"/>
      <c r="C31" s="457"/>
      <c r="D31" s="462"/>
      <c r="E31" s="469" t="s">
        <v>207</v>
      </c>
      <c r="F31" s="304">
        <v>13639</v>
      </c>
      <c r="G31" s="305">
        <v>0</v>
      </c>
      <c r="H31" s="305">
        <v>52806</v>
      </c>
      <c r="I31" s="305">
        <v>0</v>
      </c>
      <c r="J31" s="305">
        <v>24501</v>
      </c>
      <c r="K31" s="305">
        <v>0</v>
      </c>
      <c r="L31" s="244">
        <v>1531</v>
      </c>
      <c r="M31" s="306">
        <f t="shared" si="2"/>
        <v>92477</v>
      </c>
      <c r="P31" s="105"/>
      <c r="Q31" s="105"/>
      <c r="R31" s="105"/>
      <c r="S31" s="105"/>
      <c r="T31" s="105"/>
      <c r="U31" s="105"/>
      <c r="V31" s="105"/>
      <c r="W31" s="105"/>
      <c r="X31" s="543"/>
    </row>
    <row r="32" spans="1:24" ht="17.25" customHeight="1">
      <c r="A32" s="368"/>
      <c r="B32" s="372"/>
      <c r="C32" s="455" t="s">
        <v>228</v>
      </c>
      <c r="D32" s="461"/>
      <c r="E32" s="469" t="s">
        <v>206</v>
      </c>
      <c r="F32" s="304">
        <v>0</v>
      </c>
      <c r="G32" s="305">
        <v>0</v>
      </c>
      <c r="H32" s="305">
        <v>0</v>
      </c>
      <c r="I32" s="305">
        <v>0</v>
      </c>
      <c r="J32" s="305">
        <v>0</v>
      </c>
      <c r="K32" s="305">
        <v>0</v>
      </c>
      <c r="L32" s="244">
        <v>0</v>
      </c>
      <c r="M32" s="306">
        <f t="shared" si="2"/>
        <v>0</v>
      </c>
      <c r="P32" s="105"/>
      <c r="Q32" s="105"/>
      <c r="R32" s="105"/>
      <c r="S32" s="105"/>
      <c r="T32" s="105"/>
      <c r="U32" s="105"/>
      <c r="V32" s="105"/>
      <c r="W32" s="105"/>
      <c r="X32" s="543"/>
    </row>
    <row r="33" spans="1:24" ht="17.25" customHeight="1">
      <c r="A33" s="368"/>
      <c r="B33" s="372"/>
      <c r="C33" s="457"/>
      <c r="D33" s="462"/>
      <c r="E33" s="469" t="s">
        <v>207</v>
      </c>
      <c r="F33" s="304">
        <v>0</v>
      </c>
      <c r="G33" s="305">
        <v>0</v>
      </c>
      <c r="H33" s="305">
        <v>0</v>
      </c>
      <c r="I33" s="305">
        <v>0</v>
      </c>
      <c r="J33" s="305">
        <v>0</v>
      </c>
      <c r="K33" s="305">
        <v>0</v>
      </c>
      <c r="L33" s="244">
        <v>0</v>
      </c>
      <c r="M33" s="306">
        <f t="shared" si="2"/>
        <v>0</v>
      </c>
      <c r="P33" s="105"/>
      <c r="Q33" s="105"/>
      <c r="R33" s="105"/>
      <c r="S33" s="105"/>
      <c r="T33" s="105"/>
      <c r="U33" s="105"/>
      <c r="V33" s="105"/>
      <c r="W33" s="105"/>
      <c r="X33" s="543"/>
    </row>
    <row r="34" spans="1:24" ht="17.25" customHeight="1">
      <c r="A34" s="368"/>
      <c r="B34" s="372"/>
      <c r="C34" s="455" t="s">
        <v>229</v>
      </c>
      <c r="D34" s="38"/>
      <c r="E34" s="469" t="s">
        <v>206</v>
      </c>
      <c r="F34" s="304">
        <v>0</v>
      </c>
      <c r="G34" s="305">
        <v>0</v>
      </c>
      <c r="H34" s="305">
        <v>0</v>
      </c>
      <c r="I34" s="305">
        <v>0</v>
      </c>
      <c r="J34" s="305">
        <v>0</v>
      </c>
      <c r="K34" s="305">
        <v>0</v>
      </c>
      <c r="L34" s="244">
        <v>0</v>
      </c>
      <c r="M34" s="306">
        <f t="shared" si="2"/>
        <v>0</v>
      </c>
      <c r="P34" s="105"/>
      <c r="Q34" s="105"/>
      <c r="R34" s="105"/>
      <c r="S34" s="105"/>
      <c r="T34" s="105"/>
      <c r="U34" s="105"/>
      <c r="V34" s="105"/>
      <c r="W34" s="105"/>
      <c r="X34" s="543"/>
    </row>
    <row r="35" spans="1:24" ht="17.25" customHeight="1" thickBot="1">
      <c r="A35" s="383"/>
      <c r="B35" s="384"/>
      <c r="C35" s="463"/>
      <c r="D35" s="385"/>
      <c r="E35" s="471" t="s">
        <v>207</v>
      </c>
      <c r="F35" s="214">
        <v>0</v>
      </c>
      <c r="G35" s="215">
        <v>0</v>
      </c>
      <c r="H35" s="215">
        <v>30271</v>
      </c>
      <c r="I35" s="215">
        <v>0</v>
      </c>
      <c r="J35" s="215">
        <v>10490</v>
      </c>
      <c r="K35" s="215">
        <v>0</v>
      </c>
      <c r="L35" s="216">
        <v>3138</v>
      </c>
      <c r="M35" s="217">
        <f t="shared" si="2"/>
        <v>43899</v>
      </c>
      <c r="P35" s="105"/>
      <c r="Q35" s="105"/>
      <c r="R35" s="105"/>
      <c r="S35" s="105"/>
      <c r="T35" s="105"/>
      <c r="U35" s="105"/>
      <c r="V35" s="105"/>
      <c r="W35" s="105"/>
      <c r="X35" s="543"/>
    </row>
    <row r="36" spans="1:24" ht="17.25" customHeight="1">
      <c r="A36" s="368" t="s">
        <v>230</v>
      </c>
      <c r="B36" s="38"/>
      <c r="C36" s="38"/>
      <c r="D36" s="38"/>
      <c r="E36" s="451" t="s">
        <v>206</v>
      </c>
      <c r="F36" s="297">
        <v>204648</v>
      </c>
      <c r="G36" s="298">
        <v>20093</v>
      </c>
      <c r="H36" s="298">
        <v>83717</v>
      </c>
      <c r="I36" s="298">
        <v>5787</v>
      </c>
      <c r="J36" s="298">
        <v>13849</v>
      </c>
      <c r="K36" s="298">
        <v>1385</v>
      </c>
      <c r="L36" s="299">
        <v>24575</v>
      </c>
      <c r="M36" s="300">
        <f t="shared" si="2"/>
        <v>354054</v>
      </c>
      <c r="P36" s="105"/>
      <c r="Q36" s="105"/>
      <c r="R36" s="105"/>
      <c r="S36" s="105"/>
      <c r="T36" s="105"/>
      <c r="U36" s="105"/>
      <c r="V36" s="105"/>
      <c r="W36" s="105"/>
      <c r="X36" s="543"/>
    </row>
    <row r="37" spans="1:24" ht="17.25" customHeight="1" thickBot="1">
      <c r="A37" s="383"/>
      <c r="B37" s="385"/>
      <c r="C37" s="385"/>
      <c r="D37" s="385"/>
      <c r="E37" s="472" t="s">
        <v>207</v>
      </c>
      <c r="F37" s="318">
        <v>27900</v>
      </c>
      <c r="G37" s="319">
        <v>10138</v>
      </c>
      <c r="H37" s="319">
        <v>144000</v>
      </c>
      <c r="I37" s="319">
        <v>4898</v>
      </c>
      <c r="J37" s="319">
        <v>47549</v>
      </c>
      <c r="K37" s="319">
        <v>0</v>
      </c>
      <c r="L37" s="320">
        <v>29861</v>
      </c>
      <c r="M37" s="321">
        <f t="shared" si="2"/>
        <v>264346</v>
      </c>
      <c r="P37" s="105"/>
      <c r="Q37" s="105"/>
      <c r="R37" s="105"/>
      <c r="S37" s="105"/>
      <c r="T37" s="105"/>
      <c r="U37" s="105"/>
      <c r="V37" s="105"/>
      <c r="W37" s="105"/>
      <c r="X37" s="543"/>
    </row>
    <row r="38" spans="1:24" ht="17.25" customHeight="1">
      <c r="A38" s="618" t="s">
        <v>231</v>
      </c>
      <c r="B38" s="619"/>
      <c r="C38" s="619"/>
      <c r="D38" s="619"/>
      <c r="E38" s="620"/>
      <c r="F38" s="400"/>
      <c r="G38" s="401"/>
      <c r="H38" s="401"/>
      <c r="I38" s="401"/>
      <c r="J38" s="401"/>
      <c r="K38" s="401"/>
      <c r="L38" s="402"/>
      <c r="M38" s="403"/>
      <c r="P38" s="105"/>
      <c r="Q38" s="105"/>
      <c r="R38" s="105"/>
      <c r="S38" s="105"/>
      <c r="T38" s="105"/>
      <c r="U38" s="105"/>
      <c r="V38" s="105"/>
      <c r="W38" s="105"/>
      <c r="X38" s="543"/>
    </row>
    <row r="39" spans="1:24" ht="17.25" customHeight="1">
      <c r="A39" s="368"/>
      <c r="B39" s="36" t="s">
        <v>232</v>
      </c>
      <c r="C39" s="369"/>
      <c r="D39" s="369"/>
      <c r="E39" s="464" t="s">
        <v>233</v>
      </c>
      <c r="F39" s="102">
        <v>0</v>
      </c>
      <c r="G39" s="125">
        <v>0</v>
      </c>
      <c r="H39" s="125">
        <v>3609</v>
      </c>
      <c r="I39" s="125">
        <v>0</v>
      </c>
      <c r="J39" s="125">
        <v>10960</v>
      </c>
      <c r="K39" s="125">
        <v>0</v>
      </c>
      <c r="L39" s="111">
        <v>1383</v>
      </c>
      <c r="M39" s="168">
        <f aca="true" t="shared" si="4" ref="M39:M47">SUM(F39:L39)</f>
        <v>15952</v>
      </c>
      <c r="P39" s="105"/>
      <c r="Q39" s="105"/>
      <c r="R39" s="105"/>
      <c r="S39" s="105"/>
      <c r="T39" s="105"/>
      <c r="U39" s="105"/>
      <c r="V39" s="105"/>
      <c r="W39" s="105"/>
      <c r="X39" s="543"/>
    </row>
    <row r="40" spans="1:24" ht="17.25" customHeight="1">
      <c r="A40" s="368"/>
      <c r="B40" s="372" t="s">
        <v>234</v>
      </c>
      <c r="C40" s="38"/>
      <c r="D40" s="38"/>
      <c r="E40" s="465" t="s">
        <v>235</v>
      </c>
      <c r="F40" s="310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2">
        <v>0</v>
      </c>
      <c r="M40" s="313">
        <f t="shared" si="4"/>
        <v>0</v>
      </c>
      <c r="P40" s="105"/>
      <c r="Q40" s="105"/>
      <c r="R40" s="105"/>
      <c r="S40" s="105"/>
      <c r="T40" s="105"/>
      <c r="U40" s="105"/>
      <c r="V40" s="105"/>
      <c r="W40" s="105"/>
      <c r="X40" s="543"/>
    </row>
    <row r="41" spans="1:24" ht="17.25" customHeight="1">
      <c r="A41" s="368"/>
      <c r="B41" s="376"/>
      <c r="C41" s="363"/>
      <c r="D41" s="363"/>
      <c r="E41" s="450" t="s">
        <v>236</v>
      </c>
      <c r="F41" s="35">
        <v>0</v>
      </c>
      <c r="G41" s="124">
        <v>0</v>
      </c>
      <c r="H41" s="124">
        <v>56674</v>
      </c>
      <c r="I41" s="124">
        <v>0</v>
      </c>
      <c r="J41" s="124">
        <v>22740</v>
      </c>
      <c r="K41" s="124">
        <v>0</v>
      </c>
      <c r="L41" s="34">
        <v>3903</v>
      </c>
      <c r="M41" s="167">
        <f t="shared" si="4"/>
        <v>83317</v>
      </c>
      <c r="P41" s="105"/>
      <c r="Q41" s="105"/>
      <c r="R41" s="105"/>
      <c r="S41" s="105"/>
      <c r="T41" s="105"/>
      <c r="U41" s="105"/>
      <c r="V41" s="105"/>
      <c r="W41" s="105"/>
      <c r="X41" s="543"/>
    </row>
    <row r="42" spans="1:24" ht="17.25" customHeight="1">
      <c r="A42" s="362"/>
      <c r="B42" s="36" t="s">
        <v>237</v>
      </c>
      <c r="C42" s="369"/>
      <c r="D42" s="621" t="s">
        <v>302</v>
      </c>
      <c r="E42" s="622"/>
      <c r="F42" s="102">
        <v>0</v>
      </c>
      <c r="G42" s="125">
        <v>0</v>
      </c>
      <c r="H42" s="125">
        <v>60283</v>
      </c>
      <c r="I42" s="125">
        <v>0</v>
      </c>
      <c r="J42" s="125">
        <v>33700</v>
      </c>
      <c r="K42" s="125">
        <v>0</v>
      </c>
      <c r="L42" s="111">
        <v>5286</v>
      </c>
      <c r="M42" s="168">
        <f t="shared" si="4"/>
        <v>99269</v>
      </c>
      <c r="P42" s="105"/>
      <c r="Q42" s="105"/>
      <c r="R42" s="105"/>
      <c r="S42" s="105"/>
      <c r="T42" s="105"/>
      <c r="U42" s="105"/>
      <c r="V42" s="105"/>
      <c r="W42" s="105"/>
      <c r="X42" s="543"/>
    </row>
    <row r="43" spans="1:24" ht="17.25" customHeight="1">
      <c r="A43" s="623" t="s">
        <v>253</v>
      </c>
      <c r="B43" s="624"/>
      <c r="C43" s="624"/>
      <c r="D43" s="381" t="s">
        <v>238</v>
      </c>
      <c r="E43" s="466"/>
      <c r="F43" s="310">
        <v>0</v>
      </c>
      <c r="G43" s="311">
        <v>0</v>
      </c>
      <c r="H43" s="311">
        <v>0</v>
      </c>
      <c r="I43" s="311">
        <v>0</v>
      </c>
      <c r="J43" s="311">
        <v>0</v>
      </c>
      <c r="K43" s="311">
        <v>0</v>
      </c>
      <c r="L43" s="312">
        <v>0</v>
      </c>
      <c r="M43" s="313">
        <f t="shared" si="4"/>
        <v>0</v>
      </c>
      <c r="P43" s="105"/>
      <c r="Q43" s="105"/>
      <c r="R43" s="105"/>
      <c r="S43" s="105"/>
      <c r="T43" s="105"/>
      <c r="U43" s="105"/>
      <c r="V43" s="105"/>
      <c r="W43" s="105"/>
      <c r="X43" s="543"/>
    </row>
    <row r="44" spans="1:24" ht="17.25" customHeight="1">
      <c r="A44" s="625"/>
      <c r="B44" s="626"/>
      <c r="C44" s="626"/>
      <c r="D44" s="460" t="s">
        <v>239</v>
      </c>
      <c r="E44" s="467" t="s">
        <v>303</v>
      </c>
      <c r="F44" s="35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34">
        <v>0</v>
      </c>
      <c r="M44" s="167">
        <f t="shared" si="4"/>
        <v>0</v>
      </c>
      <c r="P44" s="105"/>
      <c r="Q44" s="105"/>
      <c r="R44" s="105"/>
      <c r="S44" s="105"/>
      <c r="T44" s="105"/>
      <c r="U44" s="105"/>
      <c r="V44" s="105"/>
      <c r="W44" s="105"/>
      <c r="X44" s="543"/>
    </row>
    <row r="45" spans="1:24" ht="17.25" customHeight="1">
      <c r="A45" s="623" t="s">
        <v>254</v>
      </c>
      <c r="B45" s="624"/>
      <c r="C45" s="624"/>
      <c r="D45" s="381" t="s">
        <v>238</v>
      </c>
      <c r="E45" s="466"/>
      <c r="F45" s="310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2">
        <v>0</v>
      </c>
      <c r="M45" s="313">
        <f t="shared" si="4"/>
        <v>0</v>
      </c>
      <c r="P45" s="105"/>
      <c r="Q45" s="105"/>
      <c r="R45" s="105"/>
      <c r="S45" s="105"/>
      <c r="T45" s="105"/>
      <c r="U45" s="105"/>
      <c r="V45" s="105"/>
      <c r="W45" s="105"/>
      <c r="X45" s="543"/>
    </row>
    <row r="46" spans="1:24" ht="17.25" customHeight="1">
      <c r="A46" s="625"/>
      <c r="B46" s="626"/>
      <c r="C46" s="626"/>
      <c r="D46" s="460" t="s">
        <v>239</v>
      </c>
      <c r="E46" s="467" t="s">
        <v>304</v>
      </c>
      <c r="F46" s="35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34">
        <v>0</v>
      </c>
      <c r="M46" s="167">
        <f t="shared" si="4"/>
        <v>0</v>
      </c>
      <c r="P46" s="105"/>
      <c r="Q46" s="105"/>
      <c r="R46" s="105"/>
      <c r="S46" s="105"/>
      <c r="T46" s="105"/>
      <c r="U46" s="105"/>
      <c r="V46" s="105"/>
      <c r="W46" s="105"/>
      <c r="X46" s="543"/>
    </row>
    <row r="47" spans="1:24" ht="17.25" customHeight="1" thickBot="1">
      <c r="A47" s="627" t="s">
        <v>240</v>
      </c>
      <c r="B47" s="628"/>
      <c r="C47" s="628"/>
      <c r="D47" s="628"/>
      <c r="E47" s="629"/>
      <c r="F47" s="104">
        <v>0</v>
      </c>
      <c r="G47" s="116">
        <v>0</v>
      </c>
      <c r="H47" s="116">
        <v>60283</v>
      </c>
      <c r="I47" s="116">
        <v>0</v>
      </c>
      <c r="J47" s="116">
        <v>33700</v>
      </c>
      <c r="K47" s="116">
        <v>0</v>
      </c>
      <c r="L47" s="117">
        <v>5286</v>
      </c>
      <c r="M47" s="118">
        <f t="shared" si="4"/>
        <v>99269</v>
      </c>
      <c r="P47" s="105"/>
      <c r="Q47" s="105"/>
      <c r="R47" s="105"/>
      <c r="S47" s="105"/>
      <c r="T47" s="105"/>
      <c r="U47" s="105"/>
      <c r="V47" s="105"/>
      <c r="W47" s="105"/>
      <c r="X47" s="543"/>
    </row>
    <row r="48" spans="1:23" ht="17.25" customHeight="1">
      <c r="A48" s="56"/>
      <c r="B48" s="56"/>
      <c r="C48" s="56"/>
      <c r="D48" s="56"/>
      <c r="E48" s="96"/>
      <c r="F48" s="119"/>
      <c r="G48" s="119"/>
      <c r="H48" s="119"/>
      <c r="I48" s="119"/>
      <c r="J48" s="119"/>
      <c r="K48" s="119"/>
      <c r="L48" s="119"/>
      <c r="M48" s="120"/>
      <c r="P48" s="105"/>
      <c r="Q48" s="105"/>
      <c r="R48" s="105"/>
      <c r="S48" s="105"/>
      <c r="T48" s="105"/>
      <c r="U48" s="105"/>
      <c r="V48" s="105"/>
      <c r="W48" s="105"/>
    </row>
    <row r="49" spans="1:23" ht="17.25" customHeight="1">
      <c r="A49" s="56"/>
      <c r="B49" s="56"/>
      <c r="C49" s="56"/>
      <c r="D49" s="617"/>
      <c r="E49" s="617"/>
      <c r="F49" s="119"/>
      <c r="G49" s="119"/>
      <c r="H49" s="119"/>
      <c r="I49" s="119"/>
      <c r="J49" s="119"/>
      <c r="K49" s="119"/>
      <c r="L49" s="119"/>
      <c r="M49" s="120"/>
      <c r="N49" s="105"/>
      <c r="P49" s="105"/>
      <c r="Q49" s="105"/>
      <c r="R49" s="105"/>
      <c r="S49" s="105"/>
      <c r="T49" s="105"/>
      <c r="U49" s="105"/>
      <c r="V49" s="105"/>
      <c r="W49" s="105"/>
    </row>
    <row r="50" spans="1:23" ht="17.25" customHeight="1">
      <c r="A50" s="56"/>
      <c r="B50" s="56"/>
      <c r="C50" s="56"/>
      <c r="D50" s="617"/>
      <c r="E50" s="617"/>
      <c r="F50" s="119"/>
      <c r="G50" s="119"/>
      <c r="H50" s="119"/>
      <c r="I50" s="119"/>
      <c r="J50" s="119"/>
      <c r="K50" s="119"/>
      <c r="L50" s="119"/>
      <c r="M50" s="120"/>
      <c r="N50" s="105"/>
      <c r="P50" s="105"/>
      <c r="Q50" s="105"/>
      <c r="R50" s="105"/>
      <c r="S50" s="105"/>
      <c r="T50" s="105"/>
      <c r="U50" s="105"/>
      <c r="V50" s="105"/>
      <c r="W50" s="105"/>
    </row>
    <row r="51" spans="1:23" ht="17.25" customHeight="1">
      <c r="A51" s="56"/>
      <c r="B51" s="56"/>
      <c r="C51" s="56"/>
      <c r="D51" s="126"/>
      <c r="E51" s="127"/>
      <c r="F51" s="119"/>
      <c r="G51" s="119"/>
      <c r="H51" s="119"/>
      <c r="I51" s="119"/>
      <c r="J51" s="119"/>
      <c r="K51" s="119"/>
      <c r="L51" s="119"/>
      <c r="M51" s="120"/>
      <c r="N51" s="105"/>
      <c r="P51" s="105"/>
      <c r="Q51" s="105"/>
      <c r="R51" s="105"/>
      <c r="S51" s="105"/>
      <c r="T51" s="105"/>
      <c r="U51" s="105"/>
      <c r="V51" s="105"/>
      <c r="W51" s="105"/>
    </row>
    <row r="52" spans="1:23" ht="17.25" customHeight="1">
      <c r="A52" s="56"/>
      <c r="B52" s="56"/>
      <c r="C52" s="56"/>
      <c r="D52" s="617"/>
      <c r="E52" s="617"/>
      <c r="F52" s="119"/>
      <c r="G52" s="119"/>
      <c r="H52" s="119"/>
      <c r="I52" s="119"/>
      <c r="J52" s="119"/>
      <c r="K52" s="119"/>
      <c r="L52" s="119"/>
      <c r="M52" s="120"/>
      <c r="N52" s="105"/>
      <c r="P52" s="105"/>
      <c r="Q52" s="105"/>
      <c r="R52" s="105"/>
      <c r="S52" s="105"/>
      <c r="T52" s="105"/>
      <c r="U52" s="105"/>
      <c r="V52" s="105"/>
      <c r="W52" s="105"/>
    </row>
    <row r="53" spans="1:23" ht="17.25" customHeight="1">
      <c r="A53" s="56"/>
      <c r="B53" s="56"/>
      <c r="C53" s="56"/>
      <c r="D53" s="617"/>
      <c r="E53" s="617"/>
      <c r="F53" s="119"/>
      <c r="G53" s="119"/>
      <c r="H53" s="119"/>
      <c r="I53" s="119"/>
      <c r="J53" s="119"/>
      <c r="K53" s="119"/>
      <c r="L53" s="119"/>
      <c r="M53" s="120"/>
      <c r="N53" s="105"/>
      <c r="P53" s="105"/>
      <c r="Q53" s="105"/>
      <c r="R53" s="105"/>
      <c r="S53" s="105"/>
      <c r="T53" s="105"/>
      <c r="U53" s="105"/>
      <c r="V53" s="105"/>
      <c r="W53" s="105"/>
    </row>
    <row r="54" spans="1:23" ht="17.25" customHeight="1">
      <c r="A54" s="56"/>
      <c r="B54" s="56"/>
      <c r="C54" s="56"/>
      <c r="D54" s="56"/>
      <c r="E54" s="96"/>
      <c r="F54" s="119"/>
      <c r="G54" s="119"/>
      <c r="H54" s="119"/>
      <c r="I54" s="119"/>
      <c r="J54" s="119"/>
      <c r="K54" s="119"/>
      <c r="L54" s="119"/>
      <c r="M54" s="120"/>
      <c r="N54" s="105"/>
      <c r="P54" s="105"/>
      <c r="Q54" s="105"/>
      <c r="R54" s="105"/>
      <c r="S54" s="105"/>
      <c r="T54" s="105"/>
      <c r="U54" s="105"/>
      <c r="V54" s="105"/>
      <c r="W54" s="105"/>
    </row>
    <row r="55" spans="1:23" ht="17.25" customHeight="1">
      <c r="A55" s="56"/>
      <c r="B55" s="56"/>
      <c r="C55" s="56"/>
      <c r="D55" s="56"/>
      <c r="E55" s="96"/>
      <c r="F55" s="119"/>
      <c r="G55" s="119"/>
      <c r="H55" s="119"/>
      <c r="I55" s="119"/>
      <c r="J55" s="119"/>
      <c r="K55" s="119"/>
      <c r="L55" s="119"/>
      <c r="M55" s="120"/>
      <c r="N55" s="105"/>
      <c r="P55" s="105"/>
      <c r="Q55" s="105"/>
      <c r="R55" s="105"/>
      <c r="S55" s="105"/>
      <c r="T55" s="105"/>
      <c r="U55" s="105"/>
      <c r="V55" s="105"/>
      <c r="W55" s="105"/>
    </row>
    <row r="56" spans="1:23" ht="17.25" customHeight="1">
      <c r="A56" s="56"/>
      <c r="B56" s="56"/>
      <c r="C56" s="56"/>
      <c r="D56" s="56"/>
      <c r="E56" s="96"/>
      <c r="F56" s="119"/>
      <c r="G56" s="119"/>
      <c r="H56" s="119"/>
      <c r="I56" s="119"/>
      <c r="J56" s="119"/>
      <c r="K56" s="119"/>
      <c r="L56" s="119"/>
      <c r="M56" s="120"/>
      <c r="N56" s="105"/>
      <c r="P56" s="105"/>
      <c r="Q56" s="105"/>
      <c r="R56" s="105"/>
      <c r="S56" s="105"/>
      <c r="T56" s="105"/>
      <c r="U56" s="105"/>
      <c r="V56" s="105"/>
      <c r="W56" s="105"/>
    </row>
    <row r="57" spans="1:23" ht="17.25" customHeight="1">
      <c r="A57" s="56"/>
      <c r="B57" s="56"/>
      <c r="C57" s="56"/>
      <c r="D57" s="56"/>
      <c r="E57" s="96"/>
      <c r="F57" s="119"/>
      <c r="G57" s="119"/>
      <c r="H57" s="119"/>
      <c r="I57" s="119"/>
      <c r="J57" s="119"/>
      <c r="K57" s="119"/>
      <c r="L57" s="119"/>
      <c r="M57" s="120"/>
      <c r="N57" s="105"/>
      <c r="P57" s="105"/>
      <c r="Q57" s="105"/>
      <c r="R57" s="105"/>
      <c r="S57" s="105"/>
      <c r="T57" s="105"/>
      <c r="U57" s="105"/>
      <c r="V57" s="105"/>
      <c r="W57" s="105"/>
    </row>
    <row r="58" spans="1:23" ht="17.25" customHeight="1">
      <c r="A58" s="56"/>
      <c r="B58" s="56"/>
      <c r="C58" s="56"/>
      <c r="D58" s="56"/>
      <c r="E58" s="96"/>
      <c r="F58" s="119"/>
      <c r="G58" s="119"/>
      <c r="H58" s="119"/>
      <c r="I58" s="119"/>
      <c r="J58" s="119"/>
      <c r="K58" s="119"/>
      <c r="L58" s="119"/>
      <c r="M58" s="120"/>
      <c r="N58" s="105"/>
      <c r="P58" s="105"/>
      <c r="Q58" s="105"/>
      <c r="R58" s="105"/>
      <c r="S58" s="105"/>
      <c r="T58" s="105"/>
      <c r="U58" s="105"/>
      <c r="V58" s="105"/>
      <c r="W58" s="105"/>
    </row>
    <row r="59" spans="1:23" ht="17.25" customHeight="1">
      <c r="A59" s="56"/>
      <c r="B59" s="56"/>
      <c r="C59" s="56"/>
      <c r="D59" s="56"/>
      <c r="E59" s="96"/>
      <c r="F59" s="119"/>
      <c r="G59" s="119"/>
      <c r="H59" s="119"/>
      <c r="I59" s="119"/>
      <c r="J59" s="119"/>
      <c r="K59" s="119"/>
      <c r="L59" s="119"/>
      <c r="M59" s="120"/>
      <c r="N59" s="105"/>
      <c r="P59" s="105"/>
      <c r="Q59" s="105"/>
      <c r="R59" s="105"/>
      <c r="S59" s="105"/>
      <c r="T59" s="105"/>
      <c r="U59" s="105"/>
      <c r="V59" s="105"/>
      <c r="W59" s="105"/>
    </row>
    <row r="60" spans="1:23" ht="17.25" customHeight="1">
      <c r="A60" s="56"/>
      <c r="B60" s="56"/>
      <c r="C60" s="56"/>
      <c r="D60" s="56"/>
      <c r="E60" s="96"/>
      <c r="F60" s="119"/>
      <c r="G60" s="119"/>
      <c r="H60" s="119"/>
      <c r="I60" s="119"/>
      <c r="J60" s="119"/>
      <c r="K60" s="119"/>
      <c r="L60" s="119"/>
      <c r="M60" s="120"/>
      <c r="N60" s="105"/>
      <c r="P60" s="477"/>
      <c r="Q60" s="477"/>
      <c r="R60" s="477"/>
      <c r="S60" s="477"/>
      <c r="T60" s="477"/>
      <c r="U60" s="477"/>
      <c r="V60" s="477"/>
      <c r="W60" s="477"/>
    </row>
    <row r="61" spans="1:23" ht="17.25" customHeight="1">
      <c r="A61" s="56"/>
      <c r="B61" s="56"/>
      <c r="C61" s="56"/>
      <c r="D61" s="56"/>
      <c r="E61" s="96"/>
      <c r="F61" s="119"/>
      <c r="G61" s="119"/>
      <c r="H61" s="119"/>
      <c r="I61" s="119"/>
      <c r="J61" s="119"/>
      <c r="K61" s="119"/>
      <c r="L61" s="119"/>
      <c r="M61" s="120"/>
      <c r="N61" s="105"/>
      <c r="P61" s="477"/>
      <c r="Q61" s="477"/>
      <c r="R61" s="477"/>
      <c r="S61" s="477"/>
      <c r="T61" s="477"/>
      <c r="U61" s="477"/>
      <c r="V61" s="477"/>
      <c r="W61" s="477"/>
    </row>
    <row r="62" spans="1:23" ht="17.25" customHeight="1">
      <c r="A62" s="56"/>
      <c r="B62" s="56"/>
      <c r="C62" s="56"/>
      <c r="D62" s="56"/>
      <c r="E62" s="96"/>
      <c r="F62" s="119"/>
      <c r="G62" s="119"/>
      <c r="H62" s="119"/>
      <c r="I62" s="119"/>
      <c r="J62" s="119"/>
      <c r="K62" s="119"/>
      <c r="L62" s="119"/>
      <c r="M62" s="120"/>
      <c r="N62" s="105"/>
      <c r="P62" s="477"/>
      <c r="Q62" s="477"/>
      <c r="R62" s="477"/>
      <c r="S62" s="477"/>
      <c r="T62" s="477"/>
      <c r="U62" s="477"/>
      <c r="V62" s="477"/>
      <c r="W62" s="477"/>
    </row>
    <row r="63" spans="1:23" ht="17.25" customHeight="1">
      <c r="A63" s="1"/>
      <c r="B63" s="1"/>
      <c r="C63" s="1"/>
      <c r="D63" s="1"/>
      <c r="E63" s="128"/>
      <c r="F63" s="128"/>
      <c r="G63" s="128"/>
      <c r="H63" s="128"/>
      <c r="I63" s="128"/>
      <c r="J63" s="128"/>
      <c r="K63" s="128"/>
      <c r="L63" s="128"/>
      <c r="M63" s="128"/>
      <c r="P63" s="477"/>
      <c r="Q63" s="477"/>
      <c r="R63" s="477"/>
      <c r="S63" s="477"/>
      <c r="T63" s="477"/>
      <c r="U63" s="477"/>
      <c r="V63" s="477"/>
      <c r="W63" s="477"/>
    </row>
    <row r="64" spans="16:23" ht="17.25" customHeight="1">
      <c r="P64" s="477"/>
      <c r="Q64" s="477"/>
      <c r="R64" s="477"/>
      <c r="S64" s="477"/>
      <c r="T64" s="477"/>
      <c r="U64" s="477"/>
      <c r="V64" s="477"/>
      <c r="W64" s="477"/>
    </row>
    <row r="65" spans="16:23" ht="17.25" customHeight="1">
      <c r="P65" s="477"/>
      <c r="Q65" s="477"/>
      <c r="R65" s="477"/>
      <c r="S65" s="477"/>
      <c r="T65" s="477"/>
      <c r="U65" s="477"/>
      <c r="V65" s="477"/>
      <c r="W65" s="477"/>
    </row>
  </sheetData>
  <mergeCells count="17">
    <mergeCell ref="A2:E2"/>
    <mergeCell ref="A3:E3"/>
    <mergeCell ref="C8:D9"/>
    <mergeCell ref="D10:D11"/>
    <mergeCell ref="D12:D13"/>
    <mergeCell ref="D14:D15"/>
    <mergeCell ref="D16:D17"/>
    <mergeCell ref="D18:D19"/>
    <mergeCell ref="D53:E53"/>
    <mergeCell ref="A38:E38"/>
    <mergeCell ref="D42:E42"/>
    <mergeCell ref="A43:C44"/>
    <mergeCell ref="A45:C46"/>
    <mergeCell ref="A47:E47"/>
    <mergeCell ref="D49:E49"/>
    <mergeCell ref="D50:E50"/>
    <mergeCell ref="D52:E52"/>
  </mergeCells>
  <conditionalFormatting sqref="B48:C65536 B1:C46 D1:N65536 A1:A65536">
    <cfRule type="cellIs" priority="1" dxfId="0" operator="equal" stopIfTrue="1">
      <formula>0</formula>
    </cfRule>
  </conditionalFormatting>
  <printOptions/>
  <pageMargins left="0.52" right="0.3" top="0.54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2010-03-17T06:19:51Z</cp:lastPrinted>
  <dcterms:created xsi:type="dcterms:W3CDTF">2007-09-07T08:55:51Z</dcterms:created>
  <dcterms:modified xsi:type="dcterms:W3CDTF">2010-03-18T01:38:11Z</dcterms:modified>
  <cp:category/>
  <cp:version/>
  <cp:contentType/>
  <cp:contentStatus/>
</cp:coreProperties>
</file>