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1970" windowHeight="3330" activeTab="0"/>
  </bookViews>
  <sheets>
    <sheet name="１８表（第１表）" sheetId="1" r:id="rId1"/>
    <sheet name="２６表（第２表）" sheetId="2" r:id="rId2"/>
    <sheet name="２４表（第３表）" sheetId="3" r:id="rId3"/>
    <sheet name="２１表（第４表）" sheetId="4" r:id="rId4"/>
  </sheets>
  <definedNames>
    <definedName name="_xlnm.Print_Area" localSheetId="0">'１８表（第１表）'!$B$1:$X$87</definedName>
    <definedName name="_xlnm.Print_Area" localSheetId="3">'２１表（第４表）'!$A$1:$AP$34</definedName>
    <definedName name="_xlnm.Print_Area" localSheetId="2">'２４表（第３表）'!$A$2:$W$28</definedName>
    <definedName name="_xlnm.Print_Area" localSheetId="1">'２６表（第２表）'!$A$2:$Y$95</definedName>
    <definedName name="_xlnm.Print_Titles" localSheetId="0">'１８表（第１表）'!$B:$E,'１８表（第１表）'!$4:$5</definedName>
    <definedName name="_xlnm.Print_Titles" localSheetId="3">'２１表（第４表）'!$A:$D</definedName>
    <definedName name="_xlnm.Print_Titles" localSheetId="2">'２４表（第３表）'!$A:$D,'２４表（第３表）'!$1:$4</definedName>
    <definedName name="_xlnm.Print_Titles" localSheetId="1">'２６表（第２表）'!$A:$F,'２６表（第２表）'!$2:$4</definedName>
  </definedNames>
  <calcPr fullCalcOnLoad="1"/>
</workbook>
</file>

<file path=xl/sharedStrings.xml><?xml version="1.0" encoding="utf-8"?>
<sst xmlns="http://schemas.openxmlformats.org/spreadsheetml/2006/main" count="492" uniqueCount="282">
  <si>
    <t>結城市</t>
  </si>
  <si>
    <t>ひたちなか市</t>
  </si>
  <si>
    <t>阿見町</t>
  </si>
  <si>
    <t>石岡市</t>
  </si>
  <si>
    <t>082058</t>
  </si>
  <si>
    <t>水戸市</t>
  </si>
  <si>
    <t>082015</t>
  </si>
  <si>
    <t>082074</t>
  </si>
  <si>
    <t>下妻市</t>
  </si>
  <si>
    <t>082104</t>
  </si>
  <si>
    <t>082210</t>
  </si>
  <si>
    <t>鹿嶋市</t>
  </si>
  <si>
    <t>082228</t>
  </si>
  <si>
    <t>084433</t>
  </si>
  <si>
    <t>085219</t>
  </si>
  <si>
    <t>八千代町</t>
  </si>
  <si>
    <t>県　　計</t>
  </si>
  <si>
    <t>　県　　計</t>
  </si>
  <si>
    <t>１．事業開始年月日</t>
  </si>
  <si>
    <t>うち保留地面積（㎡）</t>
  </si>
  <si>
    <t>（２）総面積（㎡）</t>
  </si>
  <si>
    <t>（３）㎡当たり造成単価（円）</t>
  </si>
  <si>
    <t>（４）完成分</t>
  </si>
  <si>
    <t>事業費（千円）</t>
  </si>
  <si>
    <t>面積（㎡）</t>
  </si>
  <si>
    <t>うち当年度完成分</t>
  </si>
  <si>
    <t>（５）翌年度以降分</t>
  </si>
  <si>
    <t>３．職員数（人）</t>
  </si>
  <si>
    <t>（２）資本勘定所属職員</t>
  </si>
  <si>
    <t>計</t>
  </si>
  <si>
    <t>（２）総面積（㎡）</t>
  </si>
  <si>
    <t>（３）㎡当たり造成予定単価（円）</t>
  </si>
  <si>
    <t>（４）売却予定面積（㎡）</t>
  </si>
  <si>
    <t>（５）㎡当たり造成予定単価（円）</t>
  </si>
  <si>
    <t>３．造成地処分状況</t>
  </si>
  <si>
    <t>（１）当年度状況</t>
  </si>
  <si>
    <t>（ア）売却面積（㎡）</t>
  </si>
  <si>
    <t>（イ）売却代金（千円）</t>
  </si>
  <si>
    <t>（ウ）㎡当たり売却単価（円）</t>
  </si>
  <si>
    <t>（エ）代金収納方法</t>
  </si>
  <si>
    <t>（２）完成地の内訳</t>
  </si>
  <si>
    <t>非売却分（㎡）</t>
  </si>
  <si>
    <t>売却済分（㎡）</t>
  </si>
  <si>
    <t>未売却分（㎡）</t>
  </si>
  <si>
    <t>４．職員数（人）</t>
  </si>
  <si>
    <t>（６）完成分</t>
  </si>
  <si>
    <t>（７）翌年度以降分</t>
  </si>
  <si>
    <t>（イ）受託工事収益</t>
  </si>
  <si>
    <t>（ウ）その他</t>
  </si>
  <si>
    <t>（ア）国庫補助金</t>
  </si>
  <si>
    <t>（イ）都道府県補助金</t>
  </si>
  <si>
    <t>（ウ）他会計繰入金</t>
  </si>
  <si>
    <t>（エ）その他</t>
  </si>
  <si>
    <t>（ア）職員給与費</t>
  </si>
  <si>
    <t>（イ）受託工事費</t>
  </si>
  <si>
    <t>（ア）支払利息</t>
  </si>
  <si>
    <t>ⅰ　地方債利息</t>
  </si>
  <si>
    <t>ⅱ　一時借入金利息</t>
  </si>
  <si>
    <t>（イ）その他</t>
  </si>
  <si>
    <t>ア　地方債</t>
  </si>
  <si>
    <t>イ　他会計出資金</t>
  </si>
  <si>
    <t>ウ　他会計補助金</t>
  </si>
  <si>
    <t>エ　他会計借入金</t>
  </si>
  <si>
    <t>オ　固定資産売却代金</t>
  </si>
  <si>
    <t>カ　国庫補助金</t>
  </si>
  <si>
    <t>キ　都道府県補助金</t>
  </si>
  <si>
    <t>ク　工事負担金</t>
  </si>
  <si>
    <t>ケ　その他</t>
  </si>
  <si>
    <t>ア　建設改良費</t>
  </si>
  <si>
    <t>うち</t>
  </si>
  <si>
    <t>建設利息</t>
  </si>
  <si>
    <t>アの内訳</t>
  </si>
  <si>
    <t>補助対象事業費</t>
  </si>
  <si>
    <t>上記に対する財源としての地方債</t>
  </si>
  <si>
    <t>単独事業費</t>
  </si>
  <si>
    <t>上記に対する財源としての地方債</t>
  </si>
  <si>
    <t>アの財源内訳</t>
  </si>
  <si>
    <t>地方債</t>
  </si>
  <si>
    <t>政府資金</t>
  </si>
  <si>
    <t>公庫資金</t>
  </si>
  <si>
    <t>その他</t>
  </si>
  <si>
    <t>都道府県補助金</t>
  </si>
  <si>
    <t>工事負担金</t>
  </si>
  <si>
    <t>他会計繰入金</t>
  </si>
  <si>
    <t>その他</t>
  </si>
  <si>
    <t>うち</t>
  </si>
  <si>
    <t>政府資金に係る繰上償還金分</t>
  </si>
  <si>
    <t>公庫資金に係る繰上償還金分</t>
  </si>
  <si>
    <t>その他資金に係る繰上償還金分</t>
  </si>
  <si>
    <t>ウ　他会計長期借入金返還金</t>
  </si>
  <si>
    <t>エ　他会計への繰出金</t>
  </si>
  <si>
    <t>オ　その他</t>
  </si>
  <si>
    <t>うち地方債</t>
  </si>
  <si>
    <t>８．未収入特定財源</t>
  </si>
  <si>
    <t>内訳</t>
  </si>
  <si>
    <t>国庫（県）支出金</t>
  </si>
  <si>
    <t>地方債</t>
  </si>
  <si>
    <t>その他</t>
  </si>
  <si>
    <t>１０．実質収支　（Ｐ）―（Ｑ）</t>
  </si>
  <si>
    <t>黒字</t>
  </si>
  <si>
    <t>項　　　目</t>
  </si>
  <si>
    <t>企業債現在高</t>
  </si>
  <si>
    <t>資金別内訳</t>
  </si>
  <si>
    <t>（１）政府資金</t>
  </si>
  <si>
    <t>簡　保</t>
  </si>
  <si>
    <t>（２）公営企業金融公庫</t>
  </si>
  <si>
    <t>（３）市中銀行</t>
  </si>
  <si>
    <t>（４）市中銀行以外の金融機関</t>
  </si>
  <si>
    <t>（５）市場公募債</t>
  </si>
  <si>
    <t>（６）共済組合</t>
  </si>
  <si>
    <t>利率別内訳</t>
  </si>
  <si>
    <t>７％以上７．５％未満</t>
  </si>
  <si>
    <t>Ⅰ　土地区画整理法に基づく造成</t>
  </si>
  <si>
    <t>Ⅱ　内陸工業用地等・住宅用地造成</t>
  </si>
  <si>
    <t>Ⅲ　市街地再開発事業</t>
  </si>
  <si>
    <t>団体名</t>
  </si>
  <si>
    <t>項　　目</t>
  </si>
  <si>
    <t>1.収益的収支</t>
  </si>
  <si>
    <t>（１）総収益　（Ｂ）＋（Ｃ）　                  　（Ａ）</t>
  </si>
  <si>
    <t>ア営業収益                          　　（Ｂ）</t>
  </si>
  <si>
    <t>（ア）料金収入</t>
  </si>
  <si>
    <t>イ営業外収益                           （Ｃ）</t>
  </si>
  <si>
    <t>（２）総費用　（Ｅ）＋（Ｆ）　                   　（Ｄ）</t>
  </si>
  <si>
    <t>ア営業費用　                          　（Ｅ）</t>
  </si>
  <si>
    <t>イ営業外費用　　                       （Ｆ）</t>
  </si>
  <si>
    <t>（３）収支差引（Ａ）―（Ｄ）                 　　（Ｇ）</t>
  </si>
  <si>
    <t>２．資本的収支</t>
  </si>
  <si>
    <t>（１）資本的収入　　                            （Ｈ）</t>
  </si>
  <si>
    <t>（２）資本的支出　                             　（Ｉ）</t>
  </si>
  <si>
    <t>国庫補助金</t>
  </si>
  <si>
    <t>イ　地方債償還金　　                  (J)</t>
  </si>
  <si>
    <t>（３）収支差引（Ｈ）―（Ｉ）　                  　（Ｋ）</t>
  </si>
  <si>
    <t>３.収支再差引（Ｇ）＋（Ｋ）　　                     　（Ｌ）</t>
  </si>
  <si>
    <t>４．積立金　　　　　                       　　　　　　（Ｍ）</t>
  </si>
  <si>
    <t>５.前年度からの繰越金　                         　（Ｎ）</t>
  </si>
  <si>
    <t>６．前年度繰上充用金　　                          （Ｏ）</t>
  </si>
  <si>
    <t>７．形式収支(L)-(M)+(N)-(O)+(X)+(Y)　　　　　 （Ｐ）</t>
  </si>
  <si>
    <t>９．翌年度に繰越すべき財源                      （Ｑ）</t>
  </si>
  <si>
    <t>赤字（△）</t>
  </si>
  <si>
    <t xml:space="preserve"> </t>
  </si>
  <si>
    <t>団　　体　　名</t>
  </si>
  <si>
    <t>083411</t>
  </si>
  <si>
    <t>東海村</t>
  </si>
  <si>
    <t>（単位：千円）</t>
  </si>
  <si>
    <t>（１）総事業費（千円）</t>
  </si>
  <si>
    <t>（１）損益勘定所属職員</t>
  </si>
  <si>
    <t>（１）損益勘定所属職員</t>
  </si>
  <si>
    <t>職員給与費</t>
  </si>
  <si>
    <t>082244</t>
  </si>
  <si>
    <t>守谷市</t>
  </si>
  <si>
    <t>083020</t>
  </si>
  <si>
    <t>財政融資</t>
  </si>
  <si>
    <t>郵　貯</t>
  </si>
  <si>
    <t>（７）政府保証付外債</t>
  </si>
  <si>
    <t>（８）交付公債</t>
  </si>
  <si>
    <t>（９）その他</t>
  </si>
  <si>
    <t>茨城町</t>
  </si>
  <si>
    <t>常陸太田市</t>
  </si>
  <si>
    <t>082121</t>
  </si>
  <si>
    <t>取手市</t>
  </si>
  <si>
    <t>082171</t>
  </si>
  <si>
    <t>常陸大宮市</t>
  </si>
  <si>
    <t>筑西市</t>
  </si>
  <si>
    <t>082252</t>
  </si>
  <si>
    <t>082279</t>
  </si>
  <si>
    <t>S47.11.9</t>
  </si>
  <si>
    <t>２．土地造成状況</t>
  </si>
  <si>
    <t>八千代町</t>
  </si>
  <si>
    <t>　　　　　　　　団　体　名</t>
  </si>
  <si>
    <t>項　　　　目</t>
  </si>
  <si>
    <t>県　計</t>
  </si>
  <si>
    <t>費用内訳</t>
  </si>
  <si>
    <t>構成比</t>
  </si>
  <si>
    <t>（％）</t>
  </si>
  <si>
    <t>１．職員給与費</t>
  </si>
  <si>
    <t>（１）基本給</t>
  </si>
  <si>
    <t>（２）手当</t>
  </si>
  <si>
    <t>（３）賃金</t>
  </si>
  <si>
    <t>（４）退職給与金</t>
  </si>
  <si>
    <t>（５）法定福利費</t>
  </si>
  <si>
    <t>（６）計</t>
  </si>
  <si>
    <t>２．支払利息</t>
  </si>
  <si>
    <t>（１）一時借入金利息</t>
  </si>
  <si>
    <t>（２）企業債利息</t>
  </si>
  <si>
    <t>（３）その他借入金利息</t>
  </si>
  <si>
    <t>３．光熱水費</t>
  </si>
  <si>
    <t>４．通信運搬費</t>
  </si>
  <si>
    <t>５．修繕費</t>
  </si>
  <si>
    <t>６．委託料</t>
  </si>
  <si>
    <t>７．その他</t>
  </si>
  <si>
    <t>８．受託工事費</t>
  </si>
  <si>
    <t>９．附帯事業費</t>
  </si>
  <si>
    <t>１０．費用合計</t>
  </si>
  <si>
    <t>繰出基準に基づく繰入金</t>
  </si>
  <si>
    <t>繰出基準以外の繰入金</t>
  </si>
  <si>
    <t>基準額</t>
  </si>
  <si>
    <t>実繰入額</t>
  </si>
  <si>
    <t>基準額</t>
  </si>
  <si>
    <t>実繰入額</t>
  </si>
  <si>
    <t>082171</t>
  </si>
  <si>
    <t>082210</t>
  </si>
  <si>
    <t>082228</t>
  </si>
  <si>
    <t>082244</t>
  </si>
  <si>
    <t>082252</t>
  </si>
  <si>
    <t>082279</t>
  </si>
  <si>
    <t>083020</t>
  </si>
  <si>
    <t>083411</t>
  </si>
  <si>
    <t>084433</t>
  </si>
  <si>
    <t>085219</t>
  </si>
  <si>
    <t>082015</t>
  </si>
  <si>
    <t>082058</t>
  </si>
  <si>
    <t>082074</t>
  </si>
  <si>
    <t>082104</t>
  </si>
  <si>
    <t>082121</t>
  </si>
  <si>
    <t>第１表　施設及び業務概況に関する調</t>
  </si>
  <si>
    <t>区　分</t>
  </si>
  <si>
    <t>団　体　名</t>
  </si>
  <si>
    <t>第２表　歳入歳出決算に関する調</t>
  </si>
  <si>
    <t>（千円）</t>
  </si>
  <si>
    <t>第３表　地方債に関する調</t>
  </si>
  <si>
    <t>宅　　地　　造　　成　　事　　業</t>
  </si>
  <si>
    <t>第4表　費用構成表</t>
  </si>
  <si>
    <t>石岡市</t>
  </si>
  <si>
    <t>結城市</t>
  </si>
  <si>
    <t>下妻市</t>
  </si>
  <si>
    <t>ひたちなか市</t>
  </si>
  <si>
    <t>鹿嶋市</t>
  </si>
  <si>
    <t>守谷市</t>
  </si>
  <si>
    <t>茨城町</t>
  </si>
  <si>
    <t>東海村</t>
  </si>
  <si>
    <t>阿見町</t>
  </si>
  <si>
    <t>１１．収益的支出に充てた地方債　　　（Ｘ）</t>
  </si>
  <si>
    <t>１２．収益的支出に充てた他会計借入金　　（Ｙ）</t>
  </si>
  <si>
    <t>１３．収益的収支に関する他会計繰入金合計</t>
  </si>
  <si>
    <t>県　　計</t>
  </si>
  <si>
    <t>１４．資本的収支に関する他会計繰入金合計</t>
  </si>
  <si>
    <t>決算規模</t>
  </si>
  <si>
    <t>１５．元金償還金分に
      対して繰入れたもの</t>
  </si>
  <si>
    <t>１６．利息支払分に
      対して繰入れたもの</t>
  </si>
  <si>
    <t>１７．元利償還金に
      対して繰入れたもの</t>
  </si>
  <si>
    <t>１１．総収支比率</t>
  </si>
  <si>
    <t>総収益</t>
  </si>
  <si>
    <t>×１００</t>
  </si>
  <si>
    <t>（％）</t>
  </si>
  <si>
    <t>総費用</t>
  </si>
  <si>
    <t>１２．収益的収支比率</t>
  </si>
  <si>
    <t>　　　　　総収益　　　　　</t>
  </si>
  <si>
    <t>総費用＋地方債償還金</t>
  </si>
  <si>
    <t>１３．営業収支比率</t>
  </si>
  <si>
    <t>営業収益－受託工事収益</t>
  </si>
  <si>
    <t>×１００</t>
  </si>
  <si>
    <t>（％）</t>
  </si>
  <si>
    <t>営業費用－受託工事費用</t>
  </si>
  <si>
    <t>１４．赤字比率</t>
  </si>
  <si>
    <t>　　実質赤字額　　</t>
  </si>
  <si>
    <t>×１００</t>
  </si>
  <si>
    <t>（％）</t>
  </si>
  <si>
    <t>損益勘定所属職員給与費</t>
  </si>
  <si>
    <t>　　　営業収益比率（％）</t>
  </si>
  <si>
    <t>１５．職員給与費対</t>
  </si>
  <si>
    <t>営業収益</t>
  </si>
  <si>
    <t>１８．赤字比率</t>
  </si>
  <si>
    <t>　　　　営業収益－受託工事収益　　×１００</t>
  </si>
  <si>
    <t>082040</t>
  </si>
  <si>
    <t>082040</t>
  </si>
  <si>
    <t>古河市</t>
  </si>
  <si>
    <t>082031</t>
  </si>
  <si>
    <t>082031</t>
  </si>
  <si>
    <t>土浦市</t>
  </si>
  <si>
    <t>082198</t>
  </si>
  <si>
    <t>082198</t>
  </si>
  <si>
    <t>牛久市</t>
  </si>
  <si>
    <t>１％未満</t>
  </si>
  <si>
    <t>１％以上２％未満</t>
  </si>
  <si>
    <t>２％以上３％未満</t>
  </si>
  <si>
    <t>３％以上４％未満</t>
  </si>
  <si>
    <t>４％以上５％未満</t>
  </si>
  <si>
    <t>５％以上６％未満</t>
  </si>
  <si>
    <t>６％以上７％未満</t>
  </si>
  <si>
    <t>７．５％以上８％未満</t>
  </si>
  <si>
    <t>８％以上</t>
  </si>
  <si>
    <t>（単位：千円）</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</si>
</sst>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Red]\-#,##0.0"/>
    <numFmt numFmtId="178" formatCode="0.0"/>
    <numFmt numFmtId="179" formatCode="#,##0.000;[Red]\-#,##0.000"/>
    <numFmt numFmtId="180" formatCode="#,##0.0000;[Red]\-#,##0.0000"/>
    <numFmt numFmtId="181" formatCode="0_);[Red]\(0\)"/>
    <numFmt numFmtId="182" formatCode="#,##0_ ;[Red]\-#,##0\ "/>
    <numFmt numFmtId="183" formatCode="0.0%"/>
    <numFmt numFmtId="184" formatCode="#,##0;&quot;△ &quot;#,##0"/>
    <numFmt numFmtId="185" formatCode="0;&quot;△ &quot;0"/>
    <numFmt numFmtId="186" formatCode="#,##0;&quot;▲ &quot;#,##0"/>
    <numFmt numFmtId="187" formatCode="#,##0.0_ ;[Red]\-#,##0.0\ "/>
    <numFmt numFmtId="188" formatCode="0.0_ "/>
    <numFmt numFmtId="189" formatCode="0.000_ "/>
    <numFmt numFmtId="190" formatCode="0.00_ "/>
    <numFmt numFmtId="191" formatCode="0;_ࠀ"/>
    <numFmt numFmtId="192" formatCode="0;_耀"/>
    <numFmt numFmtId="193" formatCode="0.0;_耀"/>
    <numFmt numFmtId="194" formatCode="0.00000000_ "/>
    <numFmt numFmtId="195" formatCode="0.000000000_ "/>
    <numFmt numFmtId="196" formatCode="0.0000000_ "/>
    <numFmt numFmtId="197" formatCode="0.000000_ "/>
    <numFmt numFmtId="198" formatCode="0.00000_ "/>
    <numFmt numFmtId="199" formatCode="0.0000_ "/>
    <numFmt numFmtId="200" formatCode="0_ "/>
  </numFmts>
  <fonts count="11">
    <font>
      <sz val="11"/>
      <name val="ＭＳ Ｐゴシック"/>
      <family val="3"/>
    </font>
    <font>
      <sz val="6"/>
      <name val="ＭＳ Ｐゴシック"/>
      <family val="3"/>
    </font>
    <font>
      <sz val="8"/>
      <name val="ＭＳ Ｐゴシック"/>
      <family val="3"/>
    </font>
    <font>
      <b/>
      <sz val="14"/>
      <name val="ＭＳ Ｐゴシック"/>
      <family val="3"/>
    </font>
    <font>
      <b/>
      <sz val="18"/>
      <name val="ＭＳ Ｐゴシック"/>
      <family val="3"/>
    </font>
    <font>
      <b/>
      <sz val="12"/>
      <name val="ＭＳ Ｐゴシック"/>
      <family val="3"/>
    </font>
    <font>
      <sz val="8"/>
      <color indexed="10"/>
      <name val="ＭＳ Ｐゴシック"/>
      <family val="3"/>
    </font>
    <font>
      <u val="single"/>
      <sz val="6"/>
      <color indexed="10"/>
      <name val="ＭＳ Ｐゴシック"/>
      <family val="3"/>
    </font>
    <font>
      <sz val="6"/>
      <color indexed="10"/>
      <name val="ＭＳ Ｐゴシック"/>
      <family val="3"/>
    </font>
    <font>
      <sz val="9"/>
      <color indexed="10"/>
      <name val="ＭＳ Ｐゴシック"/>
      <family val="3"/>
    </font>
    <font>
      <u val="single"/>
      <sz val="8"/>
      <color indexed="10"/>
      <name val="ＭＳ Ｐゴシック"/>
      <family val="3"/>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119">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medium"/>
    </border>
    <border>
      <left>
        <color indexed="63"/>
      </left>
      <right style="thin"/>
      <top style="medium"/>
      <bottom>
        <color indexed="63"/>
      </bottom>
    </border>
    <border>
      <left>
        <color indexed="63"/>
      </left>
      <right>
        <color indexed="63"/>
      </right>
      <top style="medium"/>
      <bottom>
        <color indexed="63"/>
      </bottom>
    </border>
    <border>
      <left style="medium"/>
      <right style="medium"/>
      <top style="thin"/>
      <bottom style="thin"/>
    </border>
    <border>
      <left style="medium"/>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medium"/>
    </border>
    <border>
      <left>
        <color indexed="63"/>
      </left>
      <right style="medium"/>
      <top style="thin"/>
      <bottom>
        <color indexed="63"/>
      </bottom>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medium"/>
    </border>
    <border>
      <left style="medium"/>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hair"/>
      <right style="medium"/>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medium"/>
      <top style="hair"/>
      <bottom style="thin"/>
    </border>
    <border>
      <left style="thin"/>
      <right style="medium"/>
      <top>
        <color indexed="63"/>
      </top>
      <bottom>
        <color indexed="63"/>
      </bottom>
    </border>
    <border>
      <left style="hair"/>
      <right style="medium"/>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medium"/>
      <right style="medium"/>
      <top style="hair"/>
      <bottom style="hair"/>
    </border>
    <border>
      <left style="medium"/>
      <right style="medium"/>
      <top>
        <color indexed="63"/>
      </top>
      <bottom>
        <color indexed="63"/>
      </bottom>
    </border>
    <border>
      <left>
        <color indexed="63"/>
      </left>
      <right style="thin"/>
      <top style="thin"/>
      <bottom style="hair"/>
    </border>
    <border>
      <left style="thin"/>
      <right style="thin"/>
      <top style="thin"/>
      <bottom style="hair"/>
    </border>
    <border>
      <left style="thin"/>
      <right>
        <color indexed="63"/>
      </right>
      <top style="thin"/>
      <bottom style="hair"/>
    </border>
    <border>
      <left style="medium"/>
      <right style="medium"/>
      <top style="thin"/>
      <bottom style="hair"/>
    </border>
    <border>
      <left style="hair"/>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medium"/>
      <right style="medium"/>
      <top style="hair"/>
      <bottom style="medium"/>
    </border>
    <border>
      <left style="hair"/>
      <right style="thin"/>
      <top>
        <color indexed="63"/>
      </top>
      <bottom>
        <color indexed="63"/>
      </bottom>
    </border>
    <border>
      <left style="hair"/>
      <right>
        <color indexed="63"/>
      </right>
      <top style="thin"/>
      <bottom style="hair"/>
    </border>
    <border>
      <left style="hair"/>
      <right>
        <color indexed="63"/>
      </right>
      <top>
        <color indexed="63"/>
      </top>
      <bottom style="medium"/>
    </border>
    <border>
      <left style="medium"/>
      <right style="medium"/>
      <top>
        <color indexed="63"/>
      </top>
      <bottom style="medium"/>
    </border>
    <border>
      <left>
        <color indexed="63"/>
      </left>
      <right style="medium"/>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hair"/>
      <right>
        <color indexed="63"/>
      </right>
      <top>
        <color indexed="63"/>
      </top>
      <bottom style="hair"/>
    </border>
    <border>
      <left style="hair"/>
      <right style="hair"/>
      <top>
        <color indexed="63"/>
      </top>
      <bottom style="hair"/>
    </border>
    <border>
      <left style="hair"/>
      <right style="medium"/>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style="hair"/>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hair"/>
      <right>
        <color indexed="63"/>
      </right>
      <top style="medium"/>
      <bottom>
        <color indexed="63"/>
      </bottom>
    </border>
    <border>
      <left style="hair"/>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thin"/>
      <bottom style="thin"/>
    </border>
    <border>
      <left style="thin"/>
      <right style="medium"/>
      <top style="thin"/>
      <bottom style="medium"/>
    </border>
    <border>
      <left>
        <color indexed="63"/>
      </left>
      <right style="medium"/>
      <top>
        <color indexed="63"/>
      </top>
      <bottom style="hair"/>
    </border>
    <border>
      <left style="hair"/>
      <right style="thin"/>
      <top style="hair"/>
      <bottom style="hair"/>
    </border>
    <border>
      <left style="thin"/>
      <right style="medium"/>
      <top style="hair"/>
      <bottom style="hair"/>
    </border>
    <border>
      <left style="hair"/>
      <right style="thin"/>
      <top style="hair"/>
      <bottom style="thin"/>
    </border>
    <border>
      <left style="thin"/>
      <right style="medium"/>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0">
    <xf numFmtId="0" fontId="0" fillId="0" borderId="0" xfId="0" applyAlignment="1">
      <alignment/>
    </xf>
    <xf numFmtId="38" fontId="0" fillId="0" borderId="0" xfId="16" applyAlignment="1">
      <alignment/>
    </xf>
    <xf numFmtId="38" fontId="0" fillId="0" borderId="0" xfId="16"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38" fontId="0" fillId="0" borderId="5" xfId="16" applyFont="1" applyBorder="1" applyAlignment="1">
      <alignment/>
    </xf>
    <xf numFmtId="38" fontId="0" fillId="0" borderId="5" xfId="16" applyBorder="1" applyAlignment="1">
      <alignment/>
    </xf>
    <xf numFmtId="38" fontId="0" fillId="0" borderId="5" xfId="16" applyFill="1" applyBorder="1" applyAlignment="1">
      <alignment/>
    </xf>
    <xf numFmtId="0" fontId="0" fillId="0" borderId="6" xfId="0" applyBorder="1" applyAlignment="1">
      <alignment horizontal="center"/>
    </xf>
    <xf numFmtId="49" fontId="0" fillId="0" borderId="3" xfId="0" applyNumberFormat="1" applyBorder="1" applyAlignment="1">
      <alignment horizontal="left"/>
    </xf>
    <xf numFmtId="49" fontId="0" fillId="0" borderId="0" xfId="0" applyNumberFormat="1" applyBorder="1" applyAlignment="1">
      <alignment horizontal="left"/>
    </xf>
    <xf numFmtId="49" fontId="2" fillId="0" borderId="0" xfId="0" applyNumberFormat="1" applyFont="1" applyBorder="1" applyAlignment="1">
      <alignment horizontal="left"/>
    </xf>
    <xf numFmtId="49" fontId="2" fillId="0" borderId="7" xfId="0" applyNumberFormat="1" applyFont="1" applyBorder="1" applyAlignment="1">
      <alignment horizontal="left"/>
    </xf>
    <xf numFmtId="49" fontId="0" fillId="0" borderId="1" xfId="0" applyNumberFormat="1" applyFont="1" applyBorder="1" applyAlignment="1">
      <alignment horizontal="left"/>
    </xf>
    <xf numFmtId="49" fontId="2" fillId="0" borderId="2" xfId="0" applyNumberFormat="1" applyFont="1" applyBorder="1" applyAlignment="1">
      <alignment horizontal="left"/>
    </xf>
    <xf numFmtId="49" fontId="2" fillId="0" borderId="8" xfId="0" applyNumberFormat="1" applyFont="1" applyBorder="1" applyAlignment="1">
      <alignment horizontal="left"/>
    </xf>
    <xf numFmtId="49" fontId="2" fillId="0" borderId="1" xfId="0" applyNumberFormat="1" applyFont="1" applyBorder="1" applyAlignment="1">
      <alignment horizontal="left"/>
    </xf>
    <xf numFmtId="49" fontId="2" fillId="0" borderId="5" xfId="0" applyNumberFormat="1" applyFont="1" applyBorder="1" applyAlignment="1">
      <alignment horizontal="left"/>
    </xf>
    <xf numFmtId="49" fontId="2" fillId="0" borderId="9" xfId="0" applyNumberFormat="1" applyFont="1" applyBorder="1" applyAlignment="1">
      <alignment horizontal="left"/>
    </xf>
    <xf numFmtId="49" fontId="2" fillId="0" borderId="4" xfId="0" applyNumberFormat="1" applyFont="1" applyBorder="1" applyAlignment="1">
      <alignment horizontal="left"/>
    </xf>
    <xf numFmtId="49" fontId="2" fillId="0" borderId="10" xfId="0" applyNumberFormat="1" applyFont="1" applyBorder="1" applyAlignment="1">
      <alignment horizontal="left"/>
    </xf>
    <xf numFmtId="49" fontId="0" fillId="0" borderId="9" xfId="0" applyNumberFormat="1" applyBorder="1" applyAlignment="1">
      <alignment horizontal="left"/>
    </xf>
    <xf numFmtId="49" fontId="0" fillId="0" borderId="0" xfId="0" applyNumberFormat="1" applyAlignment="1">
      <alignment/>
    </xf>
    <xf numFmtId="38" fontId="0" fillId="0" borderId="0" xfId="16" applyFont="1" applyAlignment="1">
      <alignment horizontal="right"/>
    </xf>
    <xf numFmtId="49" fontId="2" fillId="0" borderId="3" xfId="0" applyNumberFormat="1" applyFont="1" applyBorder="1" applyAlignment="1">
      <alignment horizontal="left"/>
    </xf>
    <xf numFmtId="0" fontId="0" fillId="0" borderId="0" xfId="0" applyFill="1" applyAlignment="1">
      <alignment/>
    </xf>
    <xf numFmtId="38" fontId="0" fillId="2" borderId="5" xfId="16" applyFill="1" applyBorder="1" applyAlignment="1">
      <alignment/>
    </xf>
    <xf numFmtId="0" fontId="0" fillId="2" borderId="5" xfId="0" applyFill="1" applyBorder="1" applyAlignment="1">
      <alignment/>
    </xf>
    <xf numFmtId="0" fontId="0" fillId="0" borderId="5" xfId="0" applyBorder="1" applyAlignment="1">
      <alignment/>
    </xf>
    <xf numFmtId="0" fontId="0" fillId="0" borderId="2" xfId="0" applyFill="1" applyBorder="1" applyAlignment="1">
      <alignment/>
    </xf>
    <xf numFmtId="0" fontId="0" fillId="0" borderId="11" xfId="0" applyFill="1" applyBorder="1" applyAlignment="1">
      <alignment/>
    </xf>
    <xf numFmtId="0" fontId="0" fillId="0" borderId="10" xfId="0" applyFill="1" applyBorder="1" applyAlignment="1">
      <alignment/>
    </xf>
    <xf numFmtId="0" fontId="0" fillId="0" borderId="5" xfId="0" applyFill="1" applyBorder="1" applyAlignment="1">
      <alignment/>
    </xf>
    <xf numFmtId="0" fontId="0" fillId="0" borderId="4" xfId="0" applyFill="1" applyBorder="1" applyAlignment="1">
      <alignment/>
    </xf>
    <xf numFmtId="0" fontId="0" fillId="0" borderId="0" xfId="0" applyAlignment="1">
      <alignment horizontal="center"/>
    </xf>
    <xf numFmtId="0" fontId="0" fillId="0" borderId="3" xfId="0" applyBorder="1" applyAlignment="1">
      <alignment horizontal="center"/>
    </xf>
    <xf numFmtId="0" fontId="0" fillId="0" borderId="7" xfId="0" applyBorder="1" applyAlignment="1">
      <alignment horizontal="center"/>
    </xf>
    <xf numFmtId="38" fontId="0" fillId="0" borderId="12" xfId="16" applyBorder="1" applyAlignment="1">
      <alignment horizontal="center"/>
    </xf>
    <xf numFmtId="0" fontId="0" fillId="0" borderId="12" xfId="0" applyBorder="1" applyAlignment="1">
      <alignment horizontal="center"/>
    </xf>
    <xf numFmtId="38" fontId="0" fillId="0" borderId="13" xfId="16" applyFont="1" applyBorder="1" applyAlignment="1">
      <alignment horizontal="center"/>
    </xf>
    <xf numFmtId="0" fontId="0" fillId="0" borderId="13" xfId="0" applyBorder="1" applyAlignment="1">
      <alignment horizontal="center"/>
    </xf>
    <xf numFmtId="0" fontId="0" fillId="0" borderId="9" xfId="0" applyFill="1" applyBorder="1" applyAlignment="1">
      <alignment/>
    </xf>
    <xf numFmtId="0" fontId="0" fillId="0" borderId="1" xfId="0" applyFill="1" applyBorder="1" applyAlignment="1">
      <alignment/>
    </xf>
    <xf numFmtId="0" fontId="0" fillId="0" borderId="3" xfId="0" applyFill="1" applyBorder="1" applyAlignment="1">
      <alignment/>
    </xf>
    <xf numFmtId="0" fontId="5" fillId="0" borderId="0" xfId="0" applyFont="1" applyAlignment="1">
      <alignment/>
    </xf>
    <xf numFmtId="0" fontId="0" fillId="0" borderId="0" xfId="0" applyAlignment="1">
      <alignment shrinkToFit="1"/>
    </xf>
    <xf numFmtId="49" fontId="0" fillId="0" borderId="14" xfId="16" applyNumberFormat="1" applyFont="1" applyBorder="1" applyAlignment="1">
      <alignment horizontal="left" shrinkToFit="1"/>
    </xf>
    <xf numFmtId="49" fontId="2" fillId="0" borderId="6" xfId="16" applyNumberFormat="1" applyFont="1" applyBorder="1" applyAlignment="1">
      <alignment horizontal="left" shrinkToFit="1"/>
    </xf>
    <xf numFmtId="0" fontId="0" fillId="0" borderId="6" xfId="0" applyBorder="1" applyAlignment="1">
      <alignment horizontal="center" shrinkToFit="1"/>
    </xf>
    <xf numFmtId="0" fontId="0" fillId="0" borderId="6" xfId="0" applyFill="1" applyBorder="1" applyAlignment="1">
      <alignment horizontal="center" shrinkToFit="1"/>
    </xf>
    <xf numFmtId="38" fontId="0" fillId="0" borderId="0" xfId="16" applyAlignment="1">
      <alignment shrinkToFit="1"/>
    </xf>
    <xf numFmtId="49" fontId="3" fillId="0" borderId="0" xfId="0" applyNumberFormat="1" applyFont="1" applyAlignment="1">
      <alignment/>
    </xf>
    <xf numFmtId="49" fontId="0" fillId="0" borderId="14" xfId="16" applyNumberFormat="1" applyFont="1" applyBorder="1" applyAlignment="1">
      <alignment horizontal="left"/>
    </xf>
    <xf numFmtId="187" fontId="0" fillId="0" borderId="5" xfId="16" applyNumberFormat="1" applyBorder="1" applyAlignment="1">
      <alignment/>
    </xf>
    <xf numFmtId="187" fontId="0" fillId="0" borderId="5" xfId="16" applyNumberFormat="1" applyFill="1" applyBorder="1" applyAlignment="1">
      <alignment/>
    </xf>
    <xf numFmtId="38" fontId="0" fillId="2" borderId="5" xfId="16" applyFill="1" applyBorder="1" applyAlignment="1">
      <alignment vertical="center"/>
    </xf>
    <xf numFmtId="38" fontId="0" fillId="0" borderId="0" xfId="16" applyFill="1" applyAlignment="1">
      <alignment vertical="center"/>
    </xf>
    <xf numFmtId="38" fontId="0" fillId="0" borderId="15" xfId="16" applyFill="1" applyBorder="1" applyAlignment="1">
      <alignment vertical="center"/>
    </xf>
    <xf numFmtId="38" fontId="0" fillId="2" borderId="10" xfId="16" applyFill="1" applyBorder="1" applyAlignment="1">
      <alignment vertical="center"/>
    </xf>
    <xf numFmtId="49" fontId="0" fillId="0" borderId="16" xfId="0" applyNumberFormat="1" applyFill="1" applyBorder="1" applyAlignment="1">
      <alignment horizontal="center" vertical="center"/>
    </xf>
    <xf numFmtId="49" fontId="0" fillId="0" borderId="17" xfId="0" applyNumberFormat="1" applyFill="1" applyBorder="1" applyAlignment="1">
      <alignment horizontal="center" vertical="center"/>
    </xf>
    <xf numFmtId="38" fontId="0" fillId="2" borderId="4" xfId="16" applyFill="1" applyBorder="1" applyAlignment="1">
      <alignment vertical="center"/>
    </xf>
    <xf numFmtId="38" fontId="0" fillId="2" borderId="18" xfId="16" applyFill="1" applyBorder="1" applyAlignment="1">
      <alignment vertical="center"/>
    </xf>
    <xf numFmtId="38" fontId="0" fillId="2" borderId="6" xfId="16" applyFill="1" applyBorder="1" applyAlignment="1">
      <alignment vertical="center"/>
    </xf>
    <xf numFmtId="38" fontId="0" fillId="2" borderId="13" xfId="16" applyFill="1" applyBorder="1" applyAlignment="1">
      <alignment vertical="center"/>
    </xf>
    <xf numFmtId="38" fontId="0" fillId="2" borderId="9" xfId="16" applyFill="1" applyBorder="1" applyAlignment="1">
      <alignment vertical="center"/>
    </xf>
    <xf numFmtId="38" fontId="0" fillId="2" borderId="19" xfId="16" applyFill="1" applyBorder="1" applyAlignment="1">
      <alignment vertical="center"/>
    </xf>
    <xf numFmtId="0" fontId="0" fillId="0" borderId="4" xfId="0" applyFill="1" applyBorder="1" applyAlignment="1">
      <alignment vertical="center"/>
    </xf>
    <xf numFmtId="0" fontId="0" fillId="0" borderId="0" xfId="0" applyFill="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38" fontId="0" fillId="0" borderId="10" xfId="16" applyFill="1" applyBorder="1" applyAlignment="1">
      <alignment vertical="center"/>
    </xf>
    <xf numFmtId="38" fontId="0" fillId="0" borderId="23" xfId="16"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4" fillId="0" borderId="0" xfId="0" applyFont="1" applyFill="1" applyAlignment="1">
      <alignment horizontal="center" vertical="center"/>
    </xf>
    <xf numFmtId="0" fontId="0" fillId="0" borderId="26" xfId="0" applyFill="1" applyBorder="1" applyAlignment="1">
      <alignment vertical="center"/>
    </xf>
    <xf numFmtId="0" fontId="0" fillId="0" borderId="17" xfId="0" applyFill="1" applyBorder="1" applyAlignment="1">
      <alignment vertical="center"/>
    </xf>
    <xf numFmtId="0" fontId="0" fillId="0" borderId="27" xfId="0" applyFill="1" applyBorder="1" applyAlignment="1">
      <alignment horizontal="righ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0" borderId="11" xfId="0" applyFill="1" applyBorder="1" applyAlignment="1">
      <alignment vertical="center"/>
    </xf>
    <xf numFmtId="57" fontId="0" fillId="0" borderId="10" xfId="0" applyNumberFormat="1" applyFill="1" applyBorder="1" applyAlignment="1">
      <alignment horizontal="center" vertical="center"/>
    </xf>
    <xf numFmtId="57" fontId="0" fillId="0" borderId="5" xfId="0" applyNumberFormat="1" applyFill="1" applyBorder="1" applyAlignment="1">
      <alignment horizontal="center" vertical="center"/>
    </xf>
    <xf numFmtId="49" fontId="0" fillId="0" borderId="5" xfId="0" applyNumberFormat="1" applyFill="1" applyBorder="1" applyAlignment="1">
      <alignment horizontal="center" vertical="center"/>
    </xf>
    <xf numFmtId="0" fontId="0" fillId="0" borderId="2" xfId="0" applyFill="1" applyBorder="1" applyAlignment="1">
      <alignment vertical="center"/>
    </xf>
    <xf numFmtId="57" fontId="0" fillId="0" borderId="10" xfId="0" applyNumberFormat="1" applyFill="1" applyBorder="1" applyAlignment="1">
      <alignment vertical="center"/>
    </xf>
    <xf numFmtId="57" fontId="0" fillId="0" borderId="5" xfId="0" applyNumberFormat="1" applyFill="1" applyBorder="1" applyAlignment="1">
      <alignment vertical="center"/>
    </xf>
    <xf numFmtId="38" fontId="0" fillId="0" borderId="21" xfId="16" applyFill="1" applyBorder="1" applyAlignment="1">
      <alignment vertical="center"/>
    </xf>
    <xf numFmtId="38" fontId="0" fillId="0" borderId="4" xfId="16" applyFont="1" applyFill="1" applyBorder="1" applyAlignment="1">
      <alignment vertical="center"/>
    </xf>
    <xf numFmtId="38" fontId="0" fillId="0" borderId="25" xfId="16" applyFill="1" applyBorder="1" applyAlignment="1">
      <alignment vertical="center"/>
    </xf>
    <xf numFmtId="38" fontId="0" fillId="0" borderId="5" xfId="16" applyFill="1" applyBorder="1" applyAlignment="1">
      <alignment vertical="center"/>
    </xf>
    <xf numFmtId="38" fontId="0" fillId="0" borderId="1" xfId="16" applyFont="1" applyFill="1" applyBorder="1" applyAlignment="1">
      <alignment vertical="center"/>
    </xf>
    <xf numFmtId="38" fontId="0" fillId="0" borderId="24" xfId="16" applyFill="1" applyBorder="1" applyAlignment="1">
      <alignment vertical="center"/>
    </xf>
    <xf numFmtId="38" fontId="0" fillId="0" borderId="9" xfId="16" applyFill="1" applyBorder="1" applyAlignment="1">
      <alignment vertical="center"/>
    </xf>
    <xf numFmtId="38" fontId="0" fillId="0" borderId="3" xfId="16" applyFill="1" applyBorder="1" applyAlignment="1">
      <alignment vertical="center"/>
    </xf>
    <xf numFmtId="38" fontId="0" fillId="0" borderId="34" xfId="16" applyFill="1" applyBorder="1" applyAlignment="1">
      <alignment vertical="center"/>
    </xf>
    <xf numFmtId="38" fontId="0" fillId="0" borderId="35" xfId="16" applyFill="1" applyBorder="1" applyAlignment="1">
      <alignment vertical="center"/>
    </xf>
    <xf numFmtId="38" fontId="0" fillId="0" borderId="20" xfId="16" applyFont="1" applyFill="1" applyBorder="1" applyAlignment="1">
      <alignment vertical="center"/>
    </xf>
    <xf numFmtId="38" fontId="0" fillId="0" borderId="2" xfId="16" applyFill="1" applyBorder="1" applyAlignment="1">
      <alignment vertical="center"/>
    </xf>
    <xf numFmtId="38" fontId="0" fillId="0" borderId="24" xfId="16" applyFont="1" applyFill="1" applyBorder="1" applyAlignment="1">
      <alignment vertical="center"/>
    </xf>
    <xf numFmtId="38" fontId="0" fillId="0" borderId="28" xfId="16" applyFill="1" applyBorder="1" applyAlignment="1">
      <alignment vertical="center"/>
    </xf>
    <xf numFmtId="38" fontId="0" fillId="0" borderId="36" xfId="16" applyFont="1" applyFill="1" applyBorder="1" applyAlignment="1">
      <alignment vertical="center"/>
    </xf>
    <xf numFmtId="38" fontId="0" fillId="2" borderId="32" xfId="16" applyFill="1" applyBorder="1" applyAlignment="1">
      <alignment vertical="center"/>
    </xf>
    <xf numFmtId="38" fontId="0" fillId="2" borderId="33" xfId="16" applyFill="1" applyBorder="1" applyAlignment="1">
      <alignment vertical="center"/>
    </xf>
    <xf numFmtId="0" fontId="0" fillId="0" borderId="0" xfId="0" applyNumberFormat="1" applyFill="1" applyAlignment="1">
      <alignment vertical="center"/>
    </xf>
    <xf numFmtId="0" fontId="0" fillId="0" borderId="22" xfId="0" applyNumberFormat="1" applyFill="1" applyBorder="1" applyAlignment="1">
      <alignment vertical="center"/>
    </xf>
    <xf numFmtId="0" fontId="0" fillId="0" borderId="11" xfId="0" applyNumberFormat="1" applyFill="1" applyBorder="1" applyAlignment="1">
      <alignment vertical="center"/>
    </xf>
    <xf numFmtId="0" fontId="0" fillId="0" borderId="25" xfId="0" applyNumberFormat="1" applyFill="1" applyBorder="1" applyAlignment="1">
      <alignment vertical="center"/>
    </xf>
    <xf numFmtId="57" fontId="0" fillId="0" borderId="10" xfId="16" applyNumberFormat="1" applyFont="1" applyFill="1" applyBorder="1" applyAlignment="1">
      <alignment vertical="center"/>
    </xf>
    <xf numFmtId="57" fontId="0" fillId="0" borderId="5" xfId="16" applyNumberFormat="1" applyFill="1" applyBorder="1" applyAlignment="1">
      <alignment vertical="center"/>
    </xf>
    <xf numFmtId="57" fontId="0" fillId="0" borderId="5" xfId="16" applyNumberFormat="1" applyFill="1" applyBorder="1" applyAlignment="1">
      <alignment horizontal="center" vertical="center"/>
    </xf>
    <xf numFmtId="57" fontId="0" fillId="0" borderId="0" xfId="0" applyNumberFormat="1" applyFill="1" applyAlignment="1">
      <alignment vertical="center"/>
    </xf>
    <xf numFmtId="0" fontId="0" fillId="0" borderId="20" xfId="0" applyNumberFormat="1" applyFill="1" applyBorder="1" applyAlignment="1">
      <alignment vertical="center"/>
    </xf>
    <xf numFmtId="0" fontId="0" fillId="0" borderId="2" xfId="0" applyNumberFormat="1" applyFill="1" applyBorder="1" applyAlignment="1">
      <alignment vertical="center"/>
    </xf>
    <xf numFmtId="0" fontId="0" fillId="0" borderId="24" xfId="0" applyNumberFormat="1" applyFill="1" applyBorder="1" applyAlignment="1">
      <alignment vertical="center"/>
    </xf>
    <xf numFmtId="0" fontId="0" fillId="0" borderId="5" xfId="0" applyFill="1" applyBorder="1" applyAlignment="1">
      <alignment vertical="center"/>
    </xf>
    <xf numFmtId="38" fontId="0" fillId="0" borderId="37" xfId="16" applyFont="1" applyFill="1" applyBorder="1" applyAlignment="1">
      <alignment vertical="center"/>
    </xf>
    <xf numFmtId="38" fontId="0" fillId="0" borderId="21" xfId="16" applyFont="1" applyFill="1" applyBorder="1" applyAlignment="1">
      <alignment vertical="center"/>
    </xf>
    <xf numFmtId="38" fontId="3" fillId="0" borderId="38" xfId="16" applyFont="1" applyFill="1" applyBorder="1" applyAlignment="1">
      <alignment vertical="center"/>
    </xf>
    <xf numFmtId="38" fontId="0" fillId="0" borderId="39" xfId="16" applyFont="1" applyFill="1" applyBorder="1" applyAlignment="1">
      <alignment vertical="center"/>
    </xf>
    <xf numFmtId="38" fontId="0" fillId="0" borderId="40" xfId="16" applyFill="1" applyBorder="1" applyAlignment="1">
      <alignment vertical="center"/>
    </xf>
    <xf numFmtId="181" fontId="0" fillId="0" borderId="0" xfId="0" applyNumberFormat="1" applyFill="1" applyAlignment="1">
      <alignment vertical="center"/>
    </xf>
    <xf numFmtId="181" fontId="0" fillId="0" borderId="22" xfId="0" applyNumberFormat="1" applyFill="1" applyBorder="1" applyAlignment="1">
      <alignment vertical="center"/>
    </xf>
    <xf numFmtId="181" fontId="0" fillId="0" borderId="11" xfId="0" applyNumberFormat="1" applyFill="1" applyBorder="1" applyAlignment="1">
      <alignment vertical="center"/>
    </xf>
    <xf numFmtId="181" fontId="0" fillId="0" borderId="25" xfId="0" applyNumberFormat="1" applyFill="1" applyBorder="1" applyAlignment="1">
      <alignment vertical="center"/>
    </xf>
    <xf numFmtId="181" fontId="0" fillId="0" borderId="20" xfId="0" applyNumberFormat="1" applyFill="1" applyBorder="1" applyAlignment="1">
      <alignment vertical="center"/>
    </xf>
    <xf numFmtId="181" fontId="0" fillId="0" borderId="2" xfId="0" applyNumberFormat="1" applyFill="1" applyBorder="1" applyAlignment="1">
      <alignment vertical="center"/>
    </xf>
    <xf numFmtId="181" fontId="0" fillId="0" borderId="24" xfId="0" applyNumberFormat="1" applyFill="1" applyBorder="1" applyAlignment="1">
      <alignment vertical="center"/>
    </xf>
    <xf numFmtId="0" fontId="0" fillId="0" borderId="29" xfId="0" applyFill="1" applyBorder="1" applyAlignment="1">
      <alignment horizontal="center" vertical="center"/>
    </xf>
    <xf numFmtId="0" fontId="0" fillId="2" borderId="41" xfId="0" applyFill="1" applyBorder="1" applyAlignment="1">
      <alignment vertical="center"/>
    </xf>
    <xf numFmtId="57" fontId="0" fillId="0" borderId="4" xfId="0" applyNumberFormat="1" applyFill="1" applyBorder="1" applyAlignment="1">
      <alignment horizontal="center" vertical="center"/>
    </xf>
    <xf numFmtId="57" fontId="0" fillId="0" borderId="4" xfId="0" applyNumberFormat="1" applyFill="1" applyBorder="1" applyAlignment="1">
      <alignment vertical="center"/>
    </xf>
    <xf numFmtId="38" fontId="0" fillId="0" borderId="4" xfId="16" applyFill="1" applyBorder="1" applyAlignment="1">
      <alignment vertical="center"/>
    </xf>
    <xf numFmtId="38" fontId="0" fillId="0" borderId="36" xfId="16" applyFill="1" applyBorder="1" applyAlignment="1">
      <alignment vertical="center"/>
    </xf>
    <xf numFmtId="38" fontId="0" fillId="2" borderId="41" xfId="16" applyFill="1" applyBorder="1" applyAlignment="1">
      <alignment vertical="center"/>
    </xf>
    <xf numFmtId="38" fontId="0" fillId="2" borderId="42" xfId="16" applyFill="1" applyBorder="1" applyAlignment="1">
      <alignment horizontal="center" vertical="center"/>
    </xf>
    <xf numFmtId="38" fontId="0" fillId="0" borderId="18" xfId="16" applyFill="1" applyBorder="1" applyAlignment="1">
      <alignment vertical="center"/>
    </xf>
    <xf numFmtId="38" fontId="0" fillId="0" borderId="43" xfId="16" applyFill="1" applyBorder="1" applyAlignment="1">
      <alignment vertical="center"/>
    </xf>
    <xf numFmtId="38" fontId="0" fillId="2" borderId="42" xfId="16" applyFill="1" applyBorder="1" applyAlignment="1">
      <alignment vertical="center"/>
    </xf>
    <xf numFmtId="38" fontId="0" fillId="0" borderId="0" xfId="16" applyFill="1" applyBorder="1" applyAlignment="1">
      <alignment vertical="center"/>
    </xf>
    <xf numFmtId="38" fontId="0" fillId="0" borderId="0" xfId="16" applyFont="1" applyFill="1" applyAlignment="1">
      <alignment vertical="center"/>
    </xf>
    <xf numFmtId="38" fontId="0" fillId="0" borderId="0" xfId="16" applyFont="1" applyFill="1" applyAlignment="1">
      <alignment horizontal="right" vertical="center"/>
    </xf>
    <xf numFmtId="38" fontId="0" fillId="0" borderId="1" xfId="16" applyFill="1" applyBorder="1" applyAlignment="1">
      <alignment vertical="center"/>
    </xf>
    <xf numFmtId="38" fontId="0" fillId="0" borderId="14" xfId="16" applyFont="1" applyFill="1" applyBorder="1" applyAlignment="1">
      <alignment vertical="center"/>
    </xf>
    <xf numFmtId="38" fontId="0" fillId="0" borderId="14" xfId="16" applyFill="1" applyBorder="1" applyAlignment="1">
      <alignment vertical="center"/>
    </xf>
    <xf numFmtId="38" fontId="0" fillId="0" borderId="3" xfId="16" applyFont="1" applyFill="1" applyBorder="1" applyAlignment="1">
      <alignment vertical="center"/>
    </xf>
    <xf numFmtId="38" fontId="0" fillId="0" borderId="8" xfId="16" applyFill="1" applyBorder="1" applyAlignment="1">
      <alignment vertical="center"/>
    </xf>
    <xf numFmtId="38" fontId="0" fillId="0" borderId="11" xfId="16" applyFill="1" applyBorder="1" applyAlignment="1">
      <alignment vertical="center"/>
    </xf>
    <xf numFmtId="186" fontId="0" fillId="0" borderId="5" xfId="16" applyNumberFormat="1" applyFill="1" applyBorder="1" applyAlignment="1">
      <alignment vertical="center"/>
    </xf>
    <xf numFmtId="38" fontId="0" fillId="0" borderId="12" xfId="16" applyFill="1" applyBorder="1" applyAlignment="1">
      <alignment vertical="center"/>
    </xf>
    <xf numFmtId="184" fontId="0" fillId="0" borderId="15" xfId="16" applyNumberFormat="1" applyFill="1" applyBorder="1" applyAlignment="1">
      <alignment vertical="center"/>
    </xf>
    <xf numFmtId="38" fontId="0" fillId="0" borderId="26" xfId="16" applyFont="1" applyFill="1" applyBorder="1" applyAlignment="1">
      <alignment vertical="center"/>
    </xf>
    <xf numFmtId="38" fontId="0" fillId="0" borderId="17" xfId="16" applyFill="1" applyBorder="1" applyAlignment="1">
      <alignment vertical="center"/>
    </xf>
    <xf numFmtId="38" fontId="0" fillId="0" borderId="33" xfId="16" applyFill="1" applyBorder="1" applyAlignment="1">
      <alignment vertical="center"/>
    </xf>
    <xf numFmtId="38" fontId="0" fillId="0" borderId="0" xfId="16" applyFont="1" applyFill="1" applyBorder="1" applyAlignment="1">
      <alignment vertical="center"/>
    </xf>
    <xf numFmtId="38" fontId="0" fillId="0" borderId="29" xfId="16" applyFont="1" applyFill="1" applyBorder="1" applyAlignment="1">
      <alignment vertical="center"/>
    </xf>
    <xf numFmtId="38" fontId="0" fillId="0" borderId="29" xfId="16" applyFill="1" applyBorder="1" applyAlignment="1">
      <alignment vertical="center"/>
    </xf>
    <xf numFmtId="38" fontId="0" fillId="0" borderId="26" xfId="16" applyFill="1" applyBorder="1" applyAlignment="1">
      <alignment vertical="center"/>
    </xf>
    <xf numFmtId="186" fontId="0" fillId="0" borderId="4" xfId="16" applyNumberFormat="1" applyFill="1" applyBorder="1" applyAlignment="1">
      <alignment vertical="center"/>
    </xf>
    <xf numFmtId="38" fontId="0" fillId="0" borderId="41" xfId="16" applyFill="1" applyBorder="1" applyAlignment="1">
      <alignment vertical="center"/>
    </xf>
    <xf numFmtId="38" fontId="0" fillId="2" borderId="19" xfId="16" applyFont="1" applyFill="1" applyBorder="1" applyAlignment="1">
      <alignment vertical="center"/>
    </xf>
    <xf numFmtId="186" fontId="0" fillId="0" borderId="18" xfId="16" applyNumberFormat="1" applyFill="1" applyBorder="1" applyAlignment="1">
      <alignment vertical="center"/>
    </xf>
    <xf numFmtId="38" fontId="0" fillId="0" borderId="44" xfId="16" applyFill="1" applyBorder="1" applyAlignment="1">
      <alignment vertical="center"/>
    </xf>
    <xf numFmtId="38" fontId="0" fillId="0" borderId="42" xfId="16" applyFill="1" applyBorder="1" applyAlignment="1">
      <alignment vertical="center"/>
    </xf>
    <xf numFmtId="38" fontId="0" fillId="0" borderId="22" xfId="16" applyFont="1" applyFill="1" applyBorder="1" applyAlignment="1">
      <alignment vertical="center"/>
    </xf>
    <xf numFmtId="38" fontId="0" fillId="0" borderId="35" xfId="16" applyFont="1" applyFill="1" applyBorder="1" applyAlignment="1">
      <alignment vertical="center"/>
    </xf>
    <xf numFmtId="186" fontId="0" fillId="0" borderId="10" xfId="16" applyNumberFormat="1" applyFill="1" applyBorder="1" applyAlignment="1">
      <alignment vertical="center"/>
    </xf>
    <xf numFmtId="38" fontId="0" fillId="0" borderId="32" xfId="16" applyFill="1" applyBorder="1" applyAlignment="1">
      <alignment vertical="center"/>
    </xf>
    <xf numFmtId="38" fontId="0" fillId="0" borderId="27" xfId="16" applyFont="1" applyFill="1" applyBorder="1" applyAlignment="1">
      <alignment horizontal="center" vertical="center"/>
    </xf>
    <xf numFmtId="38" fontId="0" fillId="0" borderId="30" xfId="16" applyFill="1" applyBorder="1" applyAlignment="1">
      <alignment vertical="center"/>
    </xf>
    <xf numFmtId="38" fontId="0" fillId="0" borderId="37" xfId="16" applyFill="1" applyBorder="1" applyAlignment="1">
      <alignment vertical="center"/>
    </xf>
    <xf numFmtId="38" fontId="0" fillId="0" borderId="45" xfId="16" applyFill="1" applyBorder="1" applyAlignment="1">
      <alignment vertical="center"/>
    </xf>
    <xf numFmtId="38" fontId="0" fillId="0" borderId="27" xfId="16" applyFont="1" applyFill="1" applyBorder="1" applyAlignment="1">
      <alignment vertical="center"/>
    </xf>
    <xf numFmtId="38" fontId="0" fillId="0" borderId="46" xfId="16" applyFont="1" applyFill="1" applyBorder="1" applyAlignment="1">
      <alignment vertical="center"/>
    </xf>
    <xf numFmtId="184" fontId="0" fillId="0" borderId="23" xfId="16" applyNumberFormat="1" applyFill="1" applyBorder="1" applyAlignment="1">
      <alignment vertical="center"/>
    </xf>
    <xf numFmtId="184" fontId="0" fillId="0" borderId="36" xfId="16" applyNumberFormat="1" applyFill="1" applyBorder="1" applyAlignment="1">
      <alignment vertical="center"/>
    </xf>
    <xf numFmtId="184" fontId="0" fillId="0" borderId="43" xfId="16" applyNumberFormat="1" applyFill="1" applyBorder="1" applyAlignment="1">
      <alignment vertical="center"/>
    </xf>
    <xf numFmtId="184" fontId="0" fillId="0" borderId="6" xfId="16" applyNumberFormat="1" applyFill="1" applyBorder="1" applyAlignment="1">
      <alignment vertical="center"/>
    </xf>
    <xf numFmtId="184" fontId="0" fillId="0" borderId="13" xfId="16" applyNumberFormat="1" applyFill="1" applyBorder="1" applyAlignment="1">
      <alignment vertical="center"/>
    </xf>
    <xf numFmtId="184" fontId="0" fillId="0" borderId="9" xfId="16" applyNumberFormat="1" applyFill="1" applyBorder="1" applyAlignment="1">
      <alignment vertical="center"/>
    </xf>
    <xf numFmtId="184" fontId="0" fillId="0" borderId="19" xfId="16" applyNumberFormat="1" applyFill="1" applyBorder="1" applyAlignment="1">
      <alignment vertical="center"/>
    </xf>
    <xf numFmtId="185" fontId="0" fillId="2" borderId="6" xfId="16" applyNumberFormat="1" applyFill="1" applyBorder="1" applyAlignment="1">
      <alignment vertical="center"/>
    </xf>
    <xf numFmtId="185" fontId="0" fillId="2" borderId="13" xfId="16" applyNumberFormat="1" applyFill="1" applyBorder="1" applyAlignment="1">
      <alignment vertical="center"/>
    </xf>
    <xf numFmtId="185" fontId="0" fillId="2" borderId="9" xfId="16" applyNumberFormat="1" applyFill="1" applyBorder="1" applyAlignment="1">
      <alignment vertical="center"/>
    </xf>
    <xf numFmtId="185" fontId="0" fillId="2" borderId="19" xfId="16" applyNumberFormat="1" applyFill="1" applyBorder="1" applyAlignment="1">
      <alignment vertical="center"/>
    </xf>
    <xf numFmtId="182" fontId="0" fillId="0" borderId="38" xfId="16" applyNumberFormat="1" applyFill="1" applyBorder="1" applyAlignment="1">
      <alignment vertical="center"/>
    </xf>
    <xf numFmtId="182" fontId="0" fillId="0" borderId="39" xfId="16" applyNumberFormat="1" applyFont="1" applyFill="1" applyBorder="1" applyAlignment="1">
      <alignment vertical="center"/>
    </xf>
    <xf numFmtId="182" fontId="0" fillId="0" borderId="39" xfId="16" applyNumberFormat="1" applyFill="1" applyBorder="1" applyAlignment="1">
      <alignment vertical="center"/>
    </xf>
    <xf numFmtId="182" fontId="0" fillId="0" borderId="40" xfId="16" applyNumberFormat="1" applyFill="1" applyBorder="1" applyAlignment="1">
      <alignment vertical="center"/>
    </xf>
    <xf numFmtId="182" fontId="0" fillId="0" borderId="47" xfId="16" applyNumberFormat="1" applyFill="1" applyBorder="1" applyAlignment="1">
      <alignment vertical="center"/>
    </xf>
    <xf numFmtId="182" fontId="0" fillId="0" borderId="48" xfId="16" applyNumberFormat="1" applyFont="1" applyFill="1" applyBorder="1" applyAlignment="1">
      <alignment vertical="center"/>
    </xf>
    <xf numFmtId="182" fontId="0" fillId="0" borderId="48" xfId="16" applyNumberFormat="1" applyFill="1" applyBorder="1" applyAlignment="1">
      <alignment vertical="center"/>
    </xf>
    <xf numFmtId="182" fontId="0" fillId="0" borderId="49" xfId="16" applyNumberFormat="1" applyFill="1" applyBorder="1" applyAlignment="1">
      <alignment vertical="center"/>
    </xf>
    <xf numFmtId="38" fontId="0" fillId="0" borderId="31" xfId="16" applyFill="1" applyBorder="1" applyAlignment="1">
      <alignment vertical="center"/>
    </xf>
    <xf numFmtId="38" fontId="0" fillId="0" borderId="50" xfId="16" applyFill="1" applyBorder="1" applyAlignment="1">
      <alignment vertical="center"/>
    </xf>
    <xf numFmtId="0" fontId="5" fillId="0" borderId="0" xfId="0" applyFont="1" applyFill="1" applyAlignment="1">
      <alignment vertical="center"/>
    </xf>
    <xf numFmtId="38" fontId="5" fillId="0" borderId="0" xfId="16" applyFont="1" applyFill="1" applyBorder="1" applyAlignment="1">
      <alignment vertical="center"/>
    </xf>
    <xf numFmtId="0" fontId="3" fillId="0" borderId="38" xfId="0" applyFont="1"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38" fontId="0" fillId="0" borderId="11" xfId="16" applyFont="1" applyFill="1" applyBorder="1" applyAlignment="1">
      <alignment vertical="center"/>
    </xf>
    <xf numFmtId="38" fontId="0" fillId="0" borderId="2" xfId="16" applyFont="1" applyFill="1" applyBorder="1" applyAlignment="1">
      <alignment vertical="center"/>
    </xf>
    <xf numFmtId="38" fontId="0" fillId="0" borderId="7" xfId="16" applyFill="1" applyBorder="1" applyAlignment="1">
      <alignment vertical="center"/>
    </xf>
    <xf numFmtId="38" fontId="0" fillId="0" borderId="6" xfId="16" applyFill="1" applyBorder="1" applyAlignment="1">
      <alignment vertical="center"/>
    </xf>
    <xf numFmtId="38" fontId="0" fillId="0" borderId="13" xfId="16" applyFill="1" applyBorder="1" applyAlignment="1">
      <alignment vertical="center"/>
    </xf>
    <xf numFmtId="38" fontId="0" fillId="0" borderId="51" xfId="16" applyFont="1" applyFill="1" applyBorder="1" applyAlignment="1">
      <alignment vertical="center"/>
    </xf>
    <xf numFmtId="38" fontId="0" fillId="0" borderId="52" xfId="16" applyFill="1" applyBorder="1" applyAlignment="1">
      <alignment vertical="center"/>
    </xf>
    <xf numFmtId="38" fontId="0" fillId="0" borderId="53" xfId="16" applyFill="1" applyBorder="1" applyAlignment="1">
      <alignment vertical="center"/>
    </xf>
    <xf numFmtId="38" fontId="0" fillId="0" borderId="54" xfId="16" applyFill="1" applyBorder="1" applyAlignment="1">
      <alignment vertical="center"/>
    </xf>
    <xf numFmtId="38" fontId="0" fillId="0" borderId="55" xfId="16" applyFill="1" applyBorder="1" applyAlignment="1">
      <alignment vertical="center"/>
    </xf>
    <xf numFmtId="38" fontId="0" fillId="0" borderId="56" xfId="16" applyFont="1" applyFill="1" applyBorder="1" applyAlignment="1">
      <alignment vertical="center"/>
    </xf>
    <xf numFmtId="38" fontId="0" fillId="2" borderId="8" xfId="16" applyFill="1" applyBorder="1" applyAlignment="1">
      <alignment vertical="center"/>
    </xf>
    <xf numFmtId="38" fontId="0" fillId="2" borderId="12" xfId="16" applyFill="1" applyBorder="1" applyAlignment="1">
      <alignment vertical="center"/>
    </xf>
    <xf numFmtId="38" fontId="0" fillId="2" borderId="1" xfId="16" applyFill="1" applyBorder="1" applyAlignment="1">
      <alignment vertical="center"/>
    </xf>
    <xf numFmtId="38" fontId="0" fillId="2" borderId="44" xfId="16" applyFill="1" applyBorder="1" applyAlignment="1">
      <alignment vertical="center"/>
    </xf>
    <xf numFmtId="38" fontId="0" fillId="0" borderId="57" xfId="16" applyFont="1" applyFill="1" applyBorder="1" applyAlignment="1">
      <alignment vertical="center"/>
    </xf>
    <xf numFmtId="38" fontId="0" fillId="0" borderId="58" xfId="16" applyFill="1" applyBorder="1" applyAlignment="1">
      <alignment vertical="center"/>
    </xf>
    <xf numFmtId="38" fontId="0" fillId="0" borderId="59" xfId="16" applyFill="1" applyBorder="1" applyAlignment="1">
      <alignment vertical="center"/>
    </xf>
    <xf numFmtId="38" fontId="0" fillId="0" borderId="60" xfId="16" applyFill="1" applyBorder="1" applyAlignment="1">
      <alignment vertical="center"/>
    </xf>
    <xf numFmtId="38" fontId="0" fillId="0" borderId="61" xfId="16" applyFill="1" applyBorder="1" applyAlignment="1">
      <alignment vertical="center"/>
    </xf>
    <xf numFmtId="38" fontId="0" fillId="2" borderId="7" xfId="16" applyFill="1" applyBorder="1" applyAlignment="1">
      <alignment vertical="center"/>
    </xf>
    <xf numFmtId="38" fontId="0" fillId="2" borderId="34" xfId="16" applyFill="1" applyBorder="1" applyAlignment="1">
      <alignment vertical="center"/>
    </xf>
    <xf numFmtId="38" fontId="0" fillId="2" borderId="3" xfId="16" applyFill="1" applyBorder="1" applyAlignment="1">
      <alignment vertical="center"/>
    </xf>
    <xf numFmtId="38" fontId="0" fillId="2" borderId="62" xfId="16" applyFill="1" applyBorder="1" applyAlignment="1">
      <alignment vertical="center"/>
    </xf>
    <xf numFmtId="38" fontId="0" fillId="0" borderId="63" xfId="16" applyFill="1" applyBorder="1" applyAlignment="1">
      <alignment vertical="center"/>
    </xf>
    <xf numFmtId="38" fontId="0" fillId="0" borderId="64" xfId="16" applyFill="1" applyBorder="1" applyAlignment="1">
      <alignment vertical="center"/>
    </xf>
    <xf numFmtId="38" fontId="0" fillId="0" borderId="65" xfId="16" applyFill="1" applyBorder="1" applyAlignment="1">
      <alignment vertical="center"/>
    </xf>
    <xf numFmtId="38" fontId="0" fillId="0" borderId="66" xfId="16" applyFill="1" applyBorder="1" applyAlignment="1">
      <alignment vertical="center"/>
    </xf>
    <xf numFmtId="38" fontId="0" fillId="0" borderId="67" xfId="16" applyFont="1" applyFill="1" applyBorder="1" applyAlignment="1">
      <alignment vertical="center"/>
    </xf>
    <xf numFmtId="38" fontId="0" fillId="0" borderId="68" xfId="16" applyFill="1" applyBorder="1" applyAlignment="1">
      <alignment vertical="center"/>
    </xf>
    <xf numFmtId="38" fontId="0" fillId="0" borderId="69" xfId="16" applyFill="1" applyBorder="1" applyAlignment="1">
      <alignment vertical="center"/>
    </xf>
    <xf numFmtId="38" fontId="0" fillId="0" borderId="70" xfId="16" applyFont="1" applyFill="1" applyBorder="1" applyAlignment="1">
      <alignment vertical="center"/>
    </xf>
    <xf numFmtId="38" fontId="0" fillId="0" borderId="71" xfId="16" applyFont="1" applyFill="1" applyBorder="1" applyAlignment="1">
      <alignment vertical="center"/>
    </xf>
    <xf numFmtId="38" fontId="0" fillId="0" borderId="72" xfId="16" applyFill="1" applyBorder="1" applyAlignment="1">
      <alignment vertical="center"/>
    </xf>
    <xf numFmtId="38" fontId="0" fillId="0" borderId="73" xfId="16" applyFont="1" applyFill="1" applyBorder="1" applyAlignment="1">
      <alignment vertical="center"/>
    </xf>
    <xf numFmtId="38" fontId="0" fillId="0" borderId="74" xfId="16" applyFont="1" applyFill="1" applyBorder="1" applyAlignment="1">
      <alignment vertical="center"/>
    </xf>
    <xf numFmtId="38" fontId="0" fillId="0" borderId="75" xfId="16" applyFill="1" applyBorder="1" applyAlignment="1">
      <alignment vertical="center"/>
    </xf>
    <xf numFmtId="38" fontId="0" fillId="0" borderId="76" xfId="16" applyFill="1" applyBorder="1" applyAlignment="1">
      <alignment vertical="center"/>
    </xf>
    <xf numFmtId="38" fontId="0" fillId="0" borderId="77" xfId="16" applyFill="1" applyBorder="1" applyAlignment="1">
      <alignment vertical="center"/>
    </xf>
    <xf numFmtId="38" fontId="0" fillId="0" borderId="78" xfId="16" applyFill="1" applyBorder="1" applyAlignment="1">
      <alignment vertical="center"/>
    </xf>
    <xf numFmtId="38" fontId="0" fillId="0" borderId="79" xfId="16" applyFill="1" applyBorder="1" applyAlignment="1">
      <alignment vertical="center"/>
    </xf>
    <xf numFmtId="38" fontId="0" fillId="0" borderId="80" xfId="16" applyFont="1" applyFill="1" applyBorder="1" applyAlignment="1">
      <alignment vertical="center"/>
    </xf>
    <xf numFmtId="38" fontId="0" fillId="0" borderId="53" xfId="16" applyFont="1" applyFill="1" applyBorder="1" applyAlignment="1">
      <alignment horizontal="center" vertical="center"/>
    </xf>
    <xf numFmtId="38" fontId="0" fillId="0" borderId="58" xfId="16" applyFill="1" applyBorder="1" applyAlignment="1">
      <alignment horizontal="right" vertical="center"/>
    </xf>
    <xf numFmtId="38" fontId="0" fillId="0" borderId="59" xfId="16" applyFill="1" applyBorder="1" applyAlignment="1">
      <alignment horizontal="right" vertical="center"/>
    </xf>
    <xf numFmtId="38" fontId="0" fillId="0" borderId="52" xfId="16" applyFont="1" applyFill="1" applyBorder="1" applyAlignment="1">
      <alignment horizontal="center" vertical="center"/>
    </xf>
    <xf numFmtId="38" fontId="0" fillId="0" borderId="81" xfId="16" applyFill="1" applyBorder="1" applyAlignment="1">
      <alignment vertical="center"/>
    </xf>
    <xf numFmtId="38" fontId="0" fillId="0" borderId="82" xfId="16" applyFill="1" applyBorder="1" applyAlignment="1">
      <alignment vertical="center"/>
    </xf>
    <xf numFmtId="38" fontId="0" fillId="0" borderId="46" xfId="16" applyFill="1" applyBorder="1" applyAlignment="1">
      <alignment vertical="center"/>
    </xf>
    <xf numFmtId="38" fontId="0" fillId="0" borderId="83" xfId="16" applyFill="1" applyBorder="1" applyAlignment="1">
      <alignment vertical="center"/>
    </xf>
    <xf numFmtId="38" fontId="0" fillId="0" borderId="84" xfId="16" applyFill="1" applyBorder="1" applyAlignment="1">
      <alignment vertical="center"/>
    </xf>
    <xf numFmtId="38" fontId="0" fillId="0" borderId="19" xfId="16" applyFill="1" applyBorder="1" applyAlignment="1">
      <alignment vertical="center"/>
    </xf>
    <xf numFmtId="38" fontId="0" fillId="0" borderId="71" xfId="16" applyFill="1" applyBorder="1" applyAlignment="1">
      <alignment vertical="center"/>
    </xf>
    <xf numFmtId="38" fontId="0" fillId="0" borderId="85" xfId="16" applyFont="1" applyFill="1" applyBorder="1" applyAlignment="1">
      <alignment vertical="center"/>
    </xf>
    <xf numFmtId="38" fontId="0" fillId="0" borderId="86" xfId="16" applyFill="1" applyBorder="1" applyAlignment="1">
      <alignment vertical="center"/>
    </xf>
    <xf numFmtId="38" fontId="0" fillId="0" borderId="87" xfId="16" applyFill="1" applyBorder="1" applyAlignment="1">
      <alignment vertical="center"/>
    </xf>
    <xf numFmtId="38" fontId="0" fillId="0" borderId="88" xfId="16" applyFont="1" applyFill="1" applyBorder="1" applyAlignment="1">
      <alignment vertical="center"/>
    </xf>
    <xf numFmtId="38" fontId="0" fillId="0" borderId="69" xfId="16" applyFont="1" applyFill="1" applyBorder="1" applyAlignment="1">
      <alignment vertical="center"/>
    </xf>
    <xf numFmtId="38" fontId="0" fillId="0" borderId="89" xfId="16" applyFill="1" applyBorder="1" applyAlignment="1">
      <alignment vertical="center"/>
    </xf>
    <xf numFmtId="38" fontId="0" fillId="0" borderId="90" xfId="16" applyFill="1" applyBorder="1" applyAlignment="1">
      <alignment vertical="center"/>
    </xf>
    <xf numFmtId="38" fontId="0" fillId="0" borderId="91" xfId="16" applyFill="1" applyBorder="1" applyAlignment="1">
      <alignment vertical="center"/>
    </xf>
    <xf numFmtId="38" fontId="0" fillId="0" borderId="92" xfId="16" applyFill="1" applyBorder="1" applyAlignment="1">
      <alignment vertical="center"/>
    </xf>
    <xf numFmtId="38" fontId="0" fillId="0" borderId="93" xfId="16" applyFill="1" applyBorder="1" applyAlignment="1">
      <alignment vertical="center"/>
    </xf>
    <xf numFmtId="38" fontId="0" fillId="0" borderId="94" xfId="16" applyFill="1" applyBorder="1" applyAlignment="1">
      <alignment vertical="center"/>
    </xf>
    <xf numFmtId="38" fontId="0" fillId="0" borderId="95" xfId="16" applyFill="1" applyBorder="1" applyAlignment="1">
      <alignment vertical="center"/>
    </xf>
    <xf numFmtId="38" fontId="0" fillId="0" borderId="68" xfId="16" applyFont="1" applyFill="1" applyBorder="1" applyAlignment="1">
      <alignment vertical="center"/>
    </xf>
    <xf numFmtId="38" fontId="0" fillId="0" borderId="96" xfId="16" applyFill="1" applyBorder="1" applyAlignment="1">
      <alignment vertical="center"/>
    </xf>
    <xf numFmtId="38" fontId="0" fillId="0" borderId="88" xfId="16" applyFont="1" applyFill="1" applyBorder="1" applyAlignment="1">
      <alignment vertical="center"/>
    </xf>
    <xf numFmtId="38" fontId="1" fillId="0" borderId="70" xfId="16" applyFont="1" applyFill="1" applyBorder="1" applyAlignment="1">
      <alignment vertical="center"/>
    </xf>
    <xf numFmtId="38" fontId="0" fillId="0" borderId="62" xfId="16" applyFill="1" applyBorder="1" applyAlignment="1">
      <alignment vertical="center"/>
    </xf>
    <xf numFmtId="38" fontId="0" fillId="0" borderId="97" xfId="16" applyFont="1" applyFill="1" applyBorder="1" applyAlignment="1">
      <alignment vertical="center"/>
    </xf>
    <xf numFmtId="38" fontId="0" fillId="0" borderId="98" xfId="16" applyFont="1" applyFill="1" applyBorder="1" applyAlignment="1">
      <alignment vertical="center"/>
    </xf>
    <xf numFmtId="38" fontId="0" fillId="0" borderId="99" xfId="16" applyFill="1" applyBorder="1" applyAlignment="1">
      <alignment vertical="center"/>
    </xf>
    <xf numFmtId="38" fontId="0" fillId="0" borderId="100" xfId="16" applyFill="1" applyBorder="1" applyAlignment="1">
      <alignment vertical="center"/>
    </xf>
    <xf numFmtId="38" fontId="2" fillId="0" borderId="70" xfId="16" applyFont="1" applyFill="1" applyBorder="1" applyAlignment="1">
      <alignment vertical="center"/>
    </xf>
    <xf numFmtId="38" fontId="2" fillId="0" borderId="85" xfId="16" applyFont="1" applyFill="1" applyBorder="1" applyAlignment="1">
      <alignment vertical="center"/>
    </xf>
    <xf numFmtId="38" fontId="0" fillId="0" borderId="101" xfId="16" applyFill="1" applyBorder="1" applyAlignment="1">
      <alignment vertical="center"/>
    </xf>
    <xf numFmtId="38" fontId="0" fillId="0" borderId="102" xfId="16" applyFill="1" applyBorder="1" applyAlignment="1">
      <alignment vertical="center"/>
    </xf>
    <xf numFmtId="38" fontId="0" fillId="0" borderId="103" xfId="16" applyFill="1" applyBorder="1" applyAlignment="1">
      <alignment vertical="center"/>
    </xf>
    <xf numFmtId="38" fontId="0" fillId="0" borderId="65" xfId="16" applyFont="1" applyFill="1" applyBorder="1" applyAlignment="1">
      <alignment vertical="center"/>
    </xf>
    <xf numFmtId="38" fontId="0" fillId="0" borderId="104" xfId="16" applyFill="1" applyBorder="1" applyAlignment="1">
      <alignment vertical="center"/>
    </xf>
    <xf numFmtId="38" fontId="0" fillId="0" borderId="16" xfId="16" applyFill="1" applyBorder="1" applyAlignment="1">
      <alignment vertical="center"/>
    </xf>
    <xf numFmtId="38" fontId="0" fillId="0" borderId="105" xfId="16" applyFill="1" applyBorder="1" applyAlignment="1">
      <alignment vertical="center"/>
    </xf>
    <xf numFmtId="38" fontId="0" fillId="0" borderId="106" xfId="16" applyFill="1" applyBorder="1" applyAlignment="1">
      <alignment vertical="center"/>
    </xf>
    <xf numFmtId="38" fontId="0" fillId="0" borderId="107" xfId="16" applyFill="1" applyBorder="1" applyAlignment="1">
      <alignment vertical="center"/>
    </xf>
    <xf numFmtId="38" fontId="0" fillId="0" borderId="72" xfId="16" applyFont="1" applyFill="1" applyBorder="1" applyAlignment="1">
      <alignment vertical="center"/>
    </xf>
    <xf numFmtId="38" fontId="0" fillId="0" borderId="0" xfId="16" applyFill="1" applyAlignment="1">
      <alignment/>
    </xf>
    <xf numFmtId="38" fontId="0" fillId="0" borderId="12" xfId="16" applyFill="1" applyBorder="1" applyAlignment="1">
      <alignment horizontal="center"/>
    </xf>
    <xf numFmtId="38" fontId="0" fillId="0" borderId="13" xfId="16" applyFont="1"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4" xfId="0" applyBorder="1" applyAlignment="1">
      <alignment horizontal="center"/>
    </xf>
    <xf numFmtId="0" fontId="0" fillId="0" borderId="11" xfId="0" applyBorder="1" applyAlignment="1">
      <alignment/>
    </xf>
    <xf numFmtId="0" fontId="6" fillId="0" borderId="26" xfId="0" applyFont="1" applyBorder="1" applyAlignment="1">
      <alignment vertical="center"/>
    </xf>
    <xf numFmtId="0" fontId="6" fillId="0" borderId="17" xfId="0" applyFont="1" applyBorder="1" applyAlignment="1">
      <alignment vertical="center"/>
    </xf>
    <xf numFmtId="177" fontId="7" fillId="0" borderId="108" xfId="16" applyNumberFormat="1" applyFont="1" applyBorder="1" applyAlignment="1">
      <alignment horizontal="center" shrinkToFit="1"/>
    </xf>
    <xf numFmtId="0" fontId="6" fillId="0" borderId="35" xfId="0" applyFont="1" applyBorder="1" applyAlignment="1">
      <alignment vertical="center"/>
    </xf>
    <xf numFmtId="0" fontId="6" fillId="0" borderId="14" xfId="0" applyFont="1" applyBorder="1" applyAlignment="1">
      <alignment horizontal="right" vertical="center"/>
    </xf>
    <xf numFmtId="177" fontId="8" fillId="0" borderId="69" xfId="16" applyNumberFormat="1" applyFont="1" applyBorder="1" applyAlignment="1">
      <alignment horizontal="center" vertical="center" shrinkToFit="1"/>
    </xf>
    <xf numFmtId="0" fontId="6" fillId="0" borderId="20" xfId="0" applyFont="1" applyBorder="1" applyAlignment="1">
      <alignment vertical="center"/>
    </xf>
    <xf numFmtId="0" fontId="6" fillId="0" borderId="2" xfId="0" applyFont="1" applyBorder="1" applyAlignment="1">
      <alignment horizontal="right" vertical="center"/>
    </xf>
    <xf numFmtId="177" fontId="7" fillId="0" borderId="109" xfId="16" applyNumberFormat="1" applyFont="1" applyBorder="1" applyAlignment="1">
      <alignment horizontal="center" shrinkToFit="1"/>
    </xf>
    <xf numFmtId="0" fontId="9" fillId="0" borderId="35" xfId="0" applyFont="1" applyBorder="1" applyAlignment="1">
      <alignment vertical="center"/>
    </xf>
    <xf numFmtId="0" fontId="6" fillId="0" borderId="2"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177" fontId="8" fillId="0" borderId="82" xfId="16" applyNumberFormat="1" applyFont="1" applyBorder="1" applyAlignment="1">
      <alignment horizontal="center" vertical="center" shrinkToFit="1"/>
    </xf>
    <xf numFmtId="0" fontId="6" fillId="0" borderId="17" xfId="0" applyFont="1" applyBorder="1" applyAlignment="1">
      <alignment horizontal="right" vertical="center"/>
    </xf>
    <xf numFmtId="0" fontId="9" fillId="0" borderId="28" xfId="0" applyFont="1" applyBorder="1" applyAlignment="1">
      <alignment vertical="center"/>
    </xf>
    <xf numFmtId="0" fontId="9" fillId="0" borderId="29" xfId="0" applyFont="1" applyBorder="1" applyAlignment="1">
      <alignment vertical="center"/>
    </xf>
    <xf numFmtId="0" fontId="6" fillId="0" borderId="29" xfId="0" applyFont="1" applyBorder="1" applyAlignment="1">
      <alignment horizontal="right" vertical="center"/>
    </xf>
    <xf numFmtId="38" fontId="0" fillId="0" borderId="110" xfId="16" applyFill="1" applyBorder="1" applyAlignment="1">
      <alignment vertical="center"/>
    </xf>
    <xf numFmtId="38" fontId="0" fillId="0" borderId="111" xfId="16" applyFill="1" applyBorder="1" applyAlignment="1">
      <alignment vertical="center"/>
    </xf>
    <xf numFmtId="57" fontId="0" fillId="3" borderId="5" xfId="0" applyNumberFormat="1" applyFill="1" applyBorder="1" applyAlignment="1">
      <alignment vertical="center"/>
    </xf>
    <xf numFmtId="57" fontId="0" fillId="3" borderId="4" xfId="0" applyNumberFormat="1" applyFill="1" applyBorder="1" applyAlignment="1">
      <alignment vertical="center"/>
    </xf>
    <xf numFmtId="38" fontId="0" fillId="3" borderId="18" xfId="16" applyFill="1" applyBorder="1" applyAlignment="1">
      <alignment vertical="center"/>
    </xf>
    <xf numFmtId="57" fontId="0" fillId="3" borderId="10" xfId="16" applyNumberFormat="1" applyFont="1" applyFill="1" applyBorder="1" applyAlignment="1">
      <alignment vertical="center"/>
    </xf>
    <xf numFmtId="57" fontId="0" fillId="3" borderId="5" xfId="16" applyNumberFormat="1" applyFill="1" applyBorder="1" applyAlignment="1">
      <alignment vertical="center"/>
    </xf>
    <xf numFmtId="38" fontId="0" fillId="3" borderId="8" xfId="16" applyFill="1" applyBorder="1" applyAlignment="1">
      <alignment vertical="center"/>
    </xf>
    <xf numFmtId="38" fontId="0" fillId="3" borderId="12" xfId="16" applyFill="1" applyBorder="1" applyAlignment="1">
      <alignment vertical="center"/>
    </xf>
    <xf numFmtId="0" fontId="0" fillId="3" borderId="12" xfId="0" applyFill="1" applyBorder="1" applyAlignment="1">
      <alignment vertical="center"/>
    </xf>
    <xf numFmtId="0" fontId="0" fillId="3" borderId="1" xfId="0" applyFill="1" applyBorder="1" applyAlignment="1">
      <alignment vertical="center"/>
    </xf>
    <xf numFmtId="38" fontId="0" fillId="3" borderId="44" xfId="16" applyFill="1" applyBorder="1" applyAlignment="1">
      <alignment vertical="center"/>
    </xf>
    <xf numFmtId="57" fontId="0" fillId="3" borderId="10" xfId="0" applyNumberFormat="1" applyFill="1" applyBorder="1" applyAlignment="1">
      <alignment vertical="center"/>
    </xf>
    <xf numFmtId="38" fontId="0" fillId="3" borderId="55" xfId="16" applyFill="1" applyBorder="1" applyAlignment="1">
      <alignment vertical="center"/>
    </xf>
    <xf numFmtId="0" fontId="3" fillId="0" borderId="0" xfId="0" applyFont="1" applyFill="1" applyAlignment="1">
      <alignment horizontal="center" vertical="center"/>
    </xf>
    <xf numFmtId="0" fontId="0" fillId="0" borderId="6" xfId="0" applyFill="1" applyBorder="1" applyAlignment="1">
      <alignment horizontal="center" vertical="center"/>
    </xf>
    <xf numFmtId="38" fontId="0" fillId="0" borderId="13" xfId="16" applyBorder="1" applyAlignment="1">
      <alignment/>
    </xf>
    <xf numFmtId="0" fontId="0" fillId="0" borderId="13" xfId="0" applyFill="1" applyBorder="1" applyAlignment="1">
      <alignment horizontal="center" vertical="center"/>
    </xf>
    <xf numFmtId="177" fontId="10" fillId="0" borderId="17" xfId="16" applyNumberFormat="1" applyFont="1" applyBorder="1" applyAlignment="1">
      <alignment horizontal="center" shrinkToFit="1"/>
    </xf>
    <xf numFmtId="49" fontId="0" fillId="0" borderId="26" xfId="16" applyNumberFormat="1" applyFont="1" applyBorder="1" applyAlignment="1">
      <alignment horizontal="left"/>
    </xf>
    <xf numFmtId="49" fontId="0" fillId="0" borderId="17" xfId="16" applyNumberFormat="1" applyBorder="1" applyAlignment="1">
      <alignment horizontal="left"/>
    </xf>
    <xf numFmtId="49" fontId="2" fillId="0" borderId="17" xfId="16" applyNumberFormat="1" applyFont="1" applyBorder="1" applyAlignment="1">
      <alignment horizontal="left"/>
    </xf>
    <xf numFmtId="49" fontId="0" fillId="0" borderId="16" xfId="16" applyNumberFormat="1" applyFont="1" applyBorder="1" applyAlignment="1">
      <alignment horizontal="center"/>
    </xf>
    <xf numFmtId="49" fontId="0" fillId="0" borderId="16" xfId="0" applyNumberFormat="1" applyBorder="1" applyAlignment="1">
      <alignment horizontal="center"/>
    </xf>
    <xf numFmtId="49" fontId="0" fillId="0" borderId="105" xfId="0" applyNumberFormat="1" applyFill="1" applyBorder="1" applyAlignment="1">
      <alignment horizontal="center" vertical="center"/>
    </xf>
    <xf numFmtId="49" fontId="0" fillId="0" borderId="16" xfId="0" applyNumberFormat="1" applyFill="1" applyBorder="1" applyAlignment="1">
      <alignment horizontal="center"/>
    </xf>
    <xf numFmtId="38" fontId="0" fillId="0" borderId="27" xfId="16" applyBorder="1" applyAlignment="1">
      <alignment horizontal="center"/>
    </xf>
    <xf numFmtId="49" fontId="0" fillId="0" borderId="35" xfId="16" applyNumberFormat="1" applyFont="1" applyBorder="1" applyAlignment="1">
      <alignment horizontal="left"/>
    </xf>
    <xf numFmtId="38" fontId="0" fillId="0" borderId="45" xfId="16" applyFont="1" applyBorder="1" applyAlignment="1">
      <alignment horizontal="center" shrinkToFit="1"/>
    </xf>
    <xf numFmtId="49" fontId="0" fillId="0" borderId="21" xfId="0" applyNumberFormat="1" applyBorder="1" applyAlignment="1">
      <alignment horizontal="left"/>
    </xf>
    <xf numFmtId="38" fontId="0" fillId="0" borderId="112" xfId="16" applyBorder="1" applyAlignment="1">
      <alignment/>
    </xf>
    <xf numFmtId="38" fontId="0" fillId="2" borderId="112" xfId="16" applyFill="1" applyBorder="1" applyAlignment="1">
      <alignment/>
    </xf>
    <xf numFmtId="38" fontId="0" fillId="0" borderId="0" xfId="16" applyBorder="1" applyAlignment="1">
      <alignment/>
    </xf>
    <xf numFmtId="49" fontId="0" fillId="0" borderId="28" xfId="0" applyNumberFormat="1" applyBorder="1" applyAlignment="1">
      <alignment horizontal="left"/>
    </xf>
    <xf numFmtId="49" fontId="0" fillId="0" borderId="46" xfId="0" applyNumberFormat="1" applyBorder="1" applyAlignment="1">
      <alignment horizontal="left"/>
    </xf>
    <xf numFmtId="49" fontId="2" fillId="0" borderId="36" xfId="0" applyNumberFormat="1" applyFont="1" applyBorder="1" applyAlignment="1">
      <alignment horizontal="left"/>
    </xf>
    <xf numFmtId="49" fontId="2" fillId="0" borderId="23" xfId="0" applyNumberFormat="1" applyFont="1" applyBorder="1" applyAlignment="1">
      <alignment horizontal="left"/>
    </xf>
    <xf numFmtId="38" fontId="0" fillId="0" borderId="15" xfId="16" applyBorder="1" applyAlignment="1">
      <alignment/>
    </xf>
    <xf numFmtId="38" fontId="0" fillId="0" borderId="113" xfId="16" applyBorder="1" applyAlignment="1">
      <alignment/>
    </xf>
    <xf numFmtId="38" fontId="0" fillId="0" borderId="15" xfId="16" applyFill="1" applyBorder="1" applyAlignment="1">
      <alignment/>
    </xf>
    <xf numFmtId="187" fontId="0" fillId="0" borderId="15" xfId="16" applyNumberFormat="1" applyFill="1" applyBorder="1" applyAlignment="1">
      <alignment/>
    </xf>
    <xf numFmtId="38" fontId="0" fillId="0" borderId="0" xfId="16" applyFont="1" applyAlignment="1">
      <alignment/>
    </xf>
    <xf numFmtId="0" fontId="3" fillId="0" borderId="0" xfId="0" applyFont="1" applyFill="1" applyAlignment="1">
      <alignment horizontal="center" vertical="center"/>
    </xf>
    <xf numFmtId="38" fontId="0" fillId="0" borderId="107" xfId="16" applyFill="1" applyBorder="1" applyAlignment="1">
      <alignment horizontal="center" vertical="center"/>
    </xf>
    <xf numFmtId="38" fontId="0" fillId="0" borderId="83" xfId="16" applyFill="1" applyBorder="1" applyAlignment="1">
      <alignment horizontal="center" vertical="center"/>
    </xf>
    <xf numFmtId="38" fontId="0" fillId="0" borderId="85" xfId="16" applyFont="1" applyFill="1" applyBorder="1" applyAlignment="1">
      <alignment horizontal="left" vertical="center"/>
    </xf>
    <xf numFmtId="38" fontId="0" fillId="0" borderId="87" xfId="16" applyFont="1" applyFill="1" applyBorder="1" applyAlignment="1">
      <alignment horizontal="left" vertical="center"/>
    </xf>
    <xf numFmtId="38" fontId="0" fillId="0" borderId="95" xfId="16" applyFont="1" applyFill="1" applyBorder="1" applyAlignment="1">
      <alignment horizontal="left" vertical="center"/>
    </xf>
    <xf numFmtId="38" fontId="0" fillId="0" borderId="114" xfId="16" applyFont="1" applyFill="1" applyBorder="1" applyAlignment="1">
      <alignment horizontal="left" vertical="center"/>
    </xf>
    <xf numFmtId="38" fontId="0" fillId="0" borderId="9" xfId="16" applyFill="1" applyBorder="1" applyAlignment="1">
      <alignment horizontal="center" vertical="center"/>
    </xf>
    <xf numFmtId="38" fontId="0" fillId="0" borderId="14" xfId="16" applyFill="1" applyBorder="1" applyAlignment="1">
      <alignment horizontal="center" vertical="center"/>
    </xf>
    <xf numFmtId="38" fontId="0" fillId="0" borderId="115" xfId="16" applyFont="1" applyFill="1" applyBorder="1" applyAlignment="1">
      <alignment horizontal="left" vertical="center"/>
    </xf>
    <xf numFmtId="38" fontId="0" fillId="0" borderId="116" xfId="16" applyFont="1" applyFill="1" applyBorder="1" applyAlignment="1">
      <alignment horizontal="left" vertical="center"/>
    </xf>
    <xf numFmtId="38" fontId="0" fillId="0" borderId="117" xfId="16" applyFont="1" applyFill="1" applyBorder="1" applyAlignment="1">
      <alignment horizontal="left" vertical="center"/>
    </xf>
    <xf numFmtId="38" fontId="0" fillId="0" borderId="118" xfId="16" applyFont="1" applyFill="1" applyBorder="1" applyAlignment="1">
      <alignment horizontal="left" vertical="center"/>
    </xf>
    <xf numFmtId="38" fontId="0" fillId="0" borderId="70" xfId="16" applyFont="1" applyFill="1" applyBorder="1" applyAlignment="1">
      <alignment horizontal="left" vertical="center"/>
    </xf>
    <xf numFmtId="38" fontId="0" fillId="0" borderId="72" xfId="16" applyFont="1" applyFill="1" applyBorder="1" applyAlignment="1">
      <alignment horizontal="left" vertical="center"/>
    </xf>
    <xf numFmtId="177" fontId="6" fillId="0" borderId="82" xfId="16" applyNumberFormat="1" applyFont="1" applyBorder="1" applyAlignment="1">
      <alignment horizontal="center" vertical="center" shrinkToFit="1"/>
    </xf>
    <xf numFmtId="177" fontId="6" fillId="0" borderId="29" xfId="16" applyNumberFormat="1" applyFont="1" applyBorder="1" applyAlignment="1">
      <alignment horizontal="center" vertical="center" shrinkToFit="1"/>
    </xf>
    <xf numFmtId="177" fontId="6" fillId="0" borderId="30" xfId="16" applyNumberFormat="1" applyFont="1" applyBorder="1" applyAlignment="1">
      <alignment horizontal="center" vertical="center" shrinkToFit="1"/>
    </xf>
    <xf numFmtId="38" fontId="0" fillId="0" borderId="20" xfId="16" applyFont="1" applyFill="1" applyBorder="1" applyAlignment="1">
      <alignment horizontal="left" vertical="center" wrapText="1"/>
    </xf>
    <xf numFmtId="38" fontId="0" fillId="0" borderId="2" xfId="16" applyFont="1" applyFill="1" applyBorder="1" applyAlignment="1">
      <alignment horizontal="left" vertical="center" wrapText="1"/>
    </xf>
    <xf numFmtId="38" fontId="0" fillId="0" borderId="28" xfId="16" applyFont="1" applyFill="1" applyBorder="1" applyAlignment="1">
      <alignment horizontal="left" vertical="center" wrapText="1"/>
    </xf>
    <xf numFmtId="38" fontId="0" fillId="0" borderId="29" xfId="16" applyFont="1" applyFill="1" applyBorder="1" applyAlignment="1">
      <alignment horizontal="left" vertical="center" wrapText="1"/>
    </xf>
    <xf numFmtId="38" fontId="0" fillId="0" borderId="107" xfId="16" applyFont="1" applyFill="1" applyBorder="1" applyAlignment="1">
      <alignment horizontal="center" vertical="center"/>
    </xf>
    <xf numFmtId="38" fontId="0" fillId="0" borderId="83" xfId="16" applyFont="1" applyFill="1" applyBorder="1" applyAlignment="1">
      <alignment horizontal="center" vertical="center"/>
    </xf>
    <xf numFmtId="38" fontId="0" fillId="0" borderId="0" xfId="16" applyFill="1" applyAlignment="1">
      <alignment horizontal="center" vertical="center"/>
    </xf>
    <xf numFmtId="38" fontId="0" fillId="0" borderId="35" xfId="16" applyFont="1" applyFill="1" applyBorder="1" applyAlignment="1">
      <alignment horizontal="left" vertical="center" wrapText="1"/>
    </xf>
    <xf numFmtId="38" fontId="0" fillId="0" borderId="14" xfId="16" applyFont="1" applyFill="1" applyBorder="1" applyAlignment="1">
      <alignment horizontal="left" vertical="center" wrapText="1"/>
    </xf>
    <xf numFmtId="177" fontId="10" fillId="0" borderId="108" xfId="16" applyNumberFormat="1" applyFont="1" applyBorder="1" applyAlignment="1">
      <alignment horizontal="center" shrinkToFit="1"/>
    </xf>
    <xf numFmtId="177" fontId="10" fillId="0" borderId="27" xfId="16" applyNumberFormat="1" applyFont="1" applyBorder="1" applyAlignment="1">
      <alignment horizontal="center" shrinkToFit="1"/>
    </xf>
    <xf numFmtId="177" fontId="9" fillId="4" borderId="20" xfId="16" applyNumberFormat="1" applyFont="1" applyFill="1" applyBorder="1" applyAlignment="1">
      <alignment horizontal="right" vertical="center"/>
    </xf>
    <xf numFmtId="177" fontId="9" fillId="4" borderId="24" xfId="16" applyNumberFormat="1" applyFont="1" applyFill="1" applyBorder="1" applyAlignment="1">
      <alignment horizontal="right" vertical="center"/>
    </xf>
    <xf numFmtId="177" fontId="9" fillId="4" borderId="35" xfId="16" applyNumberFormat="1" applyFont="1" applyFill="1" applyBorder="1" applyAlignment="1">
      <alignment horizontal="right" vertical="center"/>
    </xf>
    <xf numFmtId="177" fontId="9" fillId="4" borderId="45" xfId="16" applyNumberFormat="1" applyFont="1" applyFill="1" applyBorder="1" applyAlignment="1">
      <alignment horizontal="right" vertical="center"/>
    </xf>
    <xf numFmtId="177" fontId="9" fillId="4" borderId="28" xfId="16" applyNumberFormat="1" applyFont="1" applyFill="1" applyBorder="1" applyAlignment="1">
      <alignment horizontal="right" vertical="center"/>
    </xf>
    <xf numFmtId="177" fontId="9" fillId="4" borderId="30" xfId="16" applyNumberFormat="1" applyFont="1" applyFill="1" applyBorder="1" applyAlignment="1">
      <alignment horizontal="right" vertical="center"/>
    </xf>
    <xf numFmtId="177" fontId="9" fillId="0" borderId="20" xfId="16" applyNumberFormat="1" applyFont="1" applyBorder="1" applyAlignment="1">
      <alignment horizontal="right" vertical="center"/>
    </xf>
    <xf numFmtId="177" fontId="9" fillId="0" borderId="24" xfId="16" applyNumberFormat="1" applyFont="1" applyBorder="1" applyAlignment="1">
      <alignment horizontal="right" vertical="center"/>
    </xf>
    <xf numFmtId="177" fontId="9" fillId="0" borderId="35" xfId="16" applyNumberFormat="1" applyFont="1" applyBorder="1" applyAlignment="1">
      <alignment horizontal="right" vertical="center"/>
    </xf>
    <xf numFmtId="177" fontId="9" fillId="0" borderId="45" xfId="16" applyNumberFormat="1" applyFont="1" applyBorder="1" applyAlignment="1">
      <alignment horizontal="right" vertical="center"/>
    </xf>
    <xf numFmtId="177" fontId="9" fillId="0" borderId="28" xfId="16" applyNumberFormat="1" applyFont="1" applyBorder="1" applyAlignment="1">
      <alignment horizontal="right" vertical="center"/>
    </xf>
    <xf numFmtId="177" fontId="9" fillId="0" borderId="30" xfId="16" applyNumberFormat="1" applyFont="1" applyBorder="1" applyAlignment="1">
      <alignment horizontal="right" vertical="center"/>
    </xf>
    <xf numFmtId="188" fontId="9" fillId="4" borderId="26" xfId="0" applyNumberFormat="1" applyFont="1" applyFill="1" applyBorder="1" applyAlignment="1">
      <alignment horizontal="right" vertical="center"/>
    </xf>
    <xf numFmtId="188" fontId="9" fillId="4" borderId="27" xfId="0" applyNumberFormat="1" applyFont="1" applyFill="1" applyBorder="1" applyAlignment="1">
      <alignment horizontal="right" vertical="center"/>
    </xf>
    <xf numFmtId="188" fontId="9" fillId="4" borderId="35" xfId="0" applyNumberFormat="1" applyFont="1" applyFill="1" applyBorder="1" applyAlignment="1">
      <alignment horizontal="right" vertical="center"/>
    </xf>
    <xf numFmtId="188" fontId="9" fillId="4" borderId="45" xfId="0" applyNumberFormat="1" applyFont="1" applyFill="1" applyBorder="1" applyAlignment="1">
      <alignment horizontal="right" vertical="center"/>
    </xf>
    <xf numFmtId="49" fontId="0" fillId="0" borderId="1" xfId="0" applyNumberFormat="1" applyFill="1" applyBorder="1" applyAlignment="1">
      <alignment horizontal="center" vertical="center"/>
    </xf>
    <xf numFmtId="49" fontId="0" fillId="0" borderId="8" xfId="0" applyNumberFormat="1"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188" fontId="9" fillId="0" borderId="26" xfId="0" applyNumberFormat="1" applyFont="1" applyBorder="1" applyAlignment="1">
      <alignment horizontal="right" vertical="center"/>
    </xf>
    <xf numFmtId="188" fontId="9" fillId="0" borderId="27" xfId="0" applyNumberFormat="1" applyFont="1" applyBorder="1" applyAlignment="1">
      <alignment horizontal="right" vertical="center"/>
    </xf>
    <xf numFmtId="188" fontId="9" fillId="0" borderId="35" xfId="0" applyNumberFormat="1" applyFont="1" applyBorder="1" applyAlignment="1">
      <alignment horizontal="right" vertical="center"/>
    </xf>
    <xf numFmtId="188" fontId="9" fillId="0" borderId="45" xfId="0" applyNumberFormat="1" applyFont="1" applyBorder="1" applyAlignment="1">
      <alignment horizontal="right" vertical="center"/>
    </xf>
    <xf numFmtId="177" fontId="9" fillId="0" borderId="26" xfId="16" applyNumberFormat="1" applyFont="1" applyBorder="1" applyAlignment="1">
      <alignment horizontal="right" vertical="center"/>
    </xf>
    <xf numFmtId="177" fontId="9" fillId="0" borderId="27" xfId="16" applyNumberFormat="1" applyFont="1" applyBorder="1" applyAlignment="1">
      <alignment horizontal="right" vertical="center"/>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8" fillId="0" borderId="27" xfId="0" applyFont="1" applyBorder="1" applyAlignment="1">
      <alignment horizontal="center" vertical="center"/>
    </xf>
    <xf numFmtId="0" fontId="8" fillId="0" borderId="45" xfId="0" applyFont="1" applyBorder="1" applyAlignment="1">
      <alignment horizontal="center" vertical="center"/>
    </xf>
    <xf numFmtId="38" fontId="0" fillId="0" borderId="9" xfId="16" applyBorder="1" applyAlignment="1">
      <alignment horizontal="center"/>
    </xf>
    <xf numFmtId="38" fontId="0" fillId="0" borderId="14" xfId="16" applyBorder="1" applyAlignment="1">
      <alignment horizontal="center"/>
    </xf>
    <xf numFmtId="38" fontId="0" fillId="0" borderId="6" xfId="16" applyBorder="1" applyAlignment="1">
      <alignment horizontal="center"/>
    </xf>
    <xf numFmtId="38" fontId="0" fillId="0" borderId="1" xfId="16" applyBorder="1" applyAlignment="1">
      <alignment horizontal="center"/>
    </xf>
    <xf numFmtId="38" fontId="0" fillId="0" borderId="2" xfId="16" applyBorder="1" applyAlignment="1">
      <alignment horizontal="center"/>
    </xf>
    <xf numFmtId="38" fontId="0" fillId="0" borderId="8" xfId="16" applyBorder="1" applyAlignment="1">
      <alignment horizont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5</xdr:col>
      <xdr:colOff>9525</xdr:colOff>
      <xdr:row>4</xdr:row>
      <xdr:rowOff>314325</xdr:rowOff>
    </xdr:to>
    <xdr:sp>
      <xdr:nvSpPr>
        <xdr:cNvPr id="1" name="Line 1"/>
        <xdr:cNvSpPr>
          <a:spLocks/>
        </xdr:cNvSpPr>
      </xdr:nvSpPr>
      <xdr:spPr>
        <a:xfrm>
          <a:off x="66675" y="790575"/>
          <a:ext cx="34956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0</xdr:colOff>
      <xdr:row>3</xdr:row>
      <xdr:rowOff>152400</xdr:rowOff>
    </xdr:to>
    <xdr:sp>
      <xdr:nvSpPr>
        <xdr:cNvPr id="1" name="Line 1"/>
        <xdr:cNvSpPr>
          <a:spLocks/>
        </xdr:cNvSpPr>
      </xdr:nvSpPr>
      <xdr:spPr>
        <a:xfrm>
          <a:off x="0" y="504825"/>
          <a:ext cx="35433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4</xdr:col>
      <xdr:colOff>28575</xdr:colOff>
      <xdr:row>4</xdr:row>
      <xdr:rowOff>19050</xdr:rowOff>
    </xdr:to>
    <xdr:sp>
      <xdr:nvSpPr>
        <xdr:cNvPr id="1" name="Line 1"/>
        <xdr:cNvSpPr>
          <a:spLocks/>
        </xdr:cNvSpPr>
      </xdr:nvSpPr>
      <xdr:spPr>
        <a:xfrm>
          <a:off x="19050" y="590550"/>
          <a:ext cx="23717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xdr:col>
      <xdr:colOff>676275</xdr:colOff>
      <xdr:row>4</xdr:row>
      <xdr:rowOff>304800</xdr:rowOff>
    </xdr:to>
    <xdr:sp>
      <xdr:nvSpPr>
        <xdr:cNvPr id="1" name="Line 2"/>
        <xdr:cNvSpPr>
          <a:spLocks/>
        </xdr:cNvSpPr>
      </xdr:nvSpPr>
      <xdr:spPr>
        <a:xfrm>
          <a:off x="19050" y="361950"/>
          <a:ext cx="10668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sheetPr>
  <dimension ref="A1:Y87"/>
  <sheetViews>
    <sheetView showZeros="0" tabSelected="1" view="pageBreakPreview" zoomScale="85" zoomScaleNormal="75" zoomScaleSheetLayoutView="85" workbookViewId="0" topLeftCell="A1">
      <pane xSplit="5" ySplit="5" topLeftCell="F6" activePane="bottomRight" state="frozen"/>
      <selection pane="topLeft" activeCell="A1" sqref="A1"/>
      <selection pane="topRight" activeCell="E1" sqref="E1"/>
      <selection pane="bottomLeft" activeCell="A5" sqref="A5"/>
      <selection pane="bottomRight" activeCell="B1" sqref="B1:M1"/>
    </sheetView>
  </sheetViews>
  <sheetFormatPr defaultColWidth="9.00390625" defaultRowHeight="25.5" customHeight="1"/>
  <cols>
    <col min="1" max="1" width="0.74609375" style="70" customWidth="1"/>
    <col min="2" max="2" width="5.00390625" style="70" customWidth="1"/>
    <col min="3" max="4" width="4.25390625" style="70" customWidth="1"/>
    <col min="5" max="5" width="32.375" style="70" customWidth="1"/>
    <col min="6" max="23" width="15.625" style="70" customWidth="1"/>
    <col min="24" max="24" width="15.625" style="58" customWidth="1"/>
    <col min="25" max="75" width="10.625" style="70" customWidth="1"/>
    <col min="76" max="16384" width="9.00390625" style="70" customWidth="1"/>
  </cols>
  <sheetData>
    <row r="1" spans="2:14" ht="25.5" customHeight="1">
      <c r="B1" s="361" t="s">
        <v>220</v>
      </c>
      <c r="C1" s="361"/>
      <c r="D1" s="361"/>
      <c r="E1" s="361"/>
      <c r="F1" s="361"/>
      <c r="G1" s="361"/>
      <c r="H1" s="361"/>
      <c r="I1" s="361"/>
      <c r="J1" s="361"/>
      <c r="K1" s="361"/>
      <c r="L1" s="361"/>
      <c r="M1" s="361"/>
      <c r="N1" s="333"/>
    </row>
    <row r="2" spans="2:11" ht="10.5" customHeight="1">
      <c r="B2" s="78"/>
      <c r="C2" s="78"/>
      <c r="D2" s="78"/>
      <c r="E2" s="78"/>
      <c r="F2" s="78"/>
      <c r="G2" s="78"/>
      <c r="H2" s="78"/>
      <c r="I2" s="78"/>
      <c r="J2" s="78"/>
      <c r="K2" s="78"/>
    </row>
    <row r="3" ht="25.5" customHeight="1" thickBot="1">
      <c r="B3" s="203" t="s">
        <v>214</v>
      </c>
    </row>
    <row r="4" spans="2:24" ht="25.5" customHeight="1">
      <c r="B4" s="79"/>
      <c r="C4" s="80"/>
      <c r="D4" s="80"/>
      <c r="E4" s="81" t="s">
        <v>216</v>
      </c>
      <c r="F4" s="61" t="s">
        <v>6</v>
      </c>
      <c r="G4" s="61" t="s">
        <v>267</v>
      </c>
      <c r="H4" s="61" t="s">
        <v>264</v>
      </c>
      <c r="I4" s="61" t="s">
        <v>4</v>
      </c>
      <c r="J4" s="61" t="s">
        <v>7</v>
      </c>
      <c r="K4" s="61" t="s">
        <v>9</v>
      </c>
      <c r="L4" s="61" t="s">
        <v>158</v>
      </c>
      <c r="M4" s="61" t="s">
        <v>160</v>
      </c>
      <c r="N4" s="61" t="s">
        <v>270</v>
      </c>
      <c r="O4" s="61" t="s">
        <v>10</v>
      </c>
      <c r="P4" s="61" t="s">
        <v>12</v>
      </c>
      <c r="Q4" s="61" t="s">
        <v>148</v>
      </c>
      <c r="R4" s="61" t="s">
        <v>163</v>
      </c>
      <c r="S4" s="61" t="s">
        <v>164</v>
      </c>
      <c r="T4" s="61" t="s">
        <v>150</v>
      </c>
      <c r="U4" s="61" t="s">
        <v>141</v>
      </c>
      <c r="V4" s="61" t="s">
        <v>13</v>
      </c>
      <c r="W4" s="62" t="s">
        <v>14</v>
      </c>
      <c r="X4" s="362" t="s">
        <v>16</v>
      </c>
    </row>
    <row r="5" spans="2:24" ht="25.5" customHeight="1" thickBot="1">
      <c r="B5" s="82" t="s">
        <v>215</v>
      </c>
      <c r="C5" s="83"/>
      <c r="D5" s="83"/>
      <c r="E5" s="84"/>
      <c r="F5" s="85" t="s">
        <v>5</v>
      </c>
      <c r="G5" s="85" t="s">
        <v>268</v>
      </c>
      <c r="H5" s="85" t="s">
        <v>265</v>
      </c>
      <c r="I5" s="85" t="s">
        <v>3</v>
      </c>
      <c r="J5" s="85" t="s">
        <v>0</v>
      </c>
      <c r="K5" s="85" t="s">
        <v>8</v>
      </c>
      <c r="L5" s="85" t="s">
        <v>157</v>
      </c>
      <c r="M5" s="85" t="s">
        <v>159</v>
      </c>
      <c r="N5" s="85" t="s">
        <v>271</v>
      </c>
      <c r="O5" s="85" t="s">
        <v>1</v>
      </c>
      <c r="P5" s="85" t="s">
        <v>11</v>
      </c>
      <c r="Q5" s="85" t="s">
        <v>149</v>
      </c>
      <c r="R5" s="85" t="s">
        <v>161</v>
      </c>
      <c r="S5" s="85" t="s">
        <v>162</v>
      </c>
      <c r="T5" s="85" t="s">
        <v>156</v>
      </c>
      <c r="U5" s="85" t="s">
        <v>142</v>
      </c>
      <c r="V5" s="85" t="s">
        <v>2</v>
      </c>
      <c r="W5" s="136" t="s">
        <v>15</v>
      </c>
      <c r="X5" s="363"/>
    </row>
    <row r="6" spans="2:24" ht="25.5" customHeight="1">
      <c r="B6" s="205" t="s">
        <v>112</v>
      </c>
      <c r="C6" s="206"/>
      <c r="D6" s="206"/>
      <c r="E6" s="207"/>
      <c r="F6" s="86"/>
      <c r="G6" s="87"/>
      <c r="H6" s="87"/>
      <c r="I6" s="87"/>
      <c r="J6" s="87"/>
      <c r="K6" s="87"/>
      <c r="L6" s="87"/>
      <c r="M6" s="87"/>
      <c r="N6" s="87"/>
      <c r="O6" s="87"/>
      <c r="P6" s="87"/>
      <c r="Q6" s="87"/>
      <c r="R6" s="87"/>
      <c r="S6" s="87"/>
      <c r="T6" s="87"/>
      <c r="U6" s="87"/>
      <c r="V6" s="87"/>
      <c r="W6" s="137"/>
      <c r="X6" s="143"/>
    </row>
    <row r="7" spans="1:24" ht="25.5" customHeight="1">
      <c r="A7" s="70">
        <v>1</v>
      </c>
      <c r="B7" s="73" t="s">
        <v>18</v>
      </c>
      <c r="C7" s="88"/>
      <c r="D7" s="88"/>
      <c r="E7" s="77"/>
      <c r="F7" s="89">
        <v>34425</v>
      </c>
      <c r="G7" s="90"/>
      <c r="H7" s="90">
        <v>39533</v>
      </c>
      <c r="I7" s="90">
        <v>31138</v>
      </c>
      <c r="J7" s="90">
        <v>31429</v>
      </c>
      <c r="K7" s="90">
        <v>35156</v>
      </c>
      <c r="L7" s="90"/>
      <c r="M7" s="90">
        <v>33470</v>
      </c>
      <c r="N7" s="91"/>
      <c r="O7" s="91" t="s">
        <v>165</v>
      </c>
      <c r="P7" s="90">
        <v>31341</v>
      </c>
      <c r="Q7" s="90">
        <v>38808</v>
      </c>
      <c r="R7" s="90"/>
      <c r="S7" s="90">
        <v>31058</v>
      </c>
      <c r="T7" s="90">
        <v>39904</v>
      </c>
      <c r="U7" s="90">
        <v>27015</v>
      </c>
      <c r="V7" s="90">
        <v>33613</v>
      </c>
      <c r="W7" s="138">
        <v>32832</v>
      </c>
      <c r="X7" s="64"/>
    </row>
    <row r="8" spans="2:24" ht="25.5" customHeight="1">
      <c r="B8" s="71" t="s">
        <v>166</v>
      </c>
      <c r="C8" s="92"/>
      <c r="D8" s="92"/>
      <c r="E8" s="76"/>
      <c r="F8" s="93"/>
      <c r="G8" s="94"/>
      <c r="H8" s="94"/>
      <c r="I8" s="94"/>
      <c r="J8" s="94"/>
      <c r="K8" s="94"/>
      <c r="L8" s="94"/>
      <c r="M8" s="94"/>
      <c r="N8" s="94"/>
      <c r="O8" s="94"/>
      <c r="P8" s="94"/>
      <c r="Q8" s="321"/>
      <c r="R8" s="321"/>
      <c r="S8" s="321"/>
      <c r="T8" s="321"/>
      <c r="U8" s="321"/>
      <c r="V8" s="321"/>
      <c r="W8" s="322"/>
      <c r="X8" s="323"/>
    </row>
    <row r="9" spans="1:24" s="58" customFormat="1" ht="25.5" customHeight="1">
      <c r="A9" s="58">
        <v>6</v>
      </c>
      <c r="B9" s="95"/>
      <c r="C9" s="96" t="s">
        <v>144</v>
      </c>
      <c r="D9" s="208"/>
      <c r="E9" s="97"/>
      <c r="F9" s="74">
        <v>12519040</v>
      </c>
      <c r="G9" s="98">
        <v>0</v>
      </c>
      <c r="H9" s="98">
        <v>5509708</v>
      </c>
      <c r="I9" s="98">
        <v>2379110</v>
      </c>
      <c r="J9" s="98">
        <v>14091739</v>
      </c>
      <c r="K9" s="98">
        <v>1560200</v>
      </c>
      <c r="L9" s="98">
        <v>0</v>
      </c>
      <c r="M9" s="98">
        <v>6805516</v>
      </c>
      <c r="N9" s="98">
        <v>0</v>
      </c>
      <c r="O9" s="98">
        <v>72633631</v>
      </c>
      <c r="P9" s="98">
        <v>13595790</v>
      </c>
      <c r="Q9" s="98">
        <v>26027000</v>
      </c>
      <c r="R9" s="98">
        <v>0</v>
      </c>
      <c r="S9" s="98">
        <v>16017771</v>
      </c>
      <c r="T9" s="98">
        <v>16650000</v>
      </c>
      <c r="U9" s="98">
        <v>34158998</v>
      </c>
      <c r="V9" s="98">
        <v>12418037</v>
      </c>
      <c r="W9" s="140">
        <v>6009000</v>
      </c>
      <c r="X9" s="144">
        <f>SUM(F9:W9)</f>
        <v>240375540</v>
      </c>
    </row>
    <row r="10" spans="1:24" s="58" customFormat="1" ht="25.5" customHeight="1">
      <c r="A10" s="58">
        <v>7</v>
      </c>
      <c r="B10" s="95"/>
      <c r="C10" s="99" t="s">
        <v>20</v>
      </c>
      <c r="D10" s="209"/>
      <c r="E10" s="100"/>
      <c r="F10" s="154">
        <v>932979</v>
      </c>
      <c r="G10" s="157">
        <v>0</v>
      </c>
      <c r="H10" s="157">
        <v>847588</v>
      </c>
      <c r="I10" s="157">
        <v>48480</v>
      </c>
      <c r="J10" s="157">
        <v>1960701</v>
      </c>
      <c r="K10" s="157">
        <v>156473</v>
      </c>
      <c r="L10" s="157">
        <v>0</v>
      </c>
      <c r="M10" s="157">
        <v>178051</v>
      </c>
      <c r="N10" s="157">
        <v>0</v>
      </c>
      <c r="O10" s="157">
        <v>4835719</v>
      </c>
      <c r="P10" s="157">
        <v>934504</v>
      </c>
      <c r="Q10" s="157">
        <v>387065</v>
      </c>
      <c r="R10" s="157">
        <v>0</v>
      </c>
      <c r="S10" s="157">
        <v>1064588</v>
      </c>
      <c r="T10" s="157">
        <v>910446</v>
      </c>
      <c r="U10" s="157">
        <v>1938843</v>
      </c>
      <c r="V10" s="157">
        <v>686782</v>
      </c>
      <c r="W10" s="150">
        <v>658000</v>
      </c>
      <c r="X10" s="170">
        <f>SUM(F10:W10)</f>
        <v>15540219</v>
      </c>
    </row>
    <row r="11" spans="1:24" s="58" customFormat="1" ht="25.5" customHeight="1">
      <c r="A11" s="58">
        <v>8</v>
      </c>
      <c r="B11" s="95"/>
      <c r="C11" s="368"/>
      <c r="D11" s="369"/>
      <c r="E11" s="213" t="s">
        <v>19</v>
      </c>
      <c r="F11" s="214">
        <v>139385</v>
      </c>
      <c r="G11" s="215">
        <v>0</v>
      </c>
      <c r="H11" s="215">
        <v>137750</v>
      </c>
      <c r="I11" s="215">
        <v>1701</v>
      </c>
      <c r="J11" s="215">
        <v>131170</v>
      </c>
      <c r="K11" s="215">
        <v>21857</v>
      </c>
      <c r="L11" s="215">
        <v>0</v>
      </c>
      <c r="M11" s="215">
        <v>31280</v>
      </c>
      <c r="N11" s="215">
        <v>0</v>
      </c>
      <c r="O11" s="215">
        <v>404444</v>
      </c>
      <c r="P11" s="215">
        <v>86849</v>
      </c>
      <c r="Q11" s="215">
        <v>16097</v>
      </c>
      <c r="R11" s="215">
        <v>0</v>
      </c>
      <c r="S11" s="215">
        <v>103281</v>
      </c>
      <c r="T11" s="215">
        <v>113621</v>
      </c>
      <c r="U11" s="215">
        <v>220467</v>
      </c>
      <c r="V11" s="215">
        <v>63204</v>
      </c>
      <c r="W11" s="216">
        <v>52706</v>
      </c>
      <c r="X11" s="217">
        <f>SUM(F11:W11)</f>
        <v>1523812</v>
      </c>
    </row>
    <row r="12" spans="1:24" s="58" customFormat="1" ht="25.5" customHeight="1">
      <c r="A12" s="58">
        <v>9</v>
      </c>
      <c r="B12" s="95"/>
      <c r="C12" s="96" t="s">
        <v>21</v>
      </c>
      <c r="D12" s="208"/>
      <c r="E12" s="97"/>
      <c r="F12" s="74">
        <v>13418</v>
      </c>
      <c r="G12" s="98">
        <v>0</v>
      </c>
      <c r="H12" s="98">
        <v>6500</v>
      </c>
      <c r="I12" s="98">
        <v>49074</v>
      </c>
      <c r="J12" s="98">
        <v>7187</v>
      </c>
      <c r="K12" s="98">
        <v>9971</v>
      </c>
      <c r="L12" s="98">
        <v>0</v>
      </c>
      <c r="M12" s="98">
        <v>38222</v>
      </c>
      <c r="N12" s="98">
        <v>0</v>
      </c>
      <c r="O12" s="98">
        <v>15020</v>
      </c>
      <c r="P12" s="98">
        <v>14548</v>
      </c>
      <c r="Q12" s="98">
        <v>67242</v>
      </c>
      <c r="R12" s="98">
        <v>0</v>
      </c>
      <c r="S12" s="98">
        <v>15046</v>
      </c>
      <c r="T12" s="98">
        <v>18287</v>
      </c>
      <c r="U12" s="98">
        <v>17618</v>
      </c>
      <c r="V12" s="98">
        <v>18081</v>
      </c>
      <c r="W12" s="140">
        <v>9132</v>
      </c>
      <c r="X12" s="144">
        <f>SUM(F12:W12)</f>
        <v>299346</v>
      </c>
    </row>
    <row r="13" spans="2:24" s="58" customFormat="1" ht="25.5" customHeight="1">
      <c r="B13" s="95"/>
      <c r="C13" s="99" t="s">
        <v>22</v>
      </c>
      <c r="D13" s="209"/>
      <c r="E13" s="100"/>
      <c r="F13" s="219"/>
      <c r="G13" s="220"/>
      <c r="H13" s="220"/>
      <c r="I13" s="220"/>
      <c r="J13" s="220"/>
      <c r="K13" s="220"/>
      <c r="L13" s="220"/>
      <c r="M13" s="220"/>
      <c r="N13" s="220"/>
      <c r="O13" s="220"/>
      <c r="P13" s="220"/>
      <c r="Q13" s="220"/>
      <c r="R13" s="220"/>
      <c r="S13" s="220"/>
      <c r="T13" s="220"/>
      <c r="U13" s="220"/>
      <c r="V13" s="220"/>
      <c r="W13" s="221"/>
      <c r="X13" s="222"/>
    </row>
    <row r="14" spans="1:24" s="58" customFormat="1" ht="25.5" customHeight="1">
      <c r="A14" s="58">
        <v>10</v>
      </c>
      <c r="B14" s="95"/>
      <c r="C14" s="102"/>
      <c r="D14" s="364" t="s">
        <v>23</v>
      </c>
      <c r="E14" s="365"/>
      <c r="F14" s="214">
        <v>6198208</v>
      </c>
      <c r="G14" s="215">
        <v>0</v>
      </c>
      <c r="H14" s="215">
        <v>168130</v>
      </c>
      <c r="I14" s="215">
        <v>2379110</v>
      </c>
      <c r="J14" s="215">
        <v>11691808</v>
      </c>
      <c r="K14" s="215">
        <v>1543792</v>
      </c>
      <c r="L14" s="215">
        <v>0</v>
      </c>
      <c r="M14" s="215">
        <v>6805516</v>
      </c>
      <c r="N14" s="215">
        <v>0</v>
      </c>
      <c r="O14" s="215">
        <v>40153444</v>
      </c>
      <c r="P14" s="215">
        <v>13305300</v>
      </c>
      <c r="Q14" s="215">
        <v>24453291</v>
      </c>
      <c r="R14" s="215">
        <v>0</v>
      </c>
      <c r="S14" s="215">
        <v>15749456</v>
      </c>
      <c r="T14" s="215">
        <v>0</v>
      </c>
      <c r="U14" s="215">
        <v>22347991</v>
      </c>
      <c r="V14" s="215">
        <v>10837456</v>
      </c>
      <c r="W14" s="216">
        <v>3243845</v>
      </c>
      <c r="X14" s="217">
        <f>SUM(F14:W14)</f>
        <v>158877347</v>
      </c>
    </row>
    <row r="15" spans="1:24" s="58" customFormat="1" ht="25.5" customHeight="1">
      <c r="A15" s="58">
        <v>11</v>
      </c>
      <c r="B15" s="95"/>
      <c r="C15" s="102"/>
      <c r="D15" s="366" t="s">
        <v>24</v>
      </c>
      <c r="E15" s="367"/>
      <c r="F15" s="232">
        <v>532359</v>
      </c>
      <c r="G15" s="233">
        <v>0</v>
      </c>
      <c r="H15" s="233">
        <v>23000</v>
      </c>
      <c r="I15" s="233">
        <v>48480</v>
      </c>
      <c r="J15" s="233">
        <v>1642562</v>
      </c>
      <c r="K15" s="233">
        <v>156473</v>
      </c>
      <c r="L15" s="233">
        <v>0</v>
      </c>
      <c r="M15" s="233">
        <v>178051</v>
      </c>
      <c r="N15" s="233">
        <v>0</v>
      </c>
      <c r="O15" s="233">
        <v>3161487</v>
      </c>
      <c r="P15" s="233">
        <v>934504</v>
      </c>
      <c r="Q15" s="233">
        <v>363661</v>
      </c>
      <c r="R15" s="233">
        <v>0</v>
      </c>
      <c r="S15" s="233">
        <v>1000615</v>
      </c>
      <c r="T15" s="233">
        <v>0</v>
      </c>
      <c r="U15" s="233">
        <v>1430249</v>
      </c>
      <c r="V15" s="233">
        <v>590162</v>
      </c>
      <c r="W15" s="234">
        <v>245927</v>
      </c>
      <c r="X15" s="235">
        <f>SUM(F15:W15)</f>
        <v>10307530</v>
      </c>
    </row>
    <row r="16" spans="2:24" s="58" customFormat="1" ht="25.5" customHeight="1">
      <c r="B16" s="95"/>
      <c r="C16" s="153"/>
      <c r="D16" s="236" t="s">
        <v>25</v>
      </c>
      <c r="E16" s="218"/>
      <c r="F16" s="228"/>
      <c r="G16" s="229"/>
      <c r="H16" s="229"/>
      <c r="I16" s="229"/>
      <c r="J16" s="229"/>
      <c r="K16" s="229"/>
      <c r="L16" s="229"/>
      <c r="M16" s="229"/>
      <c r="N16" s="229"/>
      <c r="O16" s="229"/>
      <c r="P16" s="229"/>
      <c r="Q16" s="229"/>
      <c r="R16" s="229"/>
      <c r="S16" s="229"/>
      <c r="T16" s="229"/>
      <c r="U16" s="229"/>
      <c r="V16" s="229"/>
      <c r="W16" s="230"/>
      <c r="X16" s="231"/>
    </row>
    <row r="17" spans="1:24" s="58" customFormat="1" ht="25.5" customHeight="1">
      <c r="A17" s="58">
        <v>12</v>
      </c>
      <c r="B17" s="95"/>
      <c r="C17" s="102"/>
      <c r="D17" s="237"/>
      <c r="E17" s="223" t="s">
        <v>23</v>
      </c>
      <c r="F17" s="224">
        <v>587964</v>
      </c>
      <c r="G17" s="225">
        <v>0</v>
      </c>
      <c r="H17" s="225">
        <v>168130</v>
      </c>
      <c r="I17" s="225">
        <v>28556</v>
      </c>
      <c r="J17" s="225">
        <v>190472</v>
      </c>
      <c r="K17" s="225">
        <v>0</v>
      </c>
      <c r="L17" s="225">
        <v>0</v>
      </c>
      <c r="M17" s="225">
        <v>0</v>
      </c>
      <c r="N17" s="225">
        <v>0</v>
      </c>
      <c r="O17" s="225">
        <v>1975101</v>
      </c>
      <c r="P17" s="225">
        <v>0</v>
      </c>
      <c r="Q17" s="225">
        <v>1026775</v>
      </c>
      <c r="R17" s="225">
        <v>0</v>
      </c>
      <c r="S17" s="225">
        <v>53044</v>
      </c>
      <c r="T17" s="225">
        <v>0</v>
      </c>
      <c r="U17" s="225">
        <v>497643</v>
      </c>
      <c r="V17" s="225">
        <v>428544</v>
      </c>
      <c r="W17" s="226">
        <v>45556</v>
      </c>
      <c r="X17" s="227">
        <f>SUM(F17:W17)</f>
        <v>5001785</v>
      </c>
    </row>
    <row r="18" spans="1:24" s="58" customFormat="1" ht="25.5" customHeight="1">
      <c r="A18" s="58">
        <v>13</v>
      </c>
      <c r="B18" s="95"/>
      <c r="C18" s="101"/>
      <c r="D18" s="238"/>
      <c r="E18" s="213" t="s">
        <v>24</v>
      </c>
      <c r="F18" s="214">
        <v>52414</v>
      </c>
      <c r="G18" s="215">
        <v>0</v>
      </c>
      <c r="H18" s="215">
        <v>23000</v>
      </c>
      <c r="I18" s="215">
        <v>0</v>
      </c>
      <c r="J18" s="215">
        <v>26173</v>
      </c>
      <c r="K18" s="215">
        <v>0</v>
      </c>
      <c r="L18" s="215">
        <v>0</v>
      </c>
      <c r="M18" s="215">
        <v>0</v>
      </c>
      <c r="N18" s="215">
        <v>0</v>
      </c>
      <c r="O18" s="215">
        <v>78087</v>
      </c>
      <c r="P18" s="215">
        <v>0</v>
      </c>
      <c r="Q18" s="215">
        <v>15270</v>
      </c>
      <c r="R18" s="215">
        <v>0</v>
      </c>
      <c r="S18" s="215">
        <v>1431</v>
      </c>
      <c r="T18" s="215">
        <v>0</v>
      </c>
      <c r="U18" s="215">
        <v>26339</v>
      </c>
      <c r="V18" s="215">
        <v>26570</v>
      </c>
      <c r="W18" s="216">
        <v>3046</v>
      </c>
      <c r="X18" s="217">
        <f>SUM(F18:W18)</f>
        <v>252330</v>
      </c>
    </row>
    <row r="19" spans="2:24" s="58" customFormat="1" ht="25.5" customHeight="1">
      <c r="B19" s="95"/>
      <c r="C19" s="99" t="s">
        <v>26</v>
      </c>
      <c r="D19" s="209"/>
      <c r="E19" s="100"/>
      <c r="F19" s="219"/>
      <c r="G19" s="220"/>
      <c r="H19" s="220"/>
      <c r="I19" s="220"/>
      <c r="J19" s="220"/>
      <c r="K19" s="220"/>
      <c r="L19" s="220"/>
      <c r="M19" s="220"/>
      <c r="N19" s="220"/>
      <c r="O19" s="220"/>
      <c r="P19" s="220"/>
      <c r="Q19" s="220"/>
      <c r="R19" s="220"/>
      <c r="S19" s="220"/>
      <c r="T19" s="220"/>
      <c r="U19" s="220"/>
      <c r="V19" s="220"/>
      <c r="W19" s="221"/>
      <c r="X19" s="222"/>
    </row>
    <row r="20" spans="1:24" s="58" customFormat="1" ht="25.5" customHeight="1">
      <c r="A20" s="58">
        <v>14</v>
      </c>
      <c r="B20" s="95"/>
      <c r="C20" s="102"/>
      <c r="D20" s="370" t="s">
        <v>23</v>
      </c>
      <c r="E20" s="371"/>
      <c r="F20" s="224">
        <v>6320832</v>
      </c>
      <c r="G20" s="225">
        <v>0</v>
      </c>
      <c r="H20" s="225">
        <v>5341578</v>
      </c>
      <c r="I20" s="225">
        <v>0</v>
      </c>
      <c r="J20" s="225">
        <v>2399931</v>
      </c>
      <c r="K20" s="225">
        <v>16408</v>
      </c>
      <c r="L20" s="225">
        <v>0</v>
      </c>
      <c r="M20" s="225">
        <v>0</v>
      </c>
      <c r="N20" s="225">
        <v>0</v>
      </c>
      <c r="O20" s="225">
        <v>32480187</v>
      </c>
      <c r="P20" s="225">
        <v>290490</v>
      </c>
      <c r="Q20" s="225">
        <v>1573709</v>
      </c>
      <c r="R20" s="225">
        <v>0</v>
      </c>
      <c r="S20" s="225">
        <v>268315</v>
      </c>
      <c r="T20" s="225">
        <v>16650000</v>
      </c>
      <c r="U20" s="225">
        <v>11811007</v>
      </c>
      <c r="V20" s="225">
        <v>1580581</v>
      </c>
      <c r="W20" s="226">
        <v>2765155</v>
      </c>
      <c r="X20" s="227">
        <f>SUM(F20:W20)</f>
        <v>81498193</v>
      </c>
    </row>
    <row r="21" spans="1:24" s="58" customFormat="1" ht="25.5" customHeight="1">
      <c r="A21" s="58">
        <v>15</v>
      </c>
      <c r="B21" s="104"/>
      <c r="C21" s="101"/>
      <c r="D21" s="372" t="s">
        <v>24</v>
      </c>
      <c r="E21" s="373"/>
      <c r="F21" s="214">
        <v>400620</v>
      </c>
      <c r="G21" s="215">
        <v>0</v>
      </c>
      <c r="H21" s="215">
        <v>824588</v>
      </c>
      <c r="I21" s="215">
        <v>0</v>
      </c>
      <c r="J21" s="215">
        <v>318139</v>
      </c>
      <c r="K21" s="215">
        <v>0</v>
      </c>
      <c r="L21" s="215">
        <v>0</v>
      </c>
      <c r="M21" s="215">
        <v>0</v>
      </c>
      <c r="N21" s="215">
        <v>0</v>
      </c>
      <c r="O21" s="215">
        <v>1674232</v>
      </c>
      <c r="P21" s="215">
        <v>0</v>
      </c>
      <c r="Q21" s="215">
        <v>23404</v>
      </c>
      <c r="R21" s="215">
        <v>0</v>
      </c>
      <c r="S21" s="215">
        <v>63973</v>
      </c>
      <c r="T21" s="215">
        <v>910446</v>
      </c>
      <c r="U21" s="215">
        <v>508594</v>
      </c>
      <c r="V21" s="215">
        <v>96620</v>
      </c>
      <c r="W21" s="216">
        <v>412073</v>
      </c>
      <c r="X21" s="217">
        <f>SUM(F21:W21)</f>
        <v>5232689</v>
      </c>
    </row>
    <row r="22" spans="2:24" s="58" customFormat="1" ht="25.5" customHeight="1">
      <c r="B22" s="105" t="s">
        <v>27</v>
      </c>
      <c r="C22" s="106"/>
      <c r="D22" s="106"/>
      <c r="E22" s="107"/>
      <c r="F22" s="219"/>
      <c r="G22" s="220"/>
      <c r="H22" s="220"/>
      <c r="I22" s="220"/>
      <c r="J22" s="220"/>
      <c r="K22" s="220"/>
      <c r="L22" s="220"/>
      <c r="M22" s="220"/>
      <c r="N22" s="220"/>
      <c r="O22" s="220"/>
      <c r="P22" s="220"/>
      <c r="Q22" s="220"/>
      <c r="R22" s="220"/>
      <c r="S22" s="220"/>
      <c r="T22" s="220"/>
      <c r="U22" s="220"/>
      <c r="V22" s="220"/>
      <c r="W22" s="221"/>
      <c r="X22" s="222"/>
    </row>
    <row r="23" spans="1:24" s="58" customFormat="1" ht="25.5" customHeight="1">
      <c r="A23" s="58">
        <v>16</v>
      </c>
      <c r="B23" s="95"/>
      <c r="C23" s="239" t="s">
        <v>145</v>
      </c>
      <c r="D23" s="240"/>
      <c r="E23" s="241"/>
      <c r="F23" s="224">
        <v>0</v>
      </c>
      <c r="G23" s="225">
        <v>0</v>
      </c>
      <c r="H23" s="225">
        <v>0</v>
      </c>
      <c r="I23" s="225">
        <v>0</v>
      </c>
      <c r="J23" s="225">
        <v>0</v>
      </c>
      <c r="K23" s="225">
        <v>1</v>
      </c>
      <c r="L23" s="225">
        <v>0</v>
      </c>
      <c r="M23" s="225">
        <v>0</v>
      </c>
      <c r="N23" s="225">
        <v>0</v>
      </c>
      <c r="O23" s="225">
        <v>12</v>
      </c>
      <c r="P23" s="225">
        <v>0</v>
      </c>
      <c r="Q23" s="225">
        <v>0</v>
      </c>
      <c r="R23" s="225">
        <v>0</v>
      </c>
      <c r="S23" s="225">
        <v>0</v>
      </c>
      <c r="T23" s="225">
        <v>0</v>
      </c>
      <c r="U23" s="225">
        <v>3</v>
      </c>
      <c r="V23" s="225">
        <v>10</v>
      </c>
      <c r="W23" s="226">
        <v>0</v>
      </c>
      <c r="X23" s="227">
        <f>SUM(F23:W23)</f>
        <v>26</v>
      </c>
    </row>
    <row r="24" spans="1:24" s="58" customFormat="1" ht="25.5" customHeight="1">
      <c r="A24" s="58">
        <v>17</v>
      </c>
      <c r="B24" s="95"/>
      <c r="C24" s="239" t="s">
        <v>28</v>
      </c>
      <c r="D24" s="240"/>
      <c r="E24" s="241"/>
      <c r="F24" s="224">
        <v>0</v>
      </c>
      <c r="G24" s="225">
        <v>0</v>
      </c>
      <c r="H24" s="225">
        <v>0</v>
      </c>
      <c r="I24" s="225">
        <v>1</v>
      </c>
      <c r="J24" s="225">
        <v>9</v>
      </c>
      <c r="K24" s="225">
        <v>0</v>
      </c>
      <c r="L24" s="225">
        <v>0</v>
      </c>
      <c r="M24" s="225">
        <v>0</v>
      </c>
      <c r="N24" s="225">
        <v>0</v>
      </c>
      <c r="O24" s="225">
        <v>15</v>
      </c>
      <c r="P24" s="225">
        <v>0</v>
      </c>
      <c r="Q24" s="225">
        <v>0</v>
      </c>
      <c r="R24" s="225">
        <v>0</v>
      </c>
      <c r="S24" s="225">
        <v>0</v>
      </c>
      <c r="T24" s="225">
        <v>0</v>
      </c>
      <c r="U24" s="225">
        <v>7</v>
      </c>
      <c r="V24" s="225">
        <v>0</v>
      </c>
      <c r="W24" s="226">
        <v>4</v>
      </c>
      <c r="X24" s="227">
        <f>SUM(F24:W24)</f>
        <v>36</v>
      </c>
    </row>
    <row r="25" spans="1:24" s="58" customFormat="1" ht="25.5" customHeight="1" thickBot="1">
      <c r="A25" s="58">
        <v>18</v>
      </c>
      <c r="B25" s="108"/>
      <c r="C25" s="242" t="s">
        <v>29</v>
      </c>
      <c r="D25" s="243"/>
      <c r="E25" s="244"/>
      <c r="F25" s="245">
        <v>0</v>
      </c>
      <c r="G25" s="246">
        <v>0</v>
      </c>
      <c r="H25" s="246">
        <v>0</v>
      </c>
      <c r="I25" s="246">
        <v>1</v>
      </c>
      <c r="J25" s="246">
        <v>9</v>
      </c>
      <c r="K25" s="246">
        <v>1</v>
      </c>
      <c r="L25" s="246">
        <v>0</v>
      </c>
      <c r="M25" s="246">
        <v>0</v>
      </c>
      <c r="N25" s="246">
        <v>0</v>
      </c>
      <c r="O25" s="246">
        <v>27</v>
      </c>
      <c r="P25" s="246">
        <v>0</v>
      </c>
      <c r="Q25" s="246">
        <v>0</v>
      </c>
      <c r="R25" s="246">
        <v>0</v>
      </c>
      <c r="S25" s="246">
        <v>0</v>
      </c>
      <c r="T25" s="246">
        <v>0</v>
      </c>
      <c r="U25" s="246">
        <v>10</v>
      </c>
      <c r="V25" s="246">
        <v>10</v>
      </c>
      <c r="W25" s="247">
        <v>4</v>
      </c>
      <c r="X25" s="248">
        <f>SUM(F25:W25)</f>
        <v>62</v>
      </c>
    </row>
    <row r="26" spans="2:24" s="58" customFormat="1" ht="25.5" customHeight="1">
      <c r="B26" s="126" t="s">
        <v>113</v>
      </c>
      <c r="C26" s="127"/>
      <c r="D26" s="127"/>
      <c r="E26" s="128"/>
      <c r="F26" s="110"/>
      <c r="G26" s="111"/>
      <c r="H26" s="111"/>
      <c r="I26" s="111"/>
      <c r="J26" s="111"/>
      <c r="K26" s="111"/>
      <c r="L26" s="111"/>
      <c r="M26" s="111"/>
      <c r="N26" s="111"/>
      <c r="O26" s="111"/>
      <c r="P26" s="111"/>
      <c r="Q26" s="111"/>
      <c r="R26" s="111"/>
      <c r="S26" s="111"/>
      <c r="T26" s="111"/>
      <c r="U26" s="111"/>
      <c r="V26" s="111"/>
      <c r="W26" s="142"/>
      <c r="X26" s="146"/>
    </row>
    <row r="27" spans="1:24" s="119" customFormat="1" ht="25.5" customHeight="1">
      <c r="A27" s="112">
        <v>19</v>
      </c>
      <c r="B27" s="113" t="s">
        <v>18</v>
      </c>
      <c r="C27" s="114"/>
      <c r="D27" s="114"/>
      <c r="E27" s="115"/>
      <c r="F27" s="116"/>
      <c r="G27" s="117"/>
      <c r="H27" s="117"/>
      <c r="I27" s="117"/>
      <c r="J27" s="117"/>
      <c r="K27" s="117"/>
      <c r="L27" s="118">
        <v>33868</v>
      </c>
      <c r="M27" s="117"/>
      <c r="N27" s="117">
        <v>39173</v>
      </c>
      <c r="O27" s="117"/>
      <c r="P27" s="117"/>
      <c r="Q27" s="117"/>
      <c r="R27" s="117">
        <v>35521</v>
      </c>
      <c r="S27" s="117"/>
      <c r="T27" s="117"/>
      <c r="U27" s="117"/>
      <c r="V27" s="94"/>
      <c r="W27" s="139"/>
      <c r="X27" s="64"/>
    </row>
    <row r="28" spans="1:24" s="119" customFormat="1" ht="25.5" customHeight="1">
      <c r="A28" s="112"/>
      <c r="B28" s="120" t="s">
        <v>166</v>
      </c>
      <c r="C28" s="121"/>
      <c r="D28" s="121"/>
      <c r="E28" s="122"/>
      <c r="F28" s="324"/>
      <c r="G28" s="325"/>
      <c r="H28" s="325"/>
      <c r="I28" s="325"/>
      <c r="J28" s="325"/>
      <c r="K28" s="325"/>
      <c r="L28" s="325"/>
      <c r="M28" s="325"/>
      <c r="N28" s="325"/>
      <c r="O28" s="325"/>
      <c r="P28" s="325"/>
      <c r="Q28" s="325"/>
      <c r="R28" s="325"/>
      <c r="S28" s="325"/>
      <c r="T28" s="325"/>
      <c r="U28" s="325"/>
      <c r="V28" s="321"/>
      <c r="W28" s="322"/>
      <c r="X28" s="323"/>
    </row>
    <row r="29" spans="1:24" s="58" customFormat="1" ht="25.5" customHeight="1">
      <c r="A29" s="58">
        <v>24</v>
      </c>
      <c r="B29" s="95"/>
      <c r="C29" s="96" t="s">
        <v>144</v>
      </c>
      <c r="D29" s="208"/>
      <c r="E29" s="97"/>
      <c r="F29" s="74">
        <v>0</v>
      </c>
      <c r="G29" s="98">
        <v>0</v>
      </c>
      <c r="H29" s="98">
        <v>0</v>
      </c>
      <c r="I29" s="98">
        <v>0</v>
      </c>
      <c r="J29" s="98">
        <v>0</v>
      </c>
      <c r="K29" s="98">
        <v>0</v>
      </c>
      <c r="L29" s="98">
        <v>760618</v>
      </c>
      <c r="M29" s="98">
        <v>0</v>
      </c>
      <c r="N29" s="98">
        <v>2034466</v>
      </c>
      <c r="O29" s="98">
        <v>0</v>
      </c>
      <c r="P29" s="98">
        <v>0</v>
      </c>
      <c r="Q29" s="98">
        <v>0</v>
      </c>
      <c r="R29" s="98">
        <v>739643</v>
      </c>
      <c r="S29" s="98">
        <v>0</v>
      </c>
      <c r="T29" s="98">
        <v>0</v>
      </c>
      <c r="U29" s="98">
        <v>0</v>
      </c>
      <c r="V29" s="98">
        <v>0</v>
      </c>
      <c r="W29" s="140">
        <v>0</v>
      </c>
      <c r="X29" s="144">
        <f>SUM(F29:W29)</f>
        <v>3534727</v>
      </c>
    </row>
    <row r="30" spans="1:24" ht="25.5" customHeight="1">
      <c r="A30" s="70">
        <v>25</v>
      </c>
      <c r="B30" s="72"/>
      <c r="C30" s="69" t="s">
        <v>30</v>
      </c>
      <c r="D30" s="88"/>
      <c r="E30" s="77"/>
      <c r="F30" s="74">
        <v>0</v>
      </c>
      <c r="G30" s="98">
        <v>0</v>
      </c>
      <c r="H30" s="98">
        <v>0</v>
      </c>
      <c r="I30" s="98">
        <v>0</v>
      </c>
      <c r="J30" s="98">
        <v>0</v>
      </c>
      <c r="K30" s="98">
        <v>0</v>
      </c>
      <c r="L30" s="98">
        <v>44507</v>
      </c>
      <c r="M30" s="98">
        <v>0</v>
      </c>
      <c r="N30" s="98">
        <v>121855</v>
      </c>
      <c r="O30" s="98">
        <v>0</v>
      </c>
      <c r="P30" s="98">
        <v>0</v>
      </c>
      <c r="Q30" s="98">
        <v>0</v>
      </c>
      <c r="R30" s="98">
        <v>59311</v>
      </c>
      <c r="S30" s="98">
        <v>0</v>
      </c>
      <c r="T30" s="98">
        <v>0</v>
      </c>
      <c r="U30" s="98">
        <v>0</v>
      </c>
      <c r="V30" s="98">
        <v>0</v>
      </c>
      <c r="W30" s="140">
        <v>0</v>
      </c>
      <c r="X30" s="144">
        <f>SUM(F30:W30)</f>
        <v>225673</v>
      </c>
    </row>
    <row r="31" spans="1:24" ht="25.5" customHeight="1">
      <c r="A31" s="70">
        <v>26</v>
      </c>
      <c r="B31" s="72"/>
      <c r="C31" s="69" t="s">
        <v>31</v>
      </c>
      <c r="D31" s="88"/>
      <c r="E31" s="77"/>
      <c r="F31" s="74">
        <v>0</v>
      </c>
      <c r="G31" s="98">
        <v>0</v>
      </c>
      <c r="H31" s="98">
        <v>0</v>
      </c>
      <c r="I31" s="98">
        <v>0</v>
      </c>
      <c r="J31" s="98">
        <v>0</v>
      </c>
      <c r="K31" s="98">
        <v>0</v>
      </c>
      <c r="L31" s="98">
        <v>17090</v>
      </c>
      <c r="M31" s="98">
        <v>0</v>
      </c>
      <c r="N31" s="98">
        <v>16696</v>
      </c>
      <c r="O31" s="98">
        <v>0</v>
      </c>
      <c r="P31" s="98">
        <v>0</v>
      </c>
      <c r="Q31" s="98">
        <v>0</v>
      </c>
      <c r="R31" s="98">
        <v>12471</v>
      </c>
      <c r="S31" s="98">
        <v>0</v>
      </c>
      <c r="T31" s="98">
        <v>0</v>
      </c>
      <c r="U31" s="98">
        <v>0</v>
      </c>
      <c r="V31" s="123">
        <v>0</v>
      </c>
      <c r="W31" s="69">
        <v>0</v>
      </c>
      <c r="X31" s="144">
        <f>SUM(F31:W31)</f>
        <v>46257</v>
      </c>
    </row>
    <row r="32" spans="1:24" ht="25.5" customHeight="1">
      <c r="A32" s="70">
        <v>27</v>
      </c>
      <c r="B32" s="72"/>
      <c r="C32" s="69" t="s">
        <v>32</v>
      </c>
      <c r="D32" s="88"/>
      <c r="E32" s="77"/>
      <c r="F32" s="74">
        <v>0</v>
      </c>
      <c r="G32" s="98">
        <v>0</v>
      </c>
      <c r="H32" s="98">
        <v>0</v>
      </c>
      <c r="I32" s="98">
        <v>0</v>
      </c>
      <c r="J32" s="98">
        <v>0</v>
      </c>
      <c r="K32" s="98">
        <v>0</v>
      </c>
      <c r="L32" s="98">
        <v>33051</v>
      </c>
      <c r="M32" s="98">
        <v>0</v>
      </c>
      <c r="N32" s="98">
        <v>84378</v>
      </c>
      <c r="O32" s="98">
        <v>0</v>
      </c>
      <c r="P32" s="98">
        <v>0</v>
      </c>
      <c r="Q32" s="98">
        <v>0</v>
      </c>
      <c r="R32" s="98">
        <v>36069</v>
      </c>
      <c r="S32" s="98">
        <v>0</v>
      </c>
      <c r="T32" s="98">
        <v>0</v>
      </c>
      <c r="U32" s="98">
        <v>0</v>
      </c>
      <c r="V32" s="123">
        <v>0</v>
      </c>
      <c r="W32" s="69">
        <v>0</v>
      </c>
      <c r="X32" s="144">
        <f>SUM(F32:W32)</f>
        <v>153498</v>
      </c>
    </row>
    <row r="33" spans="1:24" ht="25.5" customHeight="1">
      <c r="A33" s="70">
        <v>28</v>
      </c>
      <c r="B33" s="72"/>
      <c r="C33" s="69" t="s">
        <v>33</v>
      </c>
      <c r="D33" s="88"/>
      <c r="E33" s="77"/>
      <c r="F33" s="74">
        <v>0</v>
      </c>
      <c r="G33" s="98">
        <v>0</v>
      </c>
      <c r="H33" s="98">
        <v>0</v>
      </c>
      <c r="I33" s="98">
        <v>0</v>
      </c>
      <c r="J33" s="98">
        <v>0</v>
      </c>
      <c r="K33" s="98">
        <v>0</v>
      </c>
      <c r="L33" s="98">
        <v>21642</v>
      </c>
      <c r="M33" s="98">
        <v>0</v>
      </c>
      <c r="N33" s="98">
        <v>33500</v>
      </c>
      <c r="O33" s="98">
        <v>0</v>
      </c>
      <c r="P33" s="98">
        <v>0</v>
      </c>
      <c r="Q33" s="98">
        <v>0</v>
      </c>
      <c r="R33" s="98">
        <v>20506</v>
      </c>
      <c r="S33" s="98">
        <v>0</v>
      </c>
      <c r="T33" s="98">
        <v>0</v>
      </c>
      <c r="U33" s="98">
        <v>0</v>
      </c>
      <c r="V33" s="123">
        <v>0</v>
      </c>
      <c r="W33" s="69">
        <v>0</v>
      </c>
      <c r="X33" s="144">
        <f>SUM(F33:W33)</f>
        <v>75648</v>
      </c>
    </row>
    <row r="34" spans="2:24" ht="25.5" customHeight="1">
      <c r="B34" s="72"/>
      <c r="C34" s="99" t="s">
        <v>45</v>
      </c>
      <c r="D34" s="209"/>
      <c r="E34" s="100"/>
      <c r="F34" s="326">
        <v>0</v>
      </c>
      <c r="G34" s="327">
        <v>0</v>
      </c>
      <c r="H34" s="327">
        <v>0</v>
      </c>
      <c r="I34" s="327">
        <v>0</v>
      </c>
      <c r="J34" s="327">
        <v>0</v>
      </c>
      <c r="K34" s="327">
        <v>0</v>
      </c>
      <c r="L34" s="327">
        <v>0</v>
      </c>
      <c r="M34" s="327">
        <v>0</v>
      </c>
      <c r="N34" s="327">
        <v>0</v>
      </c>
      <c r="O34" s="327">
        <v>0</v>
      </c>
      <c r="P34" s="327">
        <v>0</v>
      </c>
      <c r="Q34" s="327">
        <v>0</v>
      </c>
      <c r="R34" s="327">
        <v>0</v>
      </c>
      <c r="S34" s="327">
        <v>0</v>
      </c>
      <c r="T34" s="327">
        <v>0</v>
      </c>
      <c r="U34" s="327">
        <v>0</v>
      </c>
      <c r="V34" s="328">
        <v>0</v>
      </c>
      <c r="W34" s="329">
        <v>0</v>
      </c>
      <c r="X34" s="330"/>
    </row>
    <row r="35" spans="1:24" s="58" customFormat="1" ht="25.5" customHeight="1">
      <c r="A35" s="58">
        <v>30</v>
      </c>
      <c r="B35" s="95"/>
      <c r="C35" s="102"/>
      <c r="D35" s="370" t="s">
        <v>23</v>
      </c>
      <c r="E35" s="371"/>
      <c r="F35" s="224">
        <v>0</v>
      </c>
      <c r="G35" s="225">
        <v>0</v>
      </c>
      <c r="H35" s="225">
        <v>0</v>
      </c>
      <c r="I35" s="225">
        <v>0</v>
      </c>
      <c r="J35" s="225">
        <v>0</v>
      </c>
      <c r="K35" s="225">
        <v>0</v>
      </c>
      <c r="L35" s="225">
        <v>760618</v>
      </c>
      <c r="M35" s="225">
        <v>0</v>
      </c>
      <c r="N35" s="225">
        <v>0</v>
      </c>
      <c r="O35" s="225">
        <v>0</v>
      </c>
      <c r="P35" s="225">
        <v>0</v>
      </c>
      <c r="Q35" s="225">
        <v>0</v>
      </c>
      <c r="R35" s="225">
        <v>739643</v>
      </c>
      <c r="S35" s="225">
        <v>0</v>
      </c>
      <c r="T35" s="225">
        <v>0</v>
      </c>
      <c r="U35" s="225">
        <v>0</v>
      </c>
      <c r="V35" s="225">
        <v>0</v>
      </c>
      <c r="W35" s="226">
        <v>0</v>
      </c>
      <c r="X35" s="227">
        <f>SUM(F35:W35)</f>
        <v>1500261</v>
      </c>
    </row>
    <row r="36" spans="1:24" s="58" customFormat="1" ht="25.5" customHeight="1">
      <c r="A36" s="58">
        <v>31</v>
      </c>
      <c r="B36" s="95"/>
      <c r="C36" s="102"/>
      <c r="D36" s="370" t="s">
        <v>24</v>
      </c>
      <c r="E36" s="371"/>
      <c r="F36" s="224">
        <v>0</v>
      </c>
      <c r="G36" s="225">
        <v>0</v>
      </c>
      <c r="H36" s="225">
        <v>0</v>
      </c>
      <c r="I36" s="225">
        <v>0</v>
      </c>
      <c r="J36" s="225">
        <v>0</v>
      </c>
      <c r="K36" s="225">
        <v>0</v>
      </c>
      <c r="L36" s="225">
        <v>44507</v>
      </c>
      <c r="M36" s="225">
        <v>0</v>
      </c>
      <c r="N36" s="225">
        <v>0</v>
      </c>
      <c r="O36" s="225">
        <v>0</v>
      </c>
      <c r="P36" s="225">
        <v>0</v>
      </c>
      <c r="Q36" s="225">
        <v>0</v>
      </c>
      <c r="R36" s="225">
        <v>59311</v>
      </c>
      <c r="S36" s="225">
        <v>0</v>
      </c>
      <c r="T36" s="225">
        <v>0</v>
      </c>
      <c r="U36" s="225">
        <v>0</v>
      </c>
      <c r="V36" s="225">
        <v>0</v>
      </c>
      <c r="W36" s="226">
        <v>0</v>
      </c>
      <c r="X36" s="227">
        <f>SUM(F36:W36)</f>
        <v>103818</v>
      </c>
    </row>
    <row r="37" spans="2:24" s="58" customFormat="1" ht="25.5" customHeight="1">
      <c r="B37" s="95"/>
      <c r="C37" s="153"/>
      <c r="D37" s="249" t="s">
        <v>25</v>
      </c>
      <c r="E37" s="124"/>
      <c r="F37" s="228"/>
      <c r="G37" s="229"/>
      <c r="H37" s="229"/>
      <c r="I37" s="229"/>
      <c r="J37" s="229"/>
      <c r="K37" s="229"/>
      <c r="L37" s="229"/>
      <c r="M37" s="229"/>
      <c r="N37" s="229"/>
      <c r="O37" s="229"/>
      <c r="P37" s="229"/>
      <c r="Q37" s="229"/>
      <c r="R37" s="229"/>
      <c r="S37" s="229"/>
      <c r="T37" s="229"/>
      <c r="U37" s="229"/>
      <c r="V37" s="229"/>
      <c r="W37" s="230"/>
      <c r="X37" s="231"/>
    </row>
    <row r="38" spans="1:24" s="58" customFormat="1" ht="25.5" customHeight="1">
      <c r="A38" s="58">
        <v>32</v>
      </c>
      <c r="B38" s="95"/>
      <c r="C38" s="102"/>
      <c r="D38" s="237"/>
      <c r="E38" s="223" t="s">
        <v>23</v>
      </c>
      <c r="F38" s="224">
        <v>0</v>
      </c>
      <c r="G38" s="225">
        <v>0</v>
      </c>
      <c r="H38" s="225">
        <v>0</v>
      </c>
      <c r="I38" s="225">
        <v>0</v>
      </c>
      <c r="J38" s="225">
        <v>0</v>
      </c>
      <c r="K38" s="225">
        <v>0</v>
      </c>
      <c r="L38" s="225">
        <v>0</v>
      </c>
      <c r="M38" s="225">
        <v>0</v>
      </c>
      <c r="N38" s="225">
        <v>0</v>
      </c>
      <c r="O38" s="225">
        <v>0</v>
      </c>
      <c r="P38" s="225">
        <v>0</v>
      </c>
      <c r="Q38" s="225">
        <v>0</v>
      </c>
      <c r="R38" s="225">
        <v>0</v>
      </c>
      <c r="S38" s="225">
        <v>0</v>
      </c>
      <c r="T38" s="225">
        <v>0</v>
      </c>
      <c r="U38" s="225">
        <v>0</v>
      </c>
      <c r="V38" s="225">
        <v>0</v>
      </c>
      <c r="W38" s="226">
        <v>0</v>
      </c>
      <c r="X38" s="227">
        <f>SUM(F38:W38)</f>
        <v>0</v>
      </c>
    </row>
    <row r="39" spans="1:24" s="58" customFormat="1" ht="25.5" customHeight="1">
      <c r="A39" s="58">
        <v>33</v>
      </c>
      <c r="B39" s="95"/>
      <c r="C39" s="101"/>
      <c r="D39" s="238"/>
      <c r="E39" s="213" t="s">
        <v>24</v>
      </c>
      <c r="F39" s="214">
        <v>0</v>
      </c>
      <c r="G39" s="215">
        <v>0</v>
      </c>
      <c r="H39" s="215">
        <v>0</v>
      </c>
      <c r="I39" s="215">
        <v>0</v>
      </c>
      <c r="J39" s="215">
        <v>0</v>
      </c>
      <c r="K39" s="215">
        <v>0</v>
      </c>
      <c r="L39" s="215">
        <v>0</v>
      </c>
      <c r="M39" s="215">
        <v>0</v>
      </c>
      <c r="N39" s="215">
        <v>0</v>
      </c>
      <c r="O39" s="215">
        <v>0</v>
      </c>
      <c r="P39" s="215">
        <v>0</v>
      </c>
      <c r="Q39" s="215">
        <v>0</v>
      </c>
      <c r="R39" s="215">
        <v>0</v>
      </c>
      <c r="S39" s="215">
        <v>0</v>
      </c>
      <c r="T39" s="215">
        <v>0</v>
      </c>
      <c r="U39" s="215">
        <v>0</v>
      </c>
      <c r="V39" s="215">
        <v>0</v>
      </c>
      <c r="W39" s="216">
        <v>0</v>
      </c>
      <c r="X39" s="217">
        <f>SUM(F39:W39)</f>
        <v>0</v>
      </c>
    </row>
    <row r="40" spans="2:24" s="58" customFormat="1" ht="25.5" customHeight="1">
      <c r="B40" s="95"/>
      <c r="C40" s="99" t="s">
        <v>46</v>
      </c>
      <c r="D40" s="209"/>
      <c r="E40" s="100"/>
      <c r="F40" s="219"/>
      <c r="G40" s="220"/>
      <c r="H40" s="220"/>
      <c r="I40" s="220"/>
      <c r="J40" s="220"/>
      <c r="K40" s="220"/>
      <c r="L40" s="220"/>
      <c r="M40" s="220"/>
      <c r="N40" s="220"/>
      <c r="O40" s="220"/>
      <c r="P40" s="220"/>
      <c r="Q40" s="220"/>
      <c r="R40" s="220"/>
      <c r="S40" s="220"/>
      <c r="T40" s="220"/>
      <c r="U40" s="220"/>
      <c r="V40" s="220"/>
      <c r="W40" s="221"/>
      <c r="X40" s="222"/>
    </row>
    <row r="41" spans="1:24" s="58" customFormat="1" ht="25.5" customHeight="1">
      <c r="A41" s="58">
        <v>34</v>
      </c>
      <c r="B41" s="95"/>
      <c r="C41" s="102"/>
      <c r="D41" s="370" t="s">
        <v>23</v>
      </c>
      <c r="E41" s="371"/>
      <c r="F41" s="224">
        <v>0</v>
      </c>
      <c r="G41" s="225">
        <v>0</v>
      </c>
      <c r="H41" s="225">
        <v>0</v>
      </c>
      <c r="I41" s="225">
        <v>0</v>
      </c>
      <c r="J41" s="225">
        <v>0</v>
      </c>
      <c r="K41" s="225">
        <v>0</v>
      </c>
      <c r="L41" s="225">
        <v>0</v>
      </c>
      <c r="M41" s="225">
        <v>0</v>
      </c>
      <c r="N41" s="225">
        <v>2034466</v>
      </c>
      <c r="O41" s="225">
        <v>0</v>
      </c>
      <c r="P41" s="225">
        <v>0</v>
      </c>
      <c r="Q41" s="225">
        <v>0</v>
      </c>
      <c r="R41" s="225">
        <v>0</v>
      </c>
      <c r="S41" s="225">
        <v>0</v>
      </c>
      <c r="T41" s="225">
        <v>0</v>
      </c>
      <c r="U41" s="225">
        <v>0</v>
      </c>
      <c r="V41" s="225">
        <v>0</v>
      </c>
      <c r="W41" s="226">
        <v>0</v>
      </c>
      <c r="X41" s="227">
        <f>SUM(F41:W41)</f>
        <v>2034466</v>
      </c>
    </row>
    <row r="42" spans="1:24" s="58" customFormat="1" ht="25.5" customHeight="1">
      <c r="A42" s="58">
        <v>35</v>
      </c>
      <c r="B42" s="104"/>
      <c r="C42" s="101"/>
      <c r="D42" s="372" t="s">
        <v>24</v>
      </c>
      <c r="E42" s="373"/>
      <c r="F42" s="214">
        <v>0</v>
      </c>
      <c r="G42" s="215">
        <v>0</v>
      </c>
      <c r="H42" s="215">
        <v>0</v>
      </c>
      <c r="I42" s="215">
        <v>0</v>
      </c>
      <c r="J42" s="215">
        <v>0</v>
      </c>
      <c r="K42" s="215">
        <v>0</v>
      </c>
      <c r="L42" s="215">
        <v>0</v>
      </c>
      <c r="M42" s="215">
        <v>0</v>
      </c>
      <c r="N42" s="215">
        <v>121855</v>
      </c>
      <c r="O42" s="215">
        <v>0</v>
      </c>
      <c r="P42" s="215">
        <v>0</v>
      </c>
      <c r="Q42" s="215">
        <v>0</v>
      </c>
      <c r="R42" s="215">
        <v>0</v>
      </c>
      <c r="S42" s="215">
        <v>0</v>
      </c>
      <c r="T42" s="215">
        <v>0</v>
      </c>
      <c r="U42" s="215">
        <v>0</v>
      </c>
      <c r="V42" s="215">
        <v>0</v>
      </c>
      <c r="W42" s="216">
        <v>0</v>
      </c>
      <c r="X42" s="217">
        <f>SUM(F42:W42)</f>
        <v>121855</v>
      </c>
    </row>
    <row r="43" spans="2:24" s="58" customFormat="1" ht="25.5" customHeight="1">
      <c r="B43" s="105" t="s">
        <v>34</v>
      </c>
      <c r="C43" s="106"/>
      <c r="D43" s="106"/>
      <c r="E43" s="107"/>
      <c r="F43" s="60"/>
      <c r="G43" s="57"/>
      <c r="H43" s="57"/>
      <c r="I43" s="57"/>
      <c r="J43" s="57"/>
      <c r="K43" s="57"/>
      <c r="L43" s="57"/>
      <c r="M43" s="57"/>
      <c r="N43" s="57"/>
      <c r="O43" s="57"/>
      <c r="P43" s="57"/>
      <c r="Q43" s="57"/>
      <c r="R43" s="57"/>
      <c r="S43" s="57"/>
      <c r="T43" s="57"/>
      <c r="U43" s="57"/>
      <c r="V43" s="57"/>
      <c r="W43" s="63"/>
      <c r="X43" s="64"/>
    </row>
    <row r="44" spans="2:24" s="58" customFormat="1" ht="25.5" customHeight="1">
      <c r="B44" s="125"/>
      <c r="C44" s="99" t="s">
        <v>35</v>
      </c>
      <c r="D44" s="209"/>
      <c r="E44" s="107"/>
      <c r="F44" s="219"/>
      <c r="G44" s="220"/>
      <c r="H44" s="220"/>
      <c r="I44" s="220"/>
      <c r="J44" s="220"/>
      <c r="K44" s="220"/>
      <c r="L44" s="220"/>
      <c r="M44" s="220"/>
      <c r="N44" s="220"/>
      <c r="O44" s="220"/>
      <c r="P44" s="220"/>
      <c r="Q44" s="220"/>
      <c r="R44" s="220"/>
      <c r="S44" s="220"/>
      <c r="T44" s="220"/>
      <c r="U44" s="220"/>
      <c r="V44" s="220"/>
      <c r="W44" s="221"/>
      <c r="X44" s="222"/>
    </row>
    <row r="45" spans="1:24" s="58" customFormat="1" ht="25.5" customHeight="1">
      <c r="A45" s="58">
        <v>36</v>
      </c>
      <c r="B45" s="95"/>
      <c r="C45" s="102"/>
      <c r="D45" s="370" t="s">
        <v>36</v>
      </c>
      <c r="E45" s="371"/>
      <c r="F45" s="224">
        <v>0</v>
      </c>
      <c r="G45" s="225">
        <v>0</v>
      </c>
      <c r="H45" s="225">
        <v>0</v>
      </c>
      <c r="I45" s="225">
        <v>0</v>
      </c>
      <c r="J45" s="225">
        <v>0</v>
      </c>
      <c r="K45" s="225">
        <v>0</v>
      </c>
      <c r="L45" s="225">
        <v>0</v>
      </c>
      <c r="M45" s="225">
        <v>0</v>
      </c>
      <c r="N45" s="225">
        <v>0</v>
      </c>
      <c r="O45" s="225">
        <v>0</v>
      </c>
      <c r="P45" s="225">
        <v>0</v>
      </c>
      <c r="Q45" s="225">
        <v>0</v>
      </c>
      <c r="R45" s="225">
        <v>2664</v>
      </c>
      <c r="S45" s="225">
        <v>0</v>
      </c>
      <c r="T45" s="225">
        <v>0</v>
      </c>
      <c r="U45" s="225">
        <v>0</v>
      </c>
      <c r="V45" s="225">
        <v>0</v>
      </c>
      <c r="W45" s="226">
        <v>0</v>
      </c>
      <c r="X45" s="227">
        <f>SUM(F45:W45)</f>
        <v>2664</v>
      </c>
    </row>
    <row r="46" spans="1:24" s="58" customFormat="1" ht="25.5" customHeight="1">
      <c r="A46" s="58">
        <v>37</v>
      </c>
      <c r="B46" s="95"/>
      <c r="C46" s="102"/>
      <c r="D46" s="370" t="s">
        <v>37</v>
      </c>
      <c r="E46" s="371"/>
      <c r="F46" s="224">
        <v>0</v>
      </c>
      <c r="G46" s="225">
        <v>0</v>
      </c>
      <c r="H46" s="225">
        <v>0</v>
      </c>
      <c r="I46" s="225">
        <v>0</v>
      </c>
      <c r="J46" s="225">
        <v>0</v>
      </c>
      <c r="K46" s="225">
        <v>0</v>
      </c>
      <c r="L46" s="225">
        <v>0</v>
      </c>
      <c r="M46" s="225">
        <v>0</v>
      </c>
      <c r="N46" s="225">
        <v>0</v>
      </c>
      <c r="O46" s="225">
        <v>0</v>
      </c>
      <c r="P46" s="225">
        <v>0</v>
      </c>
      <c r="Q46" s="225">
        <v>0</v>
      </c>
      <c r="R46" s="225">
        <v>18852</v>
      </c>
      <c r="S46" s="225">
        <v>0</v>
      </c>
      <c r="T46" s="225">
        <v>0</v>
      </c>
      <c r="U46" s="225">
        <v>0</v>
      </c>
      <c r="V46" s="225">
        <v>0</v>
      </c>
      <c r="W46" s="226">
        <v>0</v>
      </c>
      <c r="X46" s="227">
        <f>SUM(F46:W46)</f>
        <v>18852</v>
      </c>
    </row>
    <row r="47" spans="1:24" s="58" customFormat="1" ht="25.5" customHeight="1">
      <c r="A47" s="58">
        <v>38</v>
      </c>
      <c r="B47" s="95"/>
      <c r="C47" s="102"/>
      <c r="D47" s="370" t="s">
        <v>38</v>
      </c>
      <c r="E47" s="371"/>
      <c r="F47" s="224">
        <v>0</v>
      </c>
      <c r="G47" s="225">
        <v>0</v>
      </c>
      <c r="H47" s="225">
        <v>0</v>
      </c>
      <c r="I47" s="225">
        <v>0</v>
      </c>
      <c r="J47" s="225">
        <v>0</v>
      </c>
      <c r="K47" s="225">
        <v>0</v>
      </c>
      <c r="L47" s="225">
        <v>0</v>
      </c>
      <c r="M47" s="225">
        <v>0</v>
      </c>
      <c r="N47" s="225">
        <v>0</v>
      </c>
      <c r="O47" s="225">
        <v>0</v>
      </c>
      <c r="P47" s="225">
        <v>0</v>
      </c>
      <c r="Q47" s="225">
        <v>0</v>
      </c>
      <c r="R47" s="225">
        <v>7076</v>
      </c>
      <c r="S47" s="225">
        <v>0</v>
      </c>
      <c r="T47" s="225">
        <v>0</v>
      </c>
      <c r="U47" s="225">
        <v>0</v>
      </c>
      <c r="V47" s="225">
        <v>0</v>
      </c>
      <c r="W47" s="226">
        <v>0</v>
      </c>
      <c r="X47" s="227">
        <f>SUM(F47:W47)</f>
        <v>7076</v>
      </c>
    </row>
    <row r="48" spans="1:24" s="58" customFormat="1" ht="25.5" customHeight="1">
      <c r="A48" s="58">
        <v>40</v>
      </c>
      <c r="B48" s="95"/>
      <c r="C48" s="101"/>
      <c r="D48" s="364" t="s">
        <v>39</v>
      </c>
      <c r="E48" s="365"/>
      <c r="F48" s="214">
        <v>0</v>
      </c>
      <c r="G48" s="215">
        <v>0</v>
      </c>
      <c r="H48" s="215">
        <v>0</v>
      </c>
      <c r="I48" s="215">
        <v>0</v>
      </c>
      <c r="J48" s="215">
        <v>0</v>
      </c>
      <c r="K48" s="215">
        <v>0</v>
      </c>
      <c r="L48" s="250">
        <v>0</v>
      </c>
      <c r="M48" s="215">
        <v>0</v>
      </c>
      <c r="N48" s="215">
        <v>0</v>
      </c>
      <c r="O48" s="215">
        <v>0</v>
      </c>
      <c r="P48" s="215">
        <v>0</v>
      </c>
      <c r="Q48" s="215">
        <v>0</v>
      </c>
      <c r="R48" s="250">
        <v>3</v>
      </c>
      <c r="S48" s="215">
        <v>0</v>
      </c>
      <c r="T48" s="215">
        <v>0</v>
      </c>
      <c r="U48" s="215">
        <v>0</v>
      </c>
      <c r="V48" s="215">
        <v>0</v>
      </c>
      <c r="W48" s="216">
        <v>0</v>
      </c>
      <c r="X48" s="332"/>
    </row>
    <row r="49" spans="2:24" s="58" customFormat="1" ht="25.5" customHeight="1">
      <c r="B49" s="95"/>
      <c r="C49" s="99" t="s">
        <v>40</v>
      </c>
      <c r="D49" s="209"/>
      <c r="E49" s="107"/>
      <c r="F49" s="219"/>
      <c r="G49" s="220"/>
      <c r="H49" s="220"/>
      <c r="I49" s="220"/>
      <c r="J49" s="220"/>
      <c r="K49" s="220"/>
      <c r="L49" s="220"/>
      <c r="M49" s="220"/>
      <c r="N49" s="220"/>
      <c r="O49" s="220"/>
      <c r="P49" s="220"/>
      <c r="Q49" s="220"/>
      <c r="R49" s="220"/>
      <c r="S49" s="220"/>
      <c r="T49" s="220"/>
      <c r="U49" s="220"/>
      <c r="V49" s="220"/>
      <c r="W49" s="221"/>
      <c r="X49" s="222"/>
    </row>
    <row r="50" spans="1:24" s="58" customFormat="1" ht="25.5" customHeight="1">
      <c r="A50" s="58">
        <v>41</v>
      </c>
      <c r="B50" s="95"/>
      <c r="C50" s="102"/>
      <c r="D50" s="370" t="s">
        <v>41</v>
      </c>
      <c r="E50" s="371"/>
      <c r="F50" s="224">
        <v>0</v>
      </c>
      <c r="G50" s="225">
        <v>0</v>
      </c>
      <c r="H50" s="225">
        <v>0</v>
      </c>
      <c r="I50" s="225">
        <v>0</v>
      </c>
      <c r="J50" s="225">
        <v>0</v>
      </c>
      <c r="K50" s="225">
        <v>0</v>
      </c>
      <c r="L50" s="225">
        <v>11456</v>
      </c>
      <c r="M50" s="225">
        <v>0</v>
      </c>
      <c r="N50" s="225">
        <v>0</v>
      </c>
      <c r="O50" s="225">
        <v>0</v>
      </c>
      <c r="P50" s="225">
        <v>0</v>
      </c>
      <c r="Q50" s="225">
        <v>0</v>
      </c>
      <c r="R50" s="225">
        <v>23242</v>
      </c>
      <c r="S50" s="225">
        <v>0</v>
      </c>
      <c r="T50" s="225">
        <v>0</v>
      </c>
      <c r="U50" s="225">
        <v>0</v>
      </c>
      <c r="V50" s="225">
        <v>0</v>
      </c>
      <c r="W50" s="226">
        <v>0</v>
      </c>
      <c r="X50" s="227">
        <f>SUM(F50:W50)</f>
        <v>34698</v>
      </c>
    </row>
    <row r="51" spans="1:24" s="58" customFormat="1" ht="25.5" customHeight="1">
      <c r="A51" s="58">
        <v>42</v>
      </c>
      <c r="B51" s="95"/>
      <c r="C51" s="102"/>
      <c r="D51" s="370" t="s">
        <v>42</v>
      </c>
      <c r="E51" s="371"/>
      <c r="F51" s="251">
        <v>0</v>
      </c>
      <c r="G51" s="252">
        <v>0</v>
      </c>
      <c r="H51" s="252">
        <v>0</v>
      </c>
      <c r="I51" s="252">
        <v>0</v>
      </c>
      <c r="J51" s="252">
        <v>0</v>
      </c>
      <c r="K51" s="252">
        <v>0</v>
      </c>
      <c r="L51" s="252">
        <v>30627</v>
      </c>
      <c r="M51" s="252">
        <v>0</v>
      </c>
      <c r="N51" s="252">
        <v>0</v>
      </c>
      <c r="O51" s="252">
        <v>0</v>
      </c>
      <c r="P51" s="252">
        <v>0</v>
      </c>
      <c r="Q51" s="252">
        <v>0</v>
      </c>
      <c r="R51" s="252">
        <v>26804</v>
      </c>
      <c r="S51" s="252">
        <v>0</v>
      </c>
      <c r="T51" s="252">
        <v>0</v>
      </c>
      <c r="U51" s="252">
        <v>0</v>
      </c>
      <c r="V51" s="225">
        <v>0</v>
      </c>
      <c r="W51" s="226">
        <v>0</v>
      </c>
      <c r="X51" s="227">
        <f>SUM(F51:W51)</f>
        <v>57431</v>
      </c>
    </row>
    <row r="52" spans="1:24" s="58" customFormat="1" ht="25.5" customHeight="1">
      <c r="A52" s="58">
        <v>43</v>
      </c>
      <c r="B52" s="104"/>
      <c r="C52" s="101"/>
      <c r="D52" s="372" t="s">
        <v>43</v>
      </c>
      <c r="E52" s="373"/>
      <c r="F52" s="214">
        <v>0</v>
      </c>
      <c r="G52" s="215">
        <v>0</v>
      </c>
      <c r="H52" s="215">
        <v>0</v>
      </c>
      <c r="I52" s="215">
        <v>0</v>
      </c>
      <c r="J52" s="215">
        <v>0</v>
      </c>
      <c r="K52" s="215">
        <v>0</v>
      </c>
      <c r="L52" s="215">
        <v>2424</v>
      </c>
      <c r="M52" s="215">
        <v>0</v>
      </c>
      <c r="N52" s="215">
        <v>0</v>
      </c>
      <c r="O52" s="215">
        <v>0</v>
      </c>
      <c r="P52" s="215">
        <v>0</v>
      </c>
      <c r="Q52" s="215">
        <v>0</v>
      </c>
      <c r="R52" s="215">
        <v>9265</v>
      </c>
      <c r="S52" s="215">
        <v>0</v>
      </c>
      <c r="T52" s="215">
        <v>0</v>
      </c>
      <c r="U52" s="215">
        <v>0</v>
      </c>
      <c r="V52" s="215">
        <v>0</v>
      </c>
      <c r="W52" s="216">
        <v>0</v>
      </c>
      <c r="X52" s="217">
        <f>SUM(F52:W52)</f>
        <v>11689</v>
      </c>
    </row>
    <row r="53" spans="2:24" s="58" customFormat="1" ht="25.5" customHeight="1">
      <c r="B53" s="105" t="s">
        <v>44</v>
      </c>
      <c r="C53" s="106"/>
      <c r="D53" s="106"/>
      <c r="E53" s="107"/>
      <c r="F53" s="219"/>
      <c r="G53" s="220"/>
      <c r="H53" s="220"/>
      <c r="I53" s="220"/>
      <c r="J53" s="220"/>
      <c r="K53" s="220"/>
      <c r="L53" s="220"/>
      <c r="M53" s="220"/>
      <c r="N53" s="220"/>
      <c r="O53" s="220"/>
      <c r="P53" s="220"/>
      <c r="Q53" s="220"/>
      <c r="R53" s="220"/>
      <c r="S53" s="220"/>
      <c r="T53" s="220"/>
      <c r="U53" s="220"/>
      <c r="V53" s="220"/>
      <c r="W53" s="221"/>
      <c r="X53" s="222"/>
    </row>
    <row r="54" spans="1:24" s="58" customFormat="1" ht="25.5" customHeight="1">
      <c r="A54" s="58">
        <v>44</v>
      </c>
      <c r="B54" s="95"/>
      <c r="C54" s="239" t="s">
        <v>146</v>
      </c>
      <c r="D54" s="240"/>
      <c r="E54" s="241"/>
      <c r="F54" s="224">
        <v>0</v>
      </c>
      <c r="G54" s="225">
        <v>0</v>
      </c>
      <c r="H54" s="225">
        <v>0</v>
      </c>
      <c r="I54" s="225">
        <v>0</v>
      </c>
      <c r="J54" s="225">
        <v>0</v>
      </c>
      <c r="K54" s="225">
        <v>0</v>
      </c>
      <c r="L54" s="225">
        <v>0</v>
      </c>
      <c r="M54" s="225">
        <v>0</v>
      </c>
      <c r="N54" s="225">
        <v>3</v>
      </c>
      <c r="O54" s="225">
        <v>0</v>
      </c>
      <c r="P54" s="225">
        <v>0</v>
      </c>
      <c r="Q54" s="225">
        <v>0</v>
      </c>
      <c r="R54" s="225">
        <v>0</v>
      </c>
      <c r="S54" s="225">
        <v>0</v>
      </c>
      <c r="T54" s="225">
        <v>0</v>
      </c>
      <c r="U54" s="225">
        <v>0</v>
      </c>
      <c r="V54" s="225">
        <v>0</v>
      </c>
      <c r="W54" s="226">
        <v>0</v>
      </c>
      <c r="X54" s="227">
        <f>SUM(F54:W54)</f>
        <v>3</v>
      </c>
    </row>
    <row r="55" spans="1:24" s="58" customFormat="1" ht="25.5" customHeight="1">
      <c r="A55" s="58">
        <v>45</v>
      </c>
      <c r="B55" s="95"/>
      <c r="C55" s="239" t="s">
        <v>28</v>
      </c>
      <c r="D55" s="240"/>
      <c r="E55" s="241"/>
      <c r="F55" s="224">
        <v>0</v>
      </c>
      <c r="G55" s="225">
        <v>0</v>
      </c>
      <c r="H55" s="225">
        <v>0</v>
      </c>
      <c r="I55" s="225">
        <v>0</v>
      </c>
      <c r="J55" s="225">
        <v>0</v>
      </c>
      <c r="K55" s="225">
        <v>0</v>
      </c>
      <c r="L55" s="225">
        <v>0</v>
      </c>
      <c r="M55" s="225">
        <v>0</v>
      </c>
      <c r="N55" s="225">
        <v>2</v>
      </c>
      <c r="O55" s="225">
        <v>0</v>
      </c>
      <c r="P55" s="225">
        <v>0</v>
      </c>
      <c r="Q55" s="225">
        <v>0</v>
      </c>
      <c r="R55" s="225">
        <v>0</v>
      </c>
      <c r="S55" s="225">
        <v>0</v>
      </c>
      <c r="T55" s="225">
        <v>0</v>
      </c>
      <c r="U55" s="225">
        <v>0</v>
      </c>
      <c r="V55" s="225">
        <v>0</v>
      </c>
      <c r="W55" s="226">
        <v>0</v>
      </c>
      <c r="X55" s="227">
        <f>SUM(F55:W55)</f>
        <v>2</v>
      </c>
    </row>
    <row r="56" spans="1:24" s="58" customFormat="1" ht="25.5" customHeight="1" thickBot="1">
      <c r="A56" s="58">
        <v>46</v>
      </c>
      <c r="B56" s="108"/>
      <c r="C56" s="242" t="s">
        <v>29</v>
      </c>
      <c r="D56" s="243"/>
      <c r="E56" s="244"/>
      <c r="F56" s="245">
        <v>0</v>
      </c>
      <c r="G56" s="246">
        <v>0</v>
      </c>
      <c r="H56" s="246">
        <v>0</v>
      </c>
      <c r="I56" s="246">
        <v>0</v>
      </c>
      <c r="J56" s="246">
        <v>0</v>
      </c>
      <c r="K56" s="246">
        <v>0</v>
      </c>
      <c r="L56" s="246">
        <v>0</v>
      </c>
      <c r="M56" s="246">
        <v>0</v>
      </c>
      <c r="N56" s="246">
        <v>5</v>
      </c>
      <c r="O56" s="246">
        <v>0</v>
      </c>
      <c r="P56" s="246">
        <v>0</v>
      </c>
      <c r="Q56" s="246">
        <v>0</v>
      </c>
      <c r="R56" s="246">
        <v>0</v>
      </c>
      <c r="S56" s="246">
        <v>0</v>
      </c>
      <c r="T56" s="246">
        <v>0</v>
      </c>
      <c r="U56" s="246">
        <v>0</v>
      </c>
      <c r="V56" s="246">
        <v>0</v>
      </c>
      <c r="W56" s="247">
        <v>0</v>
      </c>
      <c r="X56" s="248">
        <f>SUM(F56:W56)</f>
        <v>5</v>
      </c>
    </row>
    <row r="57" spans="2:24" s="58" customFormat="1" ht="25.5" customHeight="1">
      <c r="B57" s="126" t="s">
        <v>114</v>
      </c>
      <c r="C57" s="127"/>
      <c r="D57" s="127"/>
      <c r="E57" s="128"/>
      <c r="F57" s="110"/>
      <c r="G57" s="111"/>
      <c r="H57" s="111"/>
      <c r="I57" s="111"/>
      <c r="J57" s="111"/>
      <c r="K57" s="111"/>
      <c r="L57" s="111"/>
      <c r="M57" s="111"/>
      <c r="N57" s="111"/>
      <c r="O57" s="111"/>
      <c r="P57" s="111"/>
      <c r="Q57" s="111"/>
      <c r="R57" s="111"/>
      <c r="S57" s="111"/>
      <c r="T57" s="111"/>
      <c r="U57" s="111"/>
      <c r="V57" s="111"/>
      <c r="W57" s="142"/>
      <c r="X57" s="146"/>
    </row>
    <row r="58" spans="1:24" s="119" customFormat="1" ht="25.5" customHeight="1">
      <c r="A58" s="129">
        <v>47</v>
      </c>
      <c r="B58" s="130" t="s">
        <v>18</v>
      </c>
      <c r="C58" s="131"/>
      <c r="D58" s="131"/>
      <c r="E58" s="132"/>
      <c r="F58" s="89"/>
      <c r="G58" s="90">
        <v>39173</v>
      </c>
      <c r="H58" s="90"/>
      <c r="I58" s="90"/>
      <c r="J58" s="90"/>
      <c r="K58" s="90"/>
      <c r="L58" s="90"/>
      <c r="M58" s="90"/>
      <c r="N58" s="90"/>
      <c r="O58" s="90">
        <v>39538</v>
      </c>
      <c r="P58" s="90"/>
      <c r="Q58" s="90"/>
      <c r="R58" s="90"/>
      <c r="S58" s="90"/>
      <c r="T58" s="90"/>
      <c r="U58" s="90"/>
      <c r="V58" s="90"/>
      <c r="W58" s="138"/>
      <c r="X58" s="64"/>
    </row>
    <row r="59" spans="1:24" s="119" customFormat="1" ht="25.5" customHeight="1">
      <c r="A59" s="129"/>
      <c r="B59" s="133" t="s">
        <v>166</v>
      </c>
      <c r="C59" s="134"/>
      <c r="D59" s="134"/>
      <c r="E59" s="135"/>
      <c r="F59" s="331"/>
      <c r="G59" s="321"/>
      <c r="H59" s="321"/>
      <c r="I59" s="321"/>
      <c r="J59" s="321"/>
      <c r="K59" s="321"/>
      <c r="L59" s="321"/>
      <c r="M59" s="321"/>
      <c r="N59" s="321"/>
      <c r="O59" s="321"/>
      <c r="P59" s="321"/>
      <c r="Q59" s="321"/>
      <c r="R59" s="321"/>
      <c r="S59" s="321"/>
      <c r="T59" s="321"/>
      <c r="U59" s="321"/>
      <c r="V59" s="321"/>
      <c r="W59" s="322"/>
      <c r="X59" s="64"/>
    </row>
    <row r="60" spans="1:24" s="58" customFormat="1" ht="25.5" customHeight="1">
      <c r="A60" s="58">
        <v>52</v>
      </c>
      <c r="B60" s="95"/>
      <c r="C60" s="96" t="s">
        <v>144</v>
      </c>
      <c r="D60" s="208"/>
      <c r="E60" s="97"/>
      <c r="F60" s="74">
        <v>0</v>
      </c>
      <c r="G60" s="98">
        <v>6919412</v>
      </c>
      <c r="H60" s="98">
        <v>0</v>
      </c>
      <c r="I60" s="98">
        <v>0</v>
      </c>
      <c r="J60" s="98">
        <v>0</v>
      </c>
      <c r="K60" s="98">
        <v>0</v>
      </c>
      <c r="L60" s="98">
        <v>0</v>
      </c>
      <c r="M60" s="98">
        <v>0</v>
      </c>
      <c r="N60" s="98">
        <v>0</v>
      </c>
      <c r="O60" s="98">
        <v>4228322</v>
      </c>
      <c r="P60" s="98">
        <v>0</v>
      </c>
      <c r="Q60" s="98">
        <v>0</v>
      </c>
      <c r="R60" s="98">
        <v>0</v>
      </c>
      <c r="S60" s="98">
        <v>0</v>
      </c>
      <c r="T60" s="98">
        <v>0</v>
      </c>
      <c r="U60" s="98">
        <v>0</v>
      </c>
      <c r="V60" s="98">
        <v>0</v>
      </c>
      <c r="W60" s="140">
        <v>0</v>
      </c>
      <c r="X60" s="144">
        <f>SUM(F60:W60)</f>
        <v>11147734</v>
      </c>
    </row>
    <row r="61" spans="1:24" s="58" customFormat="1" ht="25.5" customHeight="1">
      <c r="A61" s="58">
        <v>53</v>
      </c>
      <c r="B61" s="95"/>
      <c r="C61" s="69" t="s">
        <v>30</v>
      </c>
      <c r="D61" s="88"/>
      <c r="E61" s="97"/>
      <c r="F61" s="74">
        <v>0</v>
      </c>
      <c r="G61" s="98">
        <v>18842</v>
      </c>
      <c r="H61" s="98">
        <v>0</v>
      </c>
      <c r="I61" s="98">
        <v>0</v>
      </c>
      <c r="J61" s="98">
        <v>0</v>
      </c>
      <c r="K61" s="98">
        <v>0</v>
      </c>
      <c r="L61" s="98">
        <v>0</v>
      </c>
      <c r="M61" s="98">
        <v>0</v>
      </c>
      <c r="N61" s="98">
        <v>0</v>
      </c>
      <c r="O61" s="98">
        <v>7816</v>
      </c>
      <c r="P61" s="98">
        <v>0</v>
      </c>
      <c r="Q61" s="98">
        <v>0</v>
      </c>
      <c r="R61" s="98">
        <v>0</v>
      </c>
      <c r="S61" s="98">
        <v>0</v>
      </c>
      <c r="T61" s="98">
        <v>0</v>
      </c>
      <c r="U61" s="98">
        <v>0</v>
      </c>
      <c r="V61" s="98">
        <v>0</v>
      </c>
      <c r="W61" s="140">
        <v>0</v>
      </c>
      <c r="X61" s="144">
        <f>SUM(F61:W61)</f>
        <v>26658</v>
      </c>
    </row>
    <row r="62" spans="1:24" s="58" customFormat="1" ht="25.5" customHeight="1">
      <c r="A62" s="58">
        <v>54</v>
      </c>
      <c r="B62" s="95"/>
      <c r="C62" s="69" t="s">
        <v>31</v>
      </c>
      <c r="D62" s="88"/>
      <c r="E62" s="97"/>
      <c r="F62" s="74">
        <v>0</v>
      </c>
      <c r="G62" s="98">
        <v>367233</v>
      </c>
      <c r="H62" s="98">
        <v>0</v>
      </c>
      <c r="I62" s="98">
        <v>0</v>
      </c>
      <c r="J62" s="98">
        <v>0</v>
      </c>
      <c r="K62" s="98">
        <v>0</v>
      </c>
      <c r="L62" s="98">
        <v>0</v>
      </c>
      <c r="M62" s="98">
        <v>0</v>
      </c>
      <c r="N62" s="98">
        <v>0</v>
      </c>
      <c r="O62" s="98">
        <v>540983</v>
      </c>
      <c r="P62" s="98">
        <v>0</v>
      </c>
      <c r="Q62" s="98">
        <v>0</v>
      </c>
      <c r="R62" s="98">
        <v>0</v>
      </c>
      <c r="S62" s="98">
        <v>0</v>
      </c>
      <c r="T62" s="98">
        <v>0</v>
      </c>
      <c r="U62" s="98">
        <v>0</v>
      </c>
      <c r="V62" s="98">
        <v>0</v>
      </c>
      <c r="W62" s="140">
        <v>0</v>
      </c>
      <c r="X62" s="144">
        <f>SUM(F62:W62)</f>
        <v>908216</v>
      </c>
    </row>
    <row r="63" spans="1:24" s="58" customFormat="1" ht="25.5" customHeight="1">
      <c r="A63" s="58">
        <v>55</v>
      </c>
      <c r="B63" s="95"/>
      <c r="C63" s="69" t="s">
        <v>32</v>
      </c>
      <c r="D63" s="88"/>
      <c r="E63" s="97"/>
      <c r="F63" s="74">
        <v>0</v>
      </c>
      <c r="G63" s="98">
        <v>10605</v>
      </c>
      <c r="H63" s="98">
        <v>0</v>
      </c>
      <c r="I63" s="98">
        <v>0</v>
      </c>
      <c r="J63" s="98">
        <v>0</v>
      </c>
      <c r="K63" s="98">
        <v>0</v>
      </c>
      <c r="L63" s="98">
        <v>0</v>
      </c>
      <c r="M63" s="98">
        <v>0</v>
      </c>
      <c r="N63" s="98">
        <v>0</v>
      </c>
      <c r="O63" s="98">
        <v>7816</v>
      </c>
      <c r="P63" s="98">
        <v>0</v>
      </c>
      <c r="Q63" s="98">
        <v>0</v>
      </c>
      <c r="R63" s="98">
        <v>0</v>
      </c>
      <c r="S63" s="98">
        <v>0</v>
      </c>
      <c r="T63" s="98">
        <v>0</v>
      </c>
      <c r="U63" s="98">
        <v>0</v>
      </c>
      <c r="V63" s="98">
        <v>0</v>
      </c>
      <c r="W63" s="140">
        <v>0</v>
      </c>
      <c r="X63" s="144">
        <f>SUM(F63:W63)</f>
        <v>18421</v>
      </c>
    </row>
    <row r="64" spans="1:24" s="58" customFormat="1" ht="25.5" customHeight="1">
      <c r="A64" s="58">
        <v>56</v>
      </c>
      <c r="B64" s="95"/>
      <c r="C64" s="69" t="s">
        <v>33</v>
      </c>
      <c r="D64" s="88"/>
      <c r="E64" s="97"/>
      <c r="F64" s="74">
        <v>0</v>
      </c>
      <c r="G64" s="98">
        <v>488908</v>
      </c>
      <c r="H64" s="98">
        <v>0</v>
      </c>
      <c r="I64" s="98">
        <v>0</v>
      </c>
      <c r="J64" s="98">
        <v>0</v>
      </c>
      <c r="K64" s="98">
        <v>0</v>
      </c>
      <c r="L64" s="98">
        <v>0</v>
      </c>
      <c r="M64" s="98">
        <v>0</v>
      </c>
      <c r="N64" s="98">
        <v>0</v>
      </c>
      <c r="O64" s="98">
        <v>0</v>
      </c>
      <c r="P64" s="98">
        <v>0</v>
      </c>
      <c r="Q64" s="98">
        <v>0</v>
      </c>
      <c r="R64" s="98">
        <v>0</v>
      </c>
      <c r="S64" s="98">
        <v>0</v>
      </c>
      <c r="T64" s="98">
        <v>0</v>
      </c>
      <c r="U64" s="98">
        <v>0</v>
      </c>
      <c r="V64" s="98">
        <v>0</v>
      </c>
      <c r="W64" s="140">
        <v>0</v>
      </c>
      <c r="X64" s="144">
        <f>SUM(F64:W64)</f>
        <v>488908</v>
      </c>
    </row>
    <row r="65" spans="2:24" s="58" customFormat="1" ht="25.5" customHeight="1">
      <c r="B65" s="95"/>
      <c r="C65" s="99" t="s">
        <v>45</v>
      </c>
      <c r="D65" s="209"/>
      <c r="E65" s="100"/>
      <c r="F65" s="219">
        <v>0</v>
      </c>
      <c r="G65" s="220">
        <v>0</v>
      </c>
      <c r="H65" s="220">
        <v>0</v>
      </c>
      <c r="I65" s="220">
        <v>0</v>
      </c>
      <c r="J65" s="220">
        <v>0</v>
      </c>
      <c r="K65" s="220">
        <v>0</v>
      </c>
      <c r="L65" s="220">
        <v>0</v>
      </c>
      <c r="M65" s="220">
        <v>0</v>
      </c>
      <c r="N65" s="220">
        <v>0</v>
      </c>
      <c r="O65" s="220">
        <v>0</v>
      </c>
      <c r="P65" s="220">
        <v>0</v>
      </c>
      <c r="Q65" s="220">
        <v>0</v>
      </c>
      <c r="R65" s="220">
        <v>0</v>
      </c>
      <c r="S65" s="220">
        <v>0</v>
      </c>
      <c r="T65" s="220">
        <v>0</v>
      </c>
      <c r="U65" s="220">
        <v>0</v>
      </c>
      <c r="V65" s="220">
        <v>0</v>
      </c>
      <c r="W65" s="221">
        <v>0</v>
      </c>
      <c r="X65" s="222"/>
    </row>
    <row r="66" spans="1:24" s="58" customFormat="1" ht="25.5" customHeight="1">
      <c r="A66" s="58">
        <v>58</v>
      </c>
      <c r="B66" s="95"/>
      <c r="C66" s="102"/>
      <c r="D66" s="370" t="s">
        <v>23</v>
      </c>
      <c r="E66" s="371"/>
      <c r="F66" s="224">
        <v>0</v>
      </c>
      <c r="G66" s="225">
        <v>0</v>
      </c>
      <c r="H66" s="225">
        <v>0</v>
      </c>
      <c r="I66" s="225">
        <v>0</v>
      </c>
      <c r="J66" s="225">
        <v>0</v>
      </c>
      <c r="K66" s="225">
        <v>0</v>
      </c>
      <c r="L66" s="225">
        <v>0</v>
      </c>
      <c r="M66" s="225">
        <v>0</v>
      </c>
      <c r="N66" s="225">
        <v>0</v>
      </c>
      <c r="O66" s="225">
        <v>163071</v>
      </c>
      <c r="P66" s="225">
        <v>0</v>
      </c>
      <c r="Q66" s="225">
        <v>0</v>
      </c>
      <c r="R66" s="225">
        <v>0</v>
      </c>
      <c r="S66" s="225">
        <v>0</v>
      </c>
      <c r="T66" s="225">
        <v>0</v>
      </c>
      <c r="U66" s="225">
        <v>0</v>
      </c>
      <c r="V66" s="225">
        <v>0</v>
      </c>
      <c r="W66" s="226">
        <v>0</v>
      </c>
      <c r="X66" s="227">
        <f>SUM(F66:W66)</f>
        <v>163071</v>
      </c>
    </row>
    <row r="67" spans="1:24" s="58" customFormat="1" ht="25.5" customHeight="1">
      <c r="A67" s="58">
        <v>59</v>
      </c>
      <c r="B67" s="95"/>
      <c r="C67" s="102"/>
      <c r="D67" s="370" t="s">
        <v>24</v>
      </c>
      <c r="E67" s="371"/>
      <c r="F67" s="224">
        <v>0</v>
      </c>
      <c r="G67" s="225">
        <v>0</v>
      </c>
      <c r="H67" s="225">
        <v>0</v>
      </c>
      <c r="I67" s="225">
        <v>0</v>
      </c>
      <c r="J67" s="225">
        <v>0</v>
      </c>
      <c r="K67" s="225">
        <v>0</v>
      </c>
      <c r="L67" s="225">
        <v>0</v>
      </c>
      <c r="M67" s="225">
        <v>0</v>
      </c>
      <c r="N67" s="225">
        <v>0</v>
      </c>
      <c r="O67" s="225">
        <v>301</v>
      </c>
      <c r="P67" s="225">
        <v>0</v>
      </c>
      <c r="Q67" s="225">
        <v>0</v>
      </c>
      <c r="R67" s="225">
        <v>0</v>
      </c>
      <c r="S67" s="225">
        <v>0</v>
      </c>
      <c r="T67" s="225">
        <v>0</v>
      </c>
      <c r="U67" s="225">
        <v>0</v>
      </c>
      <c r="V67" s="225">
        <v>0</v>
      </c>
      <c r="W67" s="226">
        <v>0</v>
      </c>
      <c r="X67" s="227">
        <f>SUM(F67:W67)</f>
        <v>301</v>
      </c>
    </row>
    <row r="68" spans="2:24" s="58" customFormat="1" ht="25.5" customHeight="1">
      <c r="B68" s="95"/>
      <c r="C68" s="153"/>
      <c r="D68" s="249" t="s">
        <v>25</v>
      </c>
      <c r="E68" s="124"/>
      <c r="F68" s="65"/>
      <c r="G68" s="66"/>
      <c r="H68" s="66"/>
      <c r="I68" s="66"/>
      <c r="J68" s="66"/>
      <c r="K68" s="66"/>
      <c r="L68" s="66"/>
      <c r="M68" s="66"/>
      <c r="N68" s="66"/>
      <c r="O68" s="66"/>
      <c r="P68" s="66"/>
      <c r="Q68" s="66"/>
      <c r="R68" s="66"/>
      <c r="S68" s="66"/>
      <c r="T68" s="66"/>
      <c r="U68" s="66"/>
      <c r="V68" s="66"/>
      <c r="W68" s="67"/>
      <c r="X68" s="68"/>
    </row>
    <row r="69" spans="1:24" s="58" customFormat="1" ht="25.5" customHeight="1">
      <c r="A69" s="58">
        <v>60</v>
      </c>
      <c r="B69" s="95"/>
      <c r="C69" s="102"/>
      <c r="D69" s="237"/>
      <c r="E69" s="223" t="s">
        <v>23</v>
      </c>
      <c r="F69" s="74">
        <v>0</v>
      </c>
      <c r="G69" s="98">
        <v>0</v>
      </c>
      <c r="H69" s="98">
        <v>0</v>
      </c>
      <c r="I69" s="98">
        <v>0</v>
      </c>
      <c r="J69" s="98">
        <v>0</v>
      </c>
      <c r="K69" s="98">
        <v>0</v>
      </c>
      <c r="L69" s="98">
        <v>0</v>
      </c>
      <c r="M69" s="98">
        <v>0</v>
      </c>
      <c r="N69" s="98">
        <v>0</v>
      </c>
      <c r="O69" s="98">
        <v>163071</v>
      </c>
      <c r="P69" s="98">
        <v>0</v>
      </c>
      <c r="Q69" s="98">
        <v>0</v>
      </c>
      <c r="R69" s="98">
        <v>0</v>
      </c>
      <c r="S69" s="98">
        <v>0</v>
      </c>
      <c r="T69" s="98">
        <v>0</v>
      </c>
      <c r="U69" s="98">
        <v>0</v>
      </c>
      <c r="V69" s="98">
        <v>0</v>
      </c>
      <c r="W69" s="140">
        <v>0</v>
      </c>
      <c r="X69" s="144">
        <f>SUM(F69:W69)</f>
        <v>163071</v>
      </c>
    </row>
    <row r="70" spans="1:24" s="58" customFormat="1" ht="25.5" customHeight="1">
      <c r="A70" s="58">
        <v>1</v>
      </c>
      <c r="B70" s="95"/>
      <c r="C70" s="101"/>
      <c r="D70" s="238"/>
      <c r="E70" s="213" t="s">
        <v>24</v>
      </c>
      <c r="F70" s="74">
        <v>0</v>
      </c>
      <c r="G70" s="98">
        <v>0</v>
      </c>
      <c r="H70" s="98">
        <v>0</v>
      </c>
      <c r="I70" s="98">
        <v>0</v>
      </c>
      <c r="J70" s="98">
        <v>0</v>
      </c>
      <c r="K70" s="98">
        <v>0</v>
      </c>
      <c r="L70" s="98">
        <v>0</v>
      </c>
      <c r="M70" s="98">
        <v>0</v>
      </c>
      <c r="N70" s="98">
        <v>0</v>
      </c>
      <c r="O70" s="98">
        <v>301</v>
      </c>
      <c r="P70" s="98">
        <v>0</v>
      </c>
      <c r="Q70" s="98">
        <v>0</v>
      </c>
      <c r="R70" s="98">
        <v>0</v>
      </c>
      <c r="S70" s="98">
        <v>0</v>
      </c>
      <c r="T70" s="98">
        <v>0</v>
      </c>
      <c r="U70" s="98">
        <v>0</v>
      </c>
      <c r="V70" s="98">
        <v>0</v>
      </c>
      <c r="W70" s="140">
        <v>0</v>
      </c>
      <c r="X70" s="144">
        <f>SUM(F70:W70)</f>
        <v>301</v>
      </c>
    </row>
    <row r="71" spans="2:24" s="58" customFormat="1" ht="25.5" customHeight="1">
      <c r="B71" s="95"/>
      <c r="C71" s="99" t="s">
        <v>46</v>
      </c>
      <c r="D71" s="209"/>
      <c r="E71" s="178"/>
      <c r="F71" s="219"/>
      <c r="G71" s="220"/>
      <c r="H71" s="220"/>
      <c r="I71" s="220"/>
      <c r="J71" s="220"/>
      <c r="K71" s="220"/>
      <c r="L71" s="220"/>
      <c r="M71" s="220"/>
      <c r="N71" s="220"/>
      <c r="O71" s="220"/>
      <c r="P71" s="220"/>
      <c r="Q71" s="220"/>
      <c r="R71" s="220"/>
      <c r="S71" s="220"/>
      <c r="T71" s="220"/>
      <c r="U71" s="220"/>
      <c r="V71" s="220"/>
      <c r="W71" s="221"/>
      <c r="X71" s="222"/>
    </row>
    <row r="72" spans="1:24" s="58" customFormat="1" ht="25.5" customHeight="1">
      <c r="A72" s="58">
        <v>2</v>
      </c>
      <c r="B72" s="95"/>
      <c r="C72" s="102"/>
      <c r="D72" s="374" t="s">
        <v>23</v>
      </c>
      <c r="E72" s="375"/>
      <c r="F72" s="224">
        <v>0</v>
      </c>
      <c r="G72" s="225">
        <v>6919412</v>
      </c>
      <c r="H72" s="225">
        <v>0</v>
      </c>
      <c r="I72" s="225">
        <v>0</v>
      </c>
      <c r="J72" s="225">
        <v>0</v>
      </c>
      <c r="K72" s="225">
        <v>0</v>
      </c>
      <c r="L72" s="225">
        <v>0</v>
      </c>
      <c r="M72" s="225">
        <v>0</v>
      </c>
      <c r="N72" s="225">
        <v>0</v>
      </c>
      <c r="O72" s="225">
        <v>4065251</v>
      </c>
      <c r="P72" s="225">
        <v>0</v>
      </c>
      <c r="Q72" s="225">
        <v>0</v>
      </c>
      <c r="R72" s="225">
        <v>0</v>
      </c>
      <c r="S72" s="225">
        <v>0</v>
      </c>
      <c r="T72" s="225">
        <v>0</v>
      </c>
      <c r="U72" s="225">
        <v>0</v>
      </c>
      <c r="V72" s="225">
        <v>0</v>
      </c>
      <c r="W72" s="226">
        <v>0</v>
      </c>
      <c r="X72" s="227">
        <f>SUM(F72:W72)</f>
        <v>10984663</v>
      </c>
    </row>
    <row r="73" spans="1:24" s="58" customFormat="1" ht="25.5" customHeight="1">
      <c r="A73" s="58">
        <v>3</v>
      </c>
      <c r="B73" s="104"/>
      <c r="C73" s="101"/>
      <c r="D73" s="364" t="s">
        <v>24</v>
      </c>
      <c r="E73" s="365"/>
      <c r="F73" s="214">
        <v>0</v>
      </c>
      <c r="G73" s="215">
        <v>18842</v>
      </c>
      <c r="H73" s="215">
        <v>0</v>
      </c>
      <c r="I73" s="215">
        <v>0</v>
      </c>
      <c r="J73" s="215">
        <v>0</v>
      </c>
      <c r="K73" s="215">
        <v>0</v>
      </c>
      <c r="L73" s="215">
        <v>0</v>
      </c>
      <c r="M73" s="215">
        <v>0</v>
      </c>
      <c r="N73" s="215">
        <v>0</v>
      </c>
      <c r="O73" s="215">
        <v>7515</v>
      </c>
      <c r="P73" s="215">
        <v>0</v>
      </c>
      <c r="Q73" s="215">
        <v>0</v>
      </c>
      <c r="R73" s="215">
        <v>0</v>
      </c>
      <c r="S73" s="215">
        <v>0</v>
      </c>
      <c r="T73" s="215">
        <v>0</v>
      </c>
      <c r="U73" s="215">
        <v>0</v>
      </c>
      <c r="V73" s="215">
        <v>0</v>
      </c>
      <c r="W73" s="216">
        <v>0</v>
      </c>
      <c r="X73" s="217">
        <f>SUM(F73:W73)</f>
        <v>26357</v>
      </c>
    </row>
    <row r="74" spans="2:24" s="58" customFormat="1" ht="25.5" customHeight="1">
      <c r="B74" s="105" t="s">
        <v>34</v>
      </c>
      <c r="C74" s="106"/>
      <c r="D74" s="106"/>
      <c r="E74" s="107"/>
      <c r="F74" s="60"/>
      <c r="G74" s="57"/>
      <c r="H74" s="57"/>
      <c r="I74" s="57"/>
      <c r="J74" s="57"/>
      <c r="K74" s="57"/>
      <c r="L74" s="57"/>
      <c r="M74" s="57"/>
      <c r="N74" s="57"/>
      <c r="O74" s="57"/>
      <c r="P74" s="57"/>
      <c r="Q74" s="57"/>
      <c r="R74" s="57"/>
      <c r="S74" s="57"/>
      <c r="T74" s="57"/>
      <c r="U74" s="57"/>
      <c r="V74" s="57"/>
      <c r="W74" s="63"/>
      <c r="X74" s="64"/>
    </row>
    <row r="75" spans="2:24" s="58" customFormat="1" ht="25.5" customHeight="1">
      <c r="B75" s="125"/>
      <c r="C75" s="99" t="s">
        <v>35</v>
      </c>
      <c r="D75" s="209"/>
      <c r="E75" s="107"/>
      <c r="F75" s="219"/>
      <c r="G75" s="220"/>
      <c r="H75" s="220"/>
      <c r="I75" s="220"/>
      <c r="J75" s="220"/>
      <c r="K75" s="220"/>
      <c r="L75" s="220"/>
      <c r="M75" s="220"/>
      <c r="N75" s="220"/>
      <c r="O75" s="220"/>
      <c r="P75" s="220"/>
      <c r="Q75" s="220"/>
      <c r="R75" s="220"/>
      <c r="S75" s="220"/>
      <c r="T75" s="220"/>
      <c r="U75" s="220"/>
      <c r="V75" s="220"/>
      <c r="W75" s="221"/>
      <c r="X75" s="222"/>
    </row>
    <row r="76" spans="1:24" s="58" customFormat="1" ht="25.5" customHeight="1">
      <c r="A76" s="58">
        <v>4</v>
      </c>
      <c r="B76" s="95"/>
      <c r="C76" s="102"/>
      <c r="D76" s="370" t="s">
        <v>36</v>
      </c>
      <c r="E76" s="371"/>
      <c r="F76" s="224">
        <v>0</v>
      </c>
      <c r="G76" s="225">
        <v>0</v>
      </c>
      <c r="H76" s="225">
        <v>0</v>
      </c>
      <c r="I76" s="225">
        <v>0</v>
      </c>
      <c r="J76" s="225">
        <v>0</v>
      </c>
      <c r="K76" s="225">
        <v>0</v>
      </c>
      <c r="L76" s="225">
        <v>0</v>
      </c>
      <c r="M76" s="225">
        <v>0</v>
      </c>
      <c r="N76" s="225">
        <v>0</v>
      </c>
      <c r="O76" s="225">
        <v>0</v>
      </c>
      <c r="P76" s="225">
        <v>0</v>
      </c>
      <c r="Q76" s="225">
        <v>0</v>
      </c>
      <c r="R76" s="225">
        <v>0</v>
      </c>
      <c r="S76" s="225">
        <v>0</v>
      </c>
      <c r="T76" s="225">
        <v>0</v>
      </c>
      <c r="U76" s="225">
        <v>0</v>
      </c>
      <c r="V76" s="225">
        <v>0</v>
      </c>
      <c r="W76" s="226">
        <v>0</v>
      </c>
      <c r="X76" s="227">
        <f>SUM(F76:W76)</f>
        <v>0</v>
      </c>
    </row>
    <row r="77" spans="1:24" s="58" customFormat="1" ht="25.5" customHeight="1">
      <c r="A77" s="58">
        <v>5</v>
      </c>
      <c r="B77" s="95"/>
      <c r="C77" s="102"/>
      <c r="D77" s="370" t="s">
        <v>37</v>
      </c>
      <c r="E77" s="371"/>
      <c r="F77" s="224">
        <v>0</v>
      </c>
      <c r="G77" s="225">
        <v>0</v>
      </c>
      <c r="H77" s="225">
        <v>0</v>
      </c>
      <c r="I77" s="225">
        <v>0</v>
      </c>
      <c r="J77" s="225">
        <v>0</v>
      </c>
      <c r="K77" s="225">
        <v>0</v>
      </c>
      <c r="L77" s="225">
        <v>0</v>
      </c>
      <c r="M77" s="225">
        <v>0</v>
      </c>
      <c r="N77" s="225">
        <v>0</v>
      </c>
      <c r="O77" s="225">
        <v>0</v>
      </c>
      <c r="P77" s="225">
        <v>0</v>
      </c>
      <c r="Q77" s="225">
        <v>0</v>
      </c>
      <c r="R77" s="225">
        <v>0</v>
      </c>
      <c r="S77" s="225">
        <v>0</v>
      </c>
      <c r="T77" s="225">
        <v>0</v>
      </c>
      <c r="U77" s="225">
        <v>0</v>
      </c>
      <c r="V77" s="225">
        <v>0</v>
      </c>
      <c r="W77" s="226">
        <v>0</v>
      </c>
      <c r="X77" s="227">
        <f>SUM(F77:W77)</f>
        <v>0</v>
      </c>
    </row>
    <row r="78" spans="1:24" s="58" customFormat="1" ht="25.5" customHeight="1">
      <c r="A78" s="58">
        <v>6</v>
      </c>
      <c r="B78" s="95"/>
      <c r="C78" s="102"/>
      <c r="D78" s="370" t="s">
        <v>38</v>
      </c>
      <c r="E78" s="371"/>
      <c r="F78" s="224">
        <v>0</v>
      </c>
      <c r="G78" s="225">
        <v>0</v>
      </c>
      <c r="H78" s="225">
        <v>0</v>
      </c>
      <c r="I78" s="225">
        <v>0</v>
      </c>
      <c r="J78" s="225">
        <v>0</v>
      </c>
      <c r="K78" s="225">
        <v>0</v>
      </c>
      <c r="L78" s="225">
        <v>0</v>
      </c>
      <c r="M78" s="225">
        <v>0</v>
      </c>
      <c r="N78" s="225">
        <v>0</v>
      </c>
      <c r="O78" s="225">
        <v>0</v>
      </c>
      <c r="P78" s="225">
        <v>0</v>
      </c>
      <c r="Q78" s="225">
        <v>0</v>
      </c>
      <c r="R78" s="225">
        <v>0</v>
      </c>
      <c r="S78" s="225">
        <v>0</v>
      </c>
      <c r="T78" s="225">
        <v>0</v>
      </c>
      <c r="U78" s="225">
        <v>0</v>
      </c>
      <c r="V78" s="225">
        <v>0</v>
      </c>
      <c r="W78" s="226">
        <v>0</v>
      </c>
      <c r="X78" s="227">
        <f>SUM(F78:W78)</f>
        <v>0</v>
      </c>
    </row>
    <row r="79" spans="1:24" s="58" customFormat="1" ht="25.5" customHeight="1">
      <c r="A79" s="58">
        <v>8</v>
      </c>
      <c r="B79" s="95"/>
      <c r="C79" s="101"/>
      <c r="D79" s="364" t="s">
        <v>39</v>
      </c>
      <c r="E79" s="365"/>
      <c r="F79" s="253">
        <v>0</v>
      </c>
      <c r="G79" s="215">
        <v>0</v>
      </c>
      <c r="H79" s="215">
        <v>0</v>
      </c>
      <c r="I79" s="215">
        <v>0</v>
      </c>
      <c r="J79" s="215">
        <v>0</v>
      </c>
      <c r="K79" s="215">
        <v>0</v>
      </c>
      <c r="L79" s="215">
        <v>0</v>
      </c>
      <c r="M79" s="215">
        <v>0</v>
      </c>
      <c r="N79" s="215">
        <v>0</v>
      </c>
      <c r="O79" s="215">
        <v>0</v>
      </c>
      <c r="P79" s="215">
        <v>0</v>
      </c>
      <c r="Q79" s="215">
        <v>0</v>
      </c>
      <c r="R79" s="215">
        <v>0</v>
      </c>
      <c r="S79" s="215">
        <v>0</v>
      </c>
      <c r="T79" s="215">
        <v>0</v>
      </c>
      <c r="U79" s="215">
        <v>0</v>
      </c>
      <c r="V79" s="215">
        <v>0</v>
      </c>
      <c r="W79" s="216">
        <v>0</v>
      </c>
      <c r="X79" s="332"/>
    </row>
    <row r="80" spans="2:24" s="58" customFormat="1" ht="25.5" customHeight="1">
      <c r="B80" s="95"/>
      <c r="C80" s="99" t="s">
        <v>40</v>
      </c>
      <c r="D80" s="209"/>
      <c r="E80" s="107"/>
      <c r="F80" s="219"/>
      <c r="G80" s="220"/>
      <c r="H80" s="220"/>
      <c r="I80" s="220"/>
      <c r="J80" s="220"/>
      <c r="K80" s="220"/>
      <c r="L80" s="220"/>
      <c r="M80" s="220"/>
      <c r="N80" s="220"/>
      <c r="O80" s="220"/>
      <c r="P80" s="220"/>
      <c r="Q80" s="220"/>
      <c r="R80" s="220"/>
      <c r="S80" s="220"/>
      <c r="T80" s="220"/>
      <c r="U80" s="220"/>
      <c r="V80" s="220"/>
      <c r="W80" s="221"/>
      <c r="X80" s="222"/>
    </row>
    <row r="81" spans="1:24" s="58" customFormat="1" ht="25.5" customHeight="1">
      <c r="A81" s="58">
        <v>9</v>
      </c>
      <c r="B81" s="95"/>
      <c r="C81" s="102"/>
      <c r="D81" s="370" t="s">
        <v>41</v>
      </c>
      <c r="E81" s="371"/>
      <c r="F81" s="224">
        <v>0</v>
      </c>
      <c r="G81" s="225">
        <v>0</v>
      </c>
      <c r="H81" s="225">
        <v>0</v>
      </c>
      <c r="I81" s="225">
        <v>0</v>
      </c>
      <c r="J81" s="225">
        <v>0</v>
      </c>
      <c r="K81" s="225">
        <v>0</v>
      </c>
      <c r="L81" s="225">
        <v>0</v>
      </c>
      <c r="M81" s="225">
        <v>0</v>
      </c>
      <c r="N81" s="225">
        <v>0</v>
      </c>
      <c r="O81" s="225">
        <v>301</v>
      </c>
      <c r="P81" s="225">
        <v>0</v>
      </c>
      <c r="Q81" s="225">
        <v>0</v>
      </c>
      <c r="R81" s="225">
        <v>0</v>
      </c>
      <c r="S81" s="225">
        <v>0</v>
      </c>
      <c r="T81" s="225">
        <v>0</v>
      </c>
      <c r="U81" s="225">
        <v>0</v>
      </c>
      <c r="V81" s="225">
        <v>0</v>
      </c>
      <c r="W81" s="226">
        <v>0</v>
      </c>
      <c r="X81" s="227">
        <f>SUM(F81:W81)</f>
        <v>301</v>
      </c>
    </row>
    <row r="82" spans="1:24" s="58" customFormat="1" ht="25.5" customHeight="1">
      <c r="A82" s="58">
        <v>10</v>
      </c>
      <c r="B82" s="95"/>
      <c r="C82" s="102"/>
      <c r="D82" s="370" t="s">
        <v>42</v>
      </c>
      <c r="E82" s="371"/>
      <c r="F82" s="224">
        <v>0</v>
      </c>
      <c r="G82" s="225">
        <v>0</v>
      </c>
      <c r="H82" s="225">
        <v>0</v>
      </c>
      <c r="I82" s="225">
        <v>0</v>
      </c>
      <c r="J82" s="225">
        <v>0</v>
      </c>
      <c r="K82" s="225">
        <v>0</v>
      </c>
      <c r="L82" s="225">
        <v>0</v>
      </c>
      <c r="M82" s="225">
        <v>0</v>
      </c>
      <c r="N82" s="225">
        <v>0</v>
      </c>
      <c r="O82" s="225">
        <v>0</v>
      </c>
      <c r="P82" s="225">
        <v>0</v>
      </c>
      <c r="Q82" s="225">
        <v>0</v>
      </c>
      <c r="R82" s="225">
        <v>0</v>
      </c>
      <c r="S82" s="225">
        <v>0</v>
      </c>
      <c r="T82" s="225">
        <v>0</v>
      </c>
      <c r="U82" s="225">
        <v>0</v>
      </c>
      <c r="V82" s="225">
        <v>0</v>
      </c>
      <c r="W82" s="226">
        <v>0</v>
      </c>
      <c r="X82" s="227">
        <f>SUM(F82:W82)</f>
        <v>0</v>
      </c>
    </row>
    <row r="83" spans="1:24" s="58" customFormat="1" ht="25.5" customHeight="1">
      <c r="A83" s="58">
        <v>11</v>
      </c>
      <c r="B83" s="104"/>
      <c r="C83" s="101"/>
      <c r="D83" s="372" t="s">
        <v>43</v>
      </c>
      <c r="E83" s="373"/>
      <c r="F83" s="214">
        <v>0</v>
      </c>
      <c r="G83" s="215">
        <v>0</v>
      </c>
      <c r="H83" s="215">
        <v>0</v>
      </c>
      <c r="I83" s="215">
        <v>0</v>
      </c>
      <c r="J83" s="215">
        <v>0</v>
      </c>
      <c r="K83" s="215">
        <v>0</v>
      </c>
      <c r="L83" s="215">
        <v>0</v>
      </c>
      <c r="M83" s="215">
        <v>0</v>
      </c>
      <c r="N83" s="215">
        <v>0</v>
      </c>
      <c r="O83" s="215">
        <v>0</v>
      </c>
      <c r="P83" s="215">
        <v>0</v>
      </c>
      <c r="Q83" s="215">
        <v>0</v>
      </c>
      <c r="R83" s="215">
        <v>0</v>
      </c>
      <c r="S83" s="215">
        <v>0</v>
      </c>
      <c r="T83" s="215">
        <v>0</v>
      </c>
      <c r="U83" s="215">
        <v>0</v>
      </c>
      <c r="V83" s="215">
        <v>0</v>
      </c>
      <c r="W83" s="216">
        <v>0</v>
      </c>
      <c r="X83" s="217">
        <f>SUM(F83:W83)</f>
        <v>0</v>
      </c>
    </row>
    <row r="84" spans="2:24" s="58" customFormat="1" ht="25.5" customHeight="1">
      <c r="B84" s="105" t="s">
        <v>44</v>
      </c>
      <c r="C84" s="106"/>
      <c r="D84" s="106"/>
      <c r="E84" s="107"/>
      <c r="F84" s="219"/>
      <c r="G84" s="220"/>
      <c r="H84" s="220"/>
      <c r="I84" s="220"/>
      <c r="J84" s="220"/>
      <c r="K84" s="220"/>
      <c r="L84" s="220"/>
      <c r="M84" s="220"/>
      <c r="N84" s="220"/>
      <c r="O84" s="220"/>
      <c r="P84" s="220"/>
      <c r="Q84" s="220"/>
      <c r="R84" s="220"/>
      <c r="S84" s="220"/>
      <c r="T84" s="220"/>
      <c r="U84" s="220"/>
      <c r="V84" s="220"/>
      <c r="W84" s="221"/>
      <c r="X84" s="222"/>
    </row>
    <row r="85" spans="1:25" s="58" customFormat="1" ht="25.5" customHeight="1">
      <c r="A85" s="58">
        <v>12</v>
      </c>
      <c r="B85" s="95"/>
      <c r="C85" s="239" t="s">
        <v>145</v>
      </c>
      <c r="D85" s="240"/>
      <c r="E85" s="241"/>
      <c r="F85" s="224">
        <v>0</v>
      </c>
      <c r="G85" s="225">
        <v>0</v>
      </c>
      <c r="H85" s="225">
        <v>0</v>
      </c>
      <c r="I85" s="225">
        <v>0</v>
      </c>
      <c r="J85" s="225">
        <v>0</v>
      </c>
      <c r="K85" s="225">
        <v>0</v>
      </c>
      <c r="L85" s="225">
        <v>0</v>
      </c>
      <c r="M85" s="225">
        <v>0</v>
      </c>
      <c r="N85" s="225">
        <v>0</v>
      </c>
      <c r="O85" s="225">
        <v>3</v>
      </c>
      <c r="P85" s="225">
        <v>0</v>
      </c>
      <c r="Q85" s="225">
        <v>0</v>
      </c>
      <c r="R85" s="225">
        <v>0</v>
      </c>
      <c r="S85" s="225">
        <v>0</v>
      </c>
      <c r="T85" s="225">
        <v>0</v>
      </c>
      <c r="U85" s="225">
        <v>0</v>
      </c>
      <c r="V85" s="225">
        <v>0</v>
      </c>
      <c r="W85" s="226">
        <v>0</v>
      </c>
      <c r="X85" s="227">
        <f>SUM(F85:W85)</f>
        <v>3</v>
      </c>
      <c r="Y85" s="58">
        <f>+X85+X54+X23</f>
        <v>32</v>
      </c>
    </row>
    <row r="86" spans="1:25" s="58" customFormat="1" ht="25.5" customHeight="1">
      <c r="A86" s="58">
        <v>13</v>
      </c>
      <c r="B86" s="95"/>
      <c r="C86" s="239" t="s">
        <v>28</v>
      </c>
      <c r="D86" s="240"/>
      <c r="E86" s="241"/>
      <c r="F86" s="224">
        <v>0</v>
      </c>
      <c r="G86" s="225">
        <v>4</v>
      </c>
      <c r="H86" s="225">
        <v>0</v>
      </c>
      <c r="I86" s="225">
        <v>0</v>
      </c>
      <c r="J86" s="225">
        <v>0</v>
      </c>
      <c r="K86" s="225">
        <v>0</v>
      </c>
      <c r="L86" s="225">
        <v>0</v>
      </c>
      <c r="M86" s="225">
        <v>0</v>
      </c>
      <c r="N86" s="225">
        <v>0</v>
      </c>
      <c r="O86" s="225">
        <v>1</v>
      </c>
      <c r="P86" s="225">
        <v>0</v>
      </c>
      <c r="Q86" s="225">
        <v>0</v>
      </c>
      <c r="R86" s="225">
        <v>0</v>
      </c>
      <c r="S86" s="225">
        <v>0</v>
      </c>
      <c r="T86" s="225">
        <v>0</v>
      </c>
      <c r="U86" s="225">
        <v>0</v>
      </c>
      <c r="V86" s="225">
        <v>0</v>
      </c>
      <c r="W86" s="226">
        <v>0</v>
      </c>
      <c r="X86" s="227">
        <f>SUM(F86:W86)</f>
        <v>5</v>
      </c>
      <c r="Y86" s="58">
        <f>+X86+X55+X24</f>
        <v>43</v>
      </c>
    </row>
    <row r="87" spans="1:25" s="58" customFormat="1" ht="25.5" customHeight="1" thickBot="1">
      <c r="A87" s="58">
        <v>14</v>
      </c>
      <c r="B87" s="108"/>
      <c r="C87" s="242" t="s">
        <v>29</v>
      </c>
      <c r="D87" s="243"/>
      <c r="E87" s="244"/>
      <c r="F87" s="245">
        <v>0</v>
      </c>
      <c r="G87" s="246">
        <v>4</v>
      </c>
      <c r="H87" s="246">
        <v>0</v>
      </c>
      <c r="I87" s="246">
        <v>0</v>
      </c>
      <c r="J87" s="246">
        <v>0</v>
      </c>
      <c r="K87" s="246">
        <v>0</v>
      </c>
      <c r="L87" s="246">
        <v>0</v>
      </c>
      <c r="M87" s="246">
        <v>0</v>
      </c>
      <c r="N87" s="246">
        <v>0</v>
      </c>
      <c r="O87" s="246">
        <v>4</v>
      </c>
      <c r="P87" s="246">
        <v>0</v>
      </c>
      <c r="Q87" s="246">
        <v>0</v>
      </c>
      <c r="R87" s="246">
        <v>0</v>
      </c>
      <c r="S87" s="246">
        <v>0</v>
      </c>
      <c r="T87" s="246">
        <v>0</v>
      </c>
      <c r="U87" s="246">
        <v>0</v>
      </c>
      <c r="V87" s="246">
        <v>0</v>
      </c>
      <c r="W87" s="247">
        <v>0</v>
      </c>
      <c r="X87" s="248">
        <f>SUM(F87:W87)</f>
        <v>8</v>
      </c>
      <c r="Y87" s="58">
        <f>+X87+X56+X25</f>
        <v>75</v>
      </c>
    </row>
  </sheetData>
  <mergeCells count="29">
    <mergeCell ref="D82:E82"/>
    <mergeCell ref="D83:E83"/>
    <mergeCell ref="D72:E72"/>
    <mergeCell ref="D73:E73"/>
    <mergeCell ref="D77:E77"/>
    <mergeCell ref="D78:E78"/>
    <mergeCell ref="D79:E79"/>
    <mergeCell ref="D81:E81"/>
    <mergeCell ref="D52:E52"/>
    <mergeCell ref="D66:E66"/>
    <mergeCell ref="D67:E67"/>
    <mergeCell ref="D76:E76"/>
    <mergeCell ref="D47:E47"/>
    <mergeCell ref="D48:E48"/>
    <mergeCell ref="D50:E50"/>
    <mergeCell ref="D51:E51"/>
    <mergeCell ref="D41:E41"/>
    <mergeCell ref="D42:E42"/>
    <mergeCell ref="D45:E45"/>
    <mergeCell ref="D46:E46"/>
    <mergeCell ref="D36:E36"/>
    <mergeCell ref="D20:E20"/>
    <mergeCell ref="D21:E21"/>
    <mergeCell ref="D35:E35"/>
    <mergeCell ref="B1:M1"/>
    <mergeCell ref="X4:X5"/>
    <mergeCell ref="D14:E14"/>
    <mergeCell ref="D15:E15"/>
    <mergeCell ref="C11:D11"/>
  </mergeCells>
  <printOptions/>
  <pageMargins left="0.75" right="0.75" top="0.68" bottom="0.48" header="0.78" footer="0.512"/>
  <pageSetup horizontalDpi="300" verticalDpi="300" orientation="landscape" pageOrder="overThenDown" paperSize="9" scale="38" r:id="rId2"/>
  <rowBreaks count="1" manualBreakCount="1">
    <brk id="56" min="1" max="25" man="1"/>
  </rowBreaks>
  <drawing r:id="rId1"/>
</worksheet>
</file>

<file path=xl/worksheets/sheet2.xml><?xml version="1.0" encoding="utf-8"?>
<worksheet xmlns="http://schemas.openxmlformats.org/spreadsheetml/2006/main" xmlns:r="http://schemas.openxmlformats.org/officeDocument/2006/relationships">
  <sheetPr>
    <tabColor indexed="44"/>
  </sheetPr>
  <dimension ref="A2:AB101"/>
  <sheetViews>
    <sheetView showZeros="0" view="pageBreakPreview" zoomScale="75" zoomScaleSheetLayoutView="75" workbookViewId="0" topLeftCell="A1">
      <pane xSplit="6" ySplit="4" topLeftCell="G76" activePane="bottomRight" state="frozen"/>
      <selection pane="topLeft" activeCell="A1" sqref="A1"/>
      <selection pane="topRight" activeCell="H1" sqref="H1"/>
      <selection pane="bottomLeft" activeCell="A5" sqref="A5"/>
      <selection pane="bottomRight" activeCell="F116" sqref="F116"/>
    </sheetView>
  </sheetViews>
  <sheetFormatPr defaultColWidth="9.00390625" defaultRowHeight="13.5"/>
  <cols>
    <col min="1" max="3" width="4.00390625" style="58" customWidth="1"/>
    <col min="4" max="4" width="9.00390625" style="58" customWidth="1"/>
    <col min="5" max="5" width="11.625" style="58" customWidth="1"/>
    <col min="6" max="6" width="13.875" style="58" customWidth="1"/>
    <col min="7" max="24" width="23.625" style="58" customWidth="1"/>
    <col min="25" max="26" width="25.75390625" style="58" customWidth="1"/>
    <col min="27" max="28" width="6.25390625" style="58" customWidth="1"/>
    <col min="29" max="30" width="25.75390625" style="58" customWidth="1"/>
    <col min="31" max="72" width="10.625" style="58" customWidth="1"/>
    <col min="73" max="16384" width="9.00390625" style="58" customWidth="1"/>
  </cols>
  <sheetData>
    <row r="2" spans="1:25" ht="26.25" customHeight="1" thickBot="1">
      <c r="A2" s="204" t="s">
        <v>217</v>
      </c>
      <c r="C2" s="147"/>
      <c r="D2" s="147"/>
      <c r="E2" s="147"/>
      <c r="F2" s="147"/>
      <c r="G2" s="148"/>
      <c r="H2" s="148"/>
      <c r="I2" s="148"/>
      <c r="P2" s="149" t="s">
        <v>143</v>
      </c>
      <c r="Q2" s="149"/>
      <c r="R2" s="149"/>
      <c r="Y2" s="149" t="s">
        <v>143</v>
      </c>
    </row>
    <row r="3" spans="1:25" ht="13.5">
      <c r="A3" s="165"/>
      <c r="B3" s="160"/>
      <c r="C3" s="160"/>
      <c r="D3" s="160"/>
      <c r="E3" s="160"/>
      <c r="F3" s="176" t="s">
        <v>115</v>
      </c>
      <c r="G3" s="61" t="s">
        <v>6</v>
      </c>
      <c r="H3" s="61" t="s">
        <v>266</v>
      </c>
      <c r="I3" s="61" t="s">
        <v>263</v>
      </c>
      <c r="J3" s="61" t="s">
        <v>4</v>
      </c>
      <c r="K3" s="61" t="s">
        <v>7</v>
      </c>
      <c r="L3" s="61" t="s">
        <v>9</v>
      </c>
      <c r="M3" s="61" t="s">
        <v>158</v>
      </c>
      <c r="N3" s="61" t="s">
        <v>160</v>
      </c>
      <c r="O3" s="61" t="s">
        <v>269</v>
      </c>
      <c r="P3" s="61" t="s">
        <v>10</v>
      </c>
      <c r="Q3" s="61" t="s">
        <v>12</v>
      </c>
      <c r="R3" s="61" t="s">
        <v>148</v>
      </c>
      <c r="S3" s="61" t="s">
        <v>163</v>
      </c>
      <c r="T3" s="61" t="s">
        <v>164</v>
      </c>
      <c r="U3" s="61" t="s">
        <v>150</v>
      </c>
      <c r="V3" s="61" t="s">
        <v>141</v>
      </c>
      <c r="W3" s="61" t="s">
        <v>13</v>
      </c>
      <c r="X3" s="62" t="s">
        <v>14</v>
      </c>
      <c r="Y3" s="383" t="s">
        <v>234</v>
      </c>
    </row>
    <row r="4" spans="1:25" ht="14.25" thickBot="1">
      <c r="A4" s="108"/>
      <c r="B4" s="163" t="s">
        <v>116</v>
      </c>
      <c r="C4" s="164"/>
      <c r="D4" s="164"/>
      <c r="E4" s="164"/>
      <c r="F4" s="177"/>
      <c r="G4" s="85" t="s">
        <v>5</v>
      </c>
      <c r="H4" s="85" t="s">
        <v>268</v>
      </c>
      <c r="I4" s="85" t="s">
        <v>265</v>
      </c>
      <c r="J4" s="85" t="s">
        <v>3</v>
      </c>
      <c r="K4" s="85" t="s">
        <v>0</v>
      </c>
      <c r="L4" s="85" t="s">
        <v>8</v>
      </c>
      <c r="M4" s="85" t="s">
        <v>157</v>
      </c>
      <c r="N4" s="85" t="s">
        <v>159</v>
      </c>
      <c r="O4" s="85" t="s">
        <v>271</v>
      </c>
      <c r="P4" s="85" t="s">
        <v>1</v>
      </c>
      <c r="Q4" s="85" t="s">
        <v>11</v>
      </c>
      <c r="R4" s="85" t="s">
        <v>149</v>
      </c>
      <c r="S4" s="85" t="s">
        <v>161</v>
      </c>
      <c r="T4" s="85" t="s">
        <v>162</v>
      </c>
      <c r="U4" s="85" t="s">
        <v>156</v>
      </c>
      <c r="V4" s="85" t="s">
        <v>142</v>
      </c>
      <c r="W4" s="85" t="s">
        <v>2</v>
      </c>
      <c r="X4" s="136" t="s">
        <v>15</v>
      </c>
      <c r="Y4" s="384"/>
    </row>
    <row r="5" spans="1:25" ht="13.5">
      <c r="A5" s="125" t="s">
        <v>117</v>
      </c>
      <c r="B5" s="147"/>
      <c r="C5" s="147"/>
      <c r="D5" s="147"/>
      <c r="E5" s="147"/>
      <c r="F5" s="178"/>
      <c r="G5" s="65"/>
      <c r="H5" s="66"/>
      <c r="I5" s="66"/>
      <c r="J5" s="66"/>
      <c r="K5" s="66"/>
      <c r="L5" s="66"/>
      <c r="M5" s="66"/>
      <c r="N5" s="66"/>
      <c r="O5" s="66"/>
      <c r="P5" s="66"/>
      <c r="Q5" s="66"/>
      <c r="R5" s="66"/>
      <c r="S5" s="66"/>
      <c r="T5" s="66"/>
      <c r="U5" s="66"/>
      <c r="V5" s="66"/>
      <c r="W5" s="66"/>
      <c r="X5" s="67"/>
      <c r="Y5" s="168"/>
    </row>
    <row r="6" spans="1:25" ht="13.5">
      <c r="A6" s="95"/>
      <c r="B6" s="99" t="s">
        <v>118</v>
      </c>
      <c r="C6" s="106"/>
      <c r="D6" s="106"/>
      <c r="E6" s="106"/>
      <c r="F6" s="100"/>
      <c r="G6" s="74">
        <v>393575</v>
      </c>
      <c r="H6" s="98">
        <v>0</v>
      </c>
      <c r="I6" s="98">
        <v>300000</v>
      </c>
      <c r="J6" s="98">
        <v>0</v>
      </c>
      <c r="K6" s="98">
        <v>247080</v>
      </c>
      <c r="L6" s="98">
        <v>44956</v>
      </c>
      <c r="M6" s="98">
        <v>102</v>
      </c>
      <c r="N6" s="98">
        <v>21679</v>
      </c>
      <c r="O6" s="98">
        <v>925000</v>
      </c>
      <c r="P6" s="98">
        <v>428467</v>
      </c>
      <c r="Q6" s="98">
        <v>29379</v>
      </c>
      <c r="R6" s="98">
        <v>0</v>
      </c>
      <c r="S6" s="98">
        <v>18853</v>
      </c>
      <c r="T6" s="98">
        <v>22650</v>
      </c>
      <c r="U6" s="98">
        <v>0</v>
      </c>
      <c r="V6" s="98">
        <v>206742</v>
      </c>
      <c r="W6" s="98">
        <v>634154</v>
      </c>
      <c r="X6" s="140">
        <v>74848</v>
      </c>
      <c r="Y6" s="144">
        <f aca="true" t="shared" si="0" ref="Y6:Y27">SUM(G6:X6)</f>
        <v>3347485</v>
      </c>
    </row>
    <row r="7" spans="1:25" ht="13.5">
      <c r="A7" s="95"/>
      <c r="B7" s="102"/>
      <c r="C7" s="99" t="s">
        <v>119</v>
      </c>
      <c r="D7" s="106"/>
      <c r="E7" s="106"/>
      <c r="F7" s="100"/>
      <c r="G7" s="154">
        <v>392959</v>
      </c>
      <c r="H7" s="157">
        <v>0</v>
      </c>
      <c r="I7" s="157">
        <v>300000</v>
      </c>
      <c r="J7" s="157">
        <v>0</v>
      </c>
      <c r="K7" s="157">
        <v>215191</v>
      </c>
      <c r="L7" s="157">
        <v>44857</v>
      </c>
      <c r="M7" s="157">
        <v>0</v>
      </c>
      <c r="N7" s="157">
        <v>2025</v>
      </c>
      <c r="O7" s="157">
        <v>862500</v>
      </c>
      <c r="P7" s="157">
        <v>186180</v>
      </c>
      <c r="Q7" s="157">
        <v>29378</v>
      </c>
      <c r="R7" s="157">
        <v>0</v>
      </c>
      <c r="S7" s="157">
        <v>18853</v>
      </c>
      <c r="T7" s="157">
        <v>6731</v>
      </c>
      <c r="U7" s="157">
        <v>0</v>
      </c>
      <c r="V7" s="157">
        <v>91855</v>
      </c>
      <c r="W7" s="157">
        <v>634147</v>
      </c>
      <c r="X7" s="150">
        <v>69280</v>
      </c>
      <c r="Y7" s="170">
        <f t="shared" si="0"/>
        <v>2853956</v>
      </c>
    </row>
    <row r="8" spans="1:25" ht="13.5">
      <c r="A8" s="95"/>
      <c r="B8" s="102"/>
      <c r="C8" s="102"/>
      <c r="D8" s="239" t="s">
        <v>120</v>
      </c>
      <c r="E8" s="260"/>
      <c r="F8" s="241"/>
      <c r="G8" s="224">
        <v>392959</v>
      </c>
      <c r="H8" s="225">
        <v>0</v>
      </c>
      <c r="I8" s="225">
        <v>0</v>
      </c>
      <c r="J8" s="225">
        <v>0</v>
      </c>
      <c r="K8" s="225">
        <v>214556</v>
      </c>
      <c r="L8" s="225">
        <v>44857</v>
      </c>
      <c r="M8" s="225">
        <v>0</v>
      </c>
      <c r="N8" s="225">
        <v>1920</v>
      </c>
      <c r="O8" s="225">
        <v>0</v>
      </c>
      <c r="P8" s="225">
        <v>185682</v>
      </c>
      <c r="Q8" s="225">
        <v>29378</v>
      </c>
      <c r="R8" s="225">
        <v>0</v>
      </c>
      <c r="S8" s="225">
        <v>0</v>
      </c>
      <c r="T8" s="225">
        <v>6731</v>
      </c>
      <c r="U8" s="225">
        <v>0</v>
      </c>
      <c r="V8" s="225">
        <v>91855</v>
      </c>
      <c r="W8" s="225">
        <v>610740</v>
      </c>
      <c r="X8" s="226">
        <v>69280</v>
      </c>
      <c r="Y8" s="227">
        <f t="shared" si="0"/>
        <v>1647958</v>
      </c>
    </row>
    <row r="9" spans="1:25" ht="9.75" customHeight="1" hidden="1">
      <c r="A9" s="95"/>
      <c r="B9" s="102"/>
      <c r="C9" s="102"/>
      <c r="D9" s="239"/>
      <c r="E9" s="260"/>
      <c r="F9" s="241"/>
      <c r="G9" s="224">
        <v>0</v>
      </c>
      <c r="H9" s="225">
        <v>0</v>
      </c>
      <c r="I9" s="225">
        <v>0</v>
      </c>
      <c r="J9" s="225">
        <v>0</v>
      </c>
      <c r="K9" s="225">
        <v>0</v>
      </c>
      <c r="L9" s="225">
        <v>0</v>
      </c>
      <c r="M9" s="225">
        <v>0</v>
      </c>
      <c r="N9" s="225">
        <v>0</v>
      </c>
      <c r="O9" s="225">
        <v>0</v>
      </c>
      <c r="P9" s="225">
        <v>0</v>
      </c>
      <c r="Q9" s="225">
        <v>0</v>
      </c>
      <c r="R9" s="225">
        <v>0</v>
      </c>
      <c r="S9" s="225">
        <v>0</v>
      </c>
      <c r="T9" s="225">
        <v>0</v>
      </c>
      <c r="U9" s="225">
        <v>0</v>
      </c>
      <c r="V9" s="225">
        <v>0</v>
      </c>
      <c r="W9" s="225">
        <v>0</v>
      </c>
      <c r="X9" s="226">
        <v>0</v>
      </c>
      <c r="Y9" s="227">
        <f t="shared" si="0"/>
        <v>0</v>
      </c>
    </row>
    <row r="10" spans="1:25" ht="13.5">
      <c r="A10" s="95"/>
      <c r="B10" s="102"/>
      <c r="C10" s="102"/>
      <c r="D10" s="239" t="s">
        <v>47</v>
      </c>
      <c r="E10" s="260"/>
      <c r="F10" s="241"/>
      <c r="G10" s="224">
        <v>0</v>
      </c>
      <c r="H10" s="225">
        <v>0</v>
      </c>
      <c r="I10" s="225">
        <v>0</v>
      </c>
      <c r="J10" s="225">
        <v>0</v>
      </c>
      <c r="K10" s="225">
        <v>0</v>
      </c>
      <c r="L10" s="225">
        <v>0</v>
      </c>
      <c r="M10" s="225">
        <v>0</v>
      </c>
      <c r="N10" s="225">
        <v>0</v>
      </c>
      <c r="O10" s="225">
        <v>0</v>
      </c>
      <c r="P10" s="225">
        <v>0</v>
      </c>
      <c r="Q10" s="225">
        <v>0</v>
      </c>
      <c r="R10" s="225">
        <v>0</v>
      </c>
      <c r="S10" s="225">
        <v>0</v>
      </c>
      <c r="T10" s="225">
        <v>0</v>
      </c>
      <c r="U10" s="225">
        <v>0</v>
      </c>
      <c r="V10" s="225">
        <v>0</v>
      </c>
      <c r="W10" s="225">
        <v>0</v>
      </c>
      <c r="X10" s="226">
        <v>0</v>
      </c>
      <c r="Y10" s="227">
        <f t="shared" si="0"/>
        <v>0</v>
      </c>
    </row>
    <row r="11" spans="1:25" ht="13.5">
      <c r="A11" s="95"/>
      <c r="B11" s="102"/>
      <c r="C11" s="101"/>
      <c r="D11" s="261" t="s">
        <v>48</v>
      </c>
      <c r="E11" s="262"/>
      <c r="F11" s="263"/>
      <c r="G11" s="214">
        <v>0</v>
      </c>
      <c r="H11" s="215">
        <v>0</v>
      </c>
      <c r="I11" s="215">
        <v>300000</v>
      </c>
      <c r="J11" s="215">
        <v>0</v>
      </c>
      <c r="K11" s="215">
        <v>635</v>
      </c>
      <c r="L11" s="215">
        <v>0</v>
      </c>
      <c r="M11" s="215">
        <v>0</v>
      </c>
      <c r="N11" s="215">
        <v>105</v>
      </c>
      <c r="O11" s="215">
        <v>862500</v>
      </c>
      <c r="P11" s="215">
        <v>498</v>
      </c>
      <c r="Q11" s="215">
        <v>0</v>
      </c>
      <c r="R11" s="215">
        <v>0</v>
      </c>
      <c r="S11" s="215">
        <v>18853</v>
      </c>
      <c r="T11" s="215">
        <v>0</v>
      </c>
      <c r="U11" s="215">
        <v>0</v>
      </c>
      <c r="V11" s="215">
        <v>0</v>
      </c>
      <c r="W11" s="215">
        <v>23407</v>
      </c>
      <c r="X11" s="216">
        <v>0</v>
      </c>
      <c r="Y11" s="217">
        <f t="shared" si="0"/>
        <v>1205998</v>
      </c>
    </row>
    <row r="12" spans="1:25" ht="13.5">
      <c r="A12" s="95"/>
      <c r="B12" s="102"/>
      <c r="C12" s="153" t="s">
        <v>121</v>
      </c>
      <c r="D12" s="147"/>
      <c r="E12" s="147"/>
      <c r="F12" s="178"/>
      <c r="G12" s="154">
        <v>616</v>
      </c>
      <c r="H12" s="157">
        <v>0</v>
      </c>
      <c r="I12" s="157">
        <v>0</v>
      </c>
      <c r="J12" s="157">
        <v>0</v>
      </c>
      <c r="K12" s="157">
        <v>31889</v>
      </c>
      <c r="L12" s="157">
        <v>99</v>
      </c>
      <c r="M12" s="157">
        <v>102</v>
      </c>
      <c r="N12" s="157">
        <v>19654</v>
      </c>
      <c r="O12" s="157">
        <v>62500</v>
      </c>
      <c r="P12" s="157">
        <v>242287</v>
      </c>
      <c r="Q12" s="157">
        <v>1</v>
      </c>
      <c r="R12" s="157">
        <v>0</v>
      </c>
      <c r="S12" s="157">
        <v>0</v>
      </c>
      <c r="T12" s="157">
        <v>15919</v>
      </c>
      <c r="U12" s="157">
        <v>0</v>
      </c>
      <c r="V12" s="157">
        <v>114887</v>
      </c>
      <c r="W12" s="157">
        <v>7</v>
      </c>
      <c r="X12" s="150">
        <v>5568</v>
      </c>
      <c r="Y12" s="170">
        <f t="shared" si="0"/>
        <v>493529</v>
      </c>
    </row>
    <row r="13" spans="1:25" ht="13.5">
      <c r="A13" s="95"/>
      <c r="B13" s="102"/>
      <c r="C13" s="102"/>
      <c r="D13" s="239" t="s">
        <v>49</v>
      </c>
      <c r="E13" s="260"/>
      <c r="F13" s="241"/>
      <c r="G13" s="224">
        <v>0</v>
      </c>
      <c r="H13" s="225">
        <v>0</v>
      </c>
      <c r="I13" s="225">
        <v>0</v>
      </c>
      <c r="J13" s="225">
        <v>0</v>
      </c>
      <c r="K13" s="225">
        <v>0</v>
      </c>
      <c r="L13" s="225">
        <v>0</v>
      </c>
      <c r="M13" s="225">
        <v>0</v>
      </c>
      <c r="N13" s="225">
        <v>0</v>
      </c>
      <c r="O13" s="225">
        <v>0</v>
      </c>
      <c r="P13" s="225">
        <v>0</v>
      </c>
      <c r="Q13" s="225">
        <v>0</v>
      </c>
      <c r="R13" s="225">
        <v>0</v>
      </c>
      <c r="S13" s="225">
        <v>0</v>
      </c>
      <c r="T13" s="225">
        <v>0</v>
      </c>
      <c r="U13" s="225">
        <v>0</v>
      </c>
      <c r="V13" s="225">
        <v>0</v>
      </c>
      <c r="W13" s="225">
        <v>0</v>
      </c>
      <c r="X13" s="226">
        <v>0</v>
      </c>
      <c r="Y13" s="227">
        <f t="shared" si="0"/>
        <v>0</v>
      </c>
    </row>
    <row r="14" spans="1:25" ht="13.5">
      <c r="A14" s="95"/>
      <c r="B14" s="102"/>
      <c r="C14" s="102"/>
      <c r="D14" s="239" t="s">
        <v>50</v>
      </c>
      <c r="E14" s="260"/>
      <c r="F14" s="241"/>
      <c r="G14" s="224">
        <v>0</v>
      </c>
      <c r="H14" s="225">
        <v>0</v>
      </c>
      <c r="I14" s="225">
        <v>0</v>
      </c>
      <c r="J14" s="225">
        <v>0</v>
      </c>
      <c r="K14" s="225">
        <v>0</v>
      </c>
      <c r="L14" s="225">
        <v>0</v>
      </c>
      <c r="M14" s="225">
        <v>0</v>
      </c>
      <c r="N14" s="225">
        <v>0</v>
      </c>
      <c r="O14" s="225">
        <v>0</v>
      </c>
      <c r="P14" s="225">
        <v>0</v>
      </c>
      <c r="Q14" s="225">
        <v>0</v>
      </c>
      <c r="R14" s="225">
        <v>0</v>
      </c>
      <c r="S14" s="225">
        <v>0</v>
      </c>
      <c r="T14" s="225">
        <v>0</v>
      </c>
      <c r="U14" s="225">
        <v>0</v>
      </c>
      <c r="V14" s="225">
        <v>0</v>
      </c>
      <c r="W14" s="225">
        <v>0</v>
      </c>
      <c r="X14" s="226">
        <v>0</v>
      </c>
      <c r="Y14" s="227">
        <f t="shared" si="0"/>
        <v>0</v>
      </c>
    </row>
    <row r="15" spans="1:25" ht="13.5">
      <c r="A15" s="95"/>
      <c r="B15" s="102"/>
      <c r="C15" s="102"/>
      <c r="D15" s="239" t="s">
        <v>51</v>
      </c>
      <c r="E15" s="260"/>
      <c r="F15" s="241"/>
      <c r="G15" s="224">
        <v>0</v>
      </c>
      <c r="H15" s="225">
        <v>0</v>
      </c>
      <c r="I15" s="225">
        <v>0</v>
      </c>
      <c r="J15" s="225">
        <v>0</v>
      </c>
      <c r="K15" s="225">
        <v>23439</v>
      </c>
      <c r="L15" s="225">
        <v>95</v>
      </c>
      <c r="M15" s="225">
        <v>0</v>
      </c>
      <c r="N15" s="225">
        <v>19654</v>
      </c>
      <c r="O15" s="225">
        <v>62500</v>
      </c>
      <c r="P15" s="225">
        <v>241240</v>
      </c>
      <c r="Q15" s="225">
        <v>0</v>
      </c>
      <c r="R15" s="225">
        <v>0</v>
      </c>
      <c r="S15" s="225">
        <v>0</v>
      </c>
      <c r="T15" s="225">
        <v>15919</v>
      </c>
      <c r="U15" s="225">
        <v>0</v>
      </c>
      <c r="V15" s="225">
        <v>114718</v>
      </c>
      <c r="W15" s="225">
        <v>0</v>
      </c>
      <c r="X15" s="226">
        <v>5568</v>
      </c>
      <c r="Y15" s="227">
        <f t="shared" si="0"/>
        <v>483133</v>
      </c>
    </row>
    <row r="16" spans="1:25" ht="13.5">
      <c r="A16" s="95"/>
      <c r="B16" s="101"/>
      <c r="C16" s="101"/>
      <c r="D16" s="261" t="s">
        <v>52</v>
      </c>
      <c r="E16" s="262"/>
      <c r="F16" s="263"/>
      <c r="G16" s="214">
        <v>616</v>
      </c>
      <c r="H16" s="215">
        <v>0</v>
      </c>
      <c r="I16" s="215">
        <v>0</v>
      </c>
      <c r="J16" s="215">
        <v>0</v>
      </c>
      <c r="K16" s="215">
        <v>8450</v>
      </c>
      <c r="L16" s="215">
        <v>4</v>
      </c>
      <c r="M16" s="215">
        <v>102</v>
      </c>
      <c r="N16" s="215">
        <v>0</v>
      </c>
      <c r="O16" s="215">
        <v>0</v>
      </c>
      <c r="P16" s="215">
        <v>1047</v>
      </c>
      <c r="Q16" s="215">
        <v>1</v>
      </c>
      <c r="R16" s="215">
        <v>0</v>
      </c>
      <c r="S16" s="215">
        <v>0</v>
      </c>
      <c r="T16" s="215">
        <v>0</v>
      </c>
      <c r="U16" s="215">
        <v>0</v>
      </c>
      <c r="V16" s="215">
        <v>169</v>
      </c>
      <c r="W16" s="215">
        <v>7</v>
      </c>
      <c r="X16" s="216">
        <v>0</v>
      </c>
      <c r="Y16" s="217">
        <f t="shared" si="0"/>
        <v>10396</v>
      </c>
    </row>
    <row r="17" spans="1:27" ht="13.5">
      <c r="A17" s="95"/>
      <c r="B17" s="99" t="s">
        <v>122</v>
      </c>
      <c r="C17" s="106"/>
      <c r="D17" s="106"/>
      <c r="E17" s="106"/>
      <c r="F17" s="100"/>
      <c r="G17" s="74">
        <v>9690</v>
      </c>
      <c r="H17" s="98">
        <v>0</v>
      </c>
      <c r="I17" s="98">
        <v>0</v>
      </c>
      <c r="J17" s="98">
        <v>0</v>
      </c>
      <c r="K17" s="98">
        <v>28782</v>
      </c>
      <c r="L17" s="98">
        <v>14585</v>
      </c>
      <c r="M17" s="98">
        <v>1238</v>
      </c>
      <c r="N17" s="98">
        <v>21679</v>
      </c>
      <c r="O17" s="98">
        <v>29940</v>
      </c>
      <c r="P17" s="98">
        <v>445224</v>
      </c>
      <c r="Q17" s="98">
        <v>3109</v>
      </c>
      <c r="R17" s="98">
        <v>0</v>
      </c>
      <c r="S17" s="98">
        <v>6083</v>
      </c>
      <c r="T17" s="98">
        <v>15919</v>
      </c>
      <c r="U17" s="98">
        <v>0</v>
      </c>
      <c r="V17" s="98">
        <v>41333</v>
      </c>
      <c r="W17" s="98">
        <v>65252</v>
      </c>
      <c r="X17" s="140">
        <v>6532</v>
      </c>
      <c r="Y17" s="144">
        <f t="shared" si="0"/>
        <v>689366</v>
      </c>
      <c r="AA17" s="148" t="s">
        <v>236</v>
      </c>
    </row>
    <row r="18" spans="1:28" ht="13.5">
      <c r="A18" s="95"/>
      <c r="B18" s="102"/>
      <c r="C18" s="99" t="s">
        <v>123</v>
      </c>
      <c r="D18" s="106"/>
      <c r="E18" s="106"/>
      <c r="F18" s="100"/>
      <c r="G18" s="154">
        <v>0</v>
      </c>
      <c r="H18" s="157">
        <v>0</v>
      </c>
      <c r="I18" s="157">
        <v>0</v>
      </c>
      <c r="J18" s="157">
        <v>0</v>
      </c>
      <c r="K18" s="157">
        <v>0</v>
      </c>
      <c r="L18" s="157">
        <v>10962</v>
      </c>
      <c r="M18" s="157">
        <v>1238</v>
      </c>
      <c r="N18" s="157">
        <v>0</v>
      </c>
      <c r="O18" s="157">
        <v>29940</v>
      </c>
      <c r="P18" s="157">
        <v>250590</v>
      </c>
      <c r="Q18" s="157">
        <v>0</v>
      </c>
      <c r="R18" s="157">
        <v>0</v>
      </c>
      <c r="S18" s="157">
        <v>3828</v>
      </c>
      <c r="T18" s="157">
        <v>0</v>
      </c>
      <c r="U18" s="157">
        <v>0</v>
      </c>
      <c r="V18" s="157">
        <v>41333</v>
      </c>
      <c r="W18" s="157">
        <v>46665</v>
      </c>
      <c r="X18" s="150">
        <v>5568</v>
      </c>
      <c r="Y18" s="170">
        <f t="shared" si="0"/>
        <v>390124</v>
      </c>
      <c r="AA18" s="385">
        <f>Y17+Y39+Y67+Y70</f>
        <v>7057900</v>
      </c>
      <c r="AB18" s="385"/>
    </row>
    <row r="19" spans="1:25" ht="13.5">
      <c r="A19" s="95"/>
      <c r="B19" s="102"/>
      <c r="C19" s="102"/>
      <c r="D19" s="239" t="s">
        <v>53</v>
      </c>
      <c r="E19" s="260"/>
      <c r="F19" s="241"/>
      <c r="G19" s="224">
        <v>0</v>
      </c>
      <c r="H19" s="225">
        <v>0</v>
      </c>
      <c r="I19" s="225">
        <v>0</v>
      </c>
      <c r="J19" s="225">
        <v>0</v>
      </c>
      <c r="K19" s="225">
        <v>0</v>
      </c>
      <c r="L19" s="225">
        <v>7409</v>
      </c>
      <c r="M19" s="225">
        <v>0</v>
      </c>
      <c r="N19" s="225">
        <v>0</v>
      </c>
      <c r="O19" s="225">
        <v>25975</v>
      </c>
      <c r="P19" s="225">
        <v>139805</v>
      </c>
      <c r="Q19" s="225">
        <v>0</v>
      </c>
      <c r="R19" s="225">
        <v>0</v>
      </c>
      <c r="S19" s="225">
        <v>0</v>
      </c>
      <c r="T19" s="225">
        <v>0</v>
      </c>
      <c r="U19" s="225">
        <v>0</v>
      </c>
      <c r="V19" s="225">
        <v>19023</v>
      </c>
      <c r="W19" s="225">
        <v>22538</v>
      </c>
      <c r="X19" s="226">
        <v>0</v>
      </c>
      <c r="Y19" s="227">
        <f t="shared" si="0"/>
        <v>214750</v>
      </c>
    </row>
    <row r="20" spans="1:25" ht="13.5">
      <c r="A20" s="95"/>
      <c r="B20" s="102"/>
      <c r="C20" s="102"/>
      <c r="D20" s="239" t="s">
        <v>54</v>
      </c>
      <c r="E20" s="260"/>
      <c r="F20" s="241"/>
      <c r="G20" s="224">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6">
        <v>0</v>
      </c>
      <c r="Y20" s="227">
        <f t="shared" si="0"/>
        <v>0</v>
      </c>
    </row>
    <row r="21" spans="1:25" ht="13.5">
      <c r="A21" s="95"/>
      <c r="B21" s="102"/>
      <c r="C21" s="101"/>
      <c r="D21" s="261" t="s">
        <v>48</v>
      </c>
      <c r="E21" s="262"/>
      <c r="F21" s="263"/>
      <c r="G21" s="214">
        <v>0</v>
      </c>
      <c r="H21" s="215">
        <v>0</v>
      </c>
      <c r="I21" s="215">
        <v>0</v>
      </c>
      <c r="J21" s="215">
        <v>0</v>
      </c>
      <c r="K21" s="215">
        <v>0</v>
      </c>
      <c r="L21" s="215">
        <v>3553</v>
      </c>
      <c r="M21" s="215">
        <v>1238</v>
      </c>
      <c r="N21" s="215">
        <v>0</v>
      </c>
      <c r="O21" s="215">
        <v>3965</v>
      </c>
      <c r="P21" s="215">
        <v>110785</v>
      </c>
      <c r="Q21" s="215">
        <v>0</v>
      </c>
      <c r="R21" s="215">
        <v>0</v>
      </c>
      <c r="S21" s="215">
        <v>3828</v>
      </c>
      <c r="T21" s="215">
        <v>0</v>
      </c>
      <c r="U21" s="215">
        <v>0</v>
      </c>
      <c r="V21" s="215">
        <v>22310</v>
      </c>
      <c r="W21" s="215">
        <v>24127</v>
      </c>
      <c r="X21" s="216">
        <v>5568</v>
      </c>
      <c r="Y21" s="217">
        <f t="shared" si="0"/>
        <v>175374</v>
      </c>
    </row>
    <row r="22" spans="1:25" ht="13.5">
      <c r="A22" s="95"/>
      <c r="B22" s="102"/>
      <c r="C22" s="153" t="s">
        <v>124</v>
      </c>
      <c r="D22" s="147"/>
      <c r="E22" s="147"/>
      <c r="F22" s="178"/>
      <c r="G22" s="154">
        <v>9690</v>
      </c>
      <c r="H22" s="157">
        <v>0</v>
      </c>
      <c r="I22" s="157">
        <v>0</v>
      </c>
      <c r="J22" s="157">
        <v>0</v>
      </c>
      <c r="K22" s="157">
        <v>28782</v>
      </c>
      <c r="L22" s="157">
        <v>3623</v>
      </c>
      <c r="M22" s="157">
        <v>0</v>
      </c>
      <c r="N22" s="157">
        <v>21679</v>
      </c>
      <c r="O22" s="157">
        <v>0</v>
      </c>
      <c r="P22" s="157">
        <v>194634</v>
      </c>
      <c r="Q22" s="157">
        <v>3109</v>
      </c>
      <c r="R22" s="157">
        <v>0</v>
      </c>
      <c r="S22" s="157">
        <v>2255</v>
      </c>
      <c r="T22" s="157">
        <v>15919</v>
      </c>
      <c r="U22" s="157">
        <v>0</v>
      </c>
      <c r="V22" s="157">
        <v>0</v>
      </c>
      <c r="W22" s="157">
        <v>18587</v>
      </c>
      <c r="X22" s="150">
        <v>964</v>
      </c>
      <c r="Y22" s="170">
        <f t="shared" si="0"/>
        <v>299242</v>
      </c>
    </row>
    <row r="23" spans="1:25" ht="13.5">
      <c r="A23" s="95"/>
      <c r="B23" s="102"/>
      <c r="C23" s="102"/>
      <c r="D23" s="264" t="s">
        <v>55</v>
      </c>
      <c r="E23" s="266"/>
      <c r="F23" s="267"/>
      <c r="G23" s="268">
        <v>9690</v>
      </c>
      <c r="H23" s="269">
        <v>0</v>
      </c>
      <c r="I23" s="269">
        <v>0</v>
      </c>
      <c r="J23" s="269">
        <v>0</v>
      </c>
      <c r="K23" s="269">
        <v>28782</v>
      </c>
      <c r="L23" s="269">
        <v>3623</v>
      </c>
      <c r="M23" s="269">
        <v>0</v>
      </c>
      <c r="N23" s="269">
        <v>21679</v>
      </c>
      <c r="O23" s="269">
        <v>0</v>
      </c>
      <c r="P23" s="269">
        <v>194634</v>
      </c>
      <c r="Q23" s="269">
        <v>3109</v>
      </c>
      <c r="R23" s="269">
        <v>0</v>
      </c>
      <c r="S23" s="269">
        <v>2255</v>
      </c>
      <c r="T23" s="269">
        <v>15919</v>
      </c>
      <c r="U23" s="269">
        <v>0</v>
      </c>
      <c r="V23" s="269">
        <v>0</v>
      </c>
      <c r="W23" s="269">
        <v>18574</v>
      </c>
      <c r="X23" s="270">
        <v>964</v>
      </c>
      <c r="Y23" s="271">
        <f t="shared" si="0"/>
        <v>299229</v>
      </c>
    </row>
    <row r="24" spans="1:25" ht="13.5">
      <c r="A24" s="95"/>
      <c r="B24" s="102"/>
      <c r="C24" s="102"/>
      <c r="D24" s="237"/>
      <c r="E24" s="239" t="s">
        <v>56</v>
      </c>
      <c r="F24" s="241"/>
      <c r="G24" s="224">
        <v>9690</v>
      </c>
      <c r="H24" s="225">
        <v>0</v>
      </c>
      <c r="I24" s="225">
        <v>0</v>
      </c>
      <c r="J24" s="225">
        <v>0</v>
      </c>
      <c r="K24" s="225">
        <v>28782</v>
      </c>
      <c r="L24" s="225">
        <v>3623</v>
      </c>
      <c r="M24" s="225">
        <v>0</v>
      </c>
      <c r="N24" s="225">
        <v>21679</v>
      </c>
      <c r="O24" s="225">
        <v>0</v>
      </c>
      <c r="P24" s="225">
        <v>194634</v>
      </c>
      <c r="Q24" s="225">
        <v>3109</v>
      </c>
      <c r="R24" s="225">
        <v>0</v>
      </c>
      <c r="S24" s="225">
        <v>2255</v>
      </c>
      <c r="T24" s="225">
        <v>15919</v>
      </c>
      <c r="U24" s="225">
        <v>0</v>
      </c>
      <c r="V24" s="225">
        <v>0</v>
      </c>
      <c r="W24" s="225">
        <v>18574</v>
      </c>
      <c r="X24" s="226">
        <v>964</v>
      </c>
      <c r="Y24" s="227">
        <f t="shared" si="0"/>
        <v>299229</v>
      </c>
    </row>
    <row r="25" spans="1:25" ht="13.5">
      <c r="A25" s="95"/>
      <c r="B25" s="102"/>
      <c r="C25" s="102"/>
      <c r="D25" s="272"/>
      <c r="E25" s="239" t="s">
        <v>57</v>
      </c>
      <c r="F25" s="241"/>
      <c r="G25" s="224">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6">
        <v>0</v>
      </c>
      <c r="Y25" s="227">
        <f t="shared" si="0"/>
        <v>0</v>
      </c>
    </row>
    <row r="26" spans="1:25" ht="13.5">
      <c r="A26" s="95"/>
      <c r="B26" s="101"/>
      <c r="C26" s="101"/>
      <c r="D26" s="265" t="s">
        <v>58</v>
      </c>
      <c r="E26" s="152"/>
      <c r="F26" s="179"/>
      <c r="G26" s="211">
        <v>0</v>
      </c>
      <c r="H26" s="212">
        <v>0</v>
      </c>
      <c r="I26" s="212">
        <v>0</v>
      </c>
      <c r="J26" s="212">
        <v>0</v>
      </c>
      <c r="K26" s="212">
        <v>0</v>
      </c>
      <c r="L26" s="212">
        <v>0</v>
      </c>
      <c r="M26" s="212">
        <v>0</v>
      </c>
      <c r="N26" s="212">
        <v>0</v>
      </c>
      <c r="O26" s="212">
        <v>0</v>
      </c>
      <c r="P26" s="212">
        <v>0</v>
      </c>
      <c r="Q26" s="212">
        <v>0</v>
      </c>
      <c r="R26" s="212">
        <v>0</v>
      </c>
      <c r="S26" s="212">
        <v>0</v>
      </c>
      <c r="T26" s="212">
        <v>0</v>
      </c>
      <c r="U26" s="212">
        <v>0</v>
      </c>
      <c r="V26" s="212">
        <v>0</v>
      </c>
      <c r="W26" s="212">
        <v>13</v>
      </c>
      <c r="X26" s="101">
        <v>0</v>
      </c>
      <c r="Y26" s="259">
        <f t="shared" si="0"/>
        <v>13</v>
      </c>
    </row>
    <row r="27" spans="1:25" ht="14.25" thickBot="1">
      <c r="A27" s="108"/>
      <c r="B27" s="181" t="s">
        <v>125</v>
      </c>
      <c r="C27" s="164"/>
      <c r="D27" s="164"/>
      <c r="E27" s="164"/>
      <c r="F27" s="177"/>
      <c r="G27" s="75">
        <v>383885</v>
      </c>
      <c r="H27" s="59">
        <v>0</v>
      </c>
      <c r="I27" s="59">
        <v>300000</v>
      </c>
      <c r="J27" s="59">
        <v>0</v>
      </c>
      <c r="K27" s="59">
        <v>218298</v>
      </c>
      <c r="L27" s="59">
        <v>30371</v>
      </c>
      <c r="M27" s="158">
        <v>-1136</v>
      </c>
      <c r="N27" s="59">
        <v>0</v>
      </c>
      <c r="O27" s="59">
        <v>895060</v>
      </c>
      <c r="P27" s="59">
        <v>-16757</v>
      </c>
      <c r="Q27" s="59">
        <v>26270</v>
      </c>
      <c r="R27" s="59">
        <v>0</v>
      </c>
      <c r="S27" s="59">
        <v>12770</v>
      </c>
      <c r="T27" s="59">
        <v>6731</v>
      </c>
      <c r="U27" s="59">
        <v>0</v>
      </c>
      <c r="V27" s="59">
        <v>165409</v>
      </c>
      <c r="W27" s="59">
        <v>568902</v>
      </c>
      <c r="X27" s="141">
        <v>68316</v>
      </c>
      <c r="Y27" s="145">
        <f t="shared" si="0"/>
        <v>2658119</v>
      </c>
    </row>
    <row r="28" spans="1:25" ht="13.5">
      <c r="A28" s="125" t="s">
        <v>126</v>
      </c>
      <c r="B28" s="162"/>
      <c r="C28" s="147"/>
      <c r="D28" s="147"/>
      <c r="E28" s="147"/>
      <c r="F28" s="178"/>
      <c r="G28" s="189"/>
      <c r="H28" s="190"/>
      <c r="I28" s="190"/>
      <c r="J28" s="190"/>
      <c r="K28" s="190"/>
      <c r="L28" s="190"/>
      <c r="M28" s="190"/>
      <c r="N28" s="190"/>
      <c r="O28" s="190"/>
      <c r="P28" s="190"/>
      <c r="Q28" s="190"/>
      <c r="R28" s="190"/>
      <c r="S28" s="190"/>
      <c r="T28" s="190"/>
      <c r="U28" s="190"/>
      <c r="V28" s="190"/>
      <c r="W28" s="190"/>
      <c r="X28" s="191"/>
      <c r="Y28" s="192"/>
    </row>
    <row r="29" spans="1:25" ht="13.5">
      <c r="A29" s="95"/>
      <c r="B29" s="99" t="s">
        <v>127</v>
      </c>
      <c r="C29" s="106"/>
      <c r="D29" s="106"/>
      <c r="E29" s="106"/>
      <c r="F29" s="100"/>
      <c r="G29" s="154">
        <v>112598</v>
      </c>
      <c r="H29" s="157">
        <v>117036</v>
      </c>
      <c r="I29" s="157">
        <v>148351</v>
      </c>
      <c r="J29" s="157">
        <v>27774</v>
      </c>
      <c r="K29" s="157">
        <v>353781</v>
      </c>
      <c r="L29" s="157">
        <v>5</v>
      </c>
      <c r="M29" s="157">
        <v>0</v>
      </c>
      <c r="N29" s="157">
        <v>114380</v>
      </c>
      <c r="O29" s="157">
        <v>504</v>
      </c>
      <c r="P29" s="157">
        <v>1851214</v>
      </c>
      <c r="Q29" s="157">
        <v>128638</v>
      </c>
      <c r="R29" s="157">
        <v>370832</v>
      </c>
      <c r="S29" s="157">
        <v>22042</v>
      </c>
      <c r="T29" s="157">
        <v>316924</v>
      </c>
      <c r="U29" s="157">
        <v>0</v>
      </c>
      <c r="V29" s="157">
        <v>544872</v>
      </c>
      <c r="W29" s="157">
        <v>22571</v>
      </c>
      <c r="X29" s="150">
        <v>42565</v>
      </c>
      <c r="Y29" s="170">
        <f aca="true" t="shared" si="1" ref="Y29:Y42">SUM(G29:X29)</f>
        <v>4174087</v>
      </c>
    </row>
    <row r="30" spans="1:25" ht="13.5">
      <c r="A30" s="95"/>
      <c r="B30" s="102"/>
      <c r="C30" s="239" t="s">
        <v>59</v>
      </c>
      <c r="D30" s="260"/>
      <c r="E30" s="260"/>
      <c r="F30" s="241"/>
      <c r="G30" s="224">
        <v>0</v>
      </c>
      <c r="H30" s="225">
        <v>18200</v>
      </c>
      <c r="I30" s="225">
        <v>0</v>
      </c>
      <c r="J30" s="225">
        <v>0</v>
      </c>
      <c r="K30" s="225">
        <v>0</v>
      </c>
      <c r="L30" s="225">
        <v>0</v>
      </c>
      <c r="M30" s="225">
        <v>0</v>
      </c>
      <c r="N30" s="225">
        <v>0</v>
      </c>
      <c r="O30" s="225">
        <v>0</v>
      </c>
      <c r="P30" s="225">
        <v>571604</v>
      </c>
      <c r="Q30" s="225">
        <v>0</v>
      </c>
      <c r="R30" s="225">
        <v>0</v>
      </c>
      <c r="S30" s="225">
        <v>0</v>
      </c>
      <c r="T30" s="225">
        <v>0</v>
      </c>
      <c r="U30" s="225">
        <v>0</v>
      </c>
      <c r="V30" s="225">
        <v>0</v>
      </c>
      <c r="W30" s="225">
        <v>0</v>
      </c>
      <c r="X30" s="226">
        <v>0</v>
      </c>
      <c r="Y30" s="227">
        <f t="shared" si="1"/>
        <v>589804</v>
      </c>
    </row>
    <row r="31" spans="1:25" ht="13.5">
      <c r="A31" s="95"/>
      <c r="B31" s="102"/>
      <c r="C31" s="239" t="s">
        <v>60</v>
      </c>
      <c r="D31" s="260"/>
      <c r="E31" s="260"/>
      <c r="F31" s="241"/>
      <c r="G31" s="224">
        <v>0</v>
      </c>
      <c r="H31" s="225">
        <v>0</v>
      </c>
      <c r="I31" s="225">
        <v>148351</v>
      </c>
      <c r="J31" s="225">
        <v>12503</v>
      </c>
      <c r="K31" s="225">
        <v>0</v>
      </c>
      <c r="L31" s="225">
        <v>0</v>
      </c>
      <c r="M31" s="225">
        <v>0</v>
      </c>
      <c r="N31" s="225">
        <v>0</v>
      </c>
      <c r="O31" s="225">
        <v>0</v>
      </c>
      <c r="P31" s="225">
        <v>0</v>
      </c>
      <c r="Q31" s="225">
        <v>0</v>
      </c>
      <c r="R31" s="225">
        <v>0</v>
      </c>
      <c r="S31" s="225">
        <v>0</v>
      </c>
      <c r="T31" s="225">
        <v>0</v>
      </c>
      <c r="U31" s="225">
        <v>0</v>
      </c>
      <c r="V31" s="225">
        <v>0</v>
      </c>
      <c r="W31" s="225">
        <v>0</v>
      </c>
      <c r="X31" s="226">
        <v>0</v>
      </c>
      <c r="Y31" s="227">
        <f t="shared" si="1"/>
        <v>160854</v>
      </c>
    </row>
    <row r="32" spans="1:25" ht="13.5">
      <c r="A32" s="95"/>
      <c r="B32" s="102"/>
      <c r="C32" s="239" t="s">
        <v>61</v>
      </c>
      <c r="D32" s="260"/>
      <c r="E32" s="260"/>
      <c r="F32" s="241"/>
      <c r="G32" s="224">
        <v>112598</v>
      </c>
      <c r="H32" s="225">
        <v>80506</v>
      </c>
      <c r="I32" s="225">
        <v>0</v>
      </c>
      <c r="J32" s="225">
        <v>0</v>
      </c>
      <c r="K32" s="225">
        <v>353781</v>
      </c>
      <c r="L32" s="225">
        <v>0</v>
      </c>
      <c r="M32" s="225">
        <v>0</v>
      </c>
      <c r="N32" s="225">
        <v>114380</v>
      </c>
      <c r="O32" s="225">
        <v>0</v>
      </c>
      <c r="P32" s="225">
        <v>1279610</v>
      </c>
      <c r="Q32" s="225">
        <v>128638</v>
      </c>
      <c r="R32" s="225">
        <v>0</v>
      </c>
      <c r="S32" s="225">
        <v>19927</v>
      </c>
      <c r="T32" s="225">
        <v>316903</v>
      </c>
      <c r="U32" s="225">
        <v>0</v>
      </c>
      <c r="V32" s="225">
        <v>544872</v>
      </c>
      <c r="W32" s="225">
        <v>22571</v>
      </c>
      <c r="X32" s="226">
        <v>42565</v>
      </c>
      <c r="Y32" s="227">
        <f t="shared" si="1"/>
        <v>3016351</v>
      </c>
    </row>
    <row r="33" spans="1:25" ht="13.5">
      <c r="A33" s="95"/>
      <c r="B33" s="102"/>
      <c r="C33" s="239" t="s">
        <v>62</v>
      </c>
      <c r="D33" s="260"/>
      <c r="E33" s="260"/>
      <c r="F33" s="241"/>
      <c r="G33" s="224">
        <v>0</v>
      </c>
      <c r="H33" s="225">
        <v>0</v>
      </c>
      <c r="I33" s="225">
        <v>0</v>
      </c>
      <c r="J33" s="225">
        <v>0</v>
      </c>
      <c r="K33" s="225">
        <v>0</v>
      </c>
      <c r="L33" s="225">
        <v>0</v>
      </c>
      <c r="M33" s="225">
        <v>0</v>
      </c>
      <c r="N33" s="225">
        <v>0</v>
      </c>
      <c r="O33" s="225">
        <v>0</v>
      </c>
      <c r="P33" s="225">
        <v>0</v>
      </c>
      <c r="Q33" s="225">
        <v>0</v>
      </c>
      <c r="R33" s="225">
        <v>0</v>
      </c>
      <c r="S33" s="225">
        <v>0</v>
      </c>
      <c r="T33" s="225">
        <v>0</v>
      </c>
      <c r="U33" s="225">
        <v>0</v>
      </c>
      <c r="V33" s="225">
        <v>0</v>
      </c>
      <c r="W33" s="225">
        <v>0</v>
      </c>
      <c r="X33" s="226">
        <v>0</v>
      </c>
      <c r="Y33" s="227">
        <f t="shared" si="1"/>
        <v>0</v>
      </c>
    </row>
    <row r="34" spans="1:25" ht="13.5">
      <c r="A34" s="95"/>
      <c r="B34" s="102"/>
      <c r="C34" s="239" t="s">
        <v>63</v>
      </c>
      <c r="D34" s="260"/>
      <c r="E34" s="260"/>
      <c r="F34" s="241"/>
      <c r="G34" s="224">
        <v>0</v>
      </c>
      <c r="H34" s="225">
        <v>0</v>
      </c>
      <c r="I34" s="225">
        <v>0</v>
      </c>
      <c r="J34" s="225">
        <v>0</v>
      </c>
      <c r="K34" s="225">
        <v>0</v>
      </c>
      <c r="L34" s="225">
        <v>0</v>
      </c>
      <c r="M34" s="225">
        <v>0</v>
      </c>
      <c r="N34" s="225">
        <v>0</v>
      </c>
      <c r="O34" s="225">
        <v>0</v>
      </c>
      <c r="P34" s="225">
        <v>0</v>
      </c>
      <c r="Q34" s="225">
        <v>0</v>
      </c>
      <c r="R34" s="225">
        <v>0</v>
      </c>
      <c r="S34" s="225">
        <v>0</v>
      </c>
      <c r="T34" s="225">
        <v>0</v>
      </c>
      <c r="U34" s="225">
        <v>0</v>
      </c>
      <c r="V34" s="225">
        <v>0</v>
      </c>
      <c r="W34" s="225">
        <v>0</v>
      </c>
      <c r="X34" s="226">
        <v>0</v>
      </c>
      <c r="Y34" s="227">
        <f t="shared" si="1"/>
        <v>0</v>
      </c>
    </row>
    <row r="35" spans="1:25" ht="13.5">
      <c r="A35" s="95"/>
      <c r="B35" s="102"/>
      <c r="C35" s="239" t="s">
        <v>64</v>
      </c>
      <c r="D35" s="260"/>
      <c r="E35" s="260"/>
      <c r="F35" s="241"/>
      <c r="G35" s="224">
        <v>0</v>
      </c>
      <c r="H35" s="225">
        <v>14100</v>
      </c>
      <c r="I35" s="225">
        <v>0</v>
      </c>
      <c r="J35" s="225">
        <v>0</v>
      </c>
      <c r="K35" s="225">
        <v>0</v>
      </c>
      <c r="L35" s="225">
        <v>0</v>
      </c>
      <c r="M35" s="225">
        <v>0</v>
      </c>
      <c r="N35" s="225">
        <v>0</v>
      </c>
      <c r="O35" s="225">
        <v>0</v>
      </c>
      <c r="P35" s="225">
        <v>0</v>
      </c>
      <c r="Q35" s="225">
        <v>0</v>
      </c>
      <c r="R35" s="225">
        <v>0</v>
      </c>
      <c r="S35" s="225">
        <v>0</v>
      </c>
      <c r="T35" s="225">
        <v>0</v>
      </c>
      <c r="U35" s="225">
        <v>0</v>
      </c>
      <c r="V35" s="225">
        <v>0</v>
      </c>
      <c r="W35" s="225">
        <v>0</v>
      </c>
      <c r="X35" s="226">
        <v>0</v>
      </c>
      <c r="Y35" s="227">
        <f t="shared" si="1"/>
        <v>14100</v>
      </c>
    </row>
    <row r="36" spans="1:25" ht="13.5">
      <c r="A36" s="95"/>
      <c r="B36" s="102"/>
      <c r="C36" s="239" t="s">
        <v>65</v>
      </c>
      <c r="D36" s="260"/>
      <c r="E36" s="260"/>
      <c r="F36" s="241"/>
      <c r="G36" s="224">
        <v>0</v>
      </c>
      <c r="H36" s="225">
        <v>4230</v>
      </c>
      <c r="I36" s="225">
        <v>0</v>
      </c>
      <c r="J36" s="225">
        <v>0</v>
      </c>
      <c r="K36" s="225">
        <v>0</v>
      </c>
      <c r="L36" s="225">
        <v>0</v>
      </c>
      <c r="M36" s="225">
        <v>0</v>
      </c>
      <c r="N36" s="225">
        <v>0</v>
      </c>
      <c r="O36" s="225">
        <v>0</v>
      </c>
      <c r="P36" s="225">
        <v>0</v>
      </c>
      <c r="Q36" s="225">
        <v>0</v>
      </c>
      <c r="R36" s="225">
        <v>0</v>
      </c>
      <c r="S36" s="225">
        <v>2115</v>
      </c>
      <c r="T36" s="225">
        <v>0</v>
      </c>
      <c r="U36" s="225">
        <v>0</v>
      </c>
      <c r="V36" s="225">
        <v>0</v>
      </c>
      <c r="W36" s="225">
        <v>0</v>
      </c>
      <c r="X36" s="226">
        <v>0</v>
      </c>
      <c r="Y36" s="227">
        <f t="shared" si="1"/>
        <v>6345</v>
      </c>
    </row>
    <row r="37" spans="1:25" ht="13.5">
      <c r="A37" s="95"/>
      <c r="B37" s="102"/>
      <c r="C37" s="239" t="s">
        <v>66</v>
      </c>
      <c r="D37" s="260"/>
      <c r="E37" s="260"/>
      <c r="F37" s="241"/>
      <c r="G37" s="224">
        <v>0</v>
      </c>
      <c r="H37" s="225">
        <v>0</v>
      </c>
      <c r="I37" s="225">
        <v>0</v>
      </c>
      <c r="J37" s="225">
        <v>0</v>
      </c>
      <c r="K37" s="225">
        <v>0</v>
      </c>
      <c r="L37" s="225">
        <v>0</v>
      </c>
      <c r="M37" s="225">
        <v>0</v>
      </c>
      <c r="N37" s="225">
        <v>0</v>
      </c>
      <c r="O37" s="225">
        <v>0</v>
      </c>
      <c r="P37" s="225">
        <v>0</v>
      </c>
      <c r="Q37" s="225">
        <v>0</v>
      </c>
      <c r="R37" s="225">
        <v>0</v>
      </c>
      <c r="S37" s="225">
        <v>0</v>
      </c>
      <c r="T37" s="225">
        <v>0</v>
      </c>
      <c r="U37" s="225">
        <v>0</v>
      </c>
      <c r="V37" s="225">
        <v>0</v>
      </c>
      <c r="W37" s="225">
        <v>0</v>
      </c>
      <c r="X37" s="226">
        <v>0</v>
      </c>
      <c r="Y37" s="227">
        <f t="shared" si="1"/>
        <v>0</v>
      </c>
    </row>
    <row r="38" spans="1:25" ht="13.5">
      <c r="A38" s="95"/>
      <c r="B38" s="101"/>
      <c r="C38" s="261" t="s">
        <v>67</v>
      </c>
      <c r="D38" s="262"/>
      <c r="E38" s="262"/>
      <c r="F38" s="263"/>
      <c r="G38" s="214">
        <v>0</v>
      </c>
      <c r="H38" s="215">
        <v>0</v>
      </c>
      <c r="I38" s="215">
        <v>0</v>
      </c>
      <c r="J38" s="215">
        <v>15271</v>
      </c>
      <c r="K38" s="215">
        <v>0</v>
      </c>
      <c r="L38" s="215">
        <v>5</v>
      </c>
      <c r="M38" s="215">
        <v>0</v>
      </c>
      <c r="N38" s="215">
        <v>0</v>
      </c>
      <c r="O38" s="215">
        <v>504</v>
      </c>
      <c r="P38" s="215">
        <v>0</v>
      </c>
      <c r="Q38" s="215">
        <v>0</v>
      </c>
      <c r="R38" s="215">
        <v>370832</v>
      </c>
      <c r="S38" s="215">
        <v>0</v>
      </c>
      <c r="T38" s="215">
        <v>21</v>
      </c>
      <c r="U38" s="215">
        <v>0</v>
      </c>
      <c r="V38" s="215">
        <v>0</v>
      </c>
      <c r="W38" s="215">
        <v>0</v>
      </c>
      <c r="X38" s="216">
        <v>0</v>
      </c>
      <c r="Y38" s="217">
        <f t="shared" si="1"/>
        <v>386633</v>
      </c>
    </row>
    <row r="39" spans="1:25" ht="13.5">
      <c r="A39" s="95"/>
      <c r="B39" s="99" t="s">
        <v>128</v>
      </c>
      <c r="C39" s="106"/>
      <c r="D39" s="106"/>
      <c r="E39" s="106"/>
      <c r="F39" s="100"/>
      <c r="G39" s="74">
        <v>593904</v>
      </c>
      <c r="H39" s="98">
        <v>83481</v>
      </c>
      <c r="I39" s="98">
        <v>307888</v>
      </c>
      <c r="J39" s="98">
        <v>28556</v>
      </c>
      <c r="K39" s="98">
        <v>572079</v>
      </c>
      <c r="L39" s="98">
        <v>68274</v>
      </c>
      <c r="M39" s="98">
        <v>0</v>
      </c>
      <c r="N39" s="98">
        <v>114380</v>
      </c>
      <c r="O39" s="98">
        <v>604601</v>
      </c>
      <c r="P39" s="98">
        <v>1692949</v>
      </c>
      <c r="Q39" s="98">
        <v>155604</v>
      </c>
      <c r="R39" s="98">
        <v>336163</v>
      </c>
      <c r="S39" s="98">
        <v>37049</v>
      </c>
      <c r="T39" s="98">
        <v>322983</v>
      </c>
      <c r="U39" s="98">
        <v>0</v>
      </c>
      <c r="V39" s="98">
        <v>544872</v>
      </c>
      <c r="W39" s="98">
        <v>520569</v>
      </c>
      <c r="X39" s="140">
        <v>101582</v>
      </c>
      <c r="Y39" s="144">
        <f t="shared" si="1"/>
        <v>6084934</v>
      </c>
    </row>
    <row r="40" spans="1:25" ht="13.5">
      <c r="A40" s="95"/>
      <c r="B40" s="102"/>
      <c r="C40" s="99" t="s">
        <v>68</v>
      </c>
      <c r="D40" s="106"/>
      <c r="E40" s="106"/>
      <c r="F40" s="100"/>
      <c r="G40" s="154">
        <v>538014</v>
      </c>
      <c r="H40" s="157">
        <v>83481</v>
      </c>
      <c r="I40" s="157">
        <v>307888</v>
      </c>
      <c r="J40" s="157">
        <v>28556</v>
      </c>
      <c r="K40" s="157">
        <v>161690</v>
      </c>
      <c r="L40" s="157">
        <v>494</v>
      </c>
      <c r="M40" s="157">
        <v>0</v>
      </c>
      <c r="N40" s="157">
        <v>0</v>
      </c>
      <c r="O40" s="157">
        <v>596841</v>
      </c>
      <c r="P40" s="157">
        <v>835847</v>
      </c>
      <c r="Q40" s="157">
        <v>35074</v>
      </c>
      <c r="R40" s="157">
        <v>63976</v>
      </c>
      <c r="S40" s="157">
        <v>9674</v>
      </c>
      <c r="T40" s="157">
        <v>37379</v>
      </c>
      <c r="U40" s="157">
        <v>0</v>
      </c>
      <c r="V40" s="157">
        <v>544872</v>
      </c>
      <c r="W40" s="157">
        <v>212136</v>
      </c>
      <c r="X40" s="150">
        <v>68396</v>
      </c>
      <c r="Y40" s="170">
        <f t="shared" si="1"/>
        <v>3524318</v>
      </c>
    </row>
    <row r="41" spans="1:25" ht="13.5">
      <c r="A41" s="95"/>
      <c r="B41" s="102"/>
      <c r="C41" s="102"/>
      <c r="D41" s="264" t="s">
        <v>69</v>
      </c>
      <c r="E41" s="239" t="s">
        <v>147</v>
      </c>
      <c r="F41" s="241"/>
      <c r="G41" s="224">
        <v>0</v>
      </c>
      <c r="H41" s="225">
        <v>33941</v>
      </c>
      <c r="I41" s="225">
        <v>0</v>
      </c>
      <c r="J41" s="225">
        <v>9667</v>
      </c>
      <c r="K41" s="225">
        <v>72226</v>
      </c>
      <c r="L41" s="225">
        <v>0</v>
      </c>
      <c r="M41" s="225">
        <v>0</v>
      </c>
      <c r="N41" s="225">
        <v>0</v>
      </c>
      <c r="O41" s="225">
        <v>9060</v>
      </c>
      <c r="P41" s="225">
        <v>144861</v>
      </c>
      <c r="Q41" s="225">
        <v>0</v>
      </c>
      <c r="R41" s="225">
        <v>63976</v>
      </c>
      <c r="S41" s="225">
        <v>0</v>
      </c>
      <c r="T41" s="225">
        <v>0</v>
      </c>
      <c r="U41" s="225">
        <v>0</v>
      </c>
      <c r="V41" s="225">
        <v>41242</v>
      </c>
      <c r="W41" s="225">
        <v>0</v>
      </c>
      <c r="X41" s="226">
        <v>22840</v>
      </c>
      <c r="Y41" s="227">
        <f t="shared" si="1"/>
        <v>397813</v>
      </c>
    </row>
    <row r="42" spans="1:25" ht="13.5">
      <c r="A42" s="95"/>
      <c r="B42" s="102"/>
      <c r="C42" s="102"/>
      <c r="D42" s="274"/>
      <c r="E42" s="239" t="s">
        <v>70</v>
      </c>
      <c r="F42" s="241"/>
      <c r="G42" s="224">
        <v>0</v>
      </c>
      <c r="H42" s="225">
        <v>0</v>
      </c>
      <c r="I42" s="225">
        <v>0</v>
      </c>
      <c r="J42" s="225">
        <v>0</v>
      </c>
      <c r="K42" s="225">
        <v>0</v>
      </c>
      <c r="L42" s="225">
        <v>0</v>
      </c>
      <c r="M42" s="225">
        <v>0</v>
      </c>
      <c r="N42" s="225">
        <v>0</v>
      </c>
      <c r="O42" s="225">
        <v>0</v>
      </c>
      <c r="P42" s="225">
        <v>0</v>
      </c>
      <c r="Q42" s="225">
        <v>0</v>
      </c>
      <c r="R42" s="225">
        <v>0</v>
      </c>
      <c r="S42" s="225">
        <v>0</v>
      </c>
      <c r="T42" s="225">
        <v>0</v>
      </c>
      <c r="U42" s="225">
        <v>0</v>
      </c>
      <c r="V42" s="225">
        <v>0</v>
      </c>
      <c r="W42" s="225">
        <v>0</v>
      </c>
      <c r="X42" s="226">
        <v>0</v>
      </c>
      <c r="Y42" s="227">
        <f t="shared" si="1"/>
        <v>0</v>
      </c>
    </row>
    <row r="43" spans="1:25" ht="13.5">
      <c r="A43" s="95"/>
      <c r="B43" s="102"/>
      <c r="C43" s="102"/>
      <c r="D43" s="273" t="s">
        <v>71</v>
      </c>
      <c r="E43" s="147"/>
      <c r="F43" s="178"/>
      <c r="G43" s="210"/>
      <c r="H43" s="103"/>
      <c r="I43" s="103"/>
      <c r="J43" s="103"/>
      <c r="K43" s="103"/>
      <c r="L43" s="103"/>
      <c r="M43" s="103"/>
      <c r="N43" s="103"/>
      <c r="O43" s="103"/>
      <c r="P43" s="103"/>
      <c r="Q43" s="103"/>
      <c r="R43" s="103"/>
      <c r="S43" s="103"/>
      <c r="T43" s="103"/>
      <c r="U43" s="103"/>
      <c r="V43" s="103"/>
      <c r="W43" s="103"/>
      <c r="X43" s="102"/>
      <c r="Y43" s="277"/>
    </row>
    <row r="44" spans="1:25" ht="13.5">
      <c r="A44" s="95"/>
      <c r="B44" s="102"/>
      <c r="C44" s="102"/>
      <c r="D44" s="237"/>
      <c r="E44" s="239" t="s">
        <v>72</v>
      </c>
      <c r="F44" s="241"/>
      <c r="G44" s="224">
        <v>0</v>
      </c>
      <c r="H44" s="225">
        <v>42300</v>
      </c>
      <c r="I44" s="225">
        <v>0</v>
      </c>
      <c r="J44" s="225">
        <v>0</v>
      </c>
      <c r="K44" s="225">
        <v>0</v>
      </c>
      <c r="L44" s="225">
        <v>0</v>
      </c>
      <c r="M44" s="225">
        <v>0</v>
      </c>
      <c r="N44" s="225">
        <v>0</v>
      </c>
      <c r="O44" s="225">
        <v>0</v>
      </c>
      <c r="P44" s="225">
        <v>0</v>
      </c>
      <c r="Q44" s="225">
        <v>0</v>
      </c>
      <c r="R44" s="225">
        <v>0</v>
      </c>
      <c r="S44" s="225">
        <v>0</v>
      </c>
      <c r="T44" s="225">
        <v>0</v>
      </c>
      <c r="U44" s="225">
        <v>0</v>
      </c>
      <c r="V44" s="225">
        <v>0</v>
      </c>
      <c r="W44" s="225">
        <v>0</v>
      </c>
      <c r="X44" s="226">
        <v>0</v>
      </c>
      <c r="Y44" s="227">
        <f>SUM(G44:X44)</f>
        <v>42300</v>
      </c>
    </row>
    <row r="45" spans="1:25" ht="13.5">
      <c r="A45" s="95"/>
      <c r="B45" s="102"/>
      <c r="C45" s="102"/>
      <c r="D45" s="237"/>
      <c r="E45" s="276" t="s">
        <v>73</v>
      </c>
      <c r="F45" s="241"/>
      <c r="G45" s="224">
        <v>0</v>
      </c>
      <c r="H45" s="225">
        <v>9800</v>
      </c>
      <c r="I45" s="225">
        <v>0</v>
      </c>
      <c r="J45" s="225">
        <v>0</v>
      </c>
      <c r="K45" s="225">
        <v>0</v>
      </c>
      <c r="L45" s="225">
        <v>0</v>
      </c>
      <c r="M45" s="225">
        <v>0</v>
      </c>
      <c r="N45" s="225">
        <v>0</v>
      </c>
      <c r="O45" s="225">
        <v>0</v>
      </c>
      <c r="P45" s="225">
        <v>0</v>
      </c>
      <c r="Q45" s="225">
        <v>0</v>
      </c>
      <c r="R45" s="225">
        <v>0</v>
      </c>
      <c r="S45" s="225">
        <v>0</v>
      </c>
      <c r="T45" s="225">
        <v>0</v>
      </c>
      <c r="U45" s="225">
        <v>0</v>
      </c>
      <c r="V45" s="225">
        <v>0</v>
      </c>
      <c r="W45" s="225">
        <v>0</v>
      </c>
      <c r="X45" s="226">
        <v>0</v>
      </c>
      <c r="Y45" s="227">
        <f>SUM(G45:X45)</f>
        <v>9800</v>
      </c>
    </row>
    <row r="46" spans="1:25" ht="13.5">
      <c r="A46" s="95"/>
      <c r="B46" s="102"/>
      <c r="C46" s="102"/>
      <c r="D46" s="237"/>
      <c r="E46" s="239" t="s">
        <v>74</v>
      </c>
      <c r="F46" s="241"/>
      <c r="G46" s="224">
        <v>538014</v>
      </c>
      <c r="H46" s="225">
        <v>41181</v>
      </c>
      <c r="I46" s="225">
        <v>307888</v>
      </c>
      <c r="J46" s="225">
        <v>28556</v>
      </c>
      <c r="K46" s="225">
        <v>161690</v>
      </c>
      <c r="L46" s="225">
        <v>494</v>
      </c>
      <c r="M46" s="225">
        <v>0</v>
      </c>
      <c r="N46" s="225">
        <v>0</v>
      </c>
      <c r="O46" s="225">
        <v>596841</v>
      </c>
      <c r="P46" s="225">
        <v>835847</v>
      </c>
      <c r="Q46" s="225">
        <v>35074</v>
      </c>
      <c r="R46" s="225">
        <v>63976</v>
      </c>
      <c r="S46" s="225">
        <v>9674</v>
      </c>
      <c r="T46" s="225">
        <v>37379</v>
      </c>
      <c r="U46" s="225">
        <v>0</v>
      </c>
      <c r="V46" s="225">
        <v>544872</v>
      </c>
      <c r="W46" s="225">
        <v>212136</v>
      </c>
      <c r="X46" s="226">
        <v>68396</v>
      </c>
      <c r="Y46" s="227">
        <f>SUM(G46:X46)</f>
        <v>3482018</v>
      </c>
    </row>
    <row r="47" spans="1:25" ht="13.5">
      <c r="A47" s="95"/>
      <c r="B47" s="102"/>
      <c r="C47" s="102"/>
      <c r="D47" s="272"/>
      <c r="E47" s="276" t="s">
        <v>75</v>
      </c>
      <c r="F47" s="241"/>
      <c r="G47" s="224">
        <v>0</v>
      </c>
      <c r="H47" s="225">
        <v>8400</v>
      </c>
      <c r="I47" s="225">
        <v>0</v>
      </c>
      <c r="J47" s="225">
        <v>0</v>
      </c>
      <c r="K47" s="225">
        <v>0</v>
      </c>
      <c r="L47" s="225">
        <v>0</v>
      </c>
      <c r="M47" s="225">
        <v>0</v>
      </c>
      <c r="N47" s="225">
        <v>0</v>
      </c>
      <c r="O47" s="225">
        <v>0</v>
      </c>
      <c r="P47" s="225">
        <v>571604</v>
      </c>
      <c r="Q47" s="225">
        <v>0</v>
      </c>
      <c r="R47" s="225">
        <v>0</v>
      </c>
      <c r="S47" s="225">
        <v>0</v>
      </c>
      <c r="T47" s="225">
        <v>0</v>
      </c>
      <c r="U47" s="225">
        <v>0</v>
      </c>
      <c r="V47" s="225">
        <v>0</v>
      </c>
      <c r="W47" s="225">
        <v>0</v>
      </c>
      <c r="X47" s="226">
        <v>0</v>
      </c>
      <c r="Y47" s="227">
        <f>SUM(G47:X47)</f>
        <v>580004</v>
      </c>
    </row>
    <row r="48" spans="1:25" ht="13.5">
      <c r="A48" s="95"/>
      <c r="B48" s="102"/>
      <c r="C48" s="102"/>
      <c r="D48" s="273" t="s">
        <v>76</v>
      </c>
      <c r="E48" s="147"/>
      <c r="F48" s="241"/>
      <c r="G48" s="224"/>
      <c r="H48" s="225"/>
      <c r="I48" s="225"/>
      <c r="J48" s="225"/>
      <c r="K48" s="225"/>
      <c r="L48" s="225"/>
      <c r="M48" s="225"/>
      <c r="N48" s="225"/>
      <c r="O48" s="225"/>
      <c r="P48" s="225"/>
      <c r="Q48" s="225"/>
      <c r="R48" s="225"/>
      <c r="S48" s="225"/>
      <c r="T48" s="225"/>
      <c r="U48" s="225"/>
      <c r="V48" s="225"/>
      <c r="W48" s="225"/>
      <c r="X48" s="226"/>
      <c r="Y48" s="227"/>
    </row>
    <row r="49" spans="1:25" ht="13.5">
      <c r="A49" s="95"/>
      <c r="B49" s="102"/>
      <c r="C49" s="153"/>
      <c r="D49" s="237"/>
      <c r="E49" s="275" t="s">
        <v>77</v>
      </c>
      <c r="F49" s="178"/>
      <c r="G49" s="210"/>
      <c r="H49" s="103"/>
      <c r="I49" s="103"/>
      <c r="J49" s="103"/>
      <c r="K49" s="103"/>
      <c r="L49" s="103"/>
      <c r="M49" s="103"/>
      <c r="N49" s="103"/>
      <c r="O49" s="103"/>
      <c r="P49" s="103"/>
      <c r="Q49" s="103"/>
      <c r="R49" s="103"/>
      <c r="S49" s="103"/>
      <c r="T49" s="103"/>
      <c r="U49" s="103"/>
      <c r="V49" s="103"/>
      <c r="W49" s="103"/>
      <c r="X49" s="102"/>
      <c r="Y49" s="277"/>
    </row>
    <row r="50" spans="1:25" ht="13.5">
      <c r="A50" s="95"/>
      <c r="B50" s="102"/>
      <c r="C50" s="102"/>
      <c r="D50" s="237"/>
      <c r="E50" s="237"/>
      <c r="F50" s="223" t="s">
        <v>78</v>
      </c>
      <c r="G50" s="224">
        <v>0</v>
      </c>
      <c r="H50" s="225">
        <v>0</v>
      </c>
      <c r="I50" s="225">
        <v>0</v>
      </c>
      <c r="J50" s="225">
        <v>0</v>
      </c>
      <c r="K50" s="225">
        <v>0</v>
      </c>
      <c r="L50" s="225">
        <v>0</v>
      </c>
      <c r="M50" s="225">
        <v>0</v>
      </c>
      <c r="N50" s="225">
        <v>0</v>
      </c>
      <c r="O50" s="225">
        <v>0</v>
      </c>
      <c r="P50" s="225">
        <v>0</v>
      </c>
      <c r="Q50" s="225">
        <v>0</v>
      </c>
      <c r="R50" s="225">
        <v>0</v>
      </c>
      <c r="S50" s="225">
        <v>0</v>
      </c>
      <c r="T50" s="225">
        <v>0</v>
      </c>
      <c r="U50" s="225">
        <v>0</v>
      </c>
      <c r="V50" s="225">
        <v>0</v>
      </c>
      <c r="W50" s="225">
        <v>0</v>
      </c>
      <c r="X50" s="226">
        <v>0</v>
      </c>
      <c r="Y50" s="227">
        <f aca="true" t="shared" si="2" ref="Y50:Y76">SUM(G50:X50)</f>
        <v>0</v>
      </c>
    </row>
    <row r="51" spans="1:25" ht="13.5">
      <c r="A51" s="95"/>
      <c r="B51" s="102"/>
      <c r="C51" s="102"/>
      <c r="D51" s="237"/>
      <c r="E51" s="237"/>
      <c r="F51" s="223" t="s">
        <v>79</v>
      </c>
      <c r="G51" s="224">
        <v>0</v>
      </c>
      <c r="H51" s="225">
        <v>0</v>
      </c>
      <c r="I51" s="225">
        <v>0</v>
      </c>
      <c r="J51" s="225">
        <v>0</v>
      </c>
      <c r="K51" s="225">
        <v>0</v>
      </c>
      <c r="L51" s="225">
        <v>0</v>
      </c>
      <c r="M51" s="225">
        <v>0</v>
      </c>
      <c r="N51" s="225">
        <v>0</v>
      </c>
      <c r="O51" s="225">
        <v>0</v>
      </c>
      <c r="P51" s="225">
        <v>0</v>
      </c>
      <c r="Q51" s="225">
        <v>0</v>
      </c>
      <c r="R51" s="225">
        <v>0</v>
      </c>
      <c r="S51" s="225">
        <v>0</v>
      </c>
      <c r="T51" s="225">
        <v>0</v>
      </c>
      <c r="U51" s="225">
        <v>0</v>
      </c>
      <c r="V51" s="225">
        <v>0</v>
      </c>
      <c r="W51" s="225">
        <v>0</v>
      </c>
      <c r="X51" s="226">
        <v>0</v>
      </c>
      <c r="Y51" s="227">
        <f t="shared" si="2"/>
        <v>0</v>
      </c>
    </row>
    <row r="52" spans="1:25" ht="13.5">
      <c r="A52" s="95"/>
      <c r="B52" s="102"/>
      <c r="C52" s="102"/>
      <c r="D52" s="237"/>
      <c r="E52" s="237"/>
      <c r="F52" s="278" t="s">
        <v>80</v>
      </c>
      <c r="G52" s="268">
        <v>0</v>
      </c>
      <c r="H52" s="269">
        <v>18200</v>
      </c>
      <c r="I52" s="269">
        <v>0</v>
      </c>
      <c r="J52" s="269">
        <v>0</v>
      </c>
      <c r="K52" s="269">
        <v>0</v>
      </c>
      <c r="L52" s="269">
        <v>0</v>
      </c>
      <c r="M52" s="269">
        <v>0</v>
      </c>
      <c r="N52" s="269">
        <v>0</v>
      </c>
      <c r="O52" s="269">
        <v>0</v>
      </c>
      <c r="P52" s="269">
        <v>571604</v>
      </c>
      <c r="Q52" s="269">
        <v>0</v>
      </c>
      <c r="R52" s="269">
        <v>0</v>
      </c>
      <c r="S52" s="269">
        <v>0</v>
      </c>
      <c r="T52" s="269">
        <v>0</v>
      </c>
      <c r="U52" s="269">
        <v>0</v>
      </c>
      <c r="V52" s="269">
        <v>0</v>
      </c>
      <c r="W52" s="269">
        <v>0</v>
      </c>
      <c r="X52" s="270">
        <v>0</v>
      </c>
      <c r="Y52" s="271">
        <f t="shared" si="2"/>
        <v>589804</v>
      </c>
    </row>
    <row r="53" spans="1:25" ht="13.5">
      <c r="A53" s="95"/>
      <c r="B53" s="102"/>
      <c r="C53" s="102"/>
      <c r="D53" s="237"/>
      <c r="E53" s="239" t="s">
        <v>129</v>
      </c>
      <c r="F53" s="241"/>
      <c r="G53" s="224">
        <v>0</v>
      </c>
      <c r="H53" s="225">
        <v>14100</v>
      </c>
      <c r="I53" s="225">
        <v>0</v>
      </c>
      <c r="J53" s="225">
        <v>0</v>
      </c>
      <c r="K53" s="225">
        <v>0</v>
      </c>
      <c r="L53" s="225">
        <v>0</v>
      </c>
      <c r="M53" s="225">
        <v>0</v>
      </c>
      <c r="N53" s="225">
        <v>0</v>
      </c>
      <c r="O53" s="225">
        <v>0</v>
      </c>
      <c r="P53" s="225">
        <v>0</v>
      </c>
      <c r="Q53" s="225">
        <v>0</v>
      </c>
      <c r="R53" s="225">
        <v>0</v>
      </c>
      <c r="S53" s="225">
        <v>0</v>
      </c>
      <c r="T53" s="225">
        <v>0</v>
      </c>
      <c r="U53" s="225">
        <v>0</v>
      </c>
      <c r="V53" s="225">
        <v>0</v>
      </c>
      <c r="W53" s="225">
        <v>0</v>
      </c>
      <c r="X53" s="226">
        <v>0</v>
      </c>
      <c r="Y53" s="227">
        <f t="shared" si="2"/>
        <v>14100</v>
      </c>
    </row>
    <row r="54" spans="1:25" ht="13.5">
      <c r="A54" s="95"/>
      <c r="B54" s="102"/>
      <c r="C54" s="102"/>
      <c r="D54" s="237"/>
      <c r="E54" s="239" t="s">
        <v>81</v>
      </c>
      <c r="F54" s="241"/>
      <c r="G54" s="224">
        <v>0</v>
      </c>
      <c r="H54" s="225">
        <v>4230</v>
      </c>
      <c r="I54" s="225">
        <v>0</v>
      </c>
      <c r="J54" s="225">
        <v>0</v>
      </c>
      <c r="K54" s="225">
        <v>0</v>
      </c>
      <c r="L54" s="225">
        <v>0</v>
      </c>
      <c r="M54" s="225">
        <v>0</v>
      </c>
      <c r="N54" s="225">
        <v>0</v>
      </c>
      <c r="O54" s="225">
        <v>0</v>
      </c>
      <c r="P54" s="225">
        <v>0</v>
      </c>
      <c r="Q54" s="225">
        <v>0</v>
      </c>
      <c r="R54" s="225">
        <v>0</v>
      </c>
      <c r="S54" s="225">
        <v>0</v>
      </c>
      <c r="T54" s="225">
        <v>0</v>
      </c>
      <c r="U54" s="225">
        <v>0</v>
      </c>
      <c r="V54" s="225">
        <v>0</v>
      </c>
      <c r="W54" s="225">
        <v>0</v>
      </c>
      <c r="X54" s="226">
        <v>0</v>
      </c>
      <c r="Y54" s="227">
        <f t="shared" si="2"/>
        <v>4230</v>
      </c>
    </row>
    <row r="55" spans="1:25" ht="13.5">
      <c r="A55" s="95"/>
      <c r="B55" s="102"/>
      <c r="C55" s="102"/>
      <c r="D55" s="237"/>
      <c r="E55" s="239" t="s">
        <v>82</v>
      </c>
      <c r="F55" s="241"/>
      <c r="G55" s="224">
        <v>0</v>
      </c>
      <c r="H55" s="225">
        <v>0</v>
      </c>
      <c r="I55" s="225">
        <v>0</v>
      </c>
      <c r="J55" s="225">
        <v>0</v>
      </c>
      <c r="K55" s="225">
        <v>0</v>
      </c>
      <c r="L55" s="225">
        <v>0</v>
      </c>
      <c r="M55" s="225">
        <v>0</v>
      </c>
      <c r="N55" s="225">
        <v>0</v>
      </c>
      <c r="O55" s="225">
        <v>0</v>
      </c>
      <c r="P55" s="225">
        <v>0</v>
      </c>
      <c r="Q55" s="225">
        <v>0</v>
      </c>
      <c r="R55" s="225">
        <v>0</v>
      </c>
      <c r="S55" s="225">
        <v>0</v>
      </c>
      <c r="T55" s="225">
        <v>0</v>
      </c>
      <c r="U55" s="225">
        <v>0</v>
      </c>
      <c r="V55" s="225">
        <v>0</v>
      </c>
      <c r="W55" s="225">
        <v>0</v>
      </c>
      <c r="X55" s="226">
        <v>0</v>
      </c>
      <c r="Y55" s="227">
        <f t="shared" si="2"/>
        <v>0</v>
      </c>
    </row>
    <row r="56" spans="1:25" ht="13.5">
      <c r="A56" s="95"/>
      <c r="B56" s="102"/>
      <c r="C56" s="102"/>
      <c r="D56" s="237"/>
      <c r="E56" s="239" t="s">
        <v>83</v>
      </c>
      <c r="F56" s="241"/>
      <c r="G56" s="224">
        <v>112598</v>
      </c>
      <c r="H56" s="225">
        <v>46951</v>
      </c>
      <c r="I56" s="225">
        <v>7888</v>
      </c>
      <c r="J56" s="225">
        <v>28556</v>
      </c>
      <c r="K56" s="225">
        <v>138833</v>
      </c>
      <c r="L56" s="225">
        <v>0</v>
      </c>
      <c r="M56" s="225">
        <v>0</v>
      </c>
      <c r="N56" s="225">
        <v>0</v>
      </c>
      <c r="O56" s="225">
        <v>62500</v>
      </c>
      <c r="P56" s="225">
        <v>264243</v>
      </c>
      <c r="Q56" s="225">
        <v>5696</v>
      </c>
      <c r="R56" s="225">
        <v>0</v>
      </c>
      <c r="S56" s="225">
        <v>9674</v>
      </c>
      <c r="T56" s="225">
        <v>37379</v>
      </c>
      <c r="U56" s="225">
        <v>0</v>
      </c>
      <c r="V56" s="225">
        <v>544872</v>
      </c>
      <c r="W56" s="225">
        <v>0</v>
      </c>
      <c r="X56" s="226">
        <v>9379</v>
      </c>
      <c r="Y56" s="227">
        <f t="shared" si="2"/>
        <v>1268569</v>
      </c>
    </row>
    <row r="57" spans="1:25" ht="13.5">
      <c r="A57" s="95"/>
      <c r="B57" s="102"/>
      <c r="C57" s="101"/>
      <c r="D57" s="238"/>
      <c r="E57" s="261" t="s">
        <v>84</v>
      </c>
      <c r="F57" s="263"/>
      <c r="G57" s="214">
        <v>425416</v>
      </c>
      <c r="H57" s="215">
        <v>0</v>
      </c>
      <c r="I57" s="215">
        <v>300000</v>
      </c>
      <c r="J57" s="215">
        <v>0</v>
      </c>
      <c r="K57" s="215">
        <v>22857</v>
      </c>
      <c r="L57" s="215">
        <v>494</v>
      </c>
      <c r="M57" s="215">
        <v>0</v>
      </c>
      <c r="N57" s="215">
        <v>0</v>
      </c>
      <c r="O57" s="215">
        <v>534341</v>
      </c>
      <c r="P57" s="215">
        <v>0</v>
      </c>
      <c r="Q57" s="215">
        <v>29378</v>
      </c>
      <c r="R57" s="215">
        <v>63976</v>
      </c>
      <c r="S57" s="215">
        <v>0</v>
      </c>
      <c r="T57" s="215">
        <v>0</v>
      </c>
      <c r="U57" s="215">
        <v>0</v>
      </c>
      <c r="V57" s="215">
        <v>0</v>
      </c>
      <c r="W57" s="215">
        <v>212136</v>
      </c>
      <c r="X57" s="216">
        <v>59017</v>
      </c>
      <c r="Y57" s="217">
        <f t="shared" si="2"/>
        <v>1647615</v>
      </c>
    </row>
    <row r="58" spans="1:25" ht="13.5">
      <c r="A58" s="95"/>
      <c r="B58" s="102"/>
      <c r="C58" s="99" t="s">
        <v>130</v>
      </c>
      <c r="D58" s="106"/>
      <c r="E58" s="106"/>
      <c r="F58" s="100"/>
      <c r="G58" s="154">
        <v>55890</v>
      </c>
      <c r="H58" s="157">
        <v>0</v>
      </c>
      <c r="I58" s="157">
        <v>0</v>
      </c>
      <c r="J58" s="157">
        <v>0</v>
      </c>
      <c r="K58" s="157">
        <v>402653</v>
      </c>
      <c r="L58" s="157">
        <v>67780</v>
      </c>
      <c r="M58" s="157">
        <v>0</v>
      </c>
      <c r="N58" s="157">
        <v>114380</v>
      </c>
      <c r="O58" s="157">
        <v>0</v>
      </c>
      <c r="P58" s="157">
        <v>857102</v>
      </c>
      <c r="Q58" s="157">
        <v>120530</v>
      </c>
      <c r="R58" s="157">
        <v>0</v>
      </c>
      <c r="S58" s="157">
        <v>6179</v>
      </c>
      <c r="T58" s="157">
        <v>282480</v>
      </c>
      <c r="U58" s="157">
        <v>0</v>
      </c>
      <c r="V58" s="157">
        <v>0</v>
      </c>
      <c r="W58" s="157">
        <v>299751</v>
      </c>
      <c r="X58" s="150">
        <v>33186</v>
      </c>
      <c r="Y58" s="170">
        <f t="shared" si="2"/>
        <v>2239931</v>
      </c>
    </row>
    <row r="59" spans="1:25" ht="13.5">
      <c r="A59" s="95"/>
      <c r="B59" s="102"/>
      <c r="C59" s="102"/>
      <c r="D59" s="279" t="s">
        <v>85</v>
      </c>
      <c r="E59" s="282" t="s">
        <v>86</v>
      </c>
      <c r="F59" s="241"/>
      <c r="G59" s="224">
        <v>0</v>
      </c>
      <c r="H59" s="225">
        <v>0</v>
      </c>
      <c r="I59" s="225">
        <v>0</v>
      </c>
      <c r="J59" s="225">
        <v>0</v>
      </c>
      <c r="K59" s="225">
        <v>0</v>
      </c>
      <c r="L59" s="225">
        <v>0</v>
      </c>
      <c r="M59" s="225">
        <v>0</v>
      </c>
      <c r="N59" s="225">
        <v>0</v>
      </c>
      <c r="O59" s="225">
        <v>0</v>
      </c>
      <c r="P59" s="225">
        <v>0</v>
      </c>
      <c r="Q59" s="225">
        <v>0</v>
      </c>
      <c r="R59" s="225">
        <v>0</v>
      </c>
      <c r="S59" s="225">
        <v>0</v>
      </c>
      <c r="T59" s="225">
        <v>0</v>
      </c>
      <c r="U59" s="225">
        <v>0</v>
      </c>
      <c r="V59" s="225">
        <v>0</v>
      </c>
      <c r="W59" s="225">
        <v>0</v>
      </c>
      <c r="X59" s="226">
        <v>0</v>
      </c>
      <c r="Y59" s="227">
        <f t="shared" si="2"/>
        <v>0</v>
      </c>
    </row>
    <row r="60" spans="1:25" ht="13.5">
      <c r="A60" s="95"/>
      <c r="B60" s="102"/>
      <c r="C60" s="102"/>
      <c r="D60" s="280"/>
      <c r="E60" s="282" t="s">
        <v>87</v>
      </c>
      <c r="F60" s="241"/>
      <c r="G60" s="224">
        <v>0</v>
      </c>
      <c r="H60" s="225">
        <v>0</v>
      </c>
      <c r="I60" s="225">
        <v>0</v>
      </c>
      <c r="J60" s="225">
        <v>0</v>
      </c>
      <c r="K60" s="225">
        <v>0</v>
      </c>
      <c r="L60" s="225">
        <v>0</v>
      </c>
      <c r="M60" s="225">
        <v>0</v>
      </c>
      <c r="N60" s="225">
        <v>0</v>
      </c>
      <c r="O60" s="225">
        <v>0</v>
      </c>
      <c r="P60" s="225">
        <v>0</v>
      </c>
      <c r="Q60" s="225">
        <v>0</v>
      </c>
      <c r="R60" s="225">
        <v>0</v>
      </c>
      <c r="S60" s="225">
        <v>0</v>
      </c>
      <c r="T60" s="225">
        <v>0</v>
      </c>
      <c r="U60" s="225">
        <v>0</v>
      </c>
      <c r="V60" s="225">
        <v>0</v>
      </c>
      <c r="W60" s="225">
        <v>0</v>
      </c>
      <c r="X60" s="226">
        <v>0</v>
      </c>
      <c r="Y60" s="227">
        <f t="shared" si="2"/>
        <v>0</v>
      </c>
    </row>
    <row r="61" spans="1:25" ht="13.5">
      <c r="A61" s="95"/>
      <c r="B61" s="102"/>
      <c r="C61" s="101"/>
      <c r="D61" s="281"/>
      <c r="E61" s="283" t="s">
        <v>88</v>
      </c>
      <c r="F61" s="263"/>
      <c r="G61" s="214">
        <v>0</v>
      </c>
      <c r="H61" s="215">
        <v>0</v>
      </c>
      <c r="I61" s="215">
        <v>0</v>
      </c>
      <c r="J61" s="215">
        <v>0</v>
      </c>
      <c r="K61" s="215">
        <v>0</v>
      </c>
      <c r="L61" s="215">
        <v>0</v>
      </c>
      <c r="M61" s="215">
        <v>0</v>
      </c>
      <c r="N61" s="215">
        <v>0</v>
      </c>
      <c r="O61" s="215">
        <v>0</v>
      </c>
      <c r="P61" s="215">
        <v>0</v>
      </c>
      <c r="Q61" s="215">
        <v>0</v>
      </c>
      <c r="R61" s="215">
        <v>0</v>
      </c>
      <c r="S61" s="215">
        <v>0</v>
      </c>
      <c r="T61" s="215">
        <v>0</v>
      </c>
      <c r="U61" s="215">
        <v>0</v>
      </c>
      <c r="V61" s="215">
        <v>0</v>
      </c>
      <c r="W61" s="215">
        <v>0</v>
      </c>
      <c r="X61" s="216">
        <v>0</v>
      </c>
      <c r="Y61" s="217">
        <f t="shared" si="2"/>
        <v>0</v>
      </c>
    </row>
    <row r="62" spans="1:25" ht="13.5">
      <c r="A62" s="95"/>
      <c r="B62" s="102"/>
      <c r="C62" s="96" t="s">
        <v>89</v>
      </c>
      <c r="D62" s="155"/>
      <c r="E62" s="155"/>
      <c r="F62" s="97"/>
      <c r="G62" s="74">
        <v>0</v>
      </c>
      <c r="H62" s="98">
        <v>0</v>
      </c>
      <c r="I62" s="98">
        <v>0</v>
      </c>
      <c r="J62" s="98">
        <v>0</v>
      </c>
      <c r="K62" s="98">
        <v>0</v>
      </c>
      <c r="L62" s="98">
        <v>0</v>
      </c>
      <c r="M62" s="98">
        <v>0</v>
      </c>
      <c r="N62" s="98">
        <v>0</v>
      </c>
      <c r="O62" s="98">
        <v>0</v>
      </c>
      <c r="P62" s="98">
        <v>0</v>
      </c>
      <c r="Q62" s="98">
        <v>0</v>
      </c>
      <c r="R62" s="98">
        <v>0</v>
      </c>
      <c r="S62" s="98">
        <v>0</v>
      </c>
      <c r="T62" s="98">
        <v>0</v>
      </c>
      <c r="U62" s="98">
        <v>0</v>
      </c>
      <c r="V62" s="98">
        <v>0</v>
      </c>
      <c r="W62" s="98">
        <v>0</v>
      </c>
      <c r="X62" s="140">
        <v>0</v>
      </c>
      <c r="Y62" s="144">
        <f t="shared" si="2"/>
        <v>0</v>
      </c>
    </row>
    <row r="63" spans="1:25" ht="13.5">
      <c r="A63" s="95"/>
      <c r="B63" s="102"/>
      <c r="C63" s="96" t="s">
        <v>90</v>
      </c>
      <c r="D63" s="155"/>
      <c r="E63" s="155"/>
      <c r="F63" s="97"/>
      <c r="G63" s="74">
        <v>0</v>
      </c>
      <c r="H63" s="98">
        <v>0</v>
      </c>
      <c r="I63" s="98">
        <v>0</v>
      </c>
      <c r="J63" s="98">
        <v>0</v>
      </c>
      <c r="K63" s="98">
        <v>7736</v>
      </c>
      <c r="L63" s="98">
        <v>0</v>
      </c>
      <c r="M63" s="98">
        <v>0</v>
      </c>
      <c r="N63" s="98">
        <v>0</v>
      </c>
      <c r="O63" s="98">
        <v>7760</v>
      </c>
      <c r="P63" s="98">
        <v>0</v>
      </c>
      <c r="Q63" s="98">
        <v>0</v>
      </c>
      <c r="R63" s="98">
        <v>272187</v>
      </c>
      <c r="S63" s="98">
        <v>21196</v>
      </c>
      <c r="T63" s="98">
        <v>3124</v>
      </c>
      <c r="U63" s="98">
        <v>0</v>
      </c>
      <c r="V63" s="98">
        <v>0</v>
      </c>
      <c r="W63" s="98">
        <v>0</v>
      </c>
      <c r="X63" s="140">
        <v>0</v>
      </c>
      <c r="Y63" s="144">
        <f t="shared" si="2"/>
        <v>312003</v>
      </c>
    </row>
    <row r="64" spans="1:25" ht="13.5">
      <c r="A64" s="95"/>
      <c r="B64" s="101"/>
      <c r="C64" s="96" t="s">
        <v>91</v>
      </c>
      <c r="D64" s="155"/>
      <c r="E64" s="155"/>
      <c r="F64" s="97"/>
      <c r="G64" s="74">
        <v>0</v>
      </c>
      <c r="H64" s="98">
        <v>0</v>
      </c>
      <c r="I64" s="98">
        <v>0</v>
      </c>
      <c r="J64" s="98">
        <v>0</v>
      </c>
      <c r="K64" s="98">
        <v>0</v>
      </c>
      <c r="L64" s="98">
        <v>0</v>
      </c>
      <c r="M64" s="98">
        <v>0</v>
      </c>
      <c r="N64" s="98">
        <v>0</v>
      </c>
      <c r="O64" s="98">
        <v>0</v>
      </c>
      <c r="P64" s="98">
        <v>0</v>
      </c>
      <c r="Q64" s="98">
        <v>0</v>
      </c>
      <c r="R64" s="98">
        <v>0</v>
      </c>
      <c r="S64" s="98">
        <v>0</v>
      </c>
      <c r="T64" s="98">
        <v>0</v>
      </c>
      <c r="U64" s="98">
        <v>0</v>
      </c>
      <c r="V64" s="98">
        <v>0</v>
      </c>
      <c r="W64" s="98">
        <v>8682</v>
      </c>
      <c r="X64" s="140">
        <v>0</v>
      </c>
      <c r="Y64" s="144">
        <f t="shared" si="2"/>
        <v>8682</v>
      </c>
    </row>
    <row r="65" spans="1:25" ht="14.25" thickBot="1">
      <c r="A65" s="108"/>
      <c r="B65" s="109" t="s">
        <v>131</v>
      </c>
      <c r="C65" s="164"/>
      <c r="D65" s="164"/>
      <c r="E65" s="164"/>
      <c r="F65" s="177"/>
      <c r="G65" s="182">
        <v>-481306</v>
      </c>
      <c r="H65" s="158">
        <v>33555</v>
      </c>
      <c r="I65" s="158">
        <v>-159537</v>
      </c>
      <c r="J65" s="158">
        <v>-782</v>
      </c>
      <c r="K65" s="158">
        <v>-218298</v>
      </c>
      <c r="L65" s="158">
        <v>-68269</v>
      </c>
      <c r="M65" s="158">
        <v>0</v>
      </c>
      <c r="N65" s="158">
        <v>0</v>
      </c>
      <c r="O65" s="158">
        <v>-604097</v>
      </c>
      <c r="P65" s="158">
        <v>158265</v>
      </c>
      <c r="Q65" s="158">
        <v>-26966</v>
      </c>
      <c r="R65" s="158">
        <v>34669</v>
      </c>
      <c r="S65" s="158">
        <v>-15007</v>
      </c>
      <c r="T65" s="158">
        <v>-6059</v>
      </c>
      <c r="U65" s="158">
        <v>0</v>
      </c>
      <c r="V65" s="158">
        <v>0</v>
      </c>
      <c r="W65" s="158">
        <v>-497998</v>
      </c>
      <c r="X65" s="183">
        <v>-59017</v>
      </c>
      <c r="Y65" s="184">
        <f t="shared" si="2"/>
        <v>-1910847</v>
      </c>
    </row>
    <row r="66" spans="1:25" ht="13.5">
      <c r="A66" s="173" t="s">
        <v>132</v>
      </c>
      <c r="B66" s="152"/>
      <c r="C66" s="152"/>
      <c r="D66" s="152"/>
      <c r="E66" s="152"/>
      <c r="F66" s="179"/>
      <c r="G66" s="185">
        <v>-97421</v>
      </c>
      <c r="H66" s="186">
        <v>33555</v>
      </c>
      <c r="I66" s="186">
        <v>140463</v>
      </c>
      <c r="J66" s="186">
        <v>-782</v>
      </c>
      <c r="K66" s="186">
        <v>0</v>
      </c>
      <c r="L66" s="186">
        <v>-37898</v>
      </c>
      <c r="M66" s="186">
        <v>-1136</v>
      </c>
      <c r="N66" s="186">
        <v>0</v>
      </c>
      <c r="O66" s="186">
        <v>290963</v>
      </c>
      <c r="P66" s="186">
        <v>141508</v>
      </c>
      <c r="Q66" s="186">
        <v>-696</v>
      </c>
      <c r="R66" s="186">
        <v>34669</v>
      </c>
      <c r="S66" s="186">
        <v>-2237</v>
      </c>
      <c r="T66" s="186">
        <v>672</v>
      </c>
      <c r="U66" s="186">
        <v>0</v>
      </c>
      <c r="V66" s="186">
        <v>165409</v>
      </c>
      <c r="W66" s="186">
        <v>70904</v>
      </c>
      <c r="X66" s="187">
        <v>9299</v>
      </c>
      <c r="Y66" s="188">
        <f t="shared" si="2"/>
        <v>747272</v>
      </c>
    </row>
    <row r="67" spans="1:25" ht="13.5">
      <c r="A67" s="105" t="s">
        <v>133</v>
      </c>
      <c r="B67" s="106"/>
      <c r="C67" s="106"/>
      <c r="D67" s="106"/>
      <c r="E67" s="106"/>
      <c r="F67" s="100"/>
      <c r="G67" s="74">
        <v>0</v>
      </c>
      <c r="H67" s="98">
        <v>0</v>
      </c>
      <c r="I67" s="98">
        <v>0</v>
      </c>
      <c r="J67" s="98">
        <v>0</v>
      </c>
      <c r="K67" s="98">
        <v>0</v>
      </c>
      <c r="L67" s="98">
        <v>0</v>
      </c>
      <c r="M67" s="98">
        <v>0</v>
      </c>
      <c r="N67" s="98">
        <v>0</v>
      </c>
      <c r="O67" s="98">
        <v>283600</v>
      </c>
      <c r="P67" s="98">
        <v>0</v>
      </c>
      <c r="Q67" s="98">
        <v>0</v>
      </c>
      <c r="R67" s="98">
        <v>0</v>
      </c>
      <c r="S67" s="98">
        <v>0</v>
      </c>
      <c r="T67" s="98">
        <v>0</v>
      </c>
      <c r="U67" s="98">
        <v>0</v>
      </c>
      <c r="V67" s="98">
        <v>0</v>
      </c>
      <c r="W67" s="98">
        <v>0</v>
      </c>
      <c r="X67" s="140">
        <v>0</v>
      </c>
      <c r="Y67" s="144">
        <f t="shared" si="2"/>
        <v>283600</v>
      </c>
    </row>
    <row r="68" spans="1:25" ht="13.5">
      <c r="A68" s="105" t="s">
        <v>134</v>
      </c>
      <c r="B68" s="106"/>
      <c r="C68" s="106"/>
      <c r="D68" s="106"/>
      <c r="E68" s="106"/>
      <c r="F68" s="100"/>
      <c r="G68" s="154">
        <v>1166496</v>
      </c>
      <c r="H68" s="157">
        <v>0</v>
      </c>
      <c r="I68" s="157">
        <v>0</v>
      </c>
      <c r="J68" s="157">
        <v>782</v>
      </c>
      <c r="K68" s="157">
        <v>2000</v>
      </c>
      <c r="L68" s="157">
        <v>54164</v>
      </c>
      <c r="M68" s="157">
        <v>5162</v>
      </c>
      <c r="N68" s="157">
        <v>0</v>
      </c>
      <c r="O68" s="157">
        <v>0</v>
      </c>
      <c r="P68" s="157">
        <v>138442</v>
      </c>
      <c r="Q68" s="157">
        <v>10695</v>
      </c>
      <c r="R68" s="157">
        <v>0</v>
      </c>
      <c r="S68" s="157">
        <v>2855</v>
      </c>
      <c r="T68" s="157">
        <v>4395</v>
      </c>
      <c r="U68" s="157">
        <v>0</v>
      </c>
      <c r="V68" s="157">
        <v>279786</v>
      </c>
      <c r="W68" s="157">
        <v>386651</v>
      </c>
      <c r="X68" s="150">
        <v>61040</v>
      </c>
      <c r="Y68" s="170">
        <f t="shared" si="2"/>
        <v>2112468</v>
      </c>
    </row>
    <row r="69" spans="1:25" ht="13.5">
      <c r="A69" s="104"/>
      <c r="B69" s="261" t="s">
        <v>92</v>
      </c>
      <c r="C69" s="262"/>
      <c r="D69" s="262"/>
      <c r="E69" s="262"/>
      <c r="F69" s="263"/>
      <c r="G69" s="214">
        <v>0</v>
      </c>
      <c r="H69" s="215">
        <v>0</v>
      </c>
      <c r="I69" s="215">
        <v>0</v>
      </c>
      <c r="J69" s="215">
        <v>0</v>
      </c>
      <c r="K69" s="215">
        <v>0</v>
      </c>
      <c r="L69" s="215">
        <v>0</v>
      </c>
      <c r="M69" s="215">
        <v>0</v>
      </c>
      <c r="N69" s="215">
        <v>0</v>
      </c>
      <c r="O69" s="215">
        <v>0</v>
      </c>
      <c r="P69" s="215">
        <v>0</v>
      </c>
      <c r="Q69" s="215">
        <v>0</v>
      </c>
      <c r="R69" s="215">
        <v>0</v>
      </c>
      <c r="S69" s="215">
        <v>0</v>
      </c>
      <c r="T69" s="215">
        <v>0</v>
      </c>
      <c r="U69" s="215">
        <v>0</v>
      </c>
      <c r="V69" s="215">
        <v>0</v>
      </c>
      <c r="W69" s="215">
        <v>0</v>
      </c>
      <c r="X69" s="216">
        <v>0</v>
      </c>
      <c r="Y69" s="217">
        <f t="shared" si="2"/>
        <v>0</v>
      </c>
    </row>
    <row r="70" spans="1:25" ht="13.5">
      <c r="A70" s="173" t="s">
        <v>135</v>
      </c>
      <c r="B70" s="152"/>
      <c r="C70" s="152"/>
      <c r="D70" s="152"/>
      <c r="E70" s="152"/>
      <c r="F70" s="179"/>
      <c r="G70" s="74">
        <v>0</v>
      </c>
      <c r="H70" s="98">
        <v>0</v>
      </c>
      <c r="I70" s="98">
        <v>0</v>
      </c>
      <c r="J70" s="98">
        <v>0</v>
      </c>
      <c r="K70" s="98">
        <v>0</v>
      </c>
      <c r="L70" s="98">
        <v>0</v>
      </c>
      <c r="M70" s="98">
        <v>0</v>
      </c>
      <c r="N70" s="98">
        <v>0</v>
      </c>
      <c r="O70" s="98">
        <v>0</v>
      </c>
      <c r="P70" s="98">
        <v>0</v>
      </c>
      <c r="Q70" s="98">
        <v>0</v>
      </c>
      <c r="R70" s="98">
        <v>0</v>
      </c>
      <c r="S70" s="98">
        <v>0</v>
      </c>
      <c r="T70" s="98">
        <v>0</v>
      </c>
      <c r="U70" s="98">
        <v>0</v>
      </c>
      <c r="V70" s="98">
        <v>0</v>
      </c>
      <c r="W70" s="98">
        <v>0</v>
      </c>
      <c r="X70" s="140">
        <v>0</v>
      </c>
      <c r="Y70" s="144">
        <f t="shared" si="2"/>
        <v>0</v>
      </c>
    </row>
    <row r="71" spans="1:25" ht="13.5">
      <c r="A71" s="172" t="s">
        <v>136</v>
      </c>
      <c r="B71" s="155"/>
      <c r="C71" s="155"/>
      <c r="D71" s="155"/>
      <c r="E71" s="155"/>
      <c r="F71" s="97"/>
      <c r="G71" s="174">
        <v>1069075</v>
      </c>
      <c r="H71" s="156">
        <v>33555</v>
      </c>
      <c r="I71" s="156">
        <v>140463</v>
      </c>
      <c r="J71" s="156">
        <v>0</v>
      </c>
      <c r="K71" s="156">
        <v>2000</v>
      </c>
      <c r="L71" s="156">
        <v>16266</v>
      </c>
      <c r="M71" s="156">
        <v>4026</v>
      </c>
      <c r="N71" s="156">
        <v>0</v>
      </c>
      <c r="O71" s="156">
        <v>7363</v>
      </c>
      <c r="P71" s="156">
        <v>279950</v>
      </c>
      <c r="Q71" s="156">
        <v>9999</v>
      </c>
      <c r="R71" s="156">
        <v>34669</v>
      </c>
      <c r="S71" s="156">
        <v>618</v>
      </c>
      <c r="T71" s="156">
        <v>5067</v>
      </c>
      <c r="U71" s="156">
        <v>0</v>
      </c>
      <c r="V71" s="156">
        <v>445195</v>
      </c>
      <c r="W71" s="156">
        <v>457555</v>
      </c>
      <c r="X71" s="166">
        <v>70339</v>
      </c>
      <c r="Y71" s="169">
        <f t="shared" si="2"/>
        <v>2576140</v>
      </c>
    </row>
    <row r="72" spans="1:25" ht="13.5">
      <c r="A72" s="105" t="s">
        <v>93</v>
      </c>
      <c r="B72" s="106"/>
      <c r="C72" s="106"/>
      <c r="D72" s="106"/>
      <c r="E72" s="106"/>
      <c r="F72" s="100"/>
      <c r="G72" s="154">
        <v>0</v>
      </c>
      <c r="H72" s="157">
        <v>78970</v>
      </c>
      <c r="I72" s="157">
        <v>0</v>
      </c>
      <c r="J72" s="157">
        <v>0</v>
      </c>
      <c r="K72" s="157">
        <v>0</v>
      </c>
      <c r="L72" s="157">
        <v>0</v>
      </c>
      <c r="M72" s="157">
        <v>0</v>
      </c>
      <c r="N72" s="157">
        <v>0</v>
      </c>
      <c r="O72" s="157">
        <v>0</v>
      </c>
      <c r="P72" s="157">
        <v>0</v>
      </c>
      <c r="Q72" s="157">
        <v>0</v>
      </c>
      <c r="R72" s="157">
        <v>0</v>
      </c>
      <c r="S72" s="157">
        <v>0</v>
      </c>
      <c r="T72" s="157">
        <v>0</v>
      </c>
      <c r="U72" s="157">
        <v>0</v>
      </c>
      <c r="V72" s="157">
        <v>0</v>
      </c>
      <c r="W72" s="157">
        <v>0</v>
      </c>
      <c r="X72" s="150">
        <v>0</v>
      </c>
      <c r="Y72" s="170">
        <f t="shared" si="2"/>
        <v>78970</v>
      </c>
    </row>
    <row r="73" spans="1:25" ht="13.5">
      <c r="A73" s="95"/>
      <c r="B73" s="264" t="s">
        <v>94</v>
      </c>
      <c r="C73" s="284"/>
      <c r="D73" s="239" t="s">
        <v>95</v>
      </c>
      <c r="E73" s="260"/>
      <c r="F73" s="241"/>
      <c r="G73" s="224">
        <v>0</v>
      </c>
      <c r="H73" s="225">
        <v>42770</v>
      </c>
      <c r="I73" s="225">
        <v>0</v>
      </c>
      <c r="J73" s="225">
        <v>0</v>
      </c>
      <c r="K73" s="225">
        <v>0</v>
      </c>
      <c r="L73" s="225">
        <v>0</v>
      </c>
      <c r="M73" s="225">
        <v>0</v>
      </c>
      <c r="N73" s="225">
        <v>0</v>
      </c>
      <c r="O73" s="225">
        <v>0</v>
      </c>
      <c r="P73" s="225">
        <v>0</v>
      </c>
      <c r="Q73" s="225">
        <v>0</v>
      </c>
      <c r="R73" s="225">
        <v>0</v>
      </c>
      <c r="S73" s="225">
        <v>0</v>
      </c>
      <c r="T73" s="225">
        <v>0</v>
      </c>
      <c r="U73" s="225">
        <v>0</v>
      </c>
      <c r="V73" s="225">
        <v>0</v>
      </c>
      <c r="W73" s="225">
        <v>0</v>
      </c>
      <c r="X73" s="226">
        <v>0</v>
      </c>
      <c r="Y73" s="227">
        <f t="shared" si="2"/>
        <v>42770</v>
      </c>
    </row>
    <row r="74" spans="1:25" ht="13.5">
      <c r="A74" s="95"/>
      <c r="B74" s="237"/>
      <c r="C74" s="285"/>
      <c r="D74" s="239" t="s">
        <v>96</v>
      </c>
      <c r="E74" s="260"/>
      <c r="F74" s="241"/>
      <c r="G74" s="224">
        <v>0</v>
      </c>
      <c r="H74" s="225">
        <v>36200</v>
      </c>
      <c r="I74" s="225">
        <v>0</v>
      </c>
      <c r="J74" s="225">
        <v>0</v>
      </c>
      <c r="K74" s="225">
        <v>0</v>
      </c>
      <c r="L74" s="225">
        <v>0</v>
      </c>
      <c r="M74" s="225">
        <v>0</v>
      </c>
      <c r="N74" s="225">
        <v>0</v>
      </c>
      <c r="O74" s="225">
        <v>0</v>
      </c>
      <c r="P74" s="225">
        <v>0</v>
      </c>
      <c r="Q74" s="225">
        <v>0</v>
      </c>
      <c r="R74" s="225">
        <v>0</v>
      </c>
      <c r="S74" s="225">
        <v>0</v>
      </c>
      <c r="T74" s="225">
        <v>0</v>
      </c>
      <c r="U74" s="225">
        <v>0</v>
      </c>
      <c r="V74" s="225">
        <v>0</v>
      </c>
      <c r="W74" s="225">
        <v>0</v>
      </c>
      <c r="X74" s="226">
        <v>0</v>
      </c>
      <c r="Y74" s="227">
        <f t="shared" si="2"/>
        <v>36200</v>
      </c>
    </row>
    <row r="75" spans="1:25" ht="13.5">
      <c r="A75" s="104"/>
      <c r="B75" s="238"/>
      <c r="C75" s="286"/>
      <c r="D75" s="261" t="s">
        <v>97</v>
      </c>
      <c r="E75" s="262"/>
      <c r="F75" s="263"/>
      <c r="G75" s="214">
        <v>0</v>
      </c>
      <c r="H75" s="215">
        <v>0</v>
      </c>
      <c r="I75" s="215">
        <v>0</v>
      </c>
      <c r="J75" s="215">
        <v>0</v>
      </c>
      <c r="K75" s="215">
        <v>0</v>
      </c>
      <c r="L75" s="215">
        <v>0</v>
      </c>
      <c r="M75" s="215">
        <v>0</v>
      </c>
      <c r="N75" s="215">
        <v>0</v>
      </c>
      <c r="O75" s="215">
        <v>0</v>
      </c>
      <c r="P75" s="215">
        <v>0</v>
      </c>
      <c r="Q75" s="215">
        <v>0</v>
      </c>
      <c r="R75" s="215">
        <v>0</v>
      </c>
      <c r="S75" s="215">
        <v>0</v>
      </c>
      <c r="T75" s="215">
        <v>0</v>
      </c>
      <c r="U75" s="215">
        <v>0</v>
      </c>
      <c r="V75" s="215">
        <v>0</v>
      </c>
      <c r="W75" s="215">
        <v>0</v>
      </c>
      <c r="X75" s="216">
        <v>0</v>
      </c>
      <c r="Y75" s="217">
        <f t="shared" si="2"/>
        <v>0</v>
      </c>
    </row>
    <row r="76" spans="1:25" ht="13.5">
      <c r="A76" s="172" t="s">
        <v>137</v>
      </c>
      <c r="B76" s="155"/>
      <c r="C76" s="155"/>
      <c r="D76" s="155"/>
      <c r="E76" s="155"/>
      <c r="F76" s="97"/>
      <c r="G76" s="74">
        <v>125478</v>
      </c>
      <c r="H76" s="98">
        <v>33555</v>
      </c>
      <c r="I76" s="98">
        <v>140463</v>
      </c>
      <c r="J76" s="98">
        <v>0</v>
      </c>
      <c r="K76" s="98">
        <v>0</v>
      </c>
      <c r="L76" s="98">
        <v>0</v>
      </c>
      <c r="M76" s="98">
        <v>0</v>
      </c>
      <c r="N76" s="98">
        <v>0</v>
      </c>
      <c r="O76" s="98">
        <v>7363</v>
      </c>
      <c r="P76" s="98">
        <v>38483</v>
      </c>
      <c r="Q76" s="98">
        <v>0</v>
      </c>
      <c r="R76" s="98">
        <v>0</v>
      </c>
      <c r="S76" s="98">
        <v>0</v>
      </c>
      <c r="T76" s="98">
        <v>0</v>
      </c>
      <c r="U76" s="98">
        <v>0</v>
      </c>
      <c r="V76" s="98">
        <v>47984</v>
      </c>
      <c r="W76" s="98">
        <v>18414</v>
      </c>
      <c r="X76" s="140">
        <v>10300</v>
      </c>
      <c r="Y76" s="144">
        <f t="shared" si="2"/>
        <v>422040</v>
      </c>
    </row>
    <row r="77" spans="1:25" ht="13.5">
      <c r="A77" s="125" t="s">
        <v>98</v>
      </c>
      <c r="B77" s="147"/>
      <c r="C77" s="147"/>
      <c r="D77" s="147"/>
      <c r="E77" s="147"/>
      <c r="F77" s="178"/>
      <c r="G77" s="60"/>
      <c r="H77" s="57"/>
      <c r="I77" s="57"/>
      <c r="J77" s="57"/>
      <c r="K77" s="57"/>
      <c r="L77" s="57"/>
      <c r="M77" s="57"/>
      <c r="N77" s="57"/>
      <c r="O77" s="57"/>
      <c r="P77" s="57"/>
      <c r="Q77" s="57"/>
      <c r="R77" s="57"/>
      <c r="S77" s="57"/>
      <c r="T77" s="57"/>
      <c r="U77" s="57"/>
      <c r="V77" s="57"/>
      <c r="W77" s="57"/>
      <c r="X77" s="63"/>
      <c r="Y77" s="64"/>
    </row>
    <row r="78" spans="1:25" ht="13.5">
      <c r="A78" s="95"/>
      <c r="B78" s="287" t="s">
        <v>99</v>
      </c>
      <c r="C78" s="288"/>
      <c r="D78" s="288"/>
      <c r="E78" s="288"/>
      <c r="F78" s="258"/>
      <c r="G78" s="232">
        <v>943597</v>
      </c>
      <c r="H78" s="233">
        <v>0</v>
      </c>
      <c r="I78" s="233">
        <v>0</v>
      </c>
      <c r="J78" s="233">
        <v>0</v>
      </c>
      <c r="K78" s="233">
        <v>2000</v>
      </c>
      <c r="L78" s="233">
        <v>16266</v>
      </c>
      <c r="M78" s="233">
        <v>4026</v>
      </c>
      <c r="N78" s="233">
        <v>0</v>
      </c>
      <c r="O78" s="233">
        <v>0</v>
      </c>
      <c r="P78" s="233">
        <v>241467</v>
      </c>
      <c r="Q78" s="233">
        <v>9999</v>
      </c>
      <c r="R78" s="233">
        <v>34669</v>
      </c>
      <c r="S78" s="233">
        <v>618</v>
      </c>
      <c r="T78" s="233">
        <v>5067</v>
      </c>
      <c r="U78" s="233">
        <v>0</v>
      </c>
      <c r="V78" s="233">
        <v>397211</v>
      </c>
      <c r="W78" s="233">
        <v>439141</v>
      </c>
      <c r="X78" s="234">
        <v>60039</v>
      </c>
      <c r="Y78" s="235">
        <f aca="true" t="shared" si="3" ref="Y78:Y93">SUM(G78:X78)</f>
        <v>2154100</v>
      </c>
    </row>
    <row r="79" spans="1:25" ht="14.25" thickBot="1">
      <c r="A79" s="95"/>
      <c r="B79" s="153" t="s">
        <v>138</v>
      </c>
      <c r="C79" s="147"/>
      <c r="D79" s="147"/>
      <c r="E79" s="147"/>
      <c r="F79" s="178"/>
      <c r="G79" s="210">
        <v>0</v>
      </c>
      <c r="H79" s="103">
        <v>0</v>
      </c>
      <c r="I79" s="103">
        <v>0</v>
      </c>
      <c r="J79" s="103">
        <v>0</v>
      </c>
      <c r="K79" s="103">
        <v>0</v>
      </c>
      <c r="L79" s="103">
        <v>0</v>
      </c>
      <c r="M79" s="103">
        <v>0</v>
      </c>
      <c r="N79" s="103">
        <v>0</v>
      </c>
      <c r="O79" s="103">
        <v>0</v>
      </c>
      <c r="P79" s="103">
        <v>0</v>
      </c>
      <c r="Q79" s="103">
        <v>0</v>
      </c>
      <c r="R79" s="103">
        <v>0</v>
      </c>
      <c r="S79" s="103">
        <v>0</v>
      </c>
      <c r="T79" s="103">
        <v>0</v>
      </c>
      <c r="U79" s="103">
        <v>0</v>
      </c>
      <c r="V79" s="103">
        <v>0</v>
      </c>
      <c r="W79" s="103">
        <v>0</v>
      </c>
      <c r="X79" s="102">
        <v>0</v>
      </c>
      <c r="Y79" s="277">
        <f t="shared" si="3"/>
        <v>0</v>
      </c>
    </row>
    <row r="80" spans="1:25" ht="13.5">
      <c r="A80" s="193" t="s">
        <v>231</v>
      </c>
      <c r="B80" s="194"/>
      <c r="C80" s="195"/>
      <c r="D80" s="195"/>
      <c r="E80" s="195"/>
      <c r="F80" s="196"/>
      <c r="G80" s="175">
        <v>0</v>
      </c>
      <c r="H80" s="161">
        <v>0</v>
      </c>
      <c r="I80" s="161">
        <v>0</v>
      </c>
      <c r="J80" s="161">
        <v>0</v>
      </c>
      <c r="K80" s="161">
        <v>0</v>
      </c>
      <c r="L80" s="161">
        <v>0</v>
      </c>
      <c r="M80" s="161">
        <v>0</v>
      </c>
      <c r="N80" s="161">
        <v>0</v>
      </c>
      <c r="O80" s="161">
        <v>0</v>
      </c>
      <c r="P80" s="161">
        <v>0</v>
      </c>
      <c r="Q80" s="161">
        <v>0</v>
      </c>
      <c r="R80" s="161">
        <v>0</v>
      </c>
      <c r="S80" s="161">
        <v>0</v>
      </c>
      <c r="T80" s="161">
        <v>0</v>
      </c>
      <c r="U80" s="161">
        <v>0</v>
      </c>
      <c r="V80" s="161">
        <v>0</v>
      </c>
      <c r="W80" s="161">
        <v>0</v>
      </c>
      <c r="X80" s="167">
        <v>0</v>
      </c>
      <c r="Y80" s="171"/>
    </row>
    <row r="81" spans="1:25" ht="14.25" thickBot="1">
      <c r="A81" s="197" t="s">
        <v>232</v>
      </c>
      <c r="B81" s="198"/>
      <c r="C81" s="199"/>
      <c r="D81" s="199"/>
      <c r="E81" s="199"/>
      <c r="F81" s="200"/>
      <c r="G81" s="201">
        <v>0</v>
      </c>
      <c r="H81" s="202">
        <v>0</v>
      </c>
      <c r="I81" s="202">
        <v>0</v>
      </c>
      <c r="J81" s="202">
        <v>0</v>
      </c>
      <c r="K81" s="202">
        <v>0</v>
      </c>
      <c r="L81" s="202">
        <v>0</v>
      </c>
      <c r="M81" s="202">
        <v>0</v>
      </c>
      <c r="N81" s="202">
        <v>0</v>
      </c>
      <c r="O81" s="202">
        <v>0</v>
      </c>
      <c r="P81" s="202">
        <v>0</v>
      </c>
      <c r="Q81" s="59">
        <v>0</v>
      </c>
      <c r="R81" s="59">
        <v>0</v>
      </c>
      <c r="S81" s="59">
        <v>0</v>
      </c>
      <c r="T81" s="59">
        <v>0</v>
      </c>
      <c r="U81" s="59">
        <v>0</v>
      </c>
      <c r="V81" s="59">
        <v>0</v>
      </c>
      <c r="W81" s="59">
        <v>0</v>
      </c>
      <c r="X81" s="141">
        <v>0</v>
      </c>
      <c r="Y81" s="145"/>
    </row>
    <row r="82" spans="1:25" ht="13.5">
      <c r="A82" s="159" t="s">
        <v>233</v>
      </c>
      <c r="B82" s="160"/>
      <c r="C82" s="160"/>
      <c r="D82" s="160"/>
      <c r="E82" s="160"/>
      <c r="F82" s="180"/>
      <c r="G82" s="289">
        <f>SUM(G83:G84)</f>
        <v>0</v>
      </c>
      <c r="H82" s="290">
        <f>SUM(H83:H84)</f>
        <v>0</v>
      </c>
      <c r="I82" s="290">
        <f>SUM(I83:I84)</f>
        <v>0</v>
      </c>
      <c r="J82" s="290">
        <f aca="true" t="shared" si="4" ref="J82:X82">SUM(J83:J84)</f>
        <v>0</v>
      </c>
      <c r="K82" s="290">
        <f t="shared" si="4"/>
        <v>23439</v>
      </c>
      <c r="L82" s="290">
        <f t="shared" si="4"/>
        <v>95</v>
      </c>
      <c r="M82" s="290">
        <f t="shared" si="4"/>
        <v>0</v>
      </c>
      <c r="N82" s="290">
        <f t="shared" si="4"/>
        <v>19654</v>
      </c>
      <c r="O82" s="290">
        <f>SUM(O83:O84)</f>
        <v>62500</v>
      </c>
      <c r="P82" s="290">
        <f t="shared" si="4"/>
        <v>241240</v>
      </c>
      <c r="Q82" s="290">
        <f t="shared" si="4"/>
        <v>0</v>
      </c>
      <c r="R82" s="290">
        <f t="shared" si="4"/>
        <v>0</v>
      </c>
      <c r="S82" s="290">
        <f t="shared" si="4"/>
        <v>0</v>
      </c>
      <c r="T82" s="290">
        <f t="shared" si="4"/>
        <v>15919</v>
      </c>
      <c r="U82" s="290">
        <f t="shared" si="4"/>
        <v>0</v>
      </c>
      <c r="V82" s="290">
        <f t="shared" si="4"/>
        <v>114718</v>
      </c>
      <c r="W82" s="290">
        <f t="shared" si="4"/>
        <v>0</v>
      </c>
      <c r="X82" s="291">
        <f t="shared" si="4"/>
        <v>5568</v>
      </c>
      <c r="Y82" s="292">
        <f t="shared" si="3"/>
        <v>483133</v>
      </c>
    </row>
    <row r="83" spans="1:25" ht="13.5">
      <c r="A83" s="95"/>
      <c r="B83" s="147"/>
      <c r="C83" s="147"/>
      <c r="D83" s="147"/>
      <c r="E83" s="239" t="s">
        <v>193</v>
      </c>
      <c r="F83" s="293"/>
      <c r="G83" s="224">
        <v>0</v>
      </c>
      <c r="H83" s="225">
        <v>0</v>
      </c>
      <c r="I83" s="225">
        <v>0</v>
      </c>
      <c r="J83" s="225">
        <v>0</v>
      </c>
      <c r="K83" s="225">
        <v>0</v>
      </c>
      <c r="L83" s="225">
        <v>0</v>
      </c>
      <c r="M83" s="225">
        <v>0</v>
      </c>
      <c r="N83" s="225">
        <v>0</v>
      </c>
      <c r="O83" s="225">
        <v>62500</v>
      </c>
      <c r="P83" s="225">
        <v>0</v>
      </c>
      <c r="Q83" s="225">
        <v>0</v>
      </c>
      <c r="R83" s="225">
        <v>0</v>
      </c>
      <c r="S83" s="225">
        <v>0</v>
      </c>
      <c r="T83" s="225">
        <v>0</v>
      </c>
      <c r="U83" s="225">
        <v>0</v>
      </c>
      <c r="V83" s="225">
        <v>0</v>
      </c>
      <c r="W83" s="225">
        <v>0</v>
      </c>
      <c r="X83" s="226">
        <v>0</v>
      </c>
      <c r="Y83" s="227">
        <f t="shared" si="3"/>
        <v>62500</v>
      </c>
    </row>
    <row r="84" spans="1:25" ht="13.5">
      <c r="A84" s="104"/>
      <c r="B84" s="152"/>
      <c r="C84" s="152"/>
      <c r="D84" s="152"/>
      <c r="E84" s="261" t="s">
        <v>194</v>
      </c>
      <c r="F84" s="263"/>
      <c r="G84" s="214">
        <v>0</v>
      </c>
      <c r="H84" s="215">
        <v>0</v>
      </c>
      <c r="I84" s="215">
        <v>0</v>
      </c>
      <c r="J84" s="215">
        <v>0</v>
      </c>
      <c r="K84" s="215">
        <v>23439</v>
      </c>
      <c r="L84" s="215">
        <v>95</v>
      </c>
      <c r="M84" s="215">
        <v>0</v>
      </c>
      <c r="N84" s="215">
        <v>19654</v>
      </c>
      <c r="O84" s="215">
        <v>0</v>
      </c>
      <c r="P84" s="215">
        <v>241240</v>
      </c>
      <c r="Q84" s="215">
        <v>0</v>
      </c>
      <c r="R84" s="215">
        <v>0</v>
      </c>
      <c r="S84" s="215">
        <v>0</v>
      </c>
      <c r="T84" s="215">
        <v>15919</v>
      </c>
      <c r="U84" s="215">
        <v>0</v>
      </c>
      <c r="V84" s="215">
        <v>114718</v>
      </c>
      <c r="W84" s="215">
        <v>0</v>
      </c>
      <c r="X84" s="216">
        <v>5568</v>
      </c>
      <c r="Y84" s="217">
        <f t="shared" si="3"/>
        <v>420633</v>
      </c>
    </row>
    <row r="85" spans="1:25" ht="13.5">
      <c r="A85" s="105" t="s">
        <v>235</v>
      </c>
      <c r="B85" s="106"/>
      <c r="C85" s="106"/>
      <c r="D85" s="106"/>
      <c r="E85" s="106"/>
      <c r="F85" s="100"/>
      <c r="G85" s="154">
        <f>SUM(G86:G87)</f>
        <v>112598</v>
      </c>
      <c r="H85" s="157">
        <f>SUM(H86:H87)</f>
        <v>80506</v>
      </c>
      <c r="I85" s="157">
        <f>SUM(I86:I87)</f>
        <v>148351</v>
      </c>
      <c r="J85" s="157">
        <f aca="true" t="shared" si="5" ref="J85:X85">SUM(J86:J87)</f>
        <v>12503</v>
      </c>
      <c r="K85" s="157">
        <f t="shared" si="5"/>
        <v>353781</v>
      </c>
      <c r="L85" s="157">
        <f t="shared" si="5"/>
        <v>0</v>
      </c>
      <c r="M85" s="157">
        <f t="shared" si="5"/>
        <v>0</v>
      </c>
      <c r="N85" s="157">
        <f t="shared" si="5"/>
        <v>114380</v>
      </c>
      <c r="O85" s="157">
        <f>SUM(O86:O87)</f>
        <v>0</v>
      </c>
      <c r="P85" s="157">
        <f t="shared" si="5"/>
        <v>1279610</v>
      </c>
      <c r="Q85" s="157">
        <f t="shared" si="5"/>
        <v>128638</v>
      </c>
      <c r="R85" s="157">
        <f t="shared" si="5"/>
        <v>0</v>
      </c>
      <c r="S85" s="157">
        <f t="shared" si="5"/>
        <v>19927</v>
      </c>
      <c r="T85" s="157">
        <f t="shared" si="5"/>
        <v>316903</v>
      </c>
      <c r="U85" s="157">
        <f t="shared" si="5"/>
        <v>0</v>
      </c>
      <c r="V85" s="157">
        <f t="shared" si="5"/>
        <v>544872</v>
      </c>
      <c r="W85" s="157">
        <f t="shared" si="5"/>
        <v>22571</v>
      </c>
      <c r="X85" s="150">
        <f t="shared" si="5"/>
        <v>42565</v>
      </c>
      <c r="Y85" s="170">
        <f t="shared" si="3"/>
        <v>3177205</v>
      </c>
    </row>
    <row r="86" spans="1:25" ht="13.5">
      <c r="A86" s="95"/>
      <c r="B86" s="162"/>
      <c r="C86" s="147"/>
      <c r="D86" s="147"/>
      <c r="E86" s="239" t="s">
        <v>193</v>
      </c>
      <c r="F86" s="241"/>
      <c r="G86" s="224">
        <v>0</v>
      </c>
      <c r="H86" s="225">
        <v>0</v>
      </c>
      <c r="I86" s="225">
        <v>0</v>
      </c>
      <c r="J86" s="225">
        <v>0</v>
      </c>
      <c r="K86" s="225">
        <v>0</v>
      </c>
      <c r="L86" s="225">
        <v>0</v>
      </c>
      <c r="M86" s="225">
        <v>0</v>
      </c>
      <c r="N86" s="225">
        <v>0</v>
      </c>
      <c r="O86" s="225">
        <v>0</v>
      </c>
      <c r="P86" s="225">
        <v>0</v>
      </c>
      <c r="Q86" s="225">
        <v>0</v>
      </c>
      <c r="R86" s="225">
        <v>0</v>
      </c>
      <c r="S86" s="225">
        <v>0</v>
      </c>
      <c r="T86" s="225">
        <v>0</v>
      </c>
      <c r="U86" s="225">
        <v>0</v>
      </c>
      <c r="V86" s="225">
        <v>0</v>
      </c>
      <c r="W86" s="225">
        <v>0</v>
      </c>
      <c r="X86" s="226">
        <v>0</v>
      </c>
      <c r="Y86" s="227">
        <f t="shared" si="3"/>
        <v>0</v>
      </c>
    </row>
    <row r="87" spans="1:25" ht="13.5">
      <c r="A87" s="104"/>
      <c r="B87" s="151"/>
      <c r="C87" s="152"/>
      <c r="D87" s="152"/>
      <c r="E87" s="261" t="s">
        <v>194</v>
      </c>
      <c r="F87" s="263"/>
      <c r="G87" s="214">
        <v>112598</v>
      </c>
      <c r="H87" s="215">
        <v>80506</v>
      </c>
      <c r="I87" s="215">
        <v>148351</v>
      </c>
      <c r="J87" s="215">
        <v>12503</v>
      </c>
      <c r="K87" s="215">
        <v>353781</v>
      </c>
      <c r="L87" s="215">
        <v>0</v>
      </c>
      <c r="M87" s="215">
        <v>0</v>
      </c>
      <c r="N87" s="215">
        <v>114380</v>
      </c>
      <c r="O87" s="215">
        <v>0</v>
      </c>
      <c r="P87" s="215">
        <v>1279610</v>
      </c>
      <c r="Q87" s="215">
        <v>128638</v>
      </c>
      <c r="R87" s="215">
        <v>0</v>
      </c>
      <c r="S87" s="215">
        <v>19927</v>
      </c>
      <c r="T87" s="215">
        <v>316903</v>
      </c>
      <c r="U87" s="215">
        <v>0</v>
      </c>
      <c r="V87" s="215">
        <v>544872</v>
      </c>
      <c r="W87" s="215">
        <v>22571</v>
      </c>
      <c r="X87" s="216">
        <v>42565</v>
      </c>
      <c r="Y87" s="217">
        <f t="shared" si="3"/>
        <v>3177205</v>
      </c>
    </row>
    <row r="88" spans="1:25" ht="13.5">
      <c r="A88" s="379" t="s">
        <v>237</v>
      </c>
      <c r="B88" s="380"/>
      <c r="C88" s="380"/>
      <c r="D88" s="380"/>
      <c r="E88" s="254" t="s">
        <v>195</v>
      </c>
      <c r="F88" s="258"/>
      <c r="G88" s="232">
        <v>0</v>
      </c>
      <c r="H88" s="233">
        <v>0</v>
      </c>
      <c r="I88" s="233">
        <v>0</v>
      </c>
      <c r="J88" s="233">
        <v>0</v>
      </c>
      <c r="K88" s="233">
        <v>0</v>
      </c>
      <c r="L88" s="233">
        <v>0</v>
      </c>
      <c r="M88" s="233">
        <v>0</v>
      </c>
      <c r="N88" s="233">
        <v>0</v>
      </c>
      <c r="O88" s="233">
        <v>0</v>
      </c>
      <c r="P88" s="233">
        <v>0</v>
      </c>
      <c r="Q88" s="233">
        <v>0</v>
      </c>
      <c r="R88" s="233">
        <v>0</v>
      </c>
      <c r="S88" s="233">
        <v>0</v>
      </c>
      <c r="T88" s="233">
        <v>0</v>
      </c>
      <c r="U88" s="233">
        <v>0</v>
      </c>
      <c r="V88" s="233">
        <v>0</v>
      </c>
      <c r="W88" s="233">
        <v>0</v>
      </c>
      <c r="X88" s="234">
        <v>0</v>
      </c>
      <c r="Y88" s="235">
        <f t="shared" si="3"/>
        <v>0</v>
      </c>
    </row>
    <row r="89" spans="1:25" ht="13.5">
      <c r="A89" s="386"/>
      <c r="B89" s="387"/>
      <c r="C89" s="387"/>
      <c r="D89" s="387"/>
      <c r="E89" s="238" t="s">
        <v>196</v>
      </c>
      <c r="F89" s="179"/>
      <c r="G89" s="211">
        <v>0</v>
      </c>
      <c r="H89" s="212">
        <v>0</v>
      </c>
      <c r="I89" s="212">
        <v>0</v>
      </c>
      <c r="J89" s="212">
        <v>0</v>
      </c>
      <c r="K89" s="212">
        <v>207212</v>
      </c>
      <c r="L89" s="212">
        <v>0</v>
      </c>
      <c r="M89" s="212">
        <v>0</v>
      </c>
      <c r="N89" s="212">
        <v>114380</v>
      </c>
      <c r="O89" s="212">
        <v>0</v>
      </c>
      <c r="P89" s="212">
        <v>665206</v>
      </c>
      <c r="Q89" s="212">
        <v>120530</v>
      </c>
      <c r="R89" s="212">
        <v>0</v>
      </c>
      <c r="S89" s="212">
        <v>6179</v>
      </c>
      <c r="T89" s="212">
        <v>282480</v>
      </c>
      <c r="U89" s="212">
        <v>0</v>
      </c>
      <c r="V89" s="212">
        <v>0</v>
      </c>
      <c r="W89" s="212">
        <v>22571</v>
      </c>
      <c r="X89" s="101">
        <v>33186</v>
      </c>
      <c r="Y89" s="259">
        <f t="shared" si="3"/>
        <v>1451744</v>
      </c>
    </row>
    <row r="90" spans="1:25" ht="13.5">
      <c r="A90" s="379" t="s">
        <v>238</v>
      </c>
      <c r="B90" s="380"/>
      <c r="C90" s="380"/>
      <c r="D90" s="380"/>
      <c r="E90" s="254" t="s">
        <v>197</v>
      </c>
      <c r="F90" s="258"/>
      <c r="G90" s="232">
        <v>0</v>
      </c>
      <c r="H90" s="233">
        <v>0</v>
      </c>
      <c r="I90" s="233">
        <v>0</v>
      </c>
      <c r="J90" s="233">
        <v>0</v>
      </c>
      <c r="K90" s="233">
        <v>0</v>
      </c>
      <c r="L90" s="233">
        <v>0</v>
      </c>
      <c r="M90" s="233">
        <v>0</v>
      </c>
      <c r="N90" s="233">
        <v>0</v>
      </c>
      <c r="O90" s="233">
        <v>0</v>
      </c>
      <c r="P90" s="233">
        <v>0</v>
      </c>
      <c r="Q90" s="233">
        <v>0</v>
      </c>
      <c r="R90" s="233">
        <v>0</v>
      </c>
      <c r="S90" s="233">
        <v>0</v>
      </c>
      <c r="T90" s="233">
        <v>0</v>
      </c>
      <c r="U90" s="233">
        <v>0</v>
      </c>
      <c r="V90" s="233">
        <v>0</v>
      </c>
      <c r="W90" s="233">
        <v>0</v>
      </c>
      <c r="X90" s="234">
        <v>0</v>
      </c>
      <c r="Y90" s="235">
        <f t="shared" si="3"/>
        <v>0</v>
      </c>
    </row>
    <row r="91" spans="1:25" ht="13.5">
      <c r="A91" s="386"/>
      <c r="B91" s="387"/>
      <c r="C91" s="387"/>
      <c r="D91" s="387"/>
      <c r="E91" s="238" t="s">
        <v>196</v>
      </c>
      <c r="F91" s="179"/>
      <c r="G91" s="211">
        <v>0</v>
      </c>
      <c r="H91" s="212">
        <v>0</v>
      </c>
      <c r="I91" s="212">
        <v>0</v>
      </c>
      <c r="J91" s="212">
        <v>0</v>
      </c>
      <c r="K91" s="212">
        <v>23439</v>
      </c>
      <c r="L91" s="212">
        <v>0</v>
      </c>
      <c r="M91" s="212">
        <v>0</v>
      </c>
      <c r="N91" s="212">
        <v>19654</v>
      </c>
      <c r="O91" s="212">
        <v>0</v>
      </c>
      <c r="P91" s="212">
        <v>194634</v>
      </c>
      <c r="Q91" s="212">
        <v>3109</v>
      </c>
      <c r="R91" s="212">
        <v>0</v>
      </c>
      <c r="S91" s="212">
        <v>0</v>
      </c>
      <c r="T91" s="212">
        <v>15919</v>
      </c>
      <c r="U91" s="212">
        <v>0</v>
      </c>
      <c r="V91" s="212">
        <v>0</v>
      </c>
      <c r="W91" s="212">
        <v>0</v>
      </c>
      <c r="X91" s="101">
        <v>964</v>
      </c>
      <c r="Y91" s="259">
        <f t="shared" si="3"/>
        <v>257719</v>
      </c>
    </row>
    <row r="92" spans="1:25" ht="13.5">
      <c r="A92" s="379" t="s">
        <v>239</v>
      </c>
      <c r="B92" s="380"/>
      <c r="C92" s="380"/>
      <c r="D92" s="380"/>
      <c r="E92" s="254" t="s">
        <v>197</v>
      </c>
      <c r="F92" s="258"/>
      <c r="G92" s="232">
        <v>0</v>
      </c>
      <c r="H92" s="233">
        <v>0</v>
      </c>
      <c r="I92" s="233">
        <v>0</v>
      </c>
      <c r="J92" s="233">
        <v>0</v>
      </c>
      <c r="K92" s="233">
        <v>0</v>
      </c>
      <c r="L92" s="233">
        <v>0</v>
      </c>
      <c r="M92" s="233">
        <v>0</v>
      </c>
      <c r="N92" s="233">
        <v>0</v>
      </c>
      <c r="O92" s="233">
        <v>0</v>
      </c>
      <c r="P92" s="233">
        <v>0</v>
      </c>
      <c r="Q92" s="233">
        <v>0</v>
      </c>
      <c r="R92" s="233">
        <v>0</v>
      </c>
      <c r="S92" s="233">
        <v>0</v>
      </c>
      <c r="T92" s="233">
        <v>0</v>
      </c>
      <c r="U92" s="233">
        <v>0</v>
      </c>
      <c r="V92" s="233">
        <v>0</v>
      </c>
      <c r="W92" s="233">
        <v>0</v>
      </c>
      <c r="X92" s="234">
        <v>0</v>
      </c>
      <c r="Y92" s="235">
        <f t="shared" si="3"/>
        <v>0</v>
      </c>
    </row>
    <row r="93" spans="1:25" ht="14.25" thickBot="1">
      <c r="A93" s="381"/>
      <c r="B93" s="382"/>
      <c r="C93" s="382"/>
      <c r="D93" s="382"/>
      <c r="E93" s="255" t="s">
        <v>198</v>
      </c>
      <c r="F93" s="177"/>
      <c r="G93" s="201">
        <v>0</v>
      </c>
      <c r="H93" s="202">
        <v>0</v>
      </c>
      <c r="I93" s="202">
        <v>0</v>
      </c>
      <c r="J93" s="202">
        <v>0</v>
      </c>
      <c r="K93" s="202">
        <v>230651</v>
      </c>
      <c r="L93" s="202">
        <v>0</v>
      </c>
      <c r="M93" s="202">
        <v>0</v>
      </c>
      <c r="N93" s="202">
        <v>134034</v>
      </c>
      <c r="O93" s="202">
        <v>0</v>
      </c>
      <c r="P93" s="202">
        <v>859840</v>
      </c>
      <c r="Q93" s="202">
        <v>123639</v>
      </c>
      <c r="R93" s="202">
        <v>0</v>
      </c>
      <c r="S93" s="202">
        <v>6179</v>
      </c>
      <c r="T93" s="202">
        <v>298399</v>
      </c>
      <c r="U93" s="202">
        <v>0</v>
      </c>
      <c r="V93" s="202">
        <v>0</v>
      </c>
      <c r="W93" s="202">
        <v>22571</v>
      </c>
      <c r="X93" s="256">
        <v>34150</v>
      </c>
      <c r="Y93" s="257">
        <f t="shared" si="3"/>
        <v>1709463</v>
      </c>
    </row>
    <row r="94" spans="1:26" ht="13.5">
      <c r="A94" s="301" t="s">
        <v>261</v>
      </c>
      <c r="B94" s="302"/>
      <c r="C94" s="315"/>
      <c r="D94" s="388" t="s">
        <v>254</v>
      </c>
      <c r="E94" s="337"/>
      <c r="F94" s="389"/>
      <c r="G94" s="319"/>
      <c r="H94" s="290"/>
      <c r="I94" s="290"/>
      <c r="J94" s="290"/>
      <c r="K94" s="290"/>
      <c r="L94" s="290"/>
      <c r="M94" s="290"/>
      <c r="N94" s="290"/>
      <c r="O94" s="290"/>
      <c r="P94" s="290"/>
      <c r="Q94" s="290"/>
      <c r="R94" s="290"/>
      <c r="S94" s="290"/>
      <c r="T94" s="290"/>
      <c r="U94" s="290"/>
      <c r="V94" s="290"/>
      <c r="W94" s="290"/>
      <c r="X94" s="291"/>
      <c r="Y94" s="292"/>
      <c r="Z94" s="147"/>
    </row>
    <row r="95" spans="1:26" ht="14.25" thickBot="1">
      <c r="A95" s="316"/>
      <c r="B95" s="317"/>
      <c r="C95" s="318" t="s">
        <v>256</v>
      </c>
      <c r="D95" s="376" t="s">
        <v>262</v>
      </c>
      <c r="E95" s="377"/>
      <c r="F95" s="378"/>
      <c r="G95" s="320"/>
      <c r="H95" s="202"/>
      <c r="I95" s="202"/>
      <c r="J95" s="202"/>
      <c r="K95" s="202"/>
      <c r="L95" s="202"/>
      <c r="M95" s="202"/>
      <c r="N95" s="202"/>
      <c r="O95" s="202"/>
      <c r="P95" s="202"/>
      <c r="Q95" s="202"/>
      <c r="R95" s="202"/>
      <c r="S95" s="202"/>
      <c r="T95" s="202"/>
      <c r="U95" s="202"/>
      <c r="V95" s="202"/>
      <c r="W95" s="202"/>
      <c r="X95" s="256"/>
      <c r="Y95" s="257"/>
      <c r="Z95" s="147"/>
    </row>
    <row r="96" spans="1:25" ht="14.25" customHeight="1">
      <c r="A96" s="147"/>
      <c r="B96" s="162"/>
      <c r="C96" s="147"/>
      <c r="D96" s="147"/>
      <c r="E96" s="147"/>
      <c r="F96" s="147"/>
      <c r="G96" s="147"/>
      <c r="H96" s="147"/>
      <c r="I96" s="147"/>
      <c r="J96" s="147"/>
      <c r="K96" s="147"/>
      <c r="L96" s="147"/>
      <c r="M96" s="147"/>
      <c r="N96" s="147"/>
      <c r="O96" s="147"/>
      <c r="P96" s="147"/>
      <c r="Q96" s="147"/>
      <c r="R96" s="147"/>
      <c r="S96" s="147"/>
      <c r="T96" s="147"/>
      <c r="U96" s="147"/>
      <c r="V96" s="147"/>
      <c r="W96" s="147"/>
      <c r="X96" s="147"/>
      <c r="Y96" s="147"/>
    </row>
    <row r="97" spans="7:26" ht="13.5">
      <c r="G97" s="58">
        <f>+G29-SUM(G30:G38)</f>
        <v>0</v>
      </c>
      <c r="J97" s="58">
        <f aca="true" t="shared" si="6" ref="J97:Y97">+J29-SUM(J30:J38)</f>
        <v>0</v>
      </c>
      <c r="K97" s="58">
        <f t="shared" si="6"/>
        <v>0</v>
      </c>
      <c r="L97" s="58">
        <f t="shared" si="6"/>
        <v>0</v>
      </c>
      <c r="M97" s="58">
        <f>+M29-SUM(M30:M38)</f>
        <v>0</v>
      </c>
      <c r="N97" s="58">
        <f t="shared" si="6"/>
        <v>0</v>
      </c>
      <c r="P97" s="58">
        <f t="shared" si="6"/>
        <v>0</v>
      </c>
      <c r="Q97" s="58">
        <f>+Q29-SUM(Q30:Q38)</f>
        <v>0</v>
      </c>
      <c r="R97" s="58">
        <f t="shared" si="6"/>
        <v>0</v>
      </c>
      <c r="T97" s="58">
        <f t="shared" si="6"/>
        <v>0</v>
      </c>
      <c r="V97" s="58">
        <f t="shared" si="6"/>
        <v>0</v>
      </c>
      <c r="W97" s="58">
        <f t="shared" si="6"/>
        <v>0</v>
      </c>
      <c r="X97" s="58">
        <f t="shared" si="6"/>
        <v>0</v>
      </c>
      <c r="Y97" s="58">
        <f t="shared" si="6"/>
        <v>0</v>
      </c>
      <c r="Z97" s="58">
        <f>SUM(G97:Y97)</f>
        <v>0</v>
      </c>
    </row>
    <row r="98" spans="7:26" ht="13.5">
      <c r="G98" s="58">
        <f aca="true" t="shared" si="7" ref="G98:Y98">+G39-G40-G58-G62-G63-G64</f>
        <v>0</v>
      </c>
      <c r="J98" s="58">
        <f t="shared" si="7"/>
        <v>0</v>
      </c>
      <c r="K98" s="58">
        <f t="shared" si="7"/>
        <v>0</v>
      </c>
      <c r="L98" s="58">
        <f t="shared" si="7"/>
        <v>0</v>
      </c>
      <c r="M98" s="58">
        <f>+M39-M40-M58-M62-M63-M64</f>
        <v>0</v>
      </c>
      <c r="N98" s="58">
        <f t="shared" si="7"/>
        <v>0</v>
      </c>
      <c r="P98" s="58">
        <f t="shared" si="7"/>
        <v>0</v>
      </c>
      <c r="Q98" s="58">
        <f>+Q39-Q40-Q58-Q62-Q63-Q64</f>
        <v>0</v>
      </c>
      <c r="R98" s="58">
        <f t="shared" si="7"/>
        <v>0</v>
      </c>
      <c r="T98" s="58">
        <f t="shared" si="7"/>
        <v>0</v>
      </c>
      <c r="V98" s="58">
        <f t="shared" si="7"/>
        <v>0</v>
      </c>
      <c r="W98" s="58">
        <f t="shared" si="7"/>
        <v>0</v>
      </c>
      <c r="X98" s="58">
        <f t="shared" si="7"/>
        <v>0</v>
      </c>
      <c r="Y98" s="58">
        <f t="shared" si="7"/>
        <v>0</v>
      </c>
      <c r="Z98" s="58">
        <f>SUM(G98:Y98)</f>
        <v>0</v>
      </c>
    </row>
    <row r="99" spans="7:26" ht="13.5">
      <c r="G99" s="58">
        <f aca="true" t="shared" si="8" ref="G99:Y99">+G65-G29+G39</f>
        <v>0</v>
      </c>
      <c r="J99" s="58">
        <f t="shared" si="8"/>
        <v>0</v>
      </c>
      <c r="K99" s="58">
        <f t="shared" si="8"/>
        <v>0</v>
      </c>
      <c r="L99" s="58">
        <f t="shared" si="8"/>
        <v>0</v>
      </c>
      <c r="M99" s="58">
        <f>+M65-M29+M39</f>
        <v>0</v>
      </c>
      <c r="N99" s="58">
        <f t="shared" si="8"/>
        <v>0</v>
      </c>
      <c r="P99" s="58">
        <f t="shared" si="8"/>
        <v>0</v>
      </c>
      <c r="Q99" s="58">
        <f>+Q65-Q29+Q39</f>
        <v>0</v>
      </c>
      <c r="R99" s="58">
        <f t="shared" si="8"/>
        <v>0</v>
      </c>
      <c r="T99" s="58">
        <f t="shared" si="8"/>
        <v>0</v>
      </c>
      <c r="V99" s="58">
        <f t="shared" si="8"/>
        <v>0</v>
      </c>
      <c r="W99" s="58">
        <f t="shared" si="8"/>
        <v>0</v>
      </c>
      <c r="X99" s="58">
        <f t="shared" si="8"/>
        <v>0</v>
      </c>
      <c r="Y99" s="58">
        <f t="shared" si="8"/>
        <v>0</v>
      </c>
      <c r="Z99" s="58">
        <f>SUM(G99:Y99)</f>
        <v>0</v>
      </c>
    </row>
    <row r="100" spans="7:26" ht="13.5">
      <c r="G100" s="58">
        <f aca="true" t="shared" si="9" ref="G100:Y100">+G66-G27-G65</f>
        <v>0</v>
      </c>
      <c r="J100" s="58">
        <f t="shared" si="9"/>
        <v>0</v>
      </c>
      <c r="K100" s="58">
        <f t="shared" si="9"/>
        <v>0</v>
      </c>
      <c r="L100" s="58">
        <f t="shared" si="9"/>
        <v>0</v>
      </c>
      <c r="M100" s="58">
        <f>+M66-M27-M65</f>
        <v>0</v>
      </c>
      <c r="N100" s="58">
        <f t="shared" si="9"/>
        <v>0</v>
      </c>
      <c r="P100" s="58">
        <f t="shared" si="9"/>
        <v>0</v>
      </c>
      <c r="Q100" s="58">
        <f>+Q66-Q27-Q65</f>
        <v>0</v>
      </c>
      <c r="R100" s="58">
        <f t="shared" si="9"/>
        <v>0</v>
      </c>
      <c r="T100" s="58">
        <f t="shared" si="9"/>
        <v>0</v>
      </c>
      <c r="V100" s="58">
        <f t="shared" si="9"/>
        <v>0</v>
      </c>
      <c r="W100" s="58">
        <f t="shared" si="9"/>
        <v>0</v>
      </c>
      <c r="X100" s="58">
        <f t="shared" si="9"/>
        <v>0</v>
      </c>
      <c r="Y100" s="58">
        <f t="shared" si="9"/>
        <v>0</v>
      </c>
      <c r="Z100" s="58">
        <f>SUM(G100:Y100)</f>
        <v>0</v>
      </c>
    </row>
    <row r="101" spans="7:26" ht="13.5">
      <c r="G101" s="58">
        <f>+G78-G71+G76</f>
        <v>0</v>
      </c>
      <c r="J101" s="58">
        <f aca="true" t="shared" si="10" ref="J101:Y101">+J78-J71+J76</f>
        <v>0</v>
      </c>
      <c r="K101" s="58">
        <f t="shared" si="10"/>
        <v>0</v>
      </c>
      <c r="L101" s="58">
        <f t="shared" si="10"/>
        <v>0</v>
      </c>
      <c r="M101" s="58">
        <f>+M78-M71+M76</f>
        <v>0</v>
      </c>
      <c r="N101" s="58">
        <f t="shared" si="10"/>
        <v>0</v>
      </c>
      <c r="P101" s="58">
        <f t="shared" si="10"/>
        <v>0</v>
      </c>
      <c r="Q101" s="58">
        <f>+Q78-Q71+Q76</f>
        <v>0</v>
      </c>
      <c r="R101" s="58">
        <f t="shared" si="10"/>
        <v>0</v>
      </c>
      <c r="T101" s="58">
        <f t="shared" si="10"/>
        <v>0</v>
      </c>
      <c r="V101" s="58">
        <f t="shared" si="10"/>
        <v>0</v>
      </c>
      <c r="W101" s="58">
        <f t="shared" si="10"/>
        <v>0</v>
      </c>
      <c r="X101" s="58">
        <f t="shared" si="10"/>
        <v>0</v>
      </c>
      <c r="Y101" s="58">
        <f t="shared" si="10"/>
        <v>0</v>
      </c>
      <c r="Z101" s="58">
        <f>SUM(G101:Y101)</f>
        <v>0</v>
      </c>
    </row>
  </sheetData>
  <mergeCells count="7">
    <mergeCell ref="D95:F95"/>
    <mergeCell ref="A92:D93"/>
    <mergeCell ref="Y3:Y4"/>
    <mergeCell ref="AA18:AB18"/>
    <mergeCell ref="A88:D89"/>
    <mergeCell ref="A90:D91"/>
    <mergeCell ref="D94:F94"/>
  </mergeCells>
  <conditionalFormatting sqref="A88:E93 D94:D95">
    <cfRule type="cellIs" priority="1" dxfId="0" operator="equal" stopIfTrue="1">
      <formula>0</formula>
    </cfRule>
  </conditionalFormatting>
  <printOptions/>
  <pageMargins left="1.07" right="0.37" top="0.54" bottom="0.21" header="0.5118110236220472" footer="0.21"/>
  <pageSetup horizontalDpi="600" verticalDpi="600" orientation="landscape" paperSize="9" scale="45" r:id="rId2"/>
  <colBreaks count="1" manualBreakCount="1">
    <brk id="16" min="1" max="94" man="1"/>
  </colBreaks>
  <drawing r:id="rId1"/>
</worksheet>
</file>

<file path=xl/worksheets/sheet3.xml><?xml version="1.0" encoding="utf-8"?>
<worksheet xmlns="http://schemas.openxmlformats.org/spreadsheetml/2006/main" xmlns:r="http://schemas.openxmlformats.org/officeDocument/2006/relationships">
  <sheetPr>
    <tabColor indexed="44"/>
  </sheetPr>
  <dimension ref="A1:BV30"/>
  <sheetViews>
    <sheetView showZeros="0" zoomScaleSheetLayoutView="100" workbookViewId="0" topLeftCell="A1">
      <selection activeCell="F1" sqref="F1"/>
    </sheetView>
  </sheetViews>
  <sheetFormatPr defaultColWidth="9.00390625" defaultRowHeight="22.5" customHeight="1"/>
  <cols>
    <col min="1" max="2" width="4.625" style="2" customWidth="1"/>
    <col min="3" max="3" width="9.00390625" style="2" customWidth="1"/>
    <col min="4" max="4" width="12.75390625" style="2" customWidth="1"/>
    <col min="5" max="22" width="14.625" style="1" customWidth="1"/>
    <col min="23" max="23" width="11.50390625" style="1" customWidth="1"/>
    <col min="24" max="28" width="10.75390625" style="1" customWidth="1"/>
    <col min="29" max="74" width="10.625" style="1" customWidth="1"/>
    <col min="75" max="16384" width="9.00390625" style="1" customWidth="1"/>
  </cols>
  <sheetData>
    <row r="1" spans="1:4" ht="22.5" customHeight="1">
      <c r="A1" s="24"/>
      <c r="B1" s="24"/>
      <c r="C1" s="24"/>
      <c r="D1" s="24"/>
    </row>
    <row r="2" spans="1:22" ht="22.5" customHeight="1" thickBot="1">
      <c r="A2" s="53" t="s">
        <v>219</v>
      </c>
      <c r="C2" s="24"/>
      <c r="D2" s="24"/>
      <c r="R2" s="25"/>
      <c r="S2" s="25"/>
      <c r="V2" s="360" t="s">
        <v>281</v>
      </c>
    </row>
    <row r="3" spans="1:73" ht="22.5" customHeight="1">
      <c r="A3" s="338" t="s">
        <v>139</v>
      </c>
      <c r="B3" s="339"/>
      <c r="C3" s="340"/>
      <c r="D3" s="341" t="s">
        <v>140</v>
      </c>
      <c r="E3" s="342" t="s">
        <v>6</v>
      </c>
      <c r="F3" s="343" t="s">
        <v>266</v>
      </c>
      <c r="G3" s="61" t="s">
        <v>263</v>
      </c>
      <c r="H3" s="342" t="s">
        <v>4</v>
      </c>
      <c r="I3" s="342" t="s">
        <v>7</v>
      </c>
      <c r="J3" s="342" t="s">
        <v>9</v>
      </c>
      <c r="K3" s="342" t="s">
        <v>158</v>
      </c>
      <c r="L3" s="342" t="s">
        <v>160</v>
      </c>
      <c r="M3" s="343" t="s">
        <v>269</v>
      </c>
      <c r="N3" s="342" t="s">
        <v>10</v>
      </c>
      <c r="O3" s="342" t="s">
        <v>12</v>
      </c>
      <c r="P3" s="342" t="s">
        <v>148</v>
      </c>
      <c r="Q3" s="342" t="s">
        <v>163</v>
      </c>
      <c r="R3" s="342" t="s">
        <v>164</v>
      </c>
      <c r="S3" s="342" t="s">
        <v>150</v>
      </c>
      <c r="T3" s="342" t="s">
        <v>141</v>
      </c>
      <c r="U3" s="344" t="s">
        <v>13</v>
      </c>
      <c r="V3" s="344" t="s">
        <v>14</v>
      </c>
      <c r="W3" s="345"/>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row>
    <row r="4" spans="1:73" s="52" customFormat="1" ht="22.5" customHeight="1">
      <c r="A4" s="346" t="s">
        <v>100</v>
      </c>
      <c r="B4" s="54"/>
      <c r="C4" s="48"/>
      <c r="D4" s="49"/>
      <c r="E4" s="50" t="s">
        <v>5</v>
      </c>
      <c r="F4" s="336" t="s">
        <v>268</v>
      </c>
      <c r="G4" s="334" t="s">
        <v>265</v>
      </c>
      <c r="H4" s="50" t="s">
        <v>3</v>
      </c>
      <c r="I4" s="50" t="s">
        <v>0</v>
      </c>
      <c r="J4" s="50" t="s">
        <v>8</v>
      </c>
      <c r="K4" s="50" t="s">
        <v>157</v>
      </c>
      <c r="L4" s="50" t="s">
        <v>159</v>
      </c>
      <c r="M4" s="336" t="s">
        <v>271</v>
      </c>
      <c r="N4" s="50" t="s">
        <v>1</v>
      </c>
      <c r="O4" s="50" t="s">
        <v>11</v>
      </c>
      <c r="P4" s="50" t="s">
        <v>149</v>
      </c>
      <c r="Q4" s="50" t="s">
        <v>161</v>
      </c>
      <c r="R4" s="50" t="s">
        <v>162</v>
      </c>
      <c r="S4" s="50" t="s">
        <v>156</v>
      </c>
      <c r="T4" s="50" t="s">
        <v>142</v>
      </c>
      <c r="U4" s="51" t="s">
        <v>2</v>
      </c>
      <c r="V4" s="51" t="s">
        <v>167</v>
      </c>
      <c r="W4" s="347" t="s">
        <v>17</v>
      </c>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row>
    <row r="5" spans="1:73" ht="22.5" customHeight="1">
      <c r="A5" s="348" t="s">
        <v>101</v>
      </c>
      <c r="B5" s="12"/>
      <c r="C5" s="13"/>
      <c r="D5" s="14"/>
      <c r="E5" s="8">
        <v>657210</v>
      </c>
      <c r="F5" s="335">
        <v>18200</v>
      </c>
      <c r="G5" s="335">
        <v>0</v>
      </c>
      <c r="H5" s="8">
        <v>0</v>
      </c>
      <c r="I5" s="8">
        <v>1570811</v>
      </c>
      <c r="J5" s="8">
        <v>113190</v>
      </c>
      <c r="K5" s="8">
        <v>0</v>
      </c>
      <c r="L5" s="8">
        <v>688980</v>
      </c>
      <c r="M5" s="335">
        <v>0</v>
      </c>
      <c r="N5" s="8">
        <v>7847338</v>
      </c>
      <c r="O5" s="8">
        <v>66000</v>
      </c>
      <c r="P5" s="8">
        <v>0</v>
      </c>
      <c r="Q5" s="8">
        <v>177321</v>
      </c>
      <c r="R5" s="8">
        <v>490610</v>
      </c>
      <c r="S5" s="8">
        <v>0</v>
      </c>
      <c r="T5" s="8">
        <v>0</v>
      </c>
      <c r="U5" s="8">
        <v>1268606</v>
      </c>
      <c r="V5" s="8">
        <v>18288</v>
      </c>
      <c r="W5" s="349">
        <f>SUM(E5:V5)</f>
        <v>12916554</v>
      </c>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row>
    <row r="6" spans="1:73" ht="22.5" customHeight="1">
      <c r="A6" s="348"/>
      <c r="B6" s="15" t="s">
        <v>102</v>
      </c>
      <c r="C6" s="16"/>
      <c r="D6" s="17"/>
      <c r="E6" s="28"/>
      <c r="F6" s="28"/>
      <c r="G6" s="28"/>
      <c r="H6" s="28"/>
      <c r="I6" s="28"/>
      <c r="J6" s="28"/>
      <c r="K6" s="28"/>
      <c r="L6" s="28"/>
      <c r="M6" s="28"/>
      <c r="N6" s="28"/>
      <c r="O6" s="28"/>
      <c r="P6" s="28"/>
      <c r="Q6" s="28"/>
      <c r="R6" s="28"/>
      <c r="S6" s="28"/>
      <c r="T6" s="28"/>
      <c r="U6" s="28"/>
      <c r="V6" s="28"/>
      <c r="W6" s="350"/>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ht="22.5" customHeight="1">
      <c r="A7" s="348"/>
      <c r="B7" s="11"/>
      <c r="C7" s="18" t="s">
        <v>103</v>
      </c>
      <c r="D7" s="19" t="s">
        <v>151</v>
      </c>
      <c r="E7" s="8">
        <v>0</v>
      </c>
      <c r="F7" s="8">
        <v>0</v>
      </c>
      <c r="G7" s="8">
        <v>0</v>
      </c>
      <c r="H7" s="8">
        <v>0</v>
      </c>
      <c r="I7" s="8">
        <v>0</v>
      </c>
      <c r="J7" s="8">
        <v>0</v>
      </c>
      <c r="K7" s="8">
        <v>0</v>
      </c>
      <c r="L7" s="8">
        <v>0</v>
      </c>
      <c r="M7" s="8">
        <v>0</v>
      </c>
      <c r="N7" s="8">
        <v>0</v>
      </c>
      <c r="O7" s="8">
        <v>0</v>
      </c>
      <c r="P7" s="8">
        <v>0</v>
      </c>
      <c r="Q7" s="8">
        <v>0</v>
      </c>
      <c r="R7" s="8">
        <v>0</v>
      </c>
      <c r="S7" s="8">
        <v>0</v>
      </c>
      <c r="T7" s="8">
        <v>0</v>
      </c>
      <c r="U7" s="8">
        <v>0</v>
      </c>
      <c r="V7" s="8">
        <v>0</v>
      </c>
      <c r="W7" s="349">
        <f aca="true" t="shared" si="0" ref="W7:W17">SUM(E7:V7)</f>
        <v>0</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ht="22.5" customHeight="1">
      <c r="A8" s="348"/>
      <c r="B8" s="11"/>
      <c r="C8" s="26"/>
      <c r="D8" s="19" t="s">
        <v>152</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349">
        <f t="shared" si="0"/>
        <v>0</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row>
    <row r="9" spans="1:73" ht="22.5" customHeight="1">
      <c r="A9" s="348"/>
      <c r="B9" s="11"/>
      <c r="C9" s="20"/>
      <c r="D9" s="19" t="s">
        <v>104</v>
      </c>
      <c r="E9" s="8">
        <v>0</v>
      </c>
      <c r="F9" s="8">
        <v>0</v>
      </c>
      <c r="G9" s="8">
        <v>0</v>
      </c>
      <c r="H9" s="8">
        <v>0</v>
      </c>
      <c r="I9" s="8">
        <v>0</v>
      </c>
      <c r="J9" s="8">
        <v>0</v>
      </c>
      <c r="K9" s="8">
        <v>0</v>
      </c>
      <c r="L9" s="8">
        <v>0</v>
      </c>
      <c r="M9" s="8">
        <v>0</v>
      </c>
      <c r="N9" s="8">
        <v>0</v>
      </c>
      <c r="O9" s="8">
        <v>0</v>
      </c>
      <c r="P9" s="8">
        <v>0</v>
      </c>
      <c r="Q9" s="8">
        <v>177321</v>
      </c>
      <c r="R9" s="351">
        <v>0</v>
      </c>
      <c r="S9" s="8">
        <v>0</v>
      </c>
      <c r="T9" s="8">
        <v>0</v>
      </c>
      <c r="U9" s="8">
        <v>0</v>
      </c>
      <c r="V9" s="8">
        <v>0</v>
      </c>
      <c r="W9" s="349">
        <f t="shared" si="0"/>
        <v>177321</v>
      </c>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0" spans="1:73" ht="22.5" customHeight="1">
      <c r="A10" s="348"/>
      <c r="B10" s="11"/>
      <c r="C10" s="21" t="s">
        <v>105</v>
      </c>
      <c r="D10" s="22"/>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349">
        <f t="shared" si="0"/>
        <v>0</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ht="22.5" customHeight="1">
      <c r="A11" s="348"/>
      <c r="B11" s="11"/>
      <c r="C11" s="21" t="s">
        <v>106</v>
      </c>
      <c r="D11" s="22"/>
      <c r="E11" s="8">
        <v>0</v>
      </c>
      <c r="F11" s="8">
        <v>18200</v>
      </c>
      <c r="G11" s="8">
        <v>0</v>
      </c>
      <c r="H11" s="8">
        <v>0</v>
      </c>
      <c r="I11" s="8">
        <v>372100</v>
      </c>
      <c r="J11" s="8">
        <v>83900</v>
      </c>
      <c r="K11" s="8">
        <v>0</v>
      </c>
      <c r="L11" s="8">
        <v>394420</v>
      </c>
      <c r="M11" s="8">
        <v>0</v>
      </c>
      <c r="N11" s="8">
        <v>5815878</v>
      </c>
      <c r="O11" s="8">
        <v>66000</v>
      </c>
      <c r="P11" s="8">
        <v>0</v>
      </c>
      <c r="Q11" s="8">
        <v>0</v>
      </c>
      <c r="R11" s="8">
        <v>256380</v>
      </c>
      <c r="S11" s="8">
        <v>0</v>
      </c>
      <c r="T11" s="8">
        <v>0</v>
      </c>
      <c r="U11" s="8">
        <v>342580</v>
      </c>
      <c r="V11" s="8">
        <v>0</v>
      </c>
      <c r="W11" s="349">
        <f t="shared" si="0"/>
        <v>7349458</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row>
    <row r="12" spans="1:73" ht="22.5" customHeight="1">
      <c r="A12" s="348"/>
      <c r="B12" s="11"/>
      <c r="C12" s="21" t="s">
        <v>107</v>
      </c>
      <c r="D12" s="22"/>
      <c r="E12" s="8">
        <v>657210</v>
      </c>
      <c r="F12" s="8">
        <v>0</v>
      </c>
      <c r="G12" s="8">
        <v>0</v>
      </c>
      <c r="H12" s="8">
        <v>0</v>
      </c>
      <c r="I12" s="8">
        <v>1198711</v>
      </c>
      <c r="J12" s="8">
        <v>29290</v>
      </c>
      <c r="K12" s="8">
        <v>0</v>
      </c>
      <c r="L12" s="8">
        <v>294560</v>
      </c>
      <c r="M12" s="8">
        <v>0</v>
      </c>
      <c r="N12" s="8">
        <v>2031460</v>
      </c>
      <c r="O12" s="8">
        <v>0</v>
      </c>
      <c r="P12" s="8">
        <v>0</v>
      </c>
      <c r="Q12" s="8">
        <v>0</v>
      </c>
      <c r="R12" s="8">
        <v>234230</v>
      </c>
      <c r="S12" s="8">
        <v>0</v>
      </c>
      <c r="T12" s="8">
        <v>0</v>
      </c>
      <c r="U12" s="8">
        <v>926026</v>
      </c>
      <c r="V12" s="8">
        <v>18288</v>
      </c>
      <c r="W12" s="349">
        <f t="shared" si="0"/>
        <v>5389775</v>
      </c>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row>
    <row r="13" spans="1:73" ht="22.5" customHeight="1">
      <c r="A13" s="348"/>
      <c r="B13" s="11"/>
      <c r="C13" s="21" t="s">
        <v>108</v>
      </c>
      <c r="D13" s="22"/>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349">
        <f t="shared" si="0"/>
        <v>0</v>
      </c>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ht="22.5" customHeight="1">
      <c r="A14" s="348"/>
      <c r="B14" s="11"/>
      <c r="C14" s="21" t="s">
        <v>109</v>
      </c>
      <c r="D14" s="22"/>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349">
        <f t="shared" si="0"/>
        <v>0</v>
      </c>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73" ht="22.5" customHeight="1">
      <c r="A15" s="348"/>
      <c r="B15" s="11"/>
      <c r="C15" s="21" t="s">
        <v>153</v>
      </c>
      <c r="D15" s="22"/>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349">
        <f t="shared" si="0"/>
        <v>0</v>
      </c>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73" ht="22.5" customHeight="1">
      <c r="A16" s="348"/>
      <c r="B16" s="11"/>
      <c r="C16" s="21" t="s">
        <v>154</v>
      </c>
      <c r="D16" s="22"/>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349">
        <f t="shared" si="0"/>
        <v>0</v>
      </c>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22.5" customHeight="1">
      <c r="A17" s="348"/>
      <c r="B17" s="23"/>
      <c r="C17" s="21" t="s">
        <v>155</v>
      </c>
      <c r="D17" s="22"/>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349">
        <f t="shared" si="0"/>
        <v>0</v>
      </c>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ht="22.5" customHeight="1">
      <c r="A18" s="348"/>
      <c r="B18" s="15" t="s">
        <v>110</v>
      </c>
      <c r="C18" s="16"/>
      <c r="D18" s="17"/>
      <c r="E18" s="28"/>
      <c r="F18" s="28"/>
      <c r="G18" s="28"/>
      <c r="H18" s="28"/>
      <c r="I18" s="28"/>
      <c r="J18" s="28"/>
      <c r="K18" s="28"/>
      <c r="L18" s="28"/>
      <c r="M18" s="28"/>
      <c r="N18" s="28"/>
      <c r="O18" s="28"/>
      <c r="P18" s="28"/>
      <c r="Q18" s="28"/>
      <c r="R18" s="28"/>
      <c r="S18" s="28"/>
      <c r="T18" s="28"/>
      <c r="U18" s="28"/>
      <c r="V18" s="28"/>
      <c r="W18" s="35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73" ht="22.5" customHeight="1">
      <c r="A19" s="348"/>
      <c r="B19" s="11"/>
      <c r="C19" s="21" t="s">
        <v>272</v>
      </c>
      <c r="D19" s="22"/>
      <c r="E19" s="7">
        <v>0</v>
      </c>
      <c r="F19" s="7">
        <v>0</v>
      </c>
      <c r="G19" s="7">
        <v>0</v>
      </c>
      <c r="H19" s="8">
        <v>0</v>
      </c>
      <c r="I19" s="8">
        <v>0</v>
      </c>
      <c r="J19" s="8">
        <v>0</v>
      </c>
      <c r="K19" s="8">
        <v>0</v>
      </c>
      <c r="L19" s="8">
        <v>0</v>
      </c>
      <c r="M19" s="8">
        <v>0</v>
      </c>
      <c r="N19" s="8">
        <v>0</v>
      </c>
      <c r="O19" s="8">
        <v>0</v>
      </c>
      <c r="P19" s="8">
        <v>0</v>
      </c>
      <c r="Q19" s="8">
        <v>0</v>
      </c>
      <c r="R19" s="8">
        <v>0</v>
      </c>
      <c r="S19" s="8">
        <v>0</v>
      </c>
      <c r="T19" s="8">
        <v>0</v>
      </c>
      <c r="U19" s="8">
        <v>547719</v>
      </c>
      <c r="V19" s="8">
        <v>0</v>
      </c>
      <c r="W19" s="349">
        <f aca="true" t="shared" si="1" ref="W19:W28">SUM(E19:V19)</f>
        <v>547719</v>
      </c>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1:73" ht="22.5" customHeight="1">
      <c r="A20" s="348"/>
      <c r="B20" s="11"/>
      <c r="C20" s="21" t="s">
        <v>273</v>
      </c>
      <c r="D20" s="22"/>
      <c r="E20" s="8">
        <v>657210</v>
      </c>
      <c r="F20" s="8">
        <v>18200</v>
      </c>
      <c r="G20" s="8">
        <v>0</v>
      </c>
      <c r="H20" s="8">
        <v>0</v>
      </c>
      <c r="I20" s="8">
        <v>1465811</v>
      </c>
      <c r="J20" s="8">
        <v>14450</v>
      </c>
      <c r="K20" s="8">
        <v>0</v>
      </c>
      <c r="L20" s="8">
        <v>0</v>
      </c>
      <c r="M20" s="8">
        <v>0</v>
      </c>
      <c r="N20" s="8">
        <v>1931868</v>
      </c>
      <c r="O20" s="8">
        <v>0</v>
      </c>
      <c r="P20" s="8">
        <v>0</v>
      </c>
      <c r="Q20" s="8">
        <v>177321</v>
      </c>
      <c r="R20" s="8">
        <v>0</v>
      </c>
      <c r="S20" s="8">
        <v>0</v>
      </c>
      <c r="T20" s="8">
        <v>0</v>
      </c>
      <c r="U20" s="8">
        <v>639752</v>
      </c>
      <c r="V20" s="8">
        <v>0</v>
      </c>
      <c r="W20" s="349">
        <f t="shared" si="1"/>
        <v>4904612</v>
      </c>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ht="22.5" customHeight="1">
      <c r="A21" s="348"/>
      <c r="B21" s="11"/>
      <c r="C21" s="21" t="s">
        <v>274</v>
      </c>
      <c r="D21" s="22"/>
      <c r="E21" s="8">
        <v>0</v>
      </c>
      <c r="F21" s="8">
        <v>0</v>
      </c>
      <c r="G21" s="8">
        <v>0</v>
      </c>
      <c r="H21" s="8">
        <v>0</v>
      </c>
      <c r="I21" s="8">
        <v>105000</v>
      </c>
      <c r="J21" s="8">
        <v>98740</v>
      </c>
      <c r="K21" s="8">
        <v>0</v>
      </c>
      <c r="L21" s="8">
        <v>688980</v>
      </c>
      <c r="M21" s="8">
        <v>0</v>
      </c>
      <c r="N21" s="8">
        <v>4369090</v>
      </c>
      <c r="O21" s="8">
        <v>66000</v>
      </c>
      <c r="P21" s="8">
        <v>0</v>
      </c>
      <c r="Q21" s="8">
        <v>0</v>
      </c>
      <c r="R21" s="8">
        <v>490610</v>
      </c>
      <c r="S21" s="8">
        <v>0</v>
      </c>
      <c r="T21" s="8">
        <v>0</v>
      </c>
      <c r="U21" s="8">
        <v>81135</v>
      </c>
      <c r="V21" s="8">
        <v>0</v>
      </c>
      <c r="W21" s="349">
        <f t="shared" si="1"/>
        <v>5899555</v>
      </c>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ht="22.5" customHeight="1">
      <c r="A22" s="348"/>
      <c r="B22" s="11"/>
      <c r="C22" s="21" t="s">
        <v>275</v>
      </c>
      <c r="D22" s="22"/>
      <c r="E22" s="8">
        <v>0</v>
      </c>
      <c r="F22" s="8">
        <v>0</v>
      </c>
      <c r="G22" s="8">
        <v>0</v>
      </c>
      <c r="H22" s="8">
        <v>0</v>
      </c>
      <c r="I22" s="8">
        <v>0</v>
      </c>
      <c r="J22" s="8">
        <v>0</v>
      </c>
      <c r="K22" s="8">
        <v>0</v>
      </c>
      <c r="L22" s="8">
        <v>0</v>
      </c>
      <c r="M22" s="8">
        <v>0</v>
      </c>
      <c r="N22" s="8">
        <v>1193020</v>
      </c>
      <c r="O22" s="8">
        <v>0</v>
      </c>
      <c r="P22" s="8">
        <v>0</v>
      </c>
      <c r="Q22" s="8">
        <v>0</v>
      </c>
      <c r="R22" s="8">
        <v>0</v>
      </c>
      <c r="S22" s="8">
        <v>0</v>
      </c>
      <c r="T22" s="8">
        <v>0</v>
      </c>
      <c r="U22" s="8">
        <v>0</v>
      </c>
      <c r="V22" s="8">
        <v>18288</v>
      </c>
      <c r="W22" s="349">
        <f t="shared" si="1"/>
        <v>1211308</v>
      </c>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ht="22.5" customHeight="1">
      <c r="A23" s="348"/>
      <c r="B23" s="11"/>
      <c r="C23" s="21" t="s">
        <v>276</v>
      </c>
      <c r="D23" s="22"/>
      <c r="E23" s="8">
        <v>0</v>
      </c>
      <c r="F23" s="8">
        <v>0</v>
      </c>
      <c r="G23" s="8">
        <v>0</v>
      </c>
      <c r="H23" s="8">
        <v>0</v>
      </c>
      <c r="I23" s="8">
        <v>0</v>
      </c>
      <c r="J23" s="8">
        <v>0</v>
      </c>
      <c r="K23" s="8">
        <v>0</v>
      </c>
      <c r="L23" s="8">
        <v>0</v>
      </c>
      <c r="M23" s="8">
        <v>0</v>
      </c>
      <c r="N23" s="8">
        <v>353360</v>
      </c>
      <c r="O23" s="8">
        <v>0</v>
      </c>
      <c r="P23" s="8">
        <v>0</v>
      </c>
      <c r="Q23" s="8">
        <v>0</v>
      </c>
      <c r="R23" s="8">
        <v>0</v>
      </c>
      <c r="S23" s="8">
        <v>0</v>
      </c>
      <c r="T23" s="8">
        <v>0</v>
      </c>
      <c r="U23" s="8">
        <v>0</v>
      </c>
      <c r="V23" s="8">
        <v>0</v>
      </c>
      <c r="W23" s="349">
        <f t="shared" si="1"/>
        <v>353360</v>
      </c>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row>
    <row r="24" spans="1:73" ht="22.5" customHeight="1">
      <c r="A24" s="348"/>
      <c r="B24" s="11"/>
      <c r="C24" s="21" t="s">
        <v>277</v>
      </c>
      <c r="D24" s="22"/>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349">
        <f t="shared" si="1"/>
        <v>0</v>
      </c>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row>
    <row r="25" spans="1:73" ht="22.5" customHeight="1">
      <c r="A25" s="348"/>
      <c r="B25" s="11"/>
      <c r="C25" s="21" t="s">
        <v>278</v>
      </c>
      <c r="D25" s="22"/>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349">
        <f t="shared" si="1"/>
        <v>0</v>
      </c>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row>
    <row r="26" spans="1:73" ht="22.5" customHeight="1">
      <c r="A26" s="348"/>
      <c r="B26" s="11"/>
      <c r="C26" s="21" t="s">
        <v>111</v>
      </c>
      <c r="D26" s="22"/>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349">
        <f t="shared" si="1"/>
        <v>0</v>
      </c>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row>
    <row r="27" spans="1:73" ht="22.5" customHeight="1">
      <c r="A27" s="348"/>
      <c r="B27" s="11"/>
      <c r="C27" s="21" t="s">
        <v>279</v>
      </c>
      <c r="D27" s="22"/>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349">
        <f t="shared" si="1"/>
        <v>0</v>
      </c>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row>
    <row r="28" spans="1:73" ht="22.5" customHeight="1" thickBot="1">
      <c r="A28" s="352"/>
      <c r="B28" s="353"/>
      <c r="C28" s="354" t="s">
        <v>280</v>
      </c>
      <c r="D28" s="355"/>
      <c r="E28" s="356">
        <v>0</v>
      </c>
      <c r="F28" s="356">
        <v>0</v>
      </c>
      <c r="G28" s="356">
        <v>0</v>
      </c>
      <c r="H28" s="356">
        <v>0</v>
      </c>
      <c r="I28" s="356">
        <v>0</v>
      </c>
      <c r="J28" s="356">
        <v>0</v>
      </c>
      <c r="K28" s="356">
        <v>0</v>
      </c>
      <c r="L28" s="356">
        <v>0</v>
      </c>
      <c r="M28" s="356">
        <v>0</v>
      </c>
      <c r="N28" s="356">
        <v>0</v>
      </c>
      <c r="O28" s="356">
        <v>0</v>
      </c>
      <c r="P28" s="356">
        <v>0</v>
      </c>
      <c r="Q28" s="356">
        <v>0</v>
      </c>
      <c r="R28" s="356">
        <v>0</v>
      </c>
      <c r="S28" s="356">
        <v>0</v>
      </c>
      <c r="T28" s="356">
        <v>0</v>
      </c>
      <c r="U28" s="356">
        <v>0</v>
      </c>
      <c r="V28" s="356">
        <v>0</v>
      </c>
      <c r="W28" s="357">
        <f t="shared" si="1"/>
        <v>0</v>
      </c>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row>
    <row r="29" spans="5:74" ht="22.5" customHeight="1">
      <c r="E29" s="1">
        <f>SUM(E19:E28)-E5</f>
        <v>0</v>
      </c>
      <c r="H29" s="1">
        <f>SUM(H19:H28)-H5</f>
        <v>0</v>
      </c>
      <c r="I29" s="1">
        <f>SUM(I19:I28)-I5</f>
        <v>0</v>
      </c>
      <c r="J29" s="1">
        <f>SUM(J19:J28)-J5</f>
        <v>0</v>
      </c>
      <c r="K29" s="1">
        <f>SUM(K19:K28)-K5</f>
        <v>0</v>
      </c>
      <c r="L29" s="1">
        <f>SUM(L19:L28)-L5</f>
        <v>0</v>
      </c>
      <c r="N29" s="1">
        <f aca="true" t="shared" si="2" ref="N29:V29">SUM(N19:N28)-N5</f>
        <v>0</v>
      </c>
      <c r="O29" s="1">
        <f t="shared" si="2"/>
        <v>0</v>
      </c>
      <c r="P29" s="1">
        <f t="shared" si="2"/>
        <v>0</v>
      </c>
      <c r="Q29" s="1">
        <f t="shared" si="2"/>
        <v>0</v>
      </c>
      <c r="R29" s="1">
        <f t="shared" si="2"/>
        <v>0</v>
      </c>
      <c r="S29" s="1">
        <f t="shared" si="2"/>
        <v>0</v>
      </c>
      <c r="T29" s="1">
        <f t="shared" si="2"/>
        <v>0</v>
      </c>
      <c r="U29" s="1">
        <f t="shared" si="2"/>
        <v>0</v>
      </c>
      <c r="V29" s="1">
        <f t="shared" si="2"/>
        <v>0</v>
      </c>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row>
    <row r="30" spans="5:22" ht="22.5" customHeight="1">
      <c r="E30" s="1">
        <f>SUM(E7:E17)-E5</f>
        <v>0</v>
      </c>
      <c r="H30" s="1">
        <f aca="true" t="shared" si="3" ref="H30:V30">SUM(H7:H17)-H5</f>
        <v>0</v>
      </c>
      <c r="I30" s="1">
        <f t="shared" si="3"/>
        <v>0</v>
      </c>
      <c r="J30" s="1">
        <f t="shared" si="3"/>
        <v>0</v>
      </c>
      <c r="K30" s="1">
        <f>SUM(K7:K17)-K5</f>
        <v>0</v>
      </c>
      <c r="L30" s="1">
        <f t="shared" si="3"/>
        <v>0</v>
      </c>
      <c r="N30" s="1">
        <f t="shared" si="3"/>
        <v>0</v>
      </c>
      <c r="O30" s="1">
        <f>SUM(O7:O17)-O5</f>
        <v>0</v>
      </c>
      <c r="P30" s="1">
        <f t="shared" si="3"/>
        <v>0</v>
      </c>
      <c r="R30" s="1">
        <f t="shared" si="3"/>
        <v>0</v>
      </c>
      <c r="S30" s="1">
        <f>SUM(S7:S17)-S5</f>
        <v>0</v>
      </c>
      <c r="T30" s="1">
        <f t="shared" si="3"/>
        <v>0</v>
      </c>
      <c r="U30" s="1">
        <f t="shared" si="3"/>
        <v>0</v>
      </c>
      <c r="V30" s="1">
        <f t="shared" si="3"/>
        <v>0</v>
      </c>
    </row>
  </sheetData>
  <printOptions/>
  <pageMargins left="0.7874015748031497" right="0.35433070866141736" top="0.69" bottom="0.984251968503937" header="0.5118110236220472" footer="0.5118110236220472"/>
  <pageSetup horizontalDpi="600" verticalDpi="600" orientation="landscape" paperSize="9" scale="40" r:id="rId2"/>
  <drawing r:id="rId1"/>
</worksheet>
</file>

<file path=xl/worksheets/sheet4.xml><?xml version="1.0" encoding="utf-8"?>
<worksheet xmlns="http://schemas.openxmlformats.org/spreadsheetml/2006/main" xmlns:r="http://schemas.openxmlformats.org/officeDocument/2006/relationships">
  <sheetPr>
    <tabColor indexed="44"/>
  </sheetPr>
  <dimension ref="A1:AP34"/>
  <sheetViews>
    <sheetView view="pageBreakPreview" zoomScale="75" zoomScaleNormal="75" zoomScaleSheetLayoutView="75" workbookViewId="0" topLeftCell="A1">
      <pane xSplit="4" ySplit="5" topLeftCell="Y12" activePane="bottomRight" state="frozen"/>
      <selection pane="topLeft" activeCell="X31" sqref="X31:Y32"/>
      <selection pane="topRight" activeCell="X31" sqref="X31:Y32"/>
      <selection pane="bottomLeft" activeCell="X31" sqref="X31:Y32"/>
      <selection pane="bottomRight" activeCell="A1" sqref="A1:A16384"/>
    </sheetView>
  </sheetViews>
  <sheetFormatPr defaultColWidth="9.00390625" defaultRowHeight="24.75" customHeight="1"/>
  <cols>
    <col min="1" max="1" width="5.375" style="0" customWidth="1"/>
    <col min="2" max="2" width="8.875" style="0" customWidth="1"/>
    <col min="3" max="3" width="16.50390625" style="0" customWidth="1"/>
    <col min="4" max="4" width="3.875" style="0" customWidth="1"/>
    <col min="5" max="5" width="9.625" style="294" customWidth="1"/>
    <col min="6" max="10" width="9.625" style="1" customWidth="1"/>
    <col min="11" max="42" width="9.625" style="0" customWidth="1"/>
  </cols>
  <sheetData>
    <row r="1" ht="24.75" customHeight="1">
      <c r="A1" s="46" t="s">
        <v>221</v>
      </c>
    </row>
    <row r="2" spans="1:42" ht="24.75" customHeight="1">
      <c r="A2" s="3"/>
      <c r="B2" s="4" t="s">
        <v>168</v>
      </c>
      <c r="C2" s="4"/>
      <c r="D2" s="4"/>
      <c r="E2" s="423" t="s">
        <v>209</v>
      </c>
      <c r="F2" s="425"/>
      <c r="G2" s="406" t="s">
        <v>266</v>
      </c>
      <c r="H2" s="407"/>
      <c r="I2" s="406" t="s">
        <v>263</v>
      </c>
      <c r="J2" s="407"/>
      <c r="K2" s="423" t="s">
        <v>210</v>
      </c>
      <c r="L2" s="424"/>
      <c r="M2" s="423" t="s">
        <v>211</v>
      </c>
      <c r="N2" s="424"/>
      <c r="O2" s="423" t="s">
        <v>212</v>
      </c>
      <c r="P2" s="424"/>
      <c r="Q2" s="423" t="s">
        <v>213</v>
      </c>
      <c r="R2" s="424"/>
      <c r="S2" s="423" t="s">
        <v>199</v>
      </c>
      <c r="T2" s="424"/>
      <c r="U2" s="406" t="s">
        <v>270</v>
      </c>
      <c r="V2" s="407"/>
      <c r="W2" s="423" t="s">
        <v>200</v>
      </c>
      <c r="X2" s="424"/>
      <c r="Y2" s="423" t="s">
        <v>201</v>
      </c>
      <c r="Z2" s="424"/>
      <c r="AA2" s="423" t="s">
        <v>202</v>
      </c>
      <c r="AB2" s="425"/>
      <c r="AC2" s="423" t="s">
        <v>203</v>
      </c>
      <c r="AD2" s="424"/>
      <c r="AE2" s="423" t="s">
        <v>204</v>
      </c>
      <c r="AF2" s="424"/>
      <c r="AG2" s="423" t="s">
        <v>205</v>
      </c>
      <c r="AH2" s="424"/>
      <c r="AI2" s="423" t="s">
        <v>206</v>
      </c>
      <c r="AJ2" s="424"/>
      <c r="AK2" s="423" t="s">
        <v>207</v>
      </c>
      <c r="AL2" s="424"/>
      <c r="AM2" s="423" t="s">
        <v>208</v>
      </c>
      <c r="AN2" s="424"/>
      <c r="AO2" s="426" t="s">
        <v>170</v>
      </c>
      <c r="AP2" s="427"/>
    </row>
    <row r="3" spans="1:42" ht="24.75" customHeight="1">
      <c r="A3" s="5"/>
      <c r="B3" s="297"/>
      <c r="C3" s="297"/>
      <c r="D3" s="297"/>
      <c r="E3" s="420" t="s">
        <v>5</v>
      </c>
      <c r="F3" s="422"/>
      <c r="G3" s="408" t="s">
        <v>268</v>
      </c>
      <c r="H3" s="409"/>
      <c r="I3" s="408" t="s">
        <v>265</v>
      </c>
      <c r="J3" s="409"/>
      <c r="K3" s="420" t="s">
        <v>222</v>
      </c>
      <c r="L3" s="421"/>
      <c r="M3" s="420" t="s">
        <v>223</v>
      </c>
      <c r="N3" s="421"/>
      <c r="O3" s="420" t="s">
        <v>224</v>
      </c>
      <c r="P3" s="421"/>
      <c r="Q3" s="420" t="s">
        <v>157</v>
      </c>
      <c r="R3" s="421"/>
      <c r="S3" s="420" t="s">
        <v>159</v>
      </c>
      <c r="T3" s="421"/>
      <c r="U3" s="408" t="s">
        <v>271</v>
      </c>
      <c r="V3" s="409"/>
      <c r="W3" s="420" t="s">
        <v>225</v>
      </c>
      <c r="X3" s="421"/>
      <c r="Y3" s="420" t="s">
        <v>226</v>
      </c>
      <c r="Z3" s="421"/>
      <c r="AA3" s="420" t="s">
        <v>227</v>
      </c>
      <c r="AB3" s="422"/>
      <c r="AC3" s="420" t="s">
        <v>161</v>
      </c>
      <c r="AD3" s="421"/>
      <c r="AE3" s="420" t="s">
        <v>162</v>
      </c>
      <c r="AF3" s="421"/>
      <c r="AG3" s="420" t="s">
        <v>228</v>
      </c>
      <c r="AH3" s="421"/>
      <c r="AI3" s="420" t="s">
        <v>229</v>
      </c>
      <c r="AJ3" s="421"/>
      <c r="AK3" s="420" t="s">
        <v>230</v>
      </c>
      <c r="AL3" s="421"/>
      <c r="AM3" s="420" t="s">
        <v>167</v>
      </c>
      <c r="AN3" s="421"/>
      <c r="AO3" s="428"/>
      <c r="AP3" s="429"/>
    </row>
    <row r="4" spans="1:42" s="36" customFormat="1" ht="24.75" customHeight="1">
      <c r="A4" s="37"/>
      <c r="B4" s="298"/>
      <c r="C4" s="298"/>
      <c r="D4" s="38"/>
      <c r="E4" s="295" t="s">
        <v>171</v>
      </c>
      <c r="F4" s="40" t="s">
        <v>172</v>
      </c>
      <c r="G4" s="39" t="s">
        <v>171</v>
      </c>
      <c r="H4" s="40" t="s">
        <v>172</v>
      </c>
      <c r="I4" s="39" t="s">
        <v>171</v>
      </c>
      <c r="J4" s="40" t="s">
        <v>172</v>
      </c>
      <c r="K4" s="39" t="s">
        <v>171</v>
      </c>
      <c r="L4" s="40" t="s">
        <v>172</v>
      </c>
      <c r="M4" s="39" t="s">
        <v>171</v>
      </c>
      <c r="N4" s="40" t="s">
        <v>172</v>
      </c>
      <c r="O4" s="39" t="s">
        <v>171</v>
      </c>
      <c r="P4" s="40" t="s">
        <v>172</v>
      </c>
      <c r="Q4" s="39" t="s">
        <v>171</v>
      </c>
      <c r="R4" s="40" t="s">
        <v>172</v>
      </c>
      <c r="S4" s="39" t="s">
        <v>171</v>
      </c>
      <c r="T4" s="40" t="s">
        <v>172</v>
      </c>
      <c r="U4" s="39" t="s">
        <v>171</v>
      </c>
      <c r="V4" s="40" t="s">
        <v>172</v>
      </c>
      <c r="W4" s="39" t="s">
        <v>171</v>
      </c>
      <c r="X4" s="40" t="s">
        <v>172</v>
      </c>
      <c r="Y4" s="39" t="s">
        <v>171</v>
      </c>
      <c r="Z4" s="40" t="s">
        <v>172</v>
      </c>
      <c r="AA4" s="39" t="s">
        <v>171</v>
      </c>
      <c r="AB4" s="40" t="s">
        <v>172</v>
      </c>
      <c r="AC4" s="39" t="s">
        <v>171</v>
      </c>
      <c r="AD4" s="40" t="s">
        <v>172</v>
      </c>
      <c r="AE4" s="39" t="s">
        <v>171</v>
      </c>
      <c r="AF4" s="40" t="s">
        <v>172</v>
      </c>
      <c r="AG4" s="39" t="s">
        <v>171</v>
      </c>
      <c r="AH4" s="40" t="s">
        <v>172</v>
      </c>
      <c r="AI4" s="39" t="s">
        <v>171</v>
      </c>
      <c r="AJ4" s="40" t="s">
        <v>172</v>
      </c>
      <c r="AK4" s="39" t="s">
        <v>171</v>
      </c>
      <c r="AL4" s="40" t="s">
        <v>172</v>
      </c>
      <c r="AM4" s="39" t="s">
        <v>171</v>
      </c>
      <c r="AN4" s="40" t="s">
        <v>172</v>
      </c>
      <c r="AO4" s="39" t="s">
        <v>171</v>
      </c>
      <c r="AP4" s="40" t="s">
        <v>172</v>
      </c>
    </row>
    <row r="5" spans="1:42" s="36" customFormat="1" ht="24.75" customHeight="1">
      <c r="A5" s="5" t="s">
        <v>169</v>
      </c>
      <c r="B5" s="299"/>
      <c r="C5" s="299"/>
      <c r="D5" s="10"/>
      <c r="E5" s="296" t="s">
        <v>218</v>
      </c>
      <c r="F5" s="42" t="s">
        <v>173</v>
      </c>
      <c r="G5" s="41" t="s">
        <v>218</v>
      </c>
      <c r="H5" s="42" t="s">
        <v>173</v>
      </c>
      <c r="I5" s="41" t="s">
        <v>218</v>
      </c>
      <c r="J5" s="42" t="s">
        <v>173</v>
      </c>
      <c r="K5" s="41" t="s">
        <v>218</v>
      </c>
      <c r="L5" s="42" t="s">
        <v>173</v>
      </c>
      <c r="M5" s="41" t="s">
        <v>218</v>
      </c>
      <c r="N5" s="42" t="s">
        <v>173</v>
      </c>
      <c r="O5" s="41" t="s">
        <v>218</v>
      </c>
      <c r="P5" s="42" t="s">
        <v>173</v>
      </c>
      <c r="Q5" s="41" t="s">
        <v>218</v>
      </c>
      <c r="R5" s="42" t="s">
        <v>173</v>
      </c>
      <c r="S5" s="41" t="s">
        <v>218</v>
      </c>
      <c r="T5" s="42" t="s">
        <v>173</v>
      </c>
      <c r="U5" s="41" t="s">
        <v>218</v>
      </c>
      <c r="V5" s="42" t="s">
        <v>173</v>
      </c>
      <c r="W5" s="41" t="s">
        <v>218</v>
      </c>
      <c r="X5" s="42" t="s">
        <v>173</v>
      </c>
      <c r="Y5" s="41" t="s">
        <v>218</v>
      </c>
      <c r="Z5" s="42" t="s">
        <v>173</v>
      </c>
      <c r="AA5" s="41" t="s">
        <v>218</v>
      </c>
      <c r="AB5" s="42" t="s">
        <v>173</v>
      </c>
      <c r="AC5" s="41" t="s">
        <v>218</v>
      </c>
      <c r="AD5" s="42" t="s">
        <v>173</v>
      </c>
      <c r="AE5" s="41" t="s">
        <v>218</v>
      </c>
      <c r="AF5" s="42" t="s">
        <v>173</v>
      </c>
      <c r="AG5" s="41" t="s">
        <v>218</v>
      </c>
      <c r="AH5" s="42" t="s">
        <v>173</v>
      </c>
      <c r="AI5" s="41" t="s">
        <v>218</v>
      </c>
      <c r="AJ5" s="42" t="s">
        <v>173</v>
      </c>
      <c r="AK5" s="41" t="s">
        <v>218</v>
      </c>
      <c r="AL5" s="42" t="s">
        <v>173</v>
      </c>
      <c r="AM5" s="41" t="s">
        <v>218</v>
      </c>
      <c r="AN5" s="42" t="s">
        <v>173</v>
      </c>
      <c r="AO5" s="41" t="s">
        <v>218</v>
      </c>
      <c r="AP5" s="42" t="s">
        <v>173</v>
      </c>
    </row>
    <row r="6" spans="1:42" ht="24.75" customHeight="1">
      <c r="A6" s="3" t="s">
        <v>174</v>
      </c>
      <c r="B6" s="4"/>
      <c r="C6" s="4"/>
      <c r="D6" s="4"/>
      <c r="E6" s="28"/>
      <c r="F6" s="29"/>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9"/>
    </row>
    <row r="7" spans="1:42" ht="24.75" customHeight="1">
      <c r="A7" s="5"/>
      <c r="B7" s="6" t="s">
        <v>175</v>
      </c>
      <c r="C7" s="300"/>
      <c r="D7" s="300"/>
      <c r="E7" s="9">
        <v>0</v>
      </c>
      <c r="F7" s="30">
        <f>ROUND(E7/E24*100,2)</f>
        <v>0</v>
      </c>
      <c r="G7" s="8">
        <v>0</v>
      </c>
      <c r="H7" s="8" t="e">
        <f>ROUND(G7/G24*100,2)</f>
        <v>#DIV/0!</v>
      </c>
      <c r="I7" s="8">
        <v>0</v>
      </c>
      <c r="J7" s="8" t="e">
        <f>ROUND(I7/I24*100,2)</f>
        <v>#DIV/0!</v>
      </c>
      <c r="K7" s="8">
        <v>0</v>
      </c>
      <c r="L7" s="8"/>
      <c r="M7" s="8">
        <v>0</v>
      </c>
      <c r="N7" s="8">
        <f>ROUND(M7/M24*100,2)</f>
        <v>0</v>
      </c>
      <c r="O7" s="8">
        <v>4468</v>
      </c>
      <c r="P7" s="55">
        <f>ROUND(O7/O24*100,2)</f>
        <v>30.63</v>
      </c>
      <c r="Q7" s="8">
        <v>0</v>
      </c>
      <c r="R7" s="55">
        <f>ROUND(Q7/Q24*100,2)</f>
        <v>0</v>
      </c>
      <c r="S7" s="8">
        <v>0</v>
      </c>
      <c r="T7" s="55">
        <f>ROUND(S7/S24*100,2)</f>
        <v>0</v>
      </c>
      <c r="U7" s="8">
        <v>14485</v>
      </c>
      <c r="V7" s="8">
        <f>ROUND(U7/U24*100,2)</f>
        <v>48.38</v>
      </c>
      <c r="W7" s="8">
        <v>67842</v>
      </c>
      <c r="X7" s="55">
        <f>ROUND(W7/W24*100,2)</f>
        <v>15.24</v>
      </c>
      <c r="Y7" s="8">
        <v>0</v>
      </c>
      <c r="Z7" s="55">
        <f>ROUND(Y7/Y24*100,2)</f>
        <v>0</v>
      </c>
      <c r="AA7" s="8">
        <v>0</v>
      </c>
      <c r="AB7" s="55" t="e">
        <f>ROUND(AA7/AA24*100,2)</f>
        <v>#DIV/0!</v>
      </c>
      <c r="AC7" s="8">
        <v>0</v>
      </c>
      <c r="AD7" s="55">
        <f>ROUND(AC7/AC24*100,2)</f>
        <v>0</v>
      </c>
      <c r="AE7" s="8">
        <v>0</v>
      </c>
      <c r="AF7" s="55">
        <f>ROUND(AE7/AE24*100,2)</f>
        <v>0</v>
      </c>
      <c r="AG7" s="8">
        <v>0</v>
      </c>
      <c r="AH7" s="55"/>
      <c r="AI7" s="8">
        <v>19023</v>
      </c>
      <c r="AJ7" s="55">
        <f>ROUND(AI7/AI24*100,2)</f>
        <v>46.02</v>
      </c>
      <c r="AK7" s="8">
        <v>9983</v>
      </c>
      <c r="AL7" s="55">
        <f>ROUND(AK7/AK24*100,2)</f>
        <v>15.3</v>
      </c>
      <c r="AM7" s="8">
        <v>0</v>
      </c>
      <c r="AN7" s="55">
        <f>ROUND(AM7/AM24*100,2)</f>
        <v>0</v>
      </c>
      <c r="AO7" s="8">
        <f>SUM(E7,K7,M7,O7,,Q7,S7,W7,Y7,AA7,AC7,AE7,AG7,AI7,AK7,AM7,G7,I7,U7)</f>
        <v>115801</v>
      </c>
      <c r="AP7" s="30">
        <f>ROUND(+AO7/AO$24*100,1)</f>
        <v>16.8</v>
      </c>
    </row>
    <row r="8" spans="1:42" ht="24.75" customHeight="1">
      <c r="A8" s="5"/>
      <c r="B8" s="6" t="s">
        <v>176</v>
      </c>
      <c r="C8" s="300"/>
      <c r="D8" s="300"/>
      <c r="E8" s="9">
        <v>0</v>
      </c>
      <c r="F8" s="30">
        <f>ROUND(E8/E24*100,2)</f>
        <v>0</v>
      </c>
      <c r="G8" s="8">
        <v>0</v>
      </c>
      <c r="H8" s="8" t="e">
        <f>ROUND(G8/G24*100,2)</f>
        <v>#DIV/0!</v>
      </c>
      <c r="I8" s="8">
        <v>0</v>
      </c>
      <c r="J8" s="8" t="e">
        <f>ROUND(I8/I24*100,2)</f>
        <v>#DIV/0!</v>
      </c>
      <c r="K8" s="8">
        <v>0</v>
      </c>
      <c r="L8" s="8"/>
      <c r="M8" s="8">
        <v>0</v>
      </c>
      <c r="N8" s="8">
        <f>ROUND(M8/M24*100,2)</f>
        <v>0</v>
      </c>
      <c r="O8" s="8">
        <v>1795</v>
      </c>
      <c r="P8" s="55">
        <f>ROUND(O8/O24*100,2)</f>
        <v>12.31</v>
      </c>
      <c r="Q8" s="8">
        <v>0</v>
      </c>
      <c r="R8" s="55">
        <f>ROUND(Q8/Q24*100,2)</f>
        <v>0</v>
      </c>
      <c r="S8" s="8">
        <v>0</v>
      </c>
      <c r="T8" s="55">
        <f>ROUND(S8/S24*100,2)</f>
        <v>0</v>
      </c>
      <c r="U8" s="8">
        <v>7814</v>
      </c>
      <c r="V8" s="8">
        <f>ROUND(U8/U24*100,2)</f>
        <v>26.1</v>
      </c>
      <c r="W8" s="8">
        <v>53971</v>
      </c>
      <c r="X8" s="55">
        <f>ROUND(W8/W24*100,2)</f>
        <v>12.12</v>
      </c>
      <c r="Y8" s="8">
        <v>0</v>
      </c>
      <c r="Z8" s="55">
        <f>ROUND(Y8/Y24*100,2)</f>
        <v>0</v>
      </c>
      <c r="AA8" s="8">
        <v>0</v>
      </c>
      <c r="AB8" s="55" t="e">
        <f>ROUND(AA8/AA24*100,2)</f>
        <v>#DIV/0!</v>
      </c>
      <c r="AC8" s="8">
        <v>0</v>
      </c>
      <c r="AD8" s="55">
        <f>ROUND(AC8/AC24*100,2)</f>
        <v>0</v>
      </c>
      <c r="AE8" s="8">
        <v>0</v>
      </c>
      <c r="AF8" s="55">
        <f>ROUND(AE8/AE24*100,2)</f>
        <v>0</v>
      </c>
      <c r="AG8" s="8">
        <v>0</v>
      </c>
      <c r="AH8" s="55"/>
      <c r="AI8" s="8">
        <v>11599</v>
      </c>
      <c r="AJ8" s="55">
        <f>ROUND(AI8/AI24*100,2)</f>
        <v>28.06</v>
      </c>
      <c r="AK8" s="8">
        <v>9363</v>
      </c>
      <c r="AL8" s="55">
        <f>ROUND(AK8/AK24*100,2)</f>
        <v>14.35</v>
      </c>
      <c r="AM8" s="8">
        <v>0</v>
      </c>
      <c r="AN8" s="55">
        <f>ROUND(AM8/AM24*100,2)</f>
        <v>0</v>
      </c>
      <c r="AO8" s="8">
        <f aca="true" t="shared" si="0" ref="AO8:AO24">SUM(E8,K8,M8,O8,,Q8,S8,W8,Y8,AA8,AC8,AE8,AG8,AI8,AK8,AM8,G8,I8,U8)</f>
        <v>84542</v>
      </c>
      <c r="AP8" s="30">
        <f aca="true" t="shared" si="1" ref="AP8:AP24">ROUND(+AO8/AO$24*100,1)</f>
        <v>12.3</v>
      </c>
    </row>
    <row r="9" spans="1:42" ht="24.75" customHeight="1">
      <c r="A9" s="5"/>
      <c r="B9" s="6" t="s">
        <v>177</v>
      </c>
      <c r="C9" s="300"/>
      <c r="D9" s="300"/>
      <c r="E9" s="9">
        <v>0</v>
      </c>
      <c r="F9" s="30">
        <f>ROUND(E9/E24*100,2)</f>
        <v>0</v>
      </c>
      <c r="G9" s="8">
        <v>0</v>
      </c>
      <c r="H9" s="8" t="e">
        <f>ROUND(G9/G24*100,2)</f>
        <v>#DIV/0!</v>
      </c>
      <c r="I9" s="8">
        <v>0</v>
      </c>
      <c r="J9" s="8" t="e">
        <f>ROUND(I9/I24*100,2)</f>
        <v>#DIV/0!</v>
      </c>
      <c r="K9" s="8">
        <v>0</v>
      </c>
      <c r="L9" s="8"/>
      <c r="M9" s="8">
        <v>0</v>
      </c>
      <c r="N9" s="8">
        <f>ROUND(M9/M24*100,2)</f>
        <v>0</v>
      </c>
      <c r="O9" s="8">
        <v>0</v>
      </c>
      <c r="P9" s="55">
        <f>ROUND(O9/O24*100,2)</f>
        <v>0</v>
      </c>
      <c r="Q9" s="8">
        <v>0</v>
      </c>
      <c r="R9" s="55">
        <f>ROUND(Q9/Q24*100,2)</f>
        <v>0</v>
      </c>
      <c r="S9" s="8">
        <v>0</v>
      </c>
      <c r="T9" s="55">
        <f>ROUND(S9/S24*100,2)</f>
        <v>0</v>
      </c>
      <c r="U9" s="8">
        <v>0</v>
      </c>
      <c r="V9" s="8">
        <f>ROUND(U9/U24*100,2)</f>
        <v>0</v>
      </c>
      <c r="W9" s="8">
        <v>0</v>
      </c>
      <c r="X9" s="55">
        <f>ROUND(W9/W24*100,2)</f>
        <v>0</v>
      </c>
      <c r="Y9" s="8">
        <v>0</v>
      </c>
      <c r="Z9" s="55">
        <f>ROUND(Y9/Y24*100,2)</f>
        <v>0</v>
      </c>
      <c r="AA9" s="8">
        <v>0</v>
      </c>
      <c r="AB9" s="55" t="e">
        <f>ROUND(AA9/AA24*100,2)</f>
        <v>#DIV/0!</v>
      </c>
      <c r="AC9" s="8">
        <v>0</v>
      </c>
      <c r="AD9" s="55">
        <f>ROUND(AC9/AC24*100,2)</f>
        <v>0</v>
      </c>
      <c r="AE9" s="8">
        <v>0</v>
      </c>
      <c r="AF9" s="55">
        <f>ROUND(AE9/AE24*100,2)</f>
        <v>0</v>
      </c>
      <c r="AG9" s="8">
        <v>0</v>
      </c>
      <c r="AH9" s="55"/>
      <c r="AI9" s="8">
        <v>0</v>
      </c>
      <c r="AJ9" s="55">
        <f>ROUND(AI9/AI24*100,2)</f>
        <v>0</v>
      </c>
      <c r="AK9" s="8">
        <v>0</v>
      </c>
      <c r="AL9" s="55">
        <f>ROUND(AK9/AK24*100,2)</f>
        <v>0</v>
      </c>
      <c r="AM9" s="8">
        <v>0</v>
      </c>
      <c r="AN9" s="55">
        <f>ROUND(AM9/AM24*100,2)</f>
        <v>0</v>
      </c>
      <c r="AO9" s="8">
        <f t="shared" si="0"/>
        <v>0</v>
      </c>
      <c r="AP9" s="30">
        <f t="shared" si="1"/>
        <v>0</v>
      </c>
    </row>
    <row r="10" spans="1:42" ht="24.75" customHeight="1">
      <c r="A10" s="5"/>
      <c r="B10" s="6" t="s">
        <v>178</v>
      </c>
      <c r="C10" s="300"/>
      <c r="D10" s="300"/>
      <c r="E10" s="9">
        <v>0</v>
      </c>
      <c r="F10" s="30">
        <f>ROUND(E10/E24*100,2)</f>
        <v>0</v>
      </c>
      <c r="G10" s="8">
        <v>0</v>
      </c>
      <c r="H10" s="8" t="e">
        <f>ROUND(G10/G24*100,2)</f>
        <v>#DIV/0!</v>
      </c>
      <c r="I10" s="8">
        <v>0</v>
      </c>
      <c r="J10" s="8" t="e">
        <f>ROUND(I10/I24*100,2)</f>
        <v>#DIV/0!</v>
      </c>
      <c r="K10" s="8">
        <v>0</v>
      </c>
      <c r="L10" s="8"/>
      <c r="M10" s="8">
        <v>0</v>
      </c>
      <c r="N10" s="8">
        <f>ROUND(M10/M24*100,2)</f>
        <v>0</v>
      </c>
      <c r="O10" s="8">
        <v>0</v>
      </c>
      <c r="P10" s="55">
        <f>ROUND(O10/O24*100,2)</f>
        <v>0</v>
      </c>
      <c r="Q10" s="8">
        <v>0</v>
      </c>
      <c r="R10" s="55">
        <f>ROUND(Q10/Q24*100,2)</f>
        <v>0</v>
      </c>
      <c r="S10" s="8">
        <v>0</v>
      </c>
      <c r="T10" s="55">
        <f>ROUND(S10/S24*100,2)</f>
        <v>0</v>
      </c>
      <c r="U10" s="8">
        <v>0</v>
      </c>
      <c r="V10" s="8">
        <f>ROUND(U10/U24*100,2)</f>
        <v>0</v>
      </c>
      <c r="W10" s="8">
        <v>0</v>
      </c>
      <c r="X10" s="55">
        <f>ROUND(W10/W24*100,2)</f>
        <v>0</v>
      </c>
      <c r="Y10" s="8">
        <v>0</v>
      </c>
      <c r="Z10" s="55">
        <f>ROUND(Y10/Y24*100,2)</f>
        <v>0</v>
      </c>
      <c r="AA10" s="8">
        <v>0</v>
      </c>
      <c r="AB10" s="55" t="e">
        <f>ROUND(AA10/AA24*100,2)</f>
        <v>#DIV/0!</v>
      </c>
      <c r="AC10" s="8">
        <v>0</v>
      </c>
      <c r="AD10" s="55">
        <f>ROUND(AC10/AC24*100,2)</f>
        <v>0</v>
      </c>
      <c r="AE10" s="8">
        <v>0</v>
      </c>
      <c r="AF10" s="55">
        <f>ROUND(AE10/AE24*100,2)</f>
        <v>0</v>
      </c>
      <c r="AG10" s="8">
        <v>0</v>
      </c>
      <c r="AH10" s="55"/>
      <c r="AI10" s="8">
        <v>0</v>
      </c>
      <c r="AJ10" s="55">
        <f>ROUND(AI10/AI24*100,2)</f>
        <v>0</v>
      </c>
      <c r="AK10" s="8">
        <v>0</v>
      </c>
      <c r="AL10" s="55">
        <f>ROUND(AK10/AK24*100,2)</f>
        <v>0</v>
      </c>
      <c r="AM10" s="8">
        <v>0</v>
      </c>
      <c r="AN10" s="55">
        <f>ROUND(AM10/AM24*100,2)</f>
        <v>0</v>
      </c>
      <c r="AO10" s="8">
        <f t="shared" si="0"/>
        <v>0</v>
      </c>
      <c r="AP10" s="30">
        <f t="shared" si="1"/>
        <v>0</v>
      </c>
    </row>
    <row r="11" spans="1:42" ht="24.75" customHeight="1">
      <c r="A11" s="5"/>
      <c r="B11" s="6" t="s">
        <v>179</v>
      </c>
      <c r="C11" s="300"/>
      <c r="D11" s="300"/>
      <c r="E11" s="9">
        <v>0</v>
      </c>
      <c r="F11" s="30">
        <f>ROUND(E11/E24*100,2)</f>
        <v>0</v>
      </c>
      <c r="G11" s="8">
        <v>0</v>
      </c>
      <c r="H11" s="8" t="e">
        <f>ROUND(G11/G24*100,2)</f>
        <v>#DIV/0!</v>
      </c>
      <c r="I11" s="8">
        <v>0</v>
      </c>
      <c r="J11" s="8" t="e">
        <f>ROUND(I11/I24*100,2)</f>
        <v>#DIV/0!</v>
      </c>
      <c r="K11" s="8">
        <v>0</v>
      </c>
      <c r="L11" s="8"/>
      <c r="M11" s="8">
        <v>0</v>
      </c>
      <c r="N11" s="8">
        <f>ROUND(M11/M24*100,2)</f>
        <v>0</v>
      </c>
      <c r="O11" s="8">
        <v>1146</v>
      </c>
      <c r="P11" s="55">
        <f>ROUND(O11/O24*100,2)</f>
        <v>7.86</v>
      </c>
      <c r="Q11" s="8">
        <v>0</v>
      </c>
      <c r="R11" s="55">
        <f>ROUND(Q11/Q24*100,2)</f>
        <v>0</v>
      </c>
      <c r="S11" s="8">
        <v>0</v>
      </c>
      <c r="T11" s="55">
        <f>ROUND(S11/S24*100,2)</f>
        <v>0</v>
      </c>
      <c r="U11" s="8">
        <v>3676</v>
      </c>
      <c r="V11" s="8">
        <f>ROUND(U11/U24*100,2)</f>
        <v>12.28</v>
      </c>
      <c r="W11" s="8">
        <v>17992</v>
      </c>
      <c r="X11" s="55">
        <f>ROUND(W11/W24*100,2)</f>
        <v>4.04</v>
      </c>
      <c r="Y11" s="8">
        <v>0</v>
      </c>
      <c r="Z11" s="55">
        <f>ROUND(Y11/Y24*100,2)</f>
        <v>0</v>
      </c>
      <c r="AA11" s="8">
        <v>0</v>
      </c>
      <c r="AB11" s="55" t="e">
        <f>ROUND(AA11/AA24*100,2)</f>
        <v>#DIV/0!</v>
      </c>
      <c r="AC11" s="8">
        <v>0</v>
      </c>
      <c r="AD11" s="55">
        <f>ROUND(AC11/AC24*100,2)</f>
        <v>0</v>
      </c>
      <c r="AE11" s="8">
        <v>0</v>
      </c>
      <c r="AF11" s="55">
        <f>ROUND(AE11/AE24*100,2)</f>
        <v>0</v>
      </c>
      <c r="AG11" s="8">
        <v>0</v>
      </c>
      <c r="AH11" s="55"/>
      <c r="AI11" s="8">
        <v>0</v>
      </c>
      <c r="AJ11" s="55">
        <f>ROUND(AI11/AI24*100,2)</f>
        <v>0</v>
      </c>
      <c r="AK11" s="8">
        <v>3192</v>
      </c>
      <c r="AL11" s="55">
        <f>ROUND(AK11/AK24*100,2)</f>
        <v>4.89</v>
      </c>
      <c r="AM11" s="8">
        <v>0</v>
      </c>
      <c r="AN11" s="55">
        <f>ROUND(AM11/AM24*100,2)</f>
        <v>0</v>
      </c>
      <c r="AO11" s="8">
        <f t="shared" si="0"/>
        <v>26006</v>
      </c>
      <c r="AP11" s="30">
        <f t="shared" si="1"/>
        <v>3.8</v>
      </c>
    </row>
    <row r="12" spans="1:42" s="27" customFormat="1" ht="24.75" customHeight="1">
      <c r="A12" s="43"/>
      <c r="B12" s="35" t="s">
        <v>180</v>
      </c>
      <c r="C12" s="32"/>
      <c r="D12" s="32"/>
      <c r="E12" s="9">
        <v>0</v>
      </c>
      <c r="F12" s="30">
        <f>ROUND(E12/E24*100,2)</f>
        <v>0</v>
      </c>
      <c r="G12" s="9">
        <v>0</v>
      </c>
      <c r="H12" s="9" t="e">
        <f>ROUND(G12/G24*100,2)</f>
        <v>#DIV/0!</v>
      </c>
      <c r="I12" s="9">
        <v>0</v>
      </c>
      <c r="J12" s="9" t="e">
        <f>ROUND(I12/I24*100,2)</f>
        <v>#DIV/0!</v>
      </c>
      <c r="K12" s="9">
        <v>0</v>
      </c>
      <c r="L12" s="9"/>
      <c r="M12" s="9">
        <v>0</v>
      </c>
      <c r="N12" s="9">
        <f>ROUND(M12/M24*100,2)</f>
        <v>0</v>
      </c>
      <c r="O12" s="9">
        <v>7409</v>
      </c>
      <c r="P12" s="56">
        <f>ROUND(O12/O24*100,2)</f>
        <v>50.8</v>
      </c>
      <c r="Q12" s="9">
        <v>0</v>
      </c>
      <c r="R12" s="56">
        <f>ROUND(Q12/Q24*100,2)</f>
        <v>0</v>
      </c>
      <c r="S12" s="9">
        <v>0</v>
      </c>
      <c r="T12" s="56">
        <f>ROUND(S12/S24*100,2)</f>
        <v>0</v>
      </c>
      <c r="U12" s="9">
        <v>25975</v>
      </c>
      <c r="V12" s="9">
        <f>ROUND(U12/U24*100,2)</f>
        <v>86.76</v>
      </c>
      <c r="W12" s="9">
        <v>139805</v>
      </c>
      <c r="X12" s="56">
        <f>ROUND(W12/W24*100,2)</f>
        <v>31.4</v>
      </c>
      <c r="Y12" s="9">
        <v>0</v>
      </c>
      <c r="Z12" s="56">
        <f>ROUND(Y12/Y24*100,2)</f>
        <v>0</v>
      </c>
      <c r="AA12" s="9">
        <v>0</v>
      </c>
      <c r="AB12" s="56" t="e">
        <f>ROUND(AA12/AA24*100,2)</f>
        <v>#DIV/0!</v>
      </c>
      <c r="AC12" s="9">
        <v>0</v>
      </c>
      <c r="AD12" s="56">
        <f>ROUND(AC12/AC24*100,2)</f>
        <v>0</v>
      </c>
      <c r="AE12" s="9">
        <v>0</v>
      </c>
      <c r="AF12" s="56">
        <f>ROUND(AE12/AE24*100,2)</f>
        <v>0</v>
      </c>
      <c r="AG12" s="9">
        <v>0</v>
      </c>
      <c r="AH12" s="56"/>
      <c r="AI12" s="9">
        <v>30622</v>
      </c>
      <c r="AJ12" s="56">
        <f>ROUND(AI12/AI24*100,2)</f>
        <v>74.09</v>
      </c>
      <c r="AK12" s="9">
        <v>22538</v>
      </c>
      <c r="AL12" s="56">
        <f>ROUND(AK12/AK24*100,2)</f>
        <v>34.54</v>
      </c>
      <c r="AM12" s="9">
        <v>0</v>
      </c>
      <c r="AN12" s="56">
        <f>ROUND(AM12/AM24*100,2)</f>
        <v>0</v>
      </c>
      <c r="AO12" s="8">
        <f t="shared" si="0"/>
        <v>226349</v>
      </c>
      <c r="AP12" s="34">
        <f t="shared" si="1"/>
        <v>32.8</v>
      </c>
    </row>
    <row r="13" spans="1:42" s="27" customFormat="1" ht="24.75" customHeight="1">
      <c r="A13" s="44" t="s">
        <v>181</v>
      </c>
      <c r="B13" s="31"/>
      <c r="C13" s="31"/>
      <c r="D13" s="31"/>
      <c r="E13" s="9">
        <v>9690</v>
      </c>
      <c r="F13" s="30">
        <f>ROUND(E13/E24*100,2)</f>
        <v>100</v>
      </c>
      <c r="G13" s="9">
        <v>0</v>
      </c>
      <c r="H13" s="9" t="e">
        <f>ROUND(G13/G24*100,2)</f>
        <v>#DIV/0!</v>
      </c>
      <c r="I13" s="9">
        <v>0</v>
      </c>
      <c r="J13" s="9" t="e">
        <f>ROUND(I13/I24*100,2)</f>
        <v>#DIV/0!</v>
      </c>
      <c r="K13" s="9">
        <v>0</v>
      </c>
      <c r="L13" s="9"/>
      <c r="M13" s="9">
        <v>28782</v>
      </c>
      <c r="N13" s="9">
        <f>ROUND(M13/M24*100,2)</f>
        <v>100</v>
      </c>
      <c r="O13" s="9">
        <v>3623</v>
      </c>
      <c r="P13" s="56">
        <f>ROUND(O13/O24*100,2)</f>
        <v>24.84</v>
      </c>
      <c r="Q13" s="9">
        <v>0</v>
      </c>
      <c r="R13" s="56">
        <f>ROUND(Q13/Q24*100,2)</f>
        <v>0</v>
      </c>
      <c r="S13" s="9">
        <v>21679</v>
      </c>
      <c r="T13" s="56">
        <f>ROUND(S13/S24*100,2)</f>
        <v>100</v>
      </c>
      <c r="U13" s="9">
        <v>0</v>
      </c>
      <c r="V13" s="9">
        <f>ROUND(U13/U24*100,2)</f>
        <v>0</v>
      </c>
      <c r="W13" s="9">
        <v>194634</v>
      </c>
      <c r="X13" s="56">
        <f>ROUND(W13/W24*100,2)</f>
        <v>43.72</v>
      </c>
      <c r="Y13" s="9">
        <v>3109</v>
      </c>
      <c r="Z13" s="56">
        <f>ROUND(Y13/Y24*100,2)</f>
        <v>100</v>
      </c>
      <c r="AA13" s="9">
        <v>0</v>
      </c>
      <c r="AB13" s="56" t="e">
        <f>ROUND(AA13/AA24*100,2)</f>
        <v>#DIV/0!</v>
      </c>
      <c r="AC13" s="9">
        <v>2255</v>
      </c>
      <c r="AD13" s="56">
        <f>ROUND(AC13/AC24*100,2)</f>
        <v>37.07</v>
      </c>
      <c r="AE13" s="9">
        <v>15919</v>
      </c>
      <c r="AF13" s="56">
        <f>ROUND(AE13/AE24*100,2)</f>
        <v>100</v>
      </c>
      <c r="AG13" s="9">
        <v>0</v>
      </c>
      <c r="AH13" s="56"/>
      <c r="AI13" s="9">
        <v>0</v>
      </c>
      <c r="AJ13" s="56">
        <f>ROUND(AI13/AI24*100,2)</f>
        <v>0</v>
      </c>
      <c r="AK13" s="9">
        <v>18574</v>
      </c>
      <c r="AL13" s="56">
        <f>ROUND(AK13/AK24*100,2)</f>
        <v>28.47</v>
      </c>
      <c r="AM13" s="9">
        <v>964</v>
      </c>
      <c r="AN13" s="56">
        <f>ROUND(AM13/AM24*100,2)</f>
        <v>14.76</v>
      </c>
      <c r="AO13" s="8">
        <f t="shared" si="0"/>
        <v>299229</v>
      </c>
      <c r="AP13" s="34">
        <f t="shared" si="1"/>
        <v>43.4</v>
      </c>
    </row>
    <row r="14" spans="1:42" s="27" customFormat="1" ht="24.75" customHeight="1">
      <c r="A14" s="45"/>
      <c r="B14" s="35" t="s">
        <v>182</v>
      </c>
      <c r="C14" s="32"/>
      <c r="D14" s="32"/>
      <c r="E14" s="9">
        <v>0</v>
      </c>
      <c r="F14" s="30">
        <f>ROUND(E14/E24*100,2)</f>
        <v>0</v>
      </c>
      <c r="G14" s="9">
        <v>0</v>
      </c>
      <c r="H14" s="9" t="e">
        <f>ROUND(G14/G24*100,2)</f>
        <v>#DIV/0!</v>
      </c>
      <c r="I14" s="9">
        <v>0</v>
      </c>
      <c r="J14" s="9" t="e">
        <f>ROUND(I14/I24*100,2)</f>
        <v>#DIV/0!</v>
      </c>
      <c r="K14" s="9">
        <v>0</v>
      </c>
      <c r="L14" s="9"/>
      <c r="M14" s="9">
        <v>0</v>
      </c>
      <c r="N14" s="9">
        <f>ROUND(M14/M24*100,2)</f>
        <v>0</v>
      </c>
      <c r="O14" s="9">
        <v>0</v>
      </c>
      <c r="P14" s="56">
        <f>ROUND(O14/O24*100,2)</f>
        <v>0</v>
      </c>
      <c r="Q14" s="9">
        <v>0</v>
      </c>
      <c r="R14" s="56">
        <f>ROUND(Q14/Q24*100,2)</f>
        <v>0</v>
      </c>
      <c r="S14" s="9">
        <v>0</v>
      </c>
      <c r="T14" s="56">
        <f>ROUND(S14/S24*100,2)</f>
        <v>0</v>
      </c>
      <c r="U14" s="9">
        <v>0</v>
      </c>
      <c r="V14" s="9">
        <f>ROUND(U14/U24*100,2)</f>
        <v>0</v>
      </c>
      <c r="W14" s="9">
        <v>0</v>
      </c>
      <c r="X14" s="56">
        <f>ROUND(W14/W24*100,2)</f>
        <v>0</v>
      </c>
      <c r="Y14" s="9">
        <v>0</v>
      </c>
      <c r="Z14" s="56">
        <f>ROUND(Y14/Y24*100,2)</f>
        <v>0</v>
      </c>
      <c r="AA14" s="9">
        <v>0</v>
      </c>
      <c r="AB14" s="56" t="e">
        <f>ROUND(AA14/AA24*100,2)</f>
        <v>#DIV/0!</v>
      </c>
      <c r="AC14" s="9">
        <v>0</v>
      </c>
      <c r="AD14" s="56">
        <f>ROUND(AC14/AC24*100,2)</f>
        <v>0</v>
      </c>
      <c r="AE14" s="9">
        <v>0</v>
      </c>
      <c r="AF14" s="56">
        <f>ROUND(AE14/AE24*100,2)</f>
        <v>0</v>
      </c>
      <c r="AG14" s="9">
        <v>0</v>
      </c>
      <c r="AH14" s="56"/>
      <c r="AI14" s="9">
        <v>0</v>
      </c>
      <c r="AJ14" s="56">
        <f>ROUND(AI14/AI24*100,2)</f>
        <v>0</v>
      </c>
      <c r="AK14" s="9">
        <v>0</v>
      </c>
      <c r="AL14" s="56">
        <f>ROUND(AK14/AK24*100,2)</f>
        <v>0</v>
      </c>
      <c r="AM14" s="9">
        <v>0</v>
      </c>
      <c r="AN14" s="56">
        <f>ROUND(AM14/AM24*100,2)</f>
        <v>0</v>
      </c>
      <c r="AO14" s="8">
        <f t="shared" si="0"/>
        <v>0</v>
      </c>
      <c r="AP14" s="34">
        <f t="shared" si="1"/>
        <v>0</v>
      </c>
    </row>
    <row r="15" spans="1:42" s="27" customFormat="1" ht="24.75" customHeight="1">
      <c r="A15" s="45"/>
      <c r="B15" s="35" t="s">
        <v>183</v>
      </c>
      <c r="C15" s="32"/>
      <c r="D15" s="32"/>
      <c r="E15" s="9">
        <v>9690</v>
      </c>
      <c r="F15" s="30">
        <f>ROUND(E15/E24*100,2)</f>
        <v>100</v>
      </c>
      <c r="G15" s="9">
        <v>0</v>
      </c>
      <c r="H15" s="9" t="e">
        <f>ROUND(G15/G24*100,2)</f>
        <v>#DIV/0!</v>
      </c>
      <c r="I15" s="9">
        <v>0</v>
      </c>
      <c r="J15" s="9" t="e">
        <f>ROUND(I15/I24*100,2)</f>
        <v>#DIV/0!</v>
      </c>
      <c r="K15" s="9">
        <v>0</v>
      </c>
      <c r="L15" s="9"/>
      <c r="M15" s="9">
        <v>28782</v>
      </c>
      <c r="N15" s="9">
        <f>ROUND(M15/M24*100,2)</f>
        <v>100</v>
      </c>
      <c r="O15" s="9">
        <v>3623</v>
      </c>
      <c r="P15" s="56">
        <f>ROUND(O15/O24*100,2)</f>
        <v>24.84</v>
      </c>
      <c r="Q15" s="9">
        <v>0</v>
      </c>
      <c r="R15" s="56">
        <f>ROUND(Q15/Q24*100,2)</f>
        <v>0</v>
      </c>
      <c r="S15" s="9">
        <v>21679</v>
      </c>
      <c r="T15" s="56">
        <f>ROUND(S15/S24*100,2)</f>
        <v>100</v>
      </c>
      <c r="U15" s="9">
        <v>0</v>
      </c>
      <c r="V15" s="9">
        <f>ROUND(U15/U24*100,2)</f>
        <v>0</v>
      </c>
      <c r="W15" s="9">
        <v>194634</v>
      </c>
      <c r="X15" s="56">
        <f>ROUND(W15/W24*100,2)</f>
        <v>43.72</v>
      </c>
      <c r="Y15" s="9">
        <v>3109</v>
      </c>
      <c r="Z15" s="56">
        <f>ROUND(Y15/Y24*100,2)</f>
        <v>100</v>
      </c>
      <c r="AA15" s="9">
        <v>0</v>
      </c>
      <c r="AB15" s="56" t="e">
        <f>ROUND(AA15/AA24*100,2)</f>
        <v>#DIV/0!</v>
      </c>
      <c r="AC15" s="9">
        <v>2255</v>
      </c>
      <c r="AD15" s="56">
        <f>ROUND(AC15/AC24*100,2)</f>
        <v>37.07</v>
      </c>
      <c r="AE15" s="9">
        <v>15919</v>
      </c>
      <c r="AF15" s="56">
        <f>ROUND(AE15/AE24*100,2)</f>
        <v>100</v>
      </c>
      <c r="AG15" s="9">
        <v>0</v>
      </c>
      <c r="AH15" s="56"/>
      <c r="AI15" s="9">
        <v>0</v>
      </c>
      <c r="AJ15" s="56">
        <f>ROUND(AI15/AI24*100,2)</f>
        <v>0</v>
      </c>
      <c r="AK15" s="9">
        <v>18574</v>
      </c>
      <c r="AL15" s="56">
        <f>ROUND(AK15/AK24*100,2)</f>
        <v>28.47</v>
      </c>
      <c r="AM15" s="9">
        <v>964</v>
      </c>
      <c r="AN15" s="56">
        <f>ROUND(AM15/AM24*100,2)</f>
        <v>14.76</v>
      </c>
      <c r="AO15" s="8">
        <f t="shared" si="0"/>
        <v>299229</v>
      </c>
      <c r="AP15" s="34">
        <f t="shared" si="1"/>
        <v>43.4</v>
      </c>
    </row>
    <row r="16" spans="1:42" s="27" customFormat="1" ht="24.75" customHeight="1">
      <c r="A16" s="43"/>
      <c r="B16" s="35" t="s">
        <v>184</v>
      </c>
      <c r="C16" s="32"/>
      <c r="D16" s="32"/>
      <c r="E16" s="9">
        <v>0</v>
      </c>
      <c r="F16" s="30">
        <f>ROUND(E16/E24*100,2)</f>
        <v>0</v>
      </c>
      <c r="G16" s="9">
        <v>0</v>
      </c>
      <c r="H16" s="9" t="e">
        <f>ROUND(G16/G24*100,2)</f>
        <v>#DIV/0!</v>
      </c>
      <c r="I16" s="9">
        <v>0</v>
      </c>
      <c r="J16" s="9" t="e">
        <f>ROUND(I16/I24*100,2)</f>
        <v>#DIV/0!</v>
      </c>
      <c r="K16" s="9">
        <v>0</v>
      </c>
      <c r="L16" s="9"/>
      <c r="M16" s="9">
        <v>0</v>
      </c>
      <c r="N16" s="9">
        <f>ROUND(M16/M24*100,2)</f>
        <v>0</v>
      </c>
      <c r="O16" s="9">
        <v>0</v>
      </c>
      <c r="P16" s="56">
        <f>ROUND(O16/O24*100,2)</f>
        <v>0</v>
      </c>
      <c r="Q16" s="9">
        <v>0</v>
      </c>
      <c r="R16" s="56">
        <f>ROUND(Q16/Q24*100,2)</f>
        <v>0</v>
      </c>
      <c r="S16" s="9">
        <v>0</v>
      </c>
      <c r="T16" s="56">
        <f>ROUND(S16/S24*100,2)</f>
        <v>0</v>
      </c>
      <c r="U16" s="9">
        <v>0</v>
      </c>
      <c r="V16" s="9">
        <f>ROUND(U16/U24*100,2)</f>
        <v>0</v>
      </c>
      <c r="W16" s="9">
        <v>0</v>
      </c>
      <c r="X16" s="56">
        <f>ROUND(W16/W24*100,2)</f>
        <v>0</v>
      </c>
      <c r="Y16" s="9">
        <v>0</v>
      </c>
      <c r="Z16" s="56">
        <f>ROUND(Y16/Y24*100,2)</f>
        <v>0</v>
      </c>
      <c r="AA16" s="9">
        <v>0</v>
      </c>
      <c r="AB16" s="56" t="e">
        <f>ROUND(AA16/AA24*100,2)</f>
        <v>#DIV/0!</v>
      </c>
      <c r="AC16" s="9">
        <v>0</v>
      </c>
      <c r="AD16" s="56">
        <f>ROUND(AC16/AC24*100,2)</f>
        <v>0</v>
      </c>
      <c r="AE16" s="9">
        <v>0</v>
      </c>
      <c r="AF16" s="56">
        <f>ROUND(AE16/AE24*100,2)</f>
        <v>0</v>
      </c>
      <c r="AG16" s="9">
        <v>0</v>
      </c>
      <c r="AH16" s="56"/>
      <c r="AI16" s="9">
        <v>0</v>
      </c>
      <c r="AJ16" s="56">
        <f>ROUND(AI16/AI24*100,2)</f>
        <v>0</v>
      </c>
      <c r="AK16" s="9">
        <v>0</v>
      </c>
      <c r="AL16" s="56">
        <f>ROUND(AK16/AK24*100,2)</f>
        <v>0</v>
      </c>
      <c r="AM16" s="9">
        <v>0</v>
      </c>
      <c r="AN16" s="56">
        <f>ROUND(AM16/AM24*100,2)</f>
        <v>0</v>
      </c>
      <c r="AO16" s="8">
        <f t="shared" si="0"/>
        <v>0</v>
      </c>
      <c r="AP16" s="34">
        <f t="shared" si="1"/>
        <v>0</v>
      </c>
    </row>
    <row r="17" spans="1:42" s="27" customFormat="1" ht="24.75" customHeight="1">
      <c r="A17" s="35" t="s">
        <v>185</v>
      </c>
      <c r="B17" s="32"/>
      <c r="C17" s="32"/>
      <c r="D17" s="32"/>
      <c r="E17" s="9">
        <v>0</v>
      </c>
      <c r="F17" s="30">
        <f>ROUND(E17/E24*100,2)</f>
        <v>0</v>
      </c>
      <c r="G17" s="9">
        <v>0</v>
      </c>
      <c r="H17" s="9" t="e">
        <f>ROUND(G17/G24*100,2)</f>
        <v>#DIV/0!</v>
      </c>
      <c r="I17" s="9">
        <v>0</v>
      </c>
      <c r="J17" s="9" t="e">
        <f>ROUND(I17/I24*100,2)</f>
        <v>#DIV/0!</v>
      </c>
      <c r="K17" s="9">
        <v>0</v>
      </c>
      <c r="L17" s="9"/>
      <c r="M17" s="9">
        <v>0</v>
      </c>
      <c r="N17" s="9">
        <f>ROUND(M17/M24*100,2)</f>
        <v>0</v>
      </c>
      <c r="O17" s="9">
        <v>0</v>
      </c>
      <c r="P17" s="56">
        <f>ROUND(O17/O24*100,2)</f>
        <v>0</v>
      </c>
      <c r="Q17" s="9">
        <v>83</v>
      </c>
      <c r="R17" s="56">
        <f>ROUND(Q17/Q24*100,2)</f>
        <v>6.7</v>
      </c>
      <c r="S17" s="9">
        <v>0</v>
      </c>
      <c r="T17" s="56">
        <f>ROUND(S17/S24*100,2)</f>
        <v>0</v>
      </c>
      <c r="U17" s="9">
        <v>0</v>
      </c>
      <c r="V17" s="9">
        <f>ROUND(U17/U24*100,2)</f>
        <v>0</v>
      </c>
      <c r="W17" s="9">
        <v>1099</v>
      </c>
      <c r="X17" s="56">
        <f>ROUND(W17/W24*100,2)</f>
        <v>0.25</v>
      </c>
      <c r="Y17" s="9">
        <v>0</v>
      </c>
      <c r="Z17" s="56">
        <f>ROUND(Y17/Y24*100,2)</f>
        <v>0</v>
      </c>
      <c r="AA17" s="9">
        <v>0</v>
      </c>
      <c r="AB17" s="56" t="e">
        <f>ROUND(AA17/AA24*100,2)</f>
        <v>#DIV/0!</v>
      </c>
      <c r="AC17" s="9">
        <v>109</v>
      </c>
      <c r="AD17" s="56">
        <f>ROUND(AC17/AC24*100,2)</f>
        <v>1.79</v>
      </c>
      <c r="AE17" s="9">
        <v>0</v>
      </c>
      <c r="AF17" s="56">
        <f>ROUND(AE17/AE24*100,2)</f>
        <v>0</v>
      </c>
      <c r="AG17" s="9">
        <v>0</v>
      </c>
      <c r="AH17" s="56"/>
      <c r="AI17" s="9">
        <v>1255</v>
      </c>
      <c r="AJ17" s="56">
        <f>ROUND(AI17/AI24*100,2)</f>
        <v>3.04</v>
      </c>
      <c r="AK17" s="9">
        <v>0</v>
      </c>
      <c r="AL17" s="56">
        <f>ROUND(AK17/AK24*100,2)</f>
        <v>0</v>
      </c>
      <c r="AM17" s="9">
        <v>0</v>
      </c>
      <c r="AN17" s="56">
        <f>ROUND(AM17/AM24*100,2)</f>
        <v>0</v>
      </c>
      <c r="AO17" s="8">
        <f t="shared" si="0"/>
        <v>2546</v>
      </c>
      <c r="AP17" s="34">
        <f t="shared" si="1"/>
        <v>0.4</v>
      </c>
    </row>
    <row r="18" spans="1:42" s="27" customFormat="1" ht="24.75" customHeight="1">
      <c r="A18" s="35" t="s">
        <v>186</v>
      </c>
      <c r="B18" s="32"/>
      <c r="C18" s="32"/>
      <c r="D18" s="33"/>
      <c r="E18" s="9">
        <v>0</v>
      </c>
      <c r="F18" s="30">
        <f>ROUND(E18/E24*100,2)</f>
        <v>0</v>
      </c>
      <c r="G18" s="9">
        <v>0</v>
      </c>
      <c r="H18" s="9" t="e">
        <f>ROUND(G18/G24*100,2)</f>
        <v>#DIV/0!</v>
      </c>
      <c r="I18" s="9">
        <v>0</v>
      </c>
      <c r="J18" s="9" t="e">
        <f>ROUND(I18/I24*100,2)</f>
        <v>#DIV/0!</v>
      </c>
      <c r="K18" s="9">
        <v>0</v>
      </c>
      <c r="L18" s="9"/>
      <c r="M18" s="9">
        <v>0</v>
      </c>
      <c r="N18" s="9">
        <f>ROUND(M18/M24*100,2)</f>
        <v>0</v>
      </c>
      <c r="O18" s="9">
        <v>7</v>
      </c>
      <c r="P18" s="56">
        <f>ROUND(O18/O24*100,2)</f>
        <v>0.05</v>
      </c>
      <c r="Q18" s="9">
        <v>0</v>
      </c>
      <c r="R18" s="56">
        <f>ROUND(Q18/Q24*100,2)</f>
        <v>0</v>
      </c>
      <c r="S18" s="9">
        <v>0</v>
      </c>
      <c r="T18" s="56">
        <f>ROUND(S18/S24*100,2)</f>
        <v>0</v>
      </c>
      <c r="U18" s="9">
        <v>231</v>
      </c>
      <c r="V18" s="9">
        <f>ROUND(U18/U24*100,2)</f>
        <v>0.77</v>
      </c>
      <c r="W18" s="9">
        <v>738</v>
      </c>
      <c r="X18" s="56">
        <f>ROUND(W18/W24*100,2)</f>
        <v>0.17</v>
      </c>
      <c r="Y18" s="9">
        <v>0</v>
      </c>
      <c r="Z18" s="56">
        <f>ROUND(Y18/Y24*100,2)</f>
        <v>0</v>
      </c>
      <c r="AA18" s="9">
        <v>0</v>
      </c>
      <c r="AB18" s="56" t="e">
        <f>ROUND(AA18/AA24*100,2)</f>
        <v>#DIV/0!</v>
      </c>
      <c r="AC18" s="9">
        <v>0</v>
      </c>
      <c r="AD18" s="56">
        <f>ROUND(AC18/AC24*100,2)</f>
        <v>0</v>
      </c>
      <c r="AE18" s="9">
        <v>0</v>
      </c>
      <c r="AF18" s="56">
        <f>ROUND(AE18/AE24*100,2)</f>
        <v>0</v>
      </c>
      <c r="AG18" s="9">
        <v>0</v>
      </c>
      <c r="AH18" s="56"/>
      <c r="AI18" s="9">
        <v>239</v>
      </c>
      <c r="AJ18" s="56">
        <f>ROUND(AI18/AI24*100,2)</f>
        <v>0.58</v>
      </c>
      <c r="AK18" s="9">
        <v>0</v>
      </c>
      <c r="AL18" s="56">
        <f>ROUND(AK18/AK24*100,2)</f>
        <v>0</v>
      </c>
      <c r="AM18" s="9">
        <v>0</v>
      </c>
      <c r="AN18" s="56">
        <f>ROUND(AM18/AM24*100,2)</f>
        <v>0</v>
      </c>
      <c r="AO18" s="8">
        <f t="shared" si="0"/>
        <v>1215</v>
      </c>
      <c r="AP18" s="34">
        <f t="shared" si="1"/>
        <v>0.2</v>
      </c>
    </row>
    <row r="19" spans="1:42" s="27" customFormat="1" ht="24.75" customHeight="1">
      <c r="A19" s="35" t="s">
        <v>187</v>
      </c>
      <c r="B19" s="32"/>
      <c r="C19" s="32"/>
      <c r="D19" s="33"/>
      <c r="E19" s="9">
        <v>0</v>
      </c>
      <c r="F19" s="30">
        <f>ROUND(E19/E24*100,2)</f>
        <v>0</v>
      </c>
      <c r="G19" s="9">
        <v>0</v>
      </c>
      <c r="H19" s="9" t="e">
        <f>ROUND(G19/G24*100,2)</f>
        <v>#DIV/0!</v>
      </c>
      <c r="I19" s="9">
        <v>0</v>
      </c>
      <c r="J19" s="9" t="e">
        <f>ROUND(I19/I24*100,2)</f>
        <v>#DIV/0!</v>
      </c>
      <c r="K19" s="9">
        <v>0</v>
      </c>
      <c r="L19" s="9"/>
      <c r="M19" s="9">
        <v>0</v>
      </c>
      <c r="N19" s="9">
        <f>ROUND(M19/M24*100,2)</f>
        <v>0</v>
      </c>
      <c r="O19" s="9">
        <v>0</v>
      </c>
      <c r="P19" s="56">
        <f>ROUND(O19/O24*100,2)</f>
        <v>0</v>
      </c>
      <c r="Q19" s="9">
        <v>0</v>
      </c>
      <c r="R19" s="56">
        <f>ROUND(Q19/Q24*100,2)</f>
        <v>0</v>
      </c>
      <c r="S19" s="9">
        <v>0</v>
      </c>
      <c r="T19" s="56">
        <f>ROUND(S19/S24*100,2)</f>
        <v>0</v>
      </c>
      <c r="U19" s="9">
        <v>0</v>
      </c>
      <c r="V19" s="9">
        <f>ROUND(U19/U24*100,2)</f>
        <v>0</v>
      </c>
      <c r="W19" s="9">
        <v>664</v>
      </c>
      <c r="X19" s="56">
        <f>ROUND(W19/W24*100,2)</f>
        <v>0.15</v>
      </c>
      <c r="Y19" s="9">
        <v>0</v>
      </c>
      <c r="Z19" s="56">
        <f>ROUND(Y19/Y24*100,2)</f>
        <v>0</v>
      </c>
      <c r="AA19" s="9">
        <v>0</v>
      </c>
      <c r="AB19" s="56" t="e">
        <f>ROUND(AA19/AA24*100,2)</f>
        <v>#DIV/0!</v>
      </c>
      <c r="AC19" s="9">
        <v>0</v>
      </c>
      <c r="AD19" s="56">
        <f>ROUND(AC19/AC24*100,2)</f>
        <v>0</v>
      </c>
      <c r="AE19" s="9">
        <v>0</v>
      </c>
      <c r="AF19" s="56">
        <f>ROUND(AE19/AE24*100,2)</f>
        <v>0</v>
      </c>
      <c r="AG19" s="9">
        <v>0</v>
      </c>
      <c r="AH19" s="56"/>
      <c r="AI19" s="9">
        <v>206</v>
      </c>
      <c r="AJ19" s="56">
        <f>ROUND(AI19/AI24*100,2)</f>
        <v>0.5</v>
      </c>
      <c r="AK19" s="9">
        <v>13</v>
      </c>
      <c r="AL19" s="56">
        <f>ROUND(AK19/AK24*100,2)</f>
        <v>0.02</v>
      </c>
      <c r="AM19" s="9">
        <v>0</v>
      </c>
      <c r="AN19" s="56">
        <f>ROUND(AM19/AM24*100,2)</f>
        <v>0</v>
      </c>
      <c r="AO19" s="8">
        <f t="shared" si="0"/>
        <v>883</v>
      </c>
      <c r="AP19" s="34">
        <f t="shared" si="1"/>
        <v>0.1</v>
      </c>
    </row>
    <row r="20" spans="1:42" s="27" customFormat="1" ht="24.75" customHeight="1">
      <c r="A20" s="35" t="s">
        <v>188</v>
      </c>
      <c r="B20" s="32"/>
      <c r="C20" s="32"/>
      <c r="D20" s="33"/>
      <c r="E20" s="9">
        <v>0</v>
      </c>
      <c r="F20" s="30">
        <f>ROUND(E20/E24*100,2)</f>
        <v>0</v>
      </c>
      <c r="G20" s="9">
        <v>0</v>
      </c>
      <c r="H20" s="9" t="e">
        <f>ROUND(G20/G24*100,2)</f>
        <v>#DIV/0!</v>
      </c>
      <c r="I20" s="9">
        <v>0</v>
      </c>
      <c r="J20" s="9" t="e">
        <f>ROUND(I20/I24*100,2)</f>
        <v>#DIV/0!</v>
      </c>
      <c r="K20" s="9">
        <v>0</v>
      </c>
      <c r="L20" s="9"/>
      <c r="M20" s="9">
        <v>0</v>
      </c>
      <c r="N20" s="9">
        <f>ROUND(M20/M24*100,2)</f>
        <v>0</v>
      </c>
      <c r="O20" s="9">
        <v>348</v>
      </c>
      <c r="P20" s="56">
        <f>ROUND(O20/O24*100,2)</f>
        <v>2.39</v>
      </c>
      <c r="Q20" s="9">
        <v>793</v>
      </c>
      <c r="R20" s="56">
        <f>ROUND(Q20/Q24*100,2)</f>
        <v>64.05</v>
      </c>
      <c r="S20" s="9">
        <v>0</v>
      </c>
      <c r="T20" s="56">
        <f>ROUND(S20/S24*100,2)</f>
        <v>0</v>
      </c>
      <c r="U20" s="9">
        <v>0</v>
      </c>
      <c r="V20" s="9">
        <f>ROUND(U20/U24*100,2)</f>
        <v>0</v>
      </c>
      <c r="W20" s="9">
        <v>96167</v>
      </c>
      <c r="X20" s="56">
        <f>ROUND(W20/W24*100,2)</f>
        <v>21.6</v>
      </c>
      <c r="Y20" s="9">
        <v>0</v>
      </c>
      <c r="Z20" s="56">
        <f>ROUND(Y20/Y24*100,2)</f>
        <v>0</v>
      </c>
      <c r="AA20" s="9">
        <v>0</v>
      </c>
      <c r="AB20" s="56" t="e">
        <f>ROUND(AA20/AA24*100,2)</f>
        <v>#DIV/0!</v>
      </c>
      <c r="AC20" s="9">
        <v>2829</v>
      </c>
      <c r="AD20" s="56">
        <f>ROUND(AC20/AC24*100,2)</f>
        <v>46.51</v>
      </c>
      <c r="AE20" s="9">
        <v>0</v>
      </c>
      <c r="AF20" s="56">
        <f>ROUND(AE20/AE24*100,2)</f>
        <v>0</v>
      </c>
      <c r="AG20" s="9">
        <v>0</v>
      </c>
      <c r="AH20" s="56"/>
      <c r="AI20" s="9">
        <v>976</v>
      </c>
      <c r="AJ20" s="56">
        <f>ROUND(AI20/AI24*100,2)</f>
        <v>2.36</v>
      </c>
      <c r="AK20" s="9">
        <v>0</v>
      </c>
      <c r="AL20" s="56">
        <f>ROUND(AK20/AK24*100,2)</f>
        <v>0</v>
      </c>
      <c r="AM20" s="9">
        <v>0</v>
      </c>
      <c r="AN20" s="56">
        <f>ROUND(AM20/AM24*100,2)</f>
        <v>0</v>
      </c>
      <c r="AO20" s="8">
        <f t="shared" si="0"/>
        <v>101113</v>
      </c>
      <c r="AP20" s="34">
        <f t="shared" si="1"/>
        <v>14.7</v>
      </c>
    </row>
    <row r="21" spans="1:42" s="27" customFormat="1" ht="24.75" customHeight="1">
      <c r="A21" s="35" t="s">
        <v>189</v>
      </c>
      <c r="B21" s="32"/>
      <c r="C21" s="32"/>
      <c r="D21" s="33"/>
      <c r="E21" s="9">
        <v>0</v>
      </c>
      <c r="F21" s="30">
        <f>ROUND(E21/E24*100,2)</f>
        <v>0</v>
      </c>
      <c r="G21" s="9">
        <v>0</v>
      </c>
      <c r="H21" s="9" t="e">
        <f>ROUND(G21/G24*100,2)</f>
        <v>#DIV/0!</v>
      </c>
      <c r="I21" s="9">
        <v>0</v>
      </c>
      <c r="J21" s="9" t="e">
        <f>ROUND(I21/I24*100,2)</f>
        <v>#DIV/0!</v>
      </c>
      <c r="K21" s="9">
        <v>0</v>
      </c>
      <c r="L21" s="9"/>
      <c r="M21" s="9">
        <v>0</v>
      </c>
      <c r="N21" s="9">
        <f>ROUND(M21/M24*100,2)</f>
        <v>0</v>
      </c>
      <c r="O21" s="9">
        <v>3198</v>
      </c>
      <c r="P21" s="56">
        <f>ROUND(O21/O24*100,2)</f>
        <v>21.93</v>
      </c>
      <c r="Q21" s="9">
        <v>362</v>
      </c>
      <c r="R21" s="56">
        <f>ROUND(Q21/Q24*100,2)</f>
        <v>29.24</v>
      </c>
      <c r="S21" s="9">
        <v>0</v>
      </c>
      <c r="T21" s="56">
        <f>ROUND(S21/S24*100,2)</f>
        <v>0</v>
      </c>
      <c r="U21" s="9">
        <v>3734</v>
      </c>
      <c r="V21" s="9">
        <f>ROUND(U21/U24*100,2)</f>
        <v>12.47</v>
      </c>
      <c r="W21" s="9">
        <v>12117</v>
      </c>
      <c r="X21" s="56">
        <f>ROUND(W21/W24*100,2)</f>
        <v>2.72</v>
      </c>
      <c r="Y21" s="9">
        <v>0</v>
      </c>
      <c r="Z21" s="56">
        <f>ROUND(Y21/Y24*100,2)</f>
        <v>0</v>
      </c>
      <c r="AA21" s="9">
        <v>0</v>
      </c>
      <c r="AB21" s="56" t="e">
        <f>ROUND(AA21/AA24*100,2)</f>
        <v>#DIV/0!</v>
      </c>
      <c r="AC21" s="9">
        <v>890</v>
      </c>
      <c r="AD21" s="56">
        <f>ROUND(AC21/AC24*100,2)</f>
        <v>14.63</v>
      </c>
      <c r="AE21" s="9">
        <v>0</v>
      </c>
      <c r="AF21" s="56">
        <f>ROUND(AE21/AE24*100,2)</f>
        <v>0</v>
      </c>
      <c r="AG21" s="9">
        <v>0</v>
      </c>
      <c r="AH21" s="56"/>
      <c r="AI21" s="9">
        <v>8035</v>
      </c>
      <c r="AJ21" s="56">
        <f>ROUND(AI21/AI24*100,2)</f>
        <v>19.44</v>
      </c>
      <c r="AK21" s="9">
        <v>24127</v>
      </c>
      <c r="AL21" s="56">
        <f>ROUND(AK21/AK24*100,2)</f>
        <v>36.98</v>
      </c>
      <c r="AM21" s="9">
        <v>5568</v>
      </c>
      <c r="AN21" s="56">
        <f>ROUND(AM21/AM24*100,2)</f>
        <v>85.24</v>
      </c>
      <c r="AO21" s="8">
        <f t="shared" si="0"/>
        <v>58031</v>
      </c>
      <c r="AP21" s="34">
        <f t="shared" si="1"/>
        <v>8.4</v>
      </c>
    </row>
    <row r="22" spans="1:42" s="27" customFormat="1" ht="24.75" customHeight="1">
      <c r="A22" s="35" t="s">
        <v>190</v>
      </c>
      <c r="B22" s="32"/>
      <c r="C22" s="32"/>
      <c r="D22" s="33"/>
      <c r="E22" s="9">
        <v>0</v>
      </c>
      <c r="F22" s="30">
        <f>ROUND(E22/E24*100,2)</f>
        <v>0</v>
      </c>
      <c r="G22" s="9">
        <v>0</v>
      </c>
      <c r="H22" s="9" t="e">
        <f>ROUND(G22/G24*100,2)</f>
        <v>#DIV/0!</v>
      </c>
      <c r="I22" s="9">
        <v>0</v>
      </c>
      <c r="J22" s="9" t="e">
        <f>ROUND(I22/I24*100,2)</f>
        <v>#DIV/0!</v>
      </c>
      <c r="K22" s="9">
        <v>0</v>
      </c>
      <c r="L22" s="9"/>
      <c r="M22" s="9">
        <v>0</v>
      </c>
      <c r="N22" s="9">
        <f>ROUND(M22/M24*100,2)</f>
        <v>0</v>
      </c>
      <c r="O22" s="9">
        <v>0</v>
      </c>
      <c r="P22" s="56">
        <f>ROUND(O22/O24*100,2)</f>
        <v>0</v>
      </c>
      <c r="Q22" s="9">
        <v>0</v>
      </c>
      <c r="R22" s="56">
        <f>ROUND(Q22/Q24*100,2)</f>
        <v>0</v>
      </c>
      <c r="S22" s="9">
        <v>0</v>
      </c>
      <c r="T22" s="56">
        <f>ROUND(S22/S24*100,2)</f>
        <v>0</v>
      </c>
      <c r="U22" s="9">
        <v>0</v>
      </c>
      <c r="V22" s="9">
        <f>ROUND(U22/U24*100,2)</f>
        <v>0</v>
      </c>
      <c r="W22" s="9">
        <v>0</v>
      </c>
      <c r="X22" s="56">
        <f>ROUND(W22/W24*100,2)</f>
        <v>0</v>
      </c>
      <c r="Y22" s="9">
        <v>0</v>
      </c>
      <c r="Z22" s="56">
        <f>ROUND(Y22/Y24*100,2)</f>
        <v>0</v>
      </c>
      <c r="AA22" s="9">
        <v>0</v>
      </c>
      <c r="AB22" s="56" t="e">
        <f>ROUND(AA22/AA24*100,2)</f>
        <v>#DIV/0!</v>
      </c>
      <c r="AC22" s="9">
        <v>0</v>
      </c>
      <c r="AD22" s="56">
        <f>ROUND(AC22/AC24*100,2)</f>
        <v>0</v>
      </c>
      <c r="AE22" s="9">
        <v>0</v>
      </c>
      <c r="AF22" s="56">
        <f>ROUND(AE22/AE24*100,2)</f>
        <v>0</v>
      </c>
      <c r="AG22" s="9">
        <v>0</v>
      </c>
      <c r="AH22" s="56"/>
      <c r="AI22" s="9">
        <v>0</v>
      </c>
      <c r="AJ22" s="56">
        <f>ROUND(AI22/AI24*100,2)</f>
        <v>0</v>
      </c>
      <c r="AK22" s="9">
        <v>0</v>
      </c>
      <c r="AL22" s="56">
        <f>ROUND(AK22/AK24*100,2)</f>
        <v>0</v>
      </c>
      <c r="AM22" s="9">
        <v>0</v>
      </c>
      <c r="AN22" s="56">
        <f>ROUND(AM22/AM24*100,2)</f>
        <v>0</v>
      </c>
      <c r="AO22" s="8">
        <f t="shared" si="0"/>
        <v>0</v>
      </c>
      <c r="AP22" s="34">
        <f t="shared" si="1"/>
        <v>0</v>
      </c>
    </row>
    <row r="23" spans="1:42" s="27" customFormat="1" ht="24.75" customHeight="1">
      <c r="A23" s="35" t="s">
        <v>191</v>
      </c>
      <c r="B23" s="32"/>
      <c r="C23" s="32"/>
      <c r="D23" s="33"/>
      <c r="E23" s="9">
        <v>0</v>
      </c>
      <c r="F23" s="30">
        <f>ROUND(E23/E24*100,2)</f>
        <v>0</v>
      </c>
      <c r="G23" s="9">
        <v>0</v>
      </c>
      <c r="H23" s="9" t="e">
        <f>ROUND(G23/G24*100,2)</f>
        <v>#DIV/0!</v>
      </c>
      <c r="I23" s="9">
        <v>0</v>
      </c>
      <c r="J23" s="9" t="e">
        <f>ROUND(I23/I24*100,2)</f>
        <v>#DIV/0!</v>
      </c>
      <c r="K23" s="9">
        <v>0</v>
      </c>
      <c r="L23" s="9"/>
      <c r="M23" s="9">
        <v>0</v>
      </c>
      <c r="N23" s="9">
        <f>ROUND(M23/M24*100,2)</f>
        <v>0</v>
      </c>
      <c r="O23" s="9">
        <v>0</v>
      </c>
      <c r="P23" s="56">
        <f>ROUND(O23/O24*100,2)</f>
        <v>0</v>
      </c>
      <c r="Q23" s="9">
        <v>0</v>
      </c>
      <c r="R23" s="56">
        <f>ROUND(Q23/Q24*100,2)</f>
        <v>0</v>
      </c>
      <c r="S23" s="9">
        <v>0</v>
      </c>
      <c r="T23" s="56">
        <f>ROUND(S23/S24*100,2)</f>
        <v>0</v>
      </c>
      <c r="U23" s="9">
        <v>0</v>
      </c>
      <c r="V23" s="9">
        <f>ROUND(U23/U24*100,2)</f>
        <v>0</v>
      </c>
      <c r="W23" s="9">
        <v>0</v>
      </c>
      <c r="X23" s="56">
        <f>ROUND(W23/W24*100,2)</f>
        <v>0</v>
      </c>
      <c r="Y23" s="9">
        <v>0</v>
      </c>
      <c r="Z23" s="56">
        <f>ROUND(Y23/Y24*100,2)</f>
        <v>0</v>
      </c>
      <c r="AA23" s="9">
        <v>0</v>
      </c>
      <c r="AB23" s="56" t="e">
        <f>ROUND(AA23/AA24*100,2)</f>
        <v>#DIV/0!</v>
      </c>
      <c r="AC23" s="9">
        <v>0</v>
      </c>
      <c r="AD23" s="56">
        <f>ROUND(AC23/AC24*100,2)</f>
        <v>0</v>
      </c>
      <c r="AE23" s="9">
        <v>0</v>
      </c>
      <c r="AF23" s="56">
        <f>ROUND(AE23/AE24*100,2)</f>
        <v>0</v>
      </c>
      <c r="AG23" s="9">
        <v>0</v>
      </c>
      <c r="AH23" s="56"/>
      <c r="AI23" s="9">
        <v>0</v>
      </c>
      <c r="AJ23" s="56">
        <f>ROUND(AI23/AI24*100,2)</f>
        <v>0</v>
      </c>
      <c r="AK23" s="9">
        <v>0</v>
      </c>
      <c r="AL23" s="56">
        <f>ROUND(AK23/AK24*100,2)</f>
        <v>0</v>
      </c>
      <c r="AM23" s="9">
        <v>0</v>
      </c>
      <c r="AN23" s="56">
        <f>ROUND(AM23/AM24*100,2)</f>
        <v>0</v>
      </c>
      <c r="AO23" s="8">
        <f t="shared" si="0"/>
        <v>0</v>
      </c>
      <c r="AP23" s="34">
        <f t="shared" si="1"/>
        <v>0</v>
      </c>
    </row>
    <row r="24" spans="1:42" s="27" customFormat="1" ht="24.75" customHeight="1" thickBot="1">
      <c r="A24" s="35" t="s">
        <v>192</v>
      </c>
      <c r="B24" s="32"/>
      <c r="C24" s="32"/>
      <c r="D24" s="33"/>
      <c r="E24" s="9">
        <v>9690</v>
      </c>
      <c r="F24" s="8">
        <f>ROUND(E24/E24*100,2)</f>
        <v>100</v>
      </c>
      <c r="G24" s="9">
        <f>SUM(G12,G13,G17,G18,G19,G20,G21,G22,G23)</f>
        <v>0</v>
      </c>
      <c r="H24" s="9" t="e">
        <f>ROUND(G24/G24*100,2)</f>
        <v>#DIV/0!</v>
      </c>
      <c r="I24" s="9">
        <f>SUM(I12,I13,I17,I18,I19,I20,I21,I22,I23)</f>
        <v>0</v>
      </c>
      <c r="J24" s="9" t="e">
        <f>ROUND(I24/I24*100,2)</f>
        <v>#DIV/0!</v>
      </c>
      <c r="K24" s="9">
        <f>SUM(K12,K13,K17,K18,K19,K20,K21,K22,K23)</f>
        <v>0</v>
      </c>
      <c r="L24" s="9"/>
      <c r="M24" s="9">
        <v>28782</v>
      </c>
      <c r="N24" s="9">
        <f>ROUND(M24/M24*100,2)</f>
        <v>100</v>
      </c>
      <c r="O24" s="9">
        <v>14585</v>
      </c>
      <c r="P24" s="56">
        <f>ROUND(O24/O24*100,2)</f>
        <v>100</v>
      </c>
      <c r="Q24" s="9">
        <v>1238</v>
      </c>
      <c r="R24" s="56">
        <f>ROUND(Q24/Q24*100,2)</f>
        <v>100</v>
      </c>
      <c r="S24" s="9">
        <v>21679</v>
      </c>
      <c r="T24" s="56">
        <f>ROUND(S24/S24*100,2)</f>
        <v>100</v>
      </c>
      <c r="U24" s="9">
        <v>29940</v>
      </c>
      <c r="V24" s="9">
        <f>ROUND(U24/U24*100,2)</f>
        <v>100</v>
      </c>
      <c r="W24" s="9">
        <v>445224</v>
      </c>
      <c r="X24" s="56">
        <f>ROUND(W24/W24*100,2)</f>
        <v>100</v>
      </c>
      <c r="Y24" s="9">
        <v>3109</v>
      </c>
      <c r="Z24" s="56">
        <f>ROUND(Y24/Y24*100,2)</f>
        <v>100</v>
      </c>
      <c r="AA24" s="358">
        <f>SUM(AA12,AA13,AA17,AA18,AA19,AA20,AA21,AA22,AA23)</f>
        <v>0</v>
      </c>
      <c r="AB24" s="359" t="e">
        <f>ROUND(AA24/AA24*100,2)</f>
        <v>#DIV/0!</v>
      </c>
      <c r="AC24" s="9">
        <v>6083</v>
      </c>
      <c r="AD24" s="56">
        <f>ROUND(AC24/AC24*100,2)</f>
        <v>100</v>
      </c>
      <c r="AE24" s="9">
        <v>15919</v>
      </c>
      <c r="AF24" s="56">
        <f>ROUND(AE24/AE24*100,2)</f>
        <v>100</v>
      </c>
      <c r="AG24" s="9">
        <f>SUM(AG12,AG13,AG17,AG18,AG19,AG20,AG21,AG22,AG23)</f>
        <v>0</v>
      </c>
      <c r="AH24" s="56"/>
      <c r="AI24" s="9">
        <v>41333</v>
      </c>
      <c r="AJ24" s="56">
        <f>ROUND(AI24/AI24*100,2)</f>
        <v>100</v>
      </c>
      <c r="AK24" s="9">
        <v>65252</v>
      </c>
      <c r="AL24" s="56">
        <f>ROUND(AK24/AK24*100,2)</f>
        <v>100</v>
      </c>
      <c r="AM24" s="9">
        <v>6532</v>
      </c>
      <c r="AN24" s="56">
        <f>ROUND(AM24/AM24*100,2)</f>
        <v>100</v>
      </c>
      <c r="AO24" s="8">
        <f t="shared" si="0"/>
        <v>689366</v>
      </c>
      <c r="AP24" s="34">
        <f t="shared" si="1"/>
        <v>100</v>
      </c>
    </row>
    <row r="25" spans="1:42" ht="12" customHeight="1">
      <c r="A25" s="301" t="s">
        <v>240</v>
      </c>
      <c r="B25" s="302"/>
      <c r="C25" s="303" t="s">
        <v>241</v>
      </c>
      <c r="D25" s="418" t="s">
        <v>242</v>
      </c>
      <c r="E25" s="414">
        <f>'２６表（第２表）'!G6/'２６表（第２表）'!G17*100</f>
        <v>4061.6615067079465</v>
      </c>
      <c r="F25" s="415"/>
      <c r="G25" s="402" t="e">
        <f>'２６表（第２表）'!E6/'２６表（第２表）'!E17*100</f>
        <v>#DIV/0!</v>
      </c>
      <c r="H25" s="403"/>
      <c r="I25" s="402">
        <f>'２６表（第２表）'!G6/'２６表（第２表）'!G17*100</f>
        <v>4061.6615067079465</v>
      </c>
      <c r="J25" s="403"/>
      <c r="K25" s="410" t="e">
        <f>'２６表（第２表）'!J6/'２６表（第２表）'!J17*100</f>
        <v>#DIV/0!</v>
      </c>
      <c r="L25" s="411"/>
      <c r="M25" s="410">
        <f>'２６表（第２表）'!K6/'２６表（第２表）'!K17*100</f>
        <v>858.4531999166145</v>
      </c>
      <c r="N25" s="411"/>
      <c r="O25" s="410">
        <f>'２６表（第２表）'!L6/'２６表（第２表）'!L17*100</f>
        <v>308.23448748714435</v>
      </c>
      <c r="P25" s="411"/>
      <c r="Q25" s="410">
        <f>'２６表（第２表）'!M6/'２６表（第２表）'!M17*100</f>
        <v>8.239095315024231</v>
      </c>
      <c r="R25" s="411"/>
      <c r="S25" s="410">
        <f>'２６表（第２表）'!N6/'２６表（第２表）'!N17*100</f>
        <v>100</v>
      </c>
      <c r="T25" s="411"/>
      <c r="U25" s="402">
        <f>'２６表（第２表）'!S6/'２６表（第２表）'!S17*100</f>
        <v>309.92931119513395</v>
      </c>
      <c r="V25" s="403"/>
      <c r="W25" s="410">
        <f>'２６表（第２表）'!P6/'２６表（第２表）'!P17*100</f>
        <v>96.23627657089465</v>
      </c>
      <c r="X25" s="411"/>
      <c r="Y25" s="410">
        <f>'２６表（第２表）'!Q6/'２６表（第２表）'!Q17*100</f>
        <v>944.9662270826632</v>
      </c>
      <c r="Z25" s="411"/>
      <c r="AA25" s="410" t="e">
        <f>'２６表（第２表）'!R6/'２６表（第２表）'!R17*100</f>
        <v>#DIV/0!</v>
      </c>
      <c r="AB25" s="411"/>
      <c r="AC25" s="410">
        <f>'２６表（第２表）'!S6/'２６表（第２表）'!S17*100</f>
        <v>309.92931119513395</v>
      </c>
      <c r="AD25" s="411"/>
      <c r="AE25" s="410">
        <f>'２６表（第２表）'!T6/'２６表（第２表）'!T17*100</f>
        <v>142.28280670896413</v>
      </c>
      <c r="AF25" s="411"/>
      <c r="AG25" s="410" t="e">
        <f>'２６表（第２表）'!U6/'２６表（第２表）'!U17*100</f>
        <v>#DIV/0!</v>
      </c>
      <c r="AH25" s="411"/>
      <c r="AI25" s="410">
        <f>'２６表（第２表）'!V6/'２６表（第２表）'!V17*100</f>
        <v>500.1862918249341</v>
      </c>
      <c r="AJ25" s="411"/>
      <c r="AK25" s="414">
        <f>'２６表（第２表）'!W6/'２６表（第２表）'!W17*100</f>
        <v>971.8537362839454</v>
      </c>
      <c r="AL25" s="415"/>
      <c r="AM25" s="410">
        <f>'２６表（第２表）'!X6/'２６表（第２表）'!X17*100</f>
        <v>1145.8665033680343</v>
      </c>
      <c r="AN25" s="411"/>
      <c r="AO25" s="410">
        <f>'２６表（第２表）'!Y6/'２６表（第２表）'!Y17*100</f>
        <v>485.58893243937183</v>
      </c>
      <c r="AP25" s="411"/>
    </row>
    <row r="26" spans="1:42" ht="12" customHeight="1">
      <c r="A26" s="304"/>
      <c r="B26" s="305" t="s">
        <v>243</v>
      </c>
      <c r="C26" s="306" t="s">
        <v>244</v>
      </c>
      <c r="D26" s="419"/>
      <c r="E26" s="398"/>
      <c r="F26" s="399"/>
      <c r="G26" s="404"/>
      <c r="H26" s="405"/>
      <c r="I26" s="404"/>
      <c r="J26" s="405"/>
      <c r="K26" s="412"/>
      <c r="L26" s="413"/>
      <c r="M26" s="412"/>
      <c r="N26" s="413"/>
      <c r="O26" s="412"/>
      <c r="P26" s="413"/>
      <c r="Q26" s="412"/>
      <c r="R26" s="413"/>
      <c r="S26" s="412"/>
      <c r="T26" s="413"/>
      <c r="U26" s="404"/>
      <c r="V26" s="405"/>
      <c r="W26" s="412"/>
      <c r="X26" s="413"/>
      <c r="Y26" s="412"/>
      <c r="Z26" s="413"/>
      <c r="AA26" s="412"/>
      <c r="AB26" s="413"/>
      <c r="AC26" s="412"/>
      <c r="AD26" s="413"/>
      <c r="AE26" s="412"/>
      <c r="AF26" s="413"/>
      <c r="AG26" s="412"/>
      <c r="AH26" s="413"/>
      <c r="AI26" s="412"/>
      <c r="AJ26" s="413"/>
      <c r="AK26" s="398"/>
      <c r="AL26" s="399"/>
      <c r="AM26" s="412"/>
      <c r="AN26" s="413"/>
      <c r="AO26" s="412"/>
      <c r="AP26" s="413"/>
    </row>
    <row r="27" spans="1:42" ht="12" customHeight="1">
      <c r="A27" s="307" t="s">
        <v>245</v>
      </c>
      <c r="B27" s="308"/>
      <c r="C27" s="309" t="s">
        <v>246</v>
      </c>
      <c r="D27" s="416" t="s">
        <v>242</v>
      </c>
      <c r="E27" s="396">
        <f>'２６表（第２表）'!G6/('２６表（第２表）'!G17+'２６表（第２表）'!G58)*100</f>
        <v>600.1448612381823</v>
      </c>
      <c r="F27" s="397"/>
      <c r="G27" s="390" t="e">
        <f>'２６表（第２表）'!E6/('２６表（第２表）'!E17+'２６表（第２表）'!E58)*100</f>
        <v>#DIV/0!</v>
      </c>
      <c r="H27" s="391"/>
      <c r="I27" s="390">
        <f>'２６表（第２表）'!G6/('２６表（第２表）'!G17+'２６表（第２表）'!G58)*100</f>
        <v>600.1448612381823</v>
      </c>
      <c r="J27" s="391"/>
      <c r="K27" s="396" t="e">
        <f>'２６表（第２表）'!J6/('２６表（第２表）'!J17+'２６表（第２表）'!J58)*100</f>
        <v>#DIV/0!</v>
      </c>
      <c r="L27" s="397"/>
      <c r="M27" s="396">
        <f>'２６表（第２表）'!K6/('２６表（第２表）'!K17+'２６表（第２表）'!K58)*100</f>
        <v>57.26934532432464</v>
      </c>
      <c r="N27" s="397"/>
      <c r="O27" s="396">
        <f>'２６表（第２表）'!L6/('２６表（第２表）'!L17+'２６表（第２表）'!L58)*100</f>
        <v>54.58143628968616</v>
      </c>
      <c r="P27" s="397"/>
      <c r="Q27" s="396">
        <f>'２６表（第２表）'!M6/('２６表（第２表）'!M17+'２６表（第２表）'!M58)*100</f>
        <v>8.239095315024231</v>
      </c>
      <c r="R27" s="397"/>
      <c r="S27" s="396">
        <f>'２６表（第２表）'!N6/('２６表（第２表）'!N17+'２６表（第２表）'!N58)*100</f>
        <v>15.933528836754643</v>
      </c>
      <c r="T27" s="397"/>
      <c r="U27" s="390">
        <f>'２６表（第２表）'!S6/('２６表（第２表）'!S17+'２６表（第２表）'!S58)*100</f>
        <v>153.75142717338116</v>
      </c>
      <c r="V27" s="391"/>
      <c r="W27" s="396">
        <f>'２６表（第２表）'!P6/('２６表（第２表）'!P17+'２６表（第２表）'!P58)*100</f>
        <v>32.90013406781405</v>
      </c>
      <c r="X27" s="397"/>
      <c r="Y27" s="396">
        <f>'２６表（第２表）'!Q6/('２６表（第２表）'!Q17+'２６表（第２表）'!Q58)*100</f>
        <v>23.761919782592873</v>
      </c>
      <c r="Z27" s="397"/>
      <c r="AA27" s="396" t="e">
        <f>'２６表（第２表）'!R6/('２６表（第２表）'!R17+'２６表（第２表）'!R58)*100</f>
        <v>#DIV/0!</v>
      </c>
      <c r="AB27" s="397"/>
      <c r="AC27" s="396">
        <f>'２６表（第２表）'!S6/('２６表（第２表）'!S17+'２６表（第２表）'!S58)*100</f>
        <v>153.75142717338116</v>
      </c>
      <c r="AD27" s="397"/>
      <c r="AE27" s="396">
        <f>'２６表（第２表）'!T6/('２６表（第２表）'!T17+'２６表（第２表）'!T58)*100</f>
        <v>7.590508011085828</v>
      </c>
      <c r="AF27" s="397"/>
      <c r="AG27" s="396" t="e">
        <f>'２６表（第２表）'!U6/('２６表（第２表）'!U17+'２６表（第２表）'!U58)*100</f>
        <v>#DIV/0!</v>
      </c>
      <c r="AH27" s="397"/>
      <c r="AI27" s="396">
        <f>'２６表（第２表）'!V6/('２６表（第２表）'!V17+'２６表（第２表）'!V58)*100</f>
        <v>500.1862918249341</v>
      </c>
      <c r="AJ27" s="397"/>
      <c r="AK27" s="396">
        <f>'２６表（第２表）'!W6/('２６表（第２表）'!W17+'２６表（第２表）'!W58)*100</f>
        <v>173.73939392278967</v>
      </c>
      <c r="AL27" s="397"/>
      <c r="AM27" s="396">
        <f>'２６表（第２表）'!X6/('２６表（第２表）'!X17+'２６表（第２表）'!X58)*100</f>
        <v>188.44856236467095</v>
      </c>
      <c r="AN27" s="397"/>
      <c r="AO27" s="396">
        <f>'２６表（第２表）'!Y6/('２６表（第２表）'!Y17+'２６表（第２表）'!Y58)*100</f>
        <v>114.27605326465702</v>
      </c>
      <c r="AP27" s="397"/>
    </row>
    <row r="28" spans="1:42" ht="12" customHeight="1">
      <c r="A28" s="304"/>
      <c r="B28" s="305" t="s">
        <v>243</v>
      </c>
      <c r="C28" s="306" t="s">
        <v>247</v>
      </c>
      <c r="D28" s="419"/>
      <c r="E28" s="398"/>
      <c r="F28" s="399"/>
      <c r="G28" s="392"/>
      <c r="H28" s="393"/>
      <c r="I28" s="392"/>
      <c r="J28" s="393"/>
      <c r="K28" s="398"/>
      <c r="L28" s="399"/>
      <c r="M28" s="398"/>
      <c r="N28" s="399"/>
      <c r="O28" s="398"/>
      <c r="P28" s="399"/>
      <c r="Q28" s="398"/>
      <c r="R28" s="399"/>
      <c r="S28" s="398"/>
      <c r="T28" s="399"/>
      <c r="U28" s="392"/>
      <c r="V28" s="393"/>
      <c r="W28" s="398"/>
      <c r="X28" s="399"/>
      <c r="Y28" s="398"/>
      <c r="Z28" s="399"/>
      <c r="AA28" s="398"/>
      <c r="AB28" s="399"/>
      <c r="AC28" s="398"/>
      <c r="AD28" s="399"/>
      <c r="AE28" s="398"/>
      <c r="AF28" s="399"/>
      <c r="AG28" s="398"/>
      <c r="AH28" s="399"/>
      <c r="AI28" s="398"/>
      <c r="AJ28" s="399"/>
      <c r="AK28" s="398"/>
      <c r="AL28" s="399"/>
      <c r="AM28" s="398"/>
      <c r="AN28" s="399"/>
      <c r="AO28" s="398"/>
      <c r="AP28" s="399"/>
    </row>
    <row r="29" spans="1:42" ht="12" customHeight="1">
      <c r="A29" s="307" t="s">
        <v>248</v>
      </c>
      <c r="B29" s="308"/>
      <c r="C29" s="309" t="s">
        <v>249</v>
      </c>
      <c r="D29" s="416" t="s">
        <v>250</v>
      </c>
      <c r="E29" s="396"/>
      <c r="F29" s="397"/>
      <c r="G29" s="390" t="e">
        <f>('２６表（第２表）'!E7-'２６表（第２表）'!E10)/('２６表（第２表）'!E18-'２６表（第２表）'!E20)*100</f>
        <v>#DIV/0!</v>
      </c>
      <c r="H29" s="391"/>
      <c r="I29" s="390" t="e">
        <f>('２６表（第２表）'!G7-'２６表（第２表）'!G10)/('２６表（第２表）'!G18-'２６表（第２表）'!G20)*100</f>
        <v>#DIV/0!</v>
      </c>
      <c r="J29" s="391"/>
      <c r="K29" s="396" t="e">
        <f>('２６表（第２表）'!J7-'２６表（第２表）'!J10)/('２６表（第２表）'!J18-'２６表（第２表）'!J20)*100</f>
        <v>#DIV/0!</v>
      </c>
      <c r="L29" s="397"/>
      <c r="M29" s="396" t="e">
        <f>('２６表（第２表）'!K7-'２６表（第２表）'!K10)/('２６表（第２表）'!K18-'２６表（第２表）'!K20)*100</f>
        <v>#DIV/0!</v>
      </c>
      <c r="N29" s="397"/>
      <c r="O29" s="396">
        <f>('２６表（第２表）'!L7-'２６表（第２表）'!L10)/('２６表（第２表）'!L18-'２６表（第２表）'!L20)*100</f>
        <v>409.2045247217661</v>
      </c>
      <c r="P29" s="397"/>
      <c r="Q29" s="396">
        <f>('２６表（第２表）'!M7-'２６表（第２表）'!M10)/('２６表（第２表）'!M18-'２６表（第２表）'!M20)*100</f>
        <v>0</v>
      </c>
      <c r="R29" s="397"/>
      <c r="S29" s="396" t="e">
        <f>('２６表（第２表）'!N7-'２６表（第２表）'!N10)/('２６表（第２表）'!N18-'２６表（第２表）'!N20)*100</f>
        <v>#DIV/0!</v>
      </c>
      <c r="T29" s="397"/>
      <c r="U29" s="390">
        <f>('２６表（第２表）'!S7-'２６表（第２表）'!S10)/('２６表（第２表）'!S18-'２６表（第２表）'!S20)*100</f>
        <v>492.50261233019853</v>
      </c>
      <c r="V29" s="391"/>
      <c r="W29" s="396">
        <f>('２６表（第２表）'!P7-'２６表（第２表）'!P10)/('２６表（第２表）'!P18-'２６表（第２表）'!P20)*100</f>
        <v>74.29665988267689</v>
      </c>
      <c r="X29" s="397"/>
      <c r="Y29" s="396" t="e">
        <f>('２６表（第２表）'!Q7-'２６表（第２表）'!Q10)/('２６表（第２表）'!Q18-'２６表（第２表）'!Q20)*100</f>
        <v>#DIV/0!</v>
      </c>
      <c r="Z29" s="397"/>
      <c r="AA29" s="396" t="e">
        <f>('２６表（第２表）'!R7-'２６表（第２表）'!R10)/('２６表（第２表）'!R18-'２６表（第２表）'!R20)*100</f>
        <v>#DIV/0!</v>
      </c>
      <c r="AB29" s="397"/>
      <c r="AC29" s="396">
        <f>('２６表（第２表）'!S7-'２６表（第２表）'!S10)/('２６表（第２表）'!S18-'２６表（第２表）'!S20)*100</f>
        <v>492.50261233019853</v>
      </c>
      <c r="AD29" s="397"/>
      <c r="AE29" s="396" t="e">
        <f>('２６表（第２表）'!T7-'２６表（第２表）'!T10)/('２６表（第２表）'!T18-'２６表（第２表）'!T20)*100</f>
        <v>#DIV/0!</v>
      </c>
      <c r="AF29" s="397"/>
      <c r="AG29" s="396" t="e">
        <f>('２６表（第２表）'!U7-'２６表（第２表）'!U10)/('２６表（第２表）'!U18-'２６表（第２表）'!U20)*100</f>
        <v>#DIV/0!</v>
      </c>
      <c r="AH29" s="397"/>
      <c r="AI29" s="396">
        <f>('２６表（第２表）'!V7-'２６表（第２表）'!V10)/('２６表（第２表）'!V18-'２６表（第２表）'!V20)*100</f>
        <v>222.23163090024917</v>
      </c>
      <c r="AJ29" s="397"/>
      <c r="AK29" s="396">
        <f>('２６表（第２表）'!W7-'２６表（第２表）'!W10)/('２６表（第２表）'!W18-'２６表（第２表）'!W20)*100</f>
        <v>1358.9349619629272</v>
      </c>
      <c r="AL29" s="397"/>
      <c r="AM29" s="396">
        <f>('２６表（第２表）'!X7-'２６表（第２表）'!X10)/('２６表（第２表）'!X18-'２６表（第２表）'!X20)*100</f>
        <v>1244.2528735632184</v>
      </c>
      <c r="AN29" s="397"/>
      <c r="AO29" s="396">
        <f>('２６表（第２表）'!Y7-'２６表（第２表）'!Y10)/('２６表（第２表）'!Y18-'２６表（第２表）'!Y20)*100</f>
        <v>731.5509940429197</v>
      </c>
      <c r="AP29" s="397"/>
    </row>
    <row r="30" spans="1:42" ht="12" customHeight="1">
      <c r="A30" s="304"/>
      <c r="B30" s="305" t="s">
        <v>251</v>
      </c>
      <c r="C30" s="306" t="s">
        <v>252</v>
      </c>
      <c r="D30" s="419"/>
      <c r="E30" s="398"/>
      <c r="F30" s="399"/>
      <c r="G30" s="392"/>
      <c r="H30" s="393"/>
      <c r="I30" s="392"/>
      <c r="J30" s="393"/>
      <c r="K30" s="398"/>
      <c r="L30" s="399"/>
      <c r="M30" s="398"/>
      <c r="N30" s="399"/>
      <c r="O30" s="398"/>
      <c r="P30" s="399"/>
      <c r="Q30" s="398"/>
      <c r="R30" s="399"/>
      <c r="S30" s="398"/>
      <c r="T30" s="399"/>
      <c r="U30" s="392"/>
      <c r="V30" s="393"/>
      <c r="W30" s="398"/>
      <c r="X30" s="399"/>
      <c r="Y30" s="398"/>
      <c r="Z30" s="399"/>
      <c r="AA30" s="398"/>
      <c r="AB30" s="399"/>
      <c r="AC30" s="398"/>
      <c r="AD30" s="399"/>
      <c r="AE30" s="398"/>
      <c r="AF30" s="399"/>
      <c r="AG30" s="398"/>
      <c r="AH30" s="399"/>
      <c r="AI30" s="398"/>
      <c r="AJ30" s="399"/>
      <c r="AK30" s="398"/>
      <c r="AL30" s="399"/>
      <c r="AM30" s="398"/>
      <c r="AN30" s="399"/>
      <c r="AO30" s="398"/>
      <c r="AP30" s="399"/>
    </row>
    <row r="31" spans="1:42" ht="12" customHeight="1">
      <c r="A31" s="307" t="s">
        <v>253</v>
      </c>
      <c r="B31" s="308"/>
      <c r="C31" s="309" t="s">
        <v>254</v>
      </c>
      <c r="D31" s="416" t="s">
        <v>255</v>
      </c>
      <c r="E31" s="396">
        <f>'２６表（第２表）'!G79/('２６表（第２表）'!G7-'２６表（第２表）'!G10)*100</f>
        <v>0</v>
      </c>
      <c r="F31" s="397"/>
      <c r="G31" s="390" t="e">
        <f>'２６表（第２表）'!E79/('２６表（第２表）'!E7-'２６表（第２表）'!E10)*100</f>
        <v>#DIV/0!</v>
      </c>
      <c r="H31" s="391"/>
      <c r="I31" s="390">
        <f>'２６表（第２表）'!G79/('２６表（第２表）'!G7-'２６表（第２表）'!G10)*100</f>
        <v>0</v>
      </c>
      <c r="J31" s="391"/>
      <c r="K31" s="396" t="e">
        <f>'２６表（第２表）'!J79/('２６表（第２表）'!J7-'２６表（第２表）'!J10)*100</f>
        <v>#DIV/0!</v>
      </c>
      <c r="L31" s="397"/>
      <c r="M31" s="396">
        <f>'２６表（第２表）'!K79/('２６表（第２表）'!K7-'２６表（第２表）'!K10)*100</f>
        <v>0</v>
      </c>
      <c r="N31" s="397"/>
      <c r="O31" s="396">
        <f>'２６表（第２表）'!L79/('２６表（第２表）'!L7-'２６表（第２表）'!L10)*100</f>
        <v>0</v>
      </c>
      <c r="P31" s="397"/>
      <c r="Q31" s="396" t="e">
        <f>'２６表（第２表）'!M79/('２６表（第２表）'!M7-'２６表（第２表）'!M10)*100</f>
        <v>#DIV/0!</v>
      </c>
      <c r="R31" s="397"/>
      <c r="S31" s="396">
        <f>'２６表（第２表）'!N79/('２６表（第２表）'!N7-'２６表（第２表）'!N10)*100</f>
        <v>0</v>
      </c>
      <c r="T31" s="397"/>
      <c r="U31" s="390">
        <f>'２６表（第２表）'!S79/('２６表（第２表）'!S7-'２６表（第２表）'!S10)*100</f>
        <v>0</v>
      </c>
      <c r="V31" s="391"/>
      <c r="W31" s="396">
        <f>'２６表（第２表）'!P79/('２６表（第２表）'!P7-'２６表（第２表）'!P10)*100</f>
        <v>0</v>
      </c>
      <c r="X31" s="397"/>
      <c r="Y31" s="396">
        <f>'２６表（第２表）'!Q79/('２６表（第２表）'!Q7-'２６表（第２表）'!Q10)*100</f>
        <v>0</v>
      </c>
      <c r="Z31" s="397"/>
      <c r="AA31" s="396" t="e">
        <f>'２６表（第２表）'!R79/('２６表（第２表）'!R7-'２６表（第２表）'!R10)*100</f>
        <v>#DIV/0!</v>
      </c>
      <c r="AB31" s="397"/>
      <c r="AC31" s="396">
        <f>'２６表（第２表）'!S79/('２６表（第２表）'!S7-'２６表（第２表）'!S10)*100</f>
        <v>0</v>
      </c>
      <c r="AD31" s="397"/>
      <c r="AE31" s="396">
        <f>'２６表（第２表）'!T79/('２６表（第２表）'!T7-'２６表（第２表）'!T10)*100</f>
        <v>0</v>
      </c>
      <c r="AF31" s="397"/>
      <c r="AG31" s="396" t="e">
        <f>'２６表（第２表）'!U79/('２６表（第２表）'!U7-'２６表（第２表）'!U10)*100</f>
        <v>#DIV/0!</v>
      </c>
      <c r="AH31" s="397"/>
      <c r="AI31" s="396">
        <f>'２６表（第２表）'!V79/('２６表（第２表）'!V7-'２６表（第２表）'!V10)*100</f>
        <v>0</v>
      </c>
      <c r="AJ31" s="397"/>
      <c r="AK31" s="396">
        <f>'２６表（第２表）'!W79/('２６表（第２表）'!W7-'２６表（第２表）'!W10)*100</f>
        <v>0</v>
      </c>
      <c r="AL31" s="397"/>
      <c r="AM31" s="396">
        <f>'２６表（第２表）'!X79/('２６表（第２表）'!X7-'２６表（第２表）'!X10)*100</f>
        <v>0</v>
      </c>
      <c r="AN31" s="397"/>
      <c r="AO31" s="396">
        <f>'２６表（第２表）'!Y79/('２６表（第２表）'!Y7-'２６表（第２表）'!Y10)*100</f>
        <v>0</v>
      </c>
      <c r="AP31" s="397"/>
    </row>
    <row r="32" spans="1:42" ht="12" customHeight="1">
      <c r="A32" s="310"/>
      <c r="B32" s="305" t="s">
        <v>256</v>
      </c>
      <c r="C32" s="306" t="s">
        <v>249</v>
      </c>
      <c r="D32" s="419"/>
      <c r="E32" s="398"/>
      <c r="F32" s="399"/>
      <c r="G32" s="392"/>
      <c r="H32" s="393"/>
      <c r="I32" s="392"/>
      <c r="J32" s="393"/>
      <c r="K32" s="398"/>
      <c r="L32" s="399"/>
      <c r="M32" s="398"/>
      <c r="N32" s="399"/>
      <c r="O32" s="398"/>
      <c r="P32" s="399"/>
      <c r="Q32" s="398"/>
      <c r="R32" s="399"/>
      <c r="S32" s="398"/>
      <c r="T32" s="399"/>
      <c r="U32" s="392"/>
      <c r="V32" s="393"/>
      <c r="W32" s="398"/>
      <c r="X32" s="399"/>
      <c r="Y32" s="398"/>
      <c r="Z32" s="399"/>
      <c r="AA32" s="398"/>
      <c r="AB32" s="399"/>
      <c r="AC32" s="398"/>
      <c r="AD32" s="399"/>
      <c r="AE32" s="398"/>
      <c r="AF32" s="399"/>
      <c r="AG32" s="398"/>
      <c r="AH32" s="399"/>
      <c r="AI32" s="398"/>
      <c r="AJ32" s="399"/>
      <c r="AK32" s="398"/>
      <c r="AL32" s="399"/>
      <c r="AM32" s="398"/>
      <c r="AN32" s="399"/>
      <c r="AO32" s="398"/>
      <c r="AP32" s="399"/>
    </row>
    <row r="33" spans="1:42" ht="12" customHeight="1">
      <c r="A33" s="307" t="s">
        <v>259</v>
      </c>
      <c r="B33" s="311"/>
      <c r="C33" s="309" t="s">
        <v>257</v>
      </c>
      <c r="D33" s="416" t="s">
        <v>255</v>
      </c>
      <c r="E33" s="396">
        <f>'２６表（第２表）'!G19/'２６表（第２表）'!G7*100</f>
        <v>0</v>
      </c>
      <c r="F33" s="397"/>
      <c r="G33" s="390" t="e">
        <f>'２６表（第２表）'!E19/'２６表（第２表）'!E7*100</f>
        <v>#DIV/0!</v>
      </c>
      <c r="H33" s="391"/>
      <c r="I33" s="390">
        <f>'２６表（第２表）'!G19/'２６表（第２表）'!G7*100</f>
        <v>0</v>
      </c>
      <c r="J33" s="391"/>
      <c r="K33" s="396" t="e">
        <f>'２６表（第２表）'!J19/'２６表（第２表）'!J7*100</f>
        <v>#DIV/0!</v>
      </c>
      <c r="L33" s="397"/>
      <c r="M33" s="396">
        <f>'２６表（第２表）'!K19/'２６表（第２表）'!K7*100</f>
        <v>0</v>
      </c>
      <c r="N33" s="397"/>
      <c r="O33" s="396">
        <f>'２６表（第２表）'!L19/'２６表（第２表）'!L7*100</f>
        <v>16.516931582584657</v>
      </c>
      <c r="P33" s="397"/>
      <c r="Q33" s="396" t="e">
        <f>'２６表（第２表）'!M19/'２６表（第２表）'!M7*100</f>
        <v>#DIV/0!</v>
      </c>
      <c r="R33" s="397"/>
      <c r="S33" s="396">
        <f>'２６表（第２表）'!N19/'２６表（第２表）'!N7*100</f>
        <v>0</v>
      </c>
      <c r="T33" s="397"/>
      <c r="U33" s="390">
        <f>'２６表（第２表）'!S19/'２６表（第２表）'!S7*100</f>
        <v>0</v>
      </c>
      <c r="V33" s="391"/>
      <c r="W33" s="396">
        <f>'２６表（第２表）'!P19/'２６表（第２表）'!P7*100</f>
        <v>75.09130948544419</v>
      </c>
      <c r="X33" s="397"/>
      <c r="Y33" s="396">
        <f>'２６表（第２表）'!Q19/'２６表（第２表）'!Q7*100</f>
        <v>0</v>
      </c>
      <c r="Z33" s="397"/>
      <c r="AA33" s="396" t="e">
        <f>'２６表（第２表）'!R19/'２６表（第２表）'!R7*100</f>
        <v>#DIV/0!</v>
      </c>
      <c r="AB33" s="397"/>
      <c r="AC33" s="396">
        <f>'２６表（第２表）'!S19/'２６表（第２表）'!S7*100</f>
        <v>0</v>
      </c>
      <c r="AD33" s="397"/>
      <c r="AE33" s="396">
        <f>'２６表（第２表）'!T19/'２６表（第２表）'!T7*100</f>
        <v>0</v>
      </c>
      <c r="AF33" s="397"/>
      <c r="AG33" s="396" t="e">
        <f>'２６表（第２表）'!U19/'２６表（第２表）'!U7*100</f>
        <v>#DIV/0!</v>
      </c>
      <c r="AH33" s="397"/>
      <c r="AI33" s="396">
        <f>'２６表（第２表）'!V19/'２６表（第２表）'!V7*100</f>
        <v>20.70981438136193</v>
      </c>
      <c r="AJ33" s="397"/>
      <c r="AK33" s="396">
        <f>'２６表（第２表）'!W19/'２６表（第２表）'!W7*100</f>
        <v>3.5540655400088625</v>
      </c>
      <c r="AL33" s="397"/>
      <c r="AM33" s="396">
        <f>'２６表（第２表）'!X19/'２６表（第２表）'!X7*100</f>
        <v>0</v>
      </c>
      <c r="AN33" s="397"/>
      <c r="AO33" s="396">
        <f>'２６表（第２表）'!Y19/'２６表（第２表）'!Y7*100</f>
        <v>7.5246429867874625</v>
      </c>
      <c r="AP33" s="397"/>
    </row>
    <row r="34" spans="1:42" ht="12" customHeight="1" thickBot="1">
      <c r="A34" s="312" t="s">
        <v>258</v>
      </c>
      <c r="B34" s="313"/>
      <c r="C34" s="314" t="s">
        <v>260</v>
      </c>
      <c r="D34" s="417"/>
      <c r="E34" s="400"/>
      <c r="F34" s="401"/>
      <c r="G34" s="394"/>
      <c r="H34" s="395"/>
      <c r="I34" s="394"/>
      <c r="J34" s="395"/>
      <c r="K34" s="400"/>
      <c r="L34" s="401"/>
      <c r="M34" s="400"/>
      <c r="N34" s="401"/>
      <c r="O34" s="400"/>
      <c r="P34" s="401"/>
      <c r="Q34" s="400"/>
      <c r="R34" s="401"/>
      <c r="S34" s="400"/>
      <c r="T34" s="401"/>
      <c r="U34" s="394"/>
      <c r="V34" s="395"/>
      <c r="W34" s="400"/>
      <c r="X34" s="401"/>
      <c r="Y34" s="400"/>
      <c r="Z34" s="401"/>
      <c r="AA34" s="400"/>
      <c r="AB34" s="401"/>
      <c r="AC34" s="400"/>
      <c r="AD34" s="401"/>
      <c r="AE34" s="400"/>
      <c r="AF34" s="401"/>
      <c r="AG34" s="400"/>
      <c r="AH34" s="401"/>
      <c r="AI34" s="400"/>
      <c r="AJ34" s="401"/>
      <c r="AK34" s="400"/>
      <c r="AL34" s="401"/>
      <c r="AM34" s="400"/>
      <c r="AN34" s="401"/>
      <c r="AO34" s="400"/>
      <c r="AP34" s="401"/>
    </row>
  </sheetData>
  <mergeCells count="137">
    <mergeCell ref="AO2:AP3"/>
    <mergeCell ref="E2:F2"/>
    <mergeCell ref="E3:F3"/>
    <mergeCell ref="K2:L2"/>
    <mergeCell ref="M2:N2"/>
    <mergeCell ref="O2:P2"/>
    <mergeCell ref="Q2:R2"/>
    <mergeCell ref="S2:T2"/>
    <mergeCell ref="W2:X2"/>
    <mergeCell ref="Y2:Z2"/>
    <mergeCell ref="AA2:AB2"/>
    <mergeCell ref="AC2:AD2"/>
    <mergeCell ref="AE2:AF2"/>
    <mergeCell ref="AG2:AH2"/>
    <mergeCell ref="AI2:AJ2"/>
    <mergeCell ref="AK2:AL2"/>
    <mergeCell ref="AM2:AN2"/>
    <mergeCell ref="K3:L3"/>
    <mergeCell ref="M3:N3"/>
    <mergeCell ref="O3:P3"/>
    <mergeCell ref="Q3:R3"/>
    <mergeCell ref="S3:T3"/>
    <mergeCell ref="W3:X3"/>
    <mergeCell ref="Y3:Z3"/>
    <mergeCell ref="AI3:AJ3"/>
    <mergeCell ref="AK3:AL3"/>
    <mergeCell ref="AM3:AN3"/>
    <mergeCell ref="AA3:AB3"/>
    <mergeCell ref="AC3:AD3"/>
    <mergeCell ref="AE3:AF3"/>
    <mergeCell ref="AG3:AH3"/>
    <mergeCell ref="D25:D26"/>
    <mergeCell ref="D27:D28"/>
    <mergeCell ref="D29:D30"/>
    <mergeCell ref="D31:D32"/>
    <mergeCell ref="D33:D34"/>
    <mergeCell ref="E25:F26"/>
    <mergeCell ref="K25:L26"/>
    <mergeCell ref="E27:F28"/>
    <mergeCell ref="K27:L28"/>
    <mergeCell ref="E29:F30"/>
    <mergeCell ref="K29:L30"/>
    <mergeCell ref="E31:F32"/>
    <mergeCell ref="K31:L32"/>
    <mergeCell ref="E33:F34"/>
    <mergeCell ref="O29:P30"/>
    <mergeCell ref="M31:N32"/>
    <mergeCell ref="O31:P32"/>
    <mergeCell ref="M33:N34"/>
    <mergeCell ref="M25:N26"/>
    <mergeCell ref="O25:P26"/>
    <mergeCell ref="M27:N28"/>
    <mergeCell ref="O27:P28"/>
    <mergeCell ref="Y31:Z32"/>
    <mergeCell ref="W33:X34"/>
    <mergeCell ref="O33:P34"/>
    <mergeCell ref="Q25:R26"/>
    <mergeCell ref="S25:T26"/>
    <mergeCell ref="Q27:R28"/>
    <mergeCell ref="S27:T28"/>
    <mergeCell ref="Q29:R30"/>
    <mergeCell ref="S29:T30"/>
    <mergeCell ref="Q31:R32"/>
    <mergeCell ref="AC31:AD32"/>
    <mergeCell ref="AA33:AB34"/>
    <mergeCell ref="S33:T34"/>
    <mergeCell ref="W25:X26"/>
    <mergeCell ref="Y25:Z26"/>
    <mergeCell ref="W27:X28"/>
    <mergeCell ref="Y27:Z28"/>
    <mergeCell ref="W29:X30"/>
    <mergeCell ref="Y29:Z30"/>
    <mergeCell ref="W31:X32"/>
    <mergeCell ref="AG31:AH32"/>
    <mergeCell ref="AE33:AF34"/>
    <mergeCell ref="Y33:Z34"/>
    <mergeCell ref="AA25:AB26"/>
    <mergeCell ref="AC25:AD26"/>
    <mergeCell ref="AA27:AB28"/>
    <mergeCell ref="AC27:AD28"/>
    <mergeCell ref="AA29:AB30"/>
    <mergeCell ref="AC29:AD30"/>
    <mergeCell ref="AA31:AB32"/>
    <mergeCell ref="AK31:AL32"/>
    <mergeCell ref="AI33:AJ34"/>
    <mergeCell ref="AC33:AD34"/>
    <mergeCell ref="AE25:AF26"/>
    <mergeCell ref="AG25:AH26"/>
    <mergeCell ref="AE27:AF28"/>
    <mergeCell ref="AG27:AH28"/>
    <mergeCell ref="AE29:AF30"/>
    <mergeCell ref="AG29:AH30"/>
    <mergeCell ref="AE31:AF32"/>
    <mergeCell ref="AO31:AP32"/>
    <mergeCell ref="AM33:AN34"/>
    <mergeCell ref="AG33:AH34"/>
    <mergeCell ref="AI25:AJ26"/>
    <mergeCell ref="AK25:AL26"/>
    <mergeCell ref="AI27:AJ28"/>
    <mergeCell ref="AK27:AL28"/>
    <mergeCell ref="AI29:AJ30"/>
    <mergeCell ref="AK29:AL30"/>
    <mergeCell ref="AI31:AJ32"/>
    <mergeCell ref="I3:J3"/>
    <mergeCell ref="AO33:AP34"/>
    <mergeCell ref="AK33:AL34"/>
    <mergeCell ref="AM25:AN26"/>
    <mergeCell ref="AO25:AP26"/>
    <mergeCell ref="AM27:AN28"/>
    <mergeCell ref="AO27:AP28"/>
    <mergeCell ref="AM29:AN30"/>
    <mergeCell ref="AO29:AP30"/>
    <mergeCell ref="AM31:AN32"/>
    <mergeCell ref="G33:H34"/>
    <mergeCell ref="U2:V2"/>
    <mergeCell ref="U3:V3"/>
    <mergeCell ref="I25:J26"/>
    <mergeCell ref="I27:J28"/>
    <mergeCell ref="U25:V26"/>
    <mergeCell ref="U27:V28"/>
    <mergeCell ref="G2:H2"/>
    <mergeCell ref="G3:H3"/>
    <mergeCell ref="I2:J2"/>
    <mergeCell ref="G25:H26"/>
    <mergeCell ref="G27:H28"/>
    <mergeCell ref="G29:H30"/>
    <mergeCell ref="G31:H32"/>
    <mergeCell ref="U29:V30"/>
    <mergeCell ref="U31:V32"/>
    <mergeCell ref="U33:V34"/>
    <mergeCell ref="I29:J30"/>
    <mergeCell ref="I31:J32"/>
    <mergeCell ref="I33:J34"/>
    <mergeCell ref="S31:T32"/>
    <mergeCell ref="Q33:R34"/>
    <mergeCell ref="K33:L34"/>
    <mergeCell ref="M29:N30"/>
  </mergeCells>
  <conditionalFormatting sqref="M25 E33 O25 A35:AP65536 Q25 Y33 S25 W25 Y25 AA25 AC25 AE25 AG25 AI25 AK25 AM25 AO25 AQ1:IV65536 E1:AP1 C29:C34 A1:D24 E25 E29 E27 E31 K25 K33 M33 O33 Q33 S33 W33 AO31 AA33 AC33 AE33 AG33 AI33 AK33 AM33 AO33 K29 M29 O29 Q29 S29 W29 Y29 AA29 AC29 AE29 AG29 AI29 AK29 AM29 AO29 K27 M27 O27 Q27 S27 W27 Y27 AA27 AC27 AE27 AG27 AI27 AK27 AM27 AO27 K31 M31 O31 Q31 S31 W31 Y31 AA31 AC31 AE31 AG31 AI31 AK31 AM31 I25 I33 I29 I27 I31 G25 G33 G29 G27 G31 U25 U33 U29 U27 U31 E4:AP24">
    <cfRule type="cellIs" priority="1" dxfId="0" operator="equal" stopIfTrue="1">
      <formula>0</formula>
    </cfRule>
  </conditionalFormatting>
  <printOptions/>
  <pageMargins left="0.31496062992125984" right="0.35433070866141736" top="0.6299212598425197" bottom="0.984251968503937" header="0.4724409448818898" footer="0.5118110236220472"/>
  <pageSetup horizontalDpi="600" verticalDpi="600" orientation="landscape" paperSize="9" scale="50" r:id="rId2"/>
  <colBreaks count="1" manualBreakCount="1">
    <brk id="28" max="3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IBARAKI.PRF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T.YOKOYAMA</dc:creator>
  <cp:keywords/>
  <dc:description/>
  <cp:lastModifiedBy>茨城県</cp:lastModifiedBy>
  <cp:lastPrinted>2009-03-06T07:18:57Z</cp:lastPrinted>
  <dcterms:created xsi:type="dcterms:W3CDTF">1999-07-27T06:18:02Z</dcterms:created>
  <dcterms:modified xsi:type="dcterms:W3CDTF">2010-03-24T05:22:03Z</dcterms:modified>
  <cp:category/>
  <cp:version/>
  <cp:contentType/>
  <cp:contentStatus/>
</cp:coreProperties>
</file>