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50" windowHeight="7905" tabRatio="834" activeTab="0"/>
  </bookViews>
  <sheets>
    <sheet name="8下水道等" sheetId="1" r:id="rId1"/>
  </sheets>
  <definedNames>
    <definedName name="_xlnm.Print_Area" localSheetId="0">'8下水道等'!$A$1:$AI$57</definedName>
    <definedName name="_xlnm.Print_Titles" localSheetId="0">'8下水道等'!$A:$C,'8下水道等'!$4:$10</definedName>
  </definedNames>
  <calcPr fullCalcOnLoad="1"/>
</workbook>
</file>

<file path=xl/sharedStrings.xml><?xml version="1.0" encoding="utf-8"?>
<sst xmlns="http://schemas.openxmlformats.org/spreadsheetml/2006/main" count="165" uniqueCount="121">
  <si>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</si>
  <si>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</si>
  <si>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</si>
  <si>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</si>
  <si>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</si>
  <si>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</si>
  <si>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</si>
  <si>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</si>
  <si>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</si>
  <si>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</si>
  <si>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</si>
  <si>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</si>
  <si>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</si>
  <si>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</si>
  <si>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</si>
  <si>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</si>
  <si>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</si>
  <si>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</si>
  <si>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</si>
  <si>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</si>
  <si>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</si>
  <si>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</si>
  <si>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</si>
  <si>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</si>
  <si>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</si>
  <si>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</si>
  <si>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</si>
  <si>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</si>
  <si>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</si>
  <si>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</si>
  <si>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</si>
  <si>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</si>
  <si>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</si>
  <si>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</si>
  <si>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</si>
  <si>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</si>
  <si>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</si>
  <si>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</si>
  <si>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</si>
  <si>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</si>
  <si>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</si>
  <si>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</si>
  <si>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</si>
  <si>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</si>
  <si>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</si>
  <si>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</si>
  <si>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</si>
  <si>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</si>
  <si>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09-01-17</t>
  </si>
  <si>
    <t>09-01-18</t>
  </si>
  <si>
    <t>09-01-19</t>
  </si>
  <si>
    <t>09-01-20</t>
  </si>
  <si>
    <t>09-01-21</t>
  </si>
  <si>
    <t>09-01-22</t>
  </si>
  <si>
    <t>09-01-23</t>
  </si>
  <si>
    <t>09-01-24</t>
  </si>
  <si>
    <t>09-01-25</t>
  </si>
  <si>
    <t>09-01-48</t>
  </si>
  <si>
    <t>09-01-49</t>
  </si>
  <si>
    <t>09-01-50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</si>
  <si>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</si>
  <si>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</si>
  <si>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</si>
  <si>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</si>
  <si>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</si>
  <si>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</si>
  <si>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</si>
  <si>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</si>
  <si>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</si>
  <si>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</si>
  <si>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</si>
  <si>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</si>
  <si>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</si>
  <si>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</si>
  <si>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</si>
  <si>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</si>
  <si>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</si>
  <si>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</si>
  <si>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</si>
  <si>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農業集落排水施設</t>
  </si>
  <si>
    <t>漁業集落排水施設</t>
  </si>
  <si>
    <t>公共下水道</t>
  </si>
  <si>
    <t>都市下水路</t>
  </si>
  <si>
    <t>A</t>
  </si>
  <si>
    <t>B</t>
  </si>
  <si>
    <t>C</t>
  </si>
  <si>
    <t>D</t>
  </si>
  <si>
    <t>E</t>
  </si>
  <si>
    <t>F</t>
  </si>
  <si>
    <t>G</t>
  </si>
  <si>
    <t>現在排水
人　　口
（人）</t>
  </si>
  <si>
    <t>計画排水
区域面積
（㎡）</t>
  </si>
  <si>
    <t>現在排水
区域面積
（㎡）</t>
  </si>
  <si>
    <t>計画終末
処理場数
（箇所）</t>
  </si>
  <si>
    <t>現在終末
処理場数
（箇所）</t>
  </si>
  <si>
    <t>計画処理
区域面積
（㎡）</t>
  </si>
  <si>
    <t>現在処理
区域面積
（㎡）</t>
  </si>
  <si>
    <t>現在水洗便所
設置済人口
（人）</t>
  </si>
  <si>
    <t>うち汚水
（人）</t>
  </si>
  <si>
    <t>現在処理
区域内人口
（人）</t>
  </si>
  <si>
    <t>うち汚水
（㎡）</t>
  </si>
  <si>
    <t>実施率（％）</t>
  </si>
  <si>
    <t>G/C×100</t>
  </si>
  <si>
    <t>C/B×100</t>
  </si>
  <si>
    <t>E/D×100</t>
  </si>
  <si>
    <t>G/F×100</t>
  </si>
  <si>
    <t>処理率
（％）</t>
  </si>
  <si>
    <t>排水面積</t>
  </si>
  <si>
    <t>終末処理場数</t>
  </si>
  <si>
    <t>処理面積</t>
  </si>
  <si>
    <t>コミュニティ・プラント
処理人口
（人）</t>
  </si>
  <si>
    <t>合併処理浄化槽処理人口
（人）</t>
  </si>
  <si>
    <t>うち特定地域
生活排水処理
施設に係るもの
（人）</t>
  </si>
  <si>
    <t>住基人口</t>
  </si>
  <si>
    <t>処理人口</t>
  </si>
  <si>
    <t>下水接続人口</t>
  </si>
  <si>
    <t>表-行-列</t>
  </si>
  <si>
    <t>H</t>
  </si>
  <si>
    <t>I</t>
  </si>
  <si>
    <t>現在処理
区域内人口
（人）</t>
  </si>
  <si>
    <t>8　下水道等（令和3年3月31日現在）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</si>
</sst>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5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38" fontId="4" fillId="34" borderId="2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3" name="Line 8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60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5" width="15" style="1" customWidth="1"/>
    <col min="36" max="40" width="10.5" style="1" customWidth="1"/>
    <col min="41" max="16384" width="9.33203125" style="1" customWidth="1"/>
  </cols>
  <sheetData>
    <row r="2" spans="1:5" ht="13.5" customHeight="1">
      <c r="A2" s="39" t="s">
        <v>120</v>
      </c>
      <c r="B2" s="39"/>
      <c r="C2" s="39"/>
      <c r="D2" s="39"/>
      <c r="E2" s="39"/>
    </row>
    <row r="3" spans="1:4" ht="12">
      <c r="A3" s="2"/>
      <c r="B3" s="2"/>
      <c r="C3" s="2"/>
      <c r="D3" s="2"/>
    </row>
    <row r="4" spans="1:35" ht="11.25" customHeight="1">
      <c r="A4" s="58" t="s">
        <v>31</v>
      </c>
      <c r="B4" s="60"/>
      <c r="C4" s="62" t="s">
        <v>61</v>
      </c>
      <c r="D4" s="46" t="s">
        <v>81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7"/>
      <c r="Q4" s="46" t="s">
        <v>82</v>
      </c>
      <c r="R4" s="47"/>
      <c r="S4" s="46" t="s">
        <v>79</v>
      </c>
      <c r="T4" s="56"/>
      <c r="U4" s="56"/>
      <c r="V4" s="56"/>
      <c r="W4" s="56"/>
      <c r="X4" s="56"/>
      <c r="Y4" s="47"/>
      <c r="Z4" s="46" t="s">
        <v>80</v>
      </c>
      <c r="AA4" s="56"/>
      <c r="AB4" s="56"/>
      <c r="AC4" s="56"/>
      <c r="AD4" s="56"/>
      <c r="AE4" s="56"/>
      <c r="AF4" s="47"/>
      <c r="AG4" s="53" t="s">
        <v>110</v>
      </c>
      <c r="AH4" s="50" t="s">
        <v>111</v>
      </c>
      <c r="AI4" s="47"/>
    </row>
    <row r="5" spans="1:35" ht="11.25" customHeight="1">
      <c r="A5" s="59"/>
      <c r="B5" s="61"/>
      <c r="C5" s="63"/>
      <c r="D5" s="4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49"/>
      <c r="Q5" s="48"/>
      <c r="R5" s="49"/>
      <c r="S5" s="48"/>
      <c r="T5" s="57"/>
      <c r="U5" s="57"/>
      <c r="V5" s="57"/>
      <c r="W5" s="57"/>
      <c r="X5" s="57"/>
      <c r="Y5" s="49"/>
      <c r="Z5" s="48"/>
      <c r="AA5" s="57"/>
      <c r="AB5" s="57"/>
      <c r="AC5" s="57"/>
      <c r="AD5" s="57"/>
      <c r="AE5" s="57"/>
      <c r="AF5" s="49"/>
      <c r="AG5" s="54"/>
      <c r="AH5" s="51"/>
      <c r="AI5" s="49"/>
    </row>
    <row r="6" spans="1:35" ht="11.25" customHeight="1">
      <c r="A6" s="59"/>
      <c r="B6" s="61"/>
      <c r="C6" s="63"/>
      <c r="D6" s="54" t="s">
        <v>90</v>
      </c>
      <c r="E6" s="54" t="s">
        <v>91</v>
      </c>
      <c r="F6" s="54" t="s">
        <v>92</v>
      </c>
      <c r="G6" s="54" t="s">
        <v>93</v>
      </c>
      <c r="H6" s="54" t="s">
        <v>94</v>
      </c>
      <c r="I6" s="54" t="s">
        <v>95</v>
      </c>
      <c r="J6" s="54" t="s">
        <v>96</v>
      </c>
      <c r="K6" s="53" t="s">
        <v>119</v>
      </c>
      <c r="L6" s="53" t="s">
        <v>97</v>
      </c>
      <c r="M6" s="68" t="s">
        <v>106</v>
      </c>
      <c r="N6" s="48" t="s">
        <v>101</v>
      </c>
      <c r="O6" s="57"/>
      <c r="P6" s="49"/>
      <c r="Q6" s="53" t="s">
        <v>91</v>
      </c>
      <c r="R6" s="53" t="s">
        <v>92</v>
      </c>
      <c r="S6" s="50" t="s">
        <v>90</v>
      </c>
      <c r="T6" s="3"/>
      <c r="U6" s="53" t="s">
        <v>99</v>
      </c>
      <c r="V6" s="50" t="s">
        <v>92</v>
      </c>
      <c r="W6" s="3"/>
      <c r="X6" s="53" t="s">
        <v>96</v>
      </c>
      <c r="Y6" s="53" t="s">
        <v>97</v>
      </c>
      <c r="Z6" s="50" t="s">
        <v>90</v>
      </c>
      <c r="AA6" s="3"/>
      <c r="AB6" s="53" t="s">
        <v>99</v>
      </c>
      <c r="AC6" s="50" t="s">
        <v>92</v>
      </c>
      <c r="AD6" s="3"/>
      <c r="AE6" s="53" t="s">
        <v>96</v>
      </c>
      <c r="AF6" s="53" t="s">
        <v>97</v>
      </c>
      <c r="AG6" s="54"/>
      <c r="AH6" s="51"/>
      <c r="AI6" s="43" t="s">
        <v>112</v>
      </c>
    </row>
    <row r="7" spans="1:35" ht="11.25" customHeight="1">
      <c r="A7" s="59"/>
      <c r="B7" s="66" t="s">
        <v>60</v>
      </c>
      <c r="C7" s="67"/>
      <c r="D7" s="54"/>
      <c r="E7" s="54"/>
      <c r="F7" s="54"/>
      <c r="G7" s="54"/>
      <c r="H7" s="54"/>
      <c r="I7" s="54"/>
      <c r="J7" s="54"/>
      <c r="K7" s="54"/>
      <c r="L7" s="54"/>
      <c r="M7" s="65"/>
      <c r="N7" s="64" t="s">
        <v>107</v>
      </c>
      <c r="O7" s="64" t="s">
        <v>108</v>
      </c>
      <c r="P7" s="64" t="s">
        <v>109</v>
      </c>
      <c r="Q7" s="54"/>
      <c r="R7" s="54"/>
      <c r="S7" s="51"/>
      <c r="T7" s="53" t="s">
        <v>98</v>
      </c>
      <c r="U7" s="54"/>
      <c r="V7" s="51"/>
      <c r="W7" s="53" t="s">
        <v>100</v>
      </c>
      <c r="X7" s="54"/>
      <c r="Y7" s="54"/>
      <c r="Z7" s="51"/>
      <c r="AA7" s="53" t="s">
        <v>98</v>
      </c>
      <c r="AB7" s="54"/>
      <c r="AC7" s="51"/>
      <c r="AD7" s="53" t="s">
        <v>100</v>
      </c>
      <c r="AE7" s="54"/>
      <c r="AF7" s="54"/>
      <c r="AG7" s="54"/>
      <c r="AH7" s="51"/>
      <c r="AI7" s="44"/>
    </row>
    <row r="8" spans="1:35" ht="11.25">
      <c r="A8" s="59"/>
      <c r="B8" s="66"/>
      <c r="C8" s="67"/>
      <c r="D8" s="54"/>
      <c r="E8" s="54"/>
      <c r="F8" s="54"/>
      <c r="G8" s="54"/>
      <c r="H8" s="54"/>
      <c r="I8" s="54"/>
      <c r="J8" s="54"/>
      <c r="K8" s="54"/>
      <c r="L8" s="54"/>
      <c r="M8" s="65"/>
      <c r="N8" s="65"/>
      <c r="O8" s="65"/>
      <c r="P8" s="65"/>
      <c r="Q8" s="54"/>
      <c r="R8" s="54"/>
      <c r="S8" s="51"/>
      <c r="T8" s="54"/>
      <c r="U8" s="54"/>
      <c r="V8" s="51"/>
      <c r="W8" s="54"/>
      <c r="X8" s="54"/>
      <c r="Y8" s="54"/>
      <c r="Z8" s="51"/>
      <c r="AA8" s="54"/>
      <c r="AB8" s="54"/>
      <c r="AC8" s="51"/>
      <c r="AD8" s="54"/>
      <c r="AE8" s="54"/>
      <c r="AF8" s="54"/>
      <c r="AG8" s="54"/>
      <c r="AH8" s="51"/>
      <c r="AI8" s="44"/>
    </row>
    <row r="9" spans="1:38" ht="11.25">
      <c r="A9" s="59"/>
      <c r="B9" s="66"/>
      <c r="C9" s="67"/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38" t="s">
        <v>117</v>
      </c>
      <c r="L9" s="38" t="s">
        <v>118</v>
      </c>
      <c r="M9" s="34" t="s">
        <v>102</v>
      </c>
      <c r="N9" s="34" t="s">
        <v>103</v>
      </c>
      <c r="O9" s="34" t="s">
        <v>104</v>
      </c>
      <c r="P9" s="34" t="s">
        <v>105</v>
      </c>
      <c r="Q9" s="55"/>
      <c r="R9" s="55"/>
      <c r="S9" s="52"/>
      <c r="T9" s="55"/>
      <c r="U9" s="55"/>
      <c r="V9" s="52"/>
      <c r="W9" s="55"/>
      <c r="X9" s="55"/>
      <c r="Y9" s="55"/>
      <c r="Z9" s="52"/>
      <c r="AA9" s="55"/>
      <c r="AB9" s="55"/>
      <c r="AC9" s="52"/>
      <c r="AD9" s="55"/>
      <c r="AE9" s="55"/>
      <c r="AF9" s="55"/>
      <c r="AG9" s="55"/>
      <c r="AH9" s="52"/>
      <c r="AI9" s="45"/>
      <c r="AJ9" s="37" t="s">
        <v>115</v>
      </c>
      <c r="AK9" s="37" t="s">
        <v>114</v>
      </c>
      <c r="AL9" s="37" t="s">
        <v>113</v>
      </c>
    </row>
    <row r="10" spans="1:89" s="9" customFormat="1" ht="11.25">
      <c r="A10" s="59"/>
      <c r="B10" s="4"/>
      <c r="C10" s="6" t="s">
        <v>116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"/>
      <c r="N10" s="8"/>
      <c r="O10" s="8"/>
      <c r="P10" s="8"/>
      <c r="Q10" s="7" t="s">
        <v>41</v>
      </c>
      <c r="R10" s="7" t="s">
        <v>42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7" t="s">
        <v>49</v>
      </c>
      <c r="Z10" s="7" t="s">
        <v>50</v>
      </c>
      <c r="AA10" s="7" t="s">
        <v>51</v>
      </c>
      <c r="AB10" s="7" t="s">
        <v>52</v>
      </c>
      <c r="AC10" s="7" t="s">
        <v>53</v>
      </c>
      <c r="AD10" s="7" t="s">
        <v>54</v>
      </c>
      <c r="AE10" s="7" t="s">
        <v>55</v>
      </c>
      <c r="AF10" s="7" t="s">
        <v>56</v>
      </c>
      <c r="AG10" s="7" t="s">
        <v>57</v>
      </c>
      <c r="AH10" s="7" t="s">
        <v>58</v>
      </c>
      <c r="AI10" s="7" t="s">
        <v>59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>
        <f>IF(BP1&gt;0,TEXT(BP1,"00")&amp;"-"&amp;TEXT(#REF!,"00")&amp;"-"&amp;TEXT(BP3,"00"),"")</f>
      </c>
      <c r="BQ10" s="9">
        <f>IF(BQ1&gt;0,TEXT(BQ1,"00")&amp;"-"&amp;TEXT(#REF!,"00")&amp;"-"&amp;TEXT(BQ3,"00"),"")</f>
      </c>
      <c r="BR10" s="9">
        <f>IF(BR1&gt;0,TEXT(BR1,"00")&amp;"-"&amp;TEXT(#REF!,"00")&amp;"-"&amp;TEXT(BR3,"00"),"")</f>
      </c>
      <c r="BS10" s="9">
        <f>IF(BS1&gt;0,TEXT(BS1,"00")&amp;"-"&amp;TEXT(#REF!,"00")&amp;"-"&amp;TEXT(BS3,"00"),"")</f>
      </c>
      <c r="BT10" s="9">
        <f>IF(BT1&gt;0,TEXT(BT1,"00")&amp;"-"&amp;TEXT(#REF!,"00")&amp;"-"&amp;TEXT(BT3,"00"),"")</f>
      </c>
      <c r="BU10" s="9">
        <f>IF(BU1&gt;0,TEXT(BU1,"00")&amp;"-"&amp;TEXT(#REF!,"00")&amp;"-"&amp;TEXT(BU3,"00"),"")</f>
      </c>
      <c r="BV10" s="9">
        <f>IF(BV1&gt;0,TEXT(BV1,"00")&amp;"-"&amp;TEXT(#REF!,"00")&amp;"-"&amp;TEXT(BV3,"00"),"")</f>
      </c>
      <c r="BW10" s="9">
        <f>IF(BW1&gt;0,TEXT(BW1,"00")&amp;"-"&amp;TEXT(#REF!,"00")&amp;"-"&amp;TEXT(BW3,"00"),"")</f>
      </c>
      <c r="BX10" s="9">
        <f>IF(BX1&gt;0,TEXT(BX1,"00")&amp;"-"&amp;TEXT(#REF!,"00")&amp;"-"&amp;TEXT(BX3,"00"),"")</f>
      </c>
      <c r="BY10" s="9">
        <f>IF(BY1&gt;0,TEXT(BY1,"00")&amp;"-"&amp;TEXT(#REF!,"00")&amp;"-"&amp;TEXT(BY3,"00"),"")</f>
      </c>
      <c r="BZ10" s="9">
        <f>IF(BZ1&gt;0,TEXT(BZ1,"00")&amp;"-"&amp;TEXT(#REF!,"00")&amp;"-"&amp;TEXT(BZ3,"00"),"")</f>
      </c>
      <c r="CA10" s="9">
        <f>IF(CA1&gt;0,TEXT(CA1,"00")&amp;"-"&amp;TEXT(#REF!,"00")&amp;"-"&amp;TEXT(CA3,"00"),"")</f>
      </c>
      <c r="CB10" s="9">
        <f>IF(CB1&gt;0,TEXT(CB1,"00")&amp;"-"&amp;TEXT(#REF!,"00")&amp;"-"&amp;TEXT(CB3,"00"),"")</f>
      </c>
      <c r="CC10" s="9">
        <f>IF(CC1&gt;0,TEXT(CC1,"00")&amp;"-"&amp;TEXT(#REF!,"00")&amp;"-"&amp;TEXT(CC3,"00"),"")</f>
      </c>
      <c r="CD10" s="9">
        <f>IF(CD1&gt;0,TEXT(CD1,"00")&amp;"-"&amp;TEXT(#REF!,"00")&amp;"-"&amp;TEXT(CD3,"00"),"")</f>
      </c>
      <c r="CE10" s="9">
        <f>IF(CE1&gt;0,TEXT(CE1,"00")&amp;"-"&amp;TEXT(#REF!,"00")&amp;"-"&amp;TEXT(CE3,"00"),"")</f>
      </c>
      <c r="CF10" s="9">
        <f>IF(CF1&gt;0,TEXT(CF1,"00")&amp;"-"&amp;TEXT(#REF!,"00")&amp;"-"&amp;TEXT(CF3,"00"),"")</f>
      </c>
      <c r="CG10" s="9">
        <f>IF(CG1&gt;0,TEXT(CG1,"00")&amp;"-"&amp;TEXT(#REF!,"00")&amp;"-"&amp;TEXT(CG3,"00"),"")</f>
      </c>
      <c r="CH10" s="9">
        <f>IF(CH1&gt;0,TEXT(CH1,"00")&amp;"-"&amp;TEXT(#REF!,"00")&amp;"-"&amp;TEXT(CH3,"00"),"")</f>
      </c>
      <c r="CI10" s="9">
        <f>IF(CI1&gt;0,TEXT(CI1,"00")&amp;"-"&amp;TEXT(#REF!,"00")&amp;"-"&amp;TEXT(CI3,"00"),"")</f>
      </c>
      <c r="CJ10" s="9">
        <f>IF(CJ1&gt;0,TEXT(CJ1,"00")&amp;"-"&amp;TEXT(#REF!,"00")&amp;"-"&amp;TEXT(CJ3,"00"),"")</f>
      </c>
      <c r="CK10" s="9">
        <f>IF(CK1&gt;0,TEXT(CK1,"00")&amp;"-"&amp;TEXT(#REF!,"00")&amp;"-"&amp;TEXT(CK3,"00"),"")</f>
      </c>
    </row>
    <row r="11" spans="1:40" ht="11.25">
      <c r="A11" s="10">
        <v>1</v>
      </c>
      <c r="B11" s="11" t="s">
        <v>0</v>
      </c>
      <c r="C11" s="12"/>
      <c r="D11" s="40">
        <v>215632</v>
      </c>
      <c r="E11" s="40">
        <v>85980000</v>
      </c>
      <c r="F11" s="40">
        <v>49254600</v>
      </c>
      <c r="G11" s="40">
        <v>3</v>
      </c>
      <c r="H11" s="40">
        <v>3</v>
      </c>
      <c r="I11" s="40">
        <v>85980000</v>
      </c>
      <c r="J11" s="40">
        <v>49254600</v>
      </c>
      <c r="K11" s="40">
        <v>215632</v>
      </c>
      <c r="L11" s="40">
        <v>189147</v>
      </c>
      <c r="M11" s="13">
        <f>IF(F11=0,0,ROUND((J11/F11)*100,1))</f>
        <v>100</v>
      </c>
      <c r="N11" s="13">
        <f aca="true" t="shared" si="0" ref="N11:N57">IF(E11=0,0,ROUND((F11/E11)*100,1))</f>
        <v>57.3</v>
      </c>
      <c r="O11" s="13">
        <f aca="true" t="shared" si="1" ref="O11:O57">IF(G11=0,0,ROUND((H11/G11)*100,1))</f>
        <v>100</v>
      </c>
      <c r="P11" s="13">
        <f aca="true" t="shared" si="2" ref="P11:P57">IF(I11=0,0,ROUND((J11/I11)*100,1))</f>
        <v>57.3</v>
      </c>
      <c r="Q11" s="40">
        <v>0</v>
      </c>
      <c r="R11" s="40">
        <v>0</v>
      </c>
      <c r="S11" s="40">
        <v>10787</v>
      </c>
      <c r="T11" s="40">
        <v>10787</v>
      </c>
      <c r="U11" s="40">
        <v>10787</v>
      </c>
      <c r="V11" s="40">
        <v>8706000</v>
      </c>
      <c r="W11" s="40">
        <v>8706000</v>
      </c>
      <c r="X11" s="40">
        <v>8706000</v>
      </c>
      <c r="Y11" s="40">
        <v>8766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53224</v>
      </c>
      <c r="AI11" s="40">
        <v>0</v>
      </c>
      <c r="AJ11" s="33">
        <f>D11+S11+Z11</f>
        <v>226419</v>
      </c>
      <c r="AK11" s="33">
        <f>D11+S11+Z11+AG11+AH11</f>
        <v>279643</v>
      </c>
      <c r="AL11" s="35">
        <v>273053</v>
      </c>
      <c r="AM11" s="36">
        <f>AJ11/$AL11*100</f>
        <v>82.92126436992085</v>
      </c>
      <c r="AN11" s="36">
        <f>AK11/$AL11*100</f>
        <v>102.4134508685127</v>
      </c>
    </row>
    <row r="12" spans="1:40" ht="11.25">
      <c r="A12" s="14">
        <v>2</v>
      </c>
      <c r="B12" s="15" t="s">
        <v>1</v>
      </c>
      <c r="C12" s="16"/>
      <c r="D12" s="41">
        <v>171313</v>
      </c>
      <c r="E12" s="41">
        <v>59715800</v>
      </c>
      <c r="F12" s="41">
        <v>52614700</v>
      </c>
      <c r="G12" s="41">
        <v>2</v>
      </c>
      <c r="H12" s="41">
        <v>2</v>
      </c>
      <c r="I12" s="41">
        <v>59715800</v>
      </c>
      <c r="J12" s="41">
        <v>52614700</v>
      </c>
      <c r="K12" s="41">
        <v>171313</v>
      </c>
      <c r="L12" s="41">
        <v>170048</v>
      </c>
      <c r="M12" s="17">
        <f aca="true" t="shared" si="3" ref="M12:M57">IF(F12=0,0,ROUND((J12/F12)*100,1))</f>
        <v>100</v>
      </c>
      <c r="N12" s="17">
        <f t="shared" si="0"/>
        <v>88.1</v>
      </c>
      <c r="O12" s="17">
        <f t="shared" si="1"/>
        <v>100</v>
      </c>
      <c r="P12" s="17">
        <f t="shared" si="2"/>
        <v>88.1</v>
      </c>
      <c r="Q12" s="41">
        <v>2430000</v>
      </c>
      <c r="R12" s="41">
        <v>2430000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1962</v>
      </c>
      <c r="AI12" s="41">
        <v>578</v>
      </c>
      <c r="AJ12" s="33">
        <f aca="true" t="shared" si="4" ref="AJ12:AJ54">D12+S12+Z12</f>
        <v>171313</v>
      </c>
      <c r="AK12" s="33">
        <f aca="true" t="shared" si="5" ref="AK12:AK54">D12+S12+Z12+AG12+AH12</f>
        <v>173275</v>
      </c>
      <c r="AL12" s="35">
        <v>191293</v>
      </c>
      <c r="AM12" s="36">
        <f aca="true" t="shared" si="6" ref="AM12:AM54">AJ12/$AL12*100</f>
        <v>89.55528952967438</v>
      </c>
      <c r="AN12" s="36">
        <f aca="true" t="shared" si="7" ref="AN12:AN54">AK12/$AL12*100</f>
        <v>90.58094127856221</v>
      </c>
    </row>
    <row r="13" spans="1:40" ht="11.25">
      <c r="A13" s="14">
        <v>3</v>
      </c>
      <c r="B13" s="15" t="s">
        <v>2</v>
      </c>
      <c r="C13" s="16"/>
      <c r="D13" s="41">
        <v>124494</v>
      </c>
      <c r="E13" s="41">
        <v>44907000</v>
      </c>
      <c r="F13" s="41">
        <v>37252800</v>
      </c>
      <c r="G13" s="41">
        <v>0</v>
      </c>
      <c r="H13" s="41">
        <v>0</v>
      </c>
      <c r="I13" s="41">
        <v>44907000</v>
      </c>
      <c r="J13" s="41">
        <v>37252800</v>
      </c>
      <c r="K13" s="41">
        <v>124494</v>
      </c>
      <c r="L13" s="41">
        <v>117228</v>
      </c>
      <c r="M13" s="17">
        <f t="shared" si="3"/>
        <v>100</v>
      </c>
      <c r="N13" s="17">
        <f t="shared" si="0"/>
        <v>83</v>
      </c>
      <c r="O13" s="17">
        <f t="shared" si="1"/>
        <v>0</v>
      </c>
      <c r="P13" s="17">
        <f t="shared" si="2"/>
        <v>83</v>
      </c>
      <c r="Q13" s="41">
        <v>29058300</v>
      </c>
      <c r="R13" s="41">
        <v>29058300</v>
      </c>
      <c r="S13" s="41">
        <v>3756</v>
      </c>
      <c r="T13" s="41">
        <v>3756</v>
      </c>
      <c r="U13" s="41">
        <v>3756</v>
      </c>
      <c r="V13" s="41">
        <v>2530000</v>
      </c>
      <c r="W13" s="41">
        <v>2530000</v>
      </c>
      <c r="X13" s="41">
        <v>2530000</v>
      </c>
      <c r="Y13" s="41">
        <v>3584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11405</v>
      </c>
      <c r="AI13" s="41">
        <v>0</v>
      </c>
      <c r="AJ13" s="33">
        <f t="shared" si="4"/>
        <v>128250</v>
      </c>
      <c r="AK13" s="33">
        <f t="shared" si="5"/>
        <v>139655</v>
      </c>
      <c r="AL13" s="35">
        <v>145532</v>
      </c>
      <c r="AM13" s="36">
        <f t="shared" si="6"/>
        <v>88.12494846494242</v>
      </c>
      <c r="AN13" s="36">
        <f t="shared" si="7"/>
        <v>95.9617128878872</v>
      </c>
    </row>
    <row r="14" spans="1:40" ht="11.25">
      <c r="A14" s="14">
        <v>4</v>
      </c>
      <c r="B14" s="15" t="s">
        <v>3</v>
      </c>
      <c r="C14" s="16"/>
      <c r="D14" s="41">
        <v>85674</v>
      </c>
      <c r="E14" s="41">
        <v>24515300</v>
      </c>
      <c r="F14" s="41">
        <v>20386900</v>
      </c>
      <c r="G14" s="41">
        <v>2</v>
      </c>
      <c r="H14" s="41">
        <v>2</v>
      </c>
      <c r="I14" s="41">
        <v>24515300</v>
      </c>
      <c r="J14" s="41">
        <v>20386900</v>
      </c>
      <c r="K14" s="41">
        <v>85674</v>
      </c>
      <c r="L14" s="41">
        <v>74908</v>
      </c>
      <c r="M14" s="17">
        <f t="shared" si="3"/>
        <v>100</v>
      </c>
      <c r="N14" s="17">
        <f t="shared" si="0"/>
        <v>83.2</v>
      </c>
      <c r="O14" s="17">
        <f t="shared" si="1"/>
        <v>100</v>
      </c>
      <c r="P14" s="17">
        <f t="shared" si="2"/>
        <v>83.2</v>
      </c>
      <c r="Q14" s="41">
        <v>11120000</v>
      </c>
      <c r="R14" s="41">
        <v>9090000</v>
      </c>
      <c r="S14" s="41">
        <v>11619</v>
      </c>
      <c r="T14" s="41">
        <v>11619</v>
      </c>
      <c r="U14" s="41">
        <v>11619</v>
      </c>
      <c r="V14" s="41">
        <v>6900000</v>
      </c>
      <c r="W14" s="41">
        <v>6900000</v>
      </c>
      <c r="X14" s="41">
        <v>6900000</v>
      </c>
      <c r="Y14" s="41">
        <v>9379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20248</v>
      </c>
      <c r="AI14" s="41">
        <v>0</v>
      </c>
      <c r="AJ14" s="33">
        <f t="shared" si="4"/>
        <v>97293</v>
      </c>
      <c r="AK14" s="33">
        <f t="shared" si="5"/>
        <v>117541</v>
      </c>
      <c r="AL14" s="35">
        <v>145815</v>
      </c>
      <c r="AM14" s="36">
        <f t="shared" si="6"/>
        <v>66.72358810821932</v>
      </c>
      <c r="AN14" s="36">
        <f t="shared" si="7"/>
        <v>80.60967664506396</v>
      </c>
    </row>
    <row r="15" spans="1:40" ht="11.25">
      <c r="A15" s="14">
        <v>5</v>
      </c>
      <c r="B15" s="15" t="s">
        <v>4</v>
      </c>
      <c r="C15" s="16"/>
      <c r="D15" s="41">
        <v>41791</v>
      </c>
      <c r="E15" s="41">
        <v>32630000</v>
      </c>
      <c r="F15" s="41">
        <v>14055705</v>
      </c>
      <c r="G15" s="41">
        <v>2</v>
      </c>
      <c r="H15" s="41">
        <v>2</v>
      </c>
      <c r="I15" s="41">
        <v>32630000</v>
      </c>
      <c r="J15" s="41">
        <v>14055705</v>
      </c>
      <c r="K15" s="41">
        <v>41791</v>
      </c>
      <c r="L15" s="41">
        <v>35981</v>
      </c>
      <c r="M15" s="18">
        <f t="shared" si="3"/>
        <v>100</v>
      </c>
      <c r="N15" s="17">
        <f t="shared" si="0"/>
        <v>43.1</v>
      </c>
      <c r="O15" s="17">
        <f t="shared" si="1"/>
        <v>100</v>
      </c>
      <c r="P15" s="17">
        <f t="shared" si="2"/>
        <v>43.1</v>
      </c>
      <c r="Q15" s="41">
        <v>13700000</v>
      </c>
      <c r="R15" s="41">
        <v>13700000</v>
      </c>
      <c r="S15" s="41">
        <v>4854</v>
      </c>
      <c r="T15" s="41">
        <v>4854</v>
      </c>
      <c r="U15" s="41">
        <v>4854</v>
      </c>
      <c r="V15" s="41">
        <v>4960000</v>
      </c>
      <c r="W15" s="41">
        <v>4960000</v>
      </c>
      <c r="X15" s="41">
        <v>4960000</v>
      </c>
      <c r="Y15" s="41">
        <v>3565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22692</v>
      </c>
      <c r="AI15" s="41">
        <v>0</v>
      </c>
      <c r="AJ15" s="33">
        <f t="shared" si="4"/>
        <v>46645</v>
      </c>
      <c r="AK15" s="33">
        <f t="shared" si="5"/>
        <v>69337</v>
      </c>
      <c r="AL15" s="35">
        <v>78869</v>
      </c>
      <c r="AM15" s="36">
        <f t="shared" si="6"/>
        <v>59.142375331245475</v>
      </c>
      <c r="AN15" s="36">
        <f t="shared" si="7"/>
        <v>87.91413609910104</v>
      </c>
    </row>
    <row r="16" spans="1:40" ht="11.25">
      <c r="A16" s="14">
        <v>6</v>
      </c>
      <c r="B16" s="15" t="s">
        <v>5</v>
      </c>
      <c r="C16" s="16"/>
      <c r="D16" s="41">
        <v>29008</v>
      </c>
      <c r="E16" s="41">
        <v>10131200</v>
      </c>
      <c r="F16" s="41">
        <v>8150600</v>
      </c>
      <c r="G16" s="41">
        <v>1</v>
      </c>
      <c r="H16" s="41">
        <v>1</v>
      </c>
      <c r="I16" s="41">
        <v>10131200</v>
      </c>
      <c r="J16" s="41">
        <v>8150600</v>
      </c>
      <c r="K16" s="41">
        <v>29008</v>
      </c>
      <c r="L16" s="41">
        <v>26953</v>
      </c>
      <c r="M16" s="17">
        <f t="shared" si="3"/>
        <v>100</v>
      </c>
      <c r="N16" s="17">
        <f t="shared" si="0"/>
        <v>80.5</v>
      </c>
      <c r="O16" s="17">
        <f t="shared" si="1"/>
        <v>100</v>
      </c>
      <c r="P16" s="17">
        <f t="shared" si="2"/>
        <v>80.5</v>
      </c>
      <c r="Q16" s="41">
        <v>0</v>
      </c>
      <c r="R16" s="41">
        <v>0</v>
      </c>
      <c r="S16" s="41">
        <v>2644</v>
      </c>
      <c r="T16" s="41">
        <v>2644</v>
      </c>
      <c r="U16" s="41">
        <v>2644</v>
      </c>
      <c r="V16" s="41">
        <v>1410000</v>
      </c>
      <c r="W16" s="41">
        <v>1410000</v>
      </c>
      <c r="X16" s="41">
        <v>1410000</v>
      </c>
      <c r="Y16" s="41">
        <v>2238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11139</v>
      </c>
      <c r="AI16" s="41">
        <v>0</v>
      </c>
      <c r="AJ16" s="33">
        <f t="shared" si="4"/>
        <v>31652</v>
      </c>
      <c r="AK16" s="33">
        <f t="shared" si="5"/>
        <v>42791</v>
      </c>
      <c r="AL16" s="35">
        <v>52955</v>
      </c>
      <c r="AM16" s="36">
        <f t="shared" si="6"/>
        <v>59.77150410726089</v>
      </c>
      <c r="AN16" s="36">
        <f t="shared" si="7"/>
        <v>80.80634500991408</v>
      </c>
    </row>
    <row r="17" spans="1:40" ht="11.25">
      <c r="A17" s="14">
        <v>7</v>
      </c>
      <c r="B17" s="15" t="s">
        <v>6</v>
      </c>
      <c r="C17" s="16"/>
      <c r="D17" s="41">
        <v>64447</v>
      </c>
      <c r="E17" s="41">
        <v>18628000</v>
      </c>
      <c r="F17" s="41">
        <v>15212600</v>
      </c>
      <c r="G17" s="41">
        <v>0</v>
      </c>
      <c r="H17" s="41">
        <v>0</v>
      </c>
      <c r="I17" s="41">
        <v>18628000</v>
      </c>
      <c r="J17" s="41">
        <v>15212600</v>
      </c>
      <c r="K17" s="41">
        <v>64447</v>
      </c>
      <c r="L17" s="41">
        <v>59832</v>
      </c>
      <c r="M17" s="17">
        <f t="shared" si="3"/>
        <v>100</v>
      </c>
      <c r="N17" s="17">
        <f t="shared" si="0"/>
        <v>81.7</v>
      </c>
      <c r="O17" s="17">
        <f t="shared" si="1"/>
        <v>0</v>
      </c>
      <c r="P17" s="17">
        <f t="shared" si="2"/>
        <v>81.7</v>
      </c>
      <c r="Q17" s="41">
        <v>0</v>
      </c>
      <c r="R17" s="41">
        <v>0</v>
      </c>
      <c r="S17" s="41">
        <v>415</v>
      </c>
      <c r="T17" s="41">
        <v>415</v>
      </c>
      <c r="U17" s="41">
        <v>415</v>
      </c>
      <c r="V17" s="41">
        <v>490000</v>
      </c>
      <c r="W17" s="41">
        <v>490000</v>
      </c>
      <c r="X17" s="41">
        <v>490000</v>
      </c>
      <c r="Y17" s="41">
        <v>309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6618</v>
      </c>
      <c r="AI17" s="41">
        <v>0</v>
      </c>
      <c r="AJ17" s="33">
        <f t="shared" si="4"/>
        <v>64862</v>
      </c>
      <c r="AK17" s="33">
        <f t="shared" si="5"/>
        <v>71480</v>
      </c>
      <c r="AL17" s="35">
        <v>79485</v>
      </c>
      <c r="AM17" s="36">
        <f t="shared" si="6"/>
        <v>81.60281814178776</v>
      </c>
      <c r="AN17" s="36">
        <f t="shared" si="7"/>
        <v>89.92891740579984</v>
      </c>
    </row>
    <row r="18" spans="1:40" ht="11.25">
      <c r="A18" s="14">
        <v>8</v>
      </c>
      <c r="B18" s="15" t="s">
        <v>7</v>
      </c>
      <c r="C18" s="16"/>
      <c r="D18" s="41">
        <v>13717</v>
      </c>
      <c r="E18" s="41">
        <v>21024000</v>
      </c>
      <c r="F18" s="41">
        <v>5326000</v>
      </c>
      <c r="G18" s="41">
        <v>0</v>
      </c>
      <c r="H18" s="41">
        <v>0</v>
      </c>
      <c r="I18" s="41">
        <v>21024000</v>
      </c>
      <c r="J18" s="41">
        <v>5326000</v>
      </c>
      <c r="K18" s="41">
        <v>13717</v>
      </c>
      <c r="L18" s="41">
        <v>9203</v>
      </c>
      <c r="M18" s="17">
        <f t="shared" si="3"/>
        <v>100</v>
      </c>
      <c r="N18" s="17">
        <f t="shared" si="0"/>
        <v>25.3</v>
      </c>
      <c r="O18" s="17">
        <f t="shared" si="1"/>
        <v>0</v>
      </c>
      <c r="P18" s="17">
        <f t="shared" si="2"/>
        <v>25.3</v>
      </c>
      <c r="Q18" s="41">
        <v>3535000</v>
      </c>
      <c r="R18" s="41">
        <v>3535000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14558</v>
      </c>
      <c r="AI18" s="41">
        <v>0</v>
      </c>
      <c r="AJ18" s="33">
        <f t="shared" si="4"/>
        <v>13717</v>
      </c>
      <c r="AK18" s="33">
        <f t="shared" si="5"/>
        <v>28275</v>
      </c>
      <c r="AL18" s="35">
        <v>45352</v>
      </c>
      <c r="AM18" s="36">
        <f t="shared" si="6"/>
        <v>30.245634150643852</v>
      </c>
      <c r="AN18" s="36">
        <f t="shared" si="7"/>
        <v>62.34565179043923</v>
      </c>
    </row>
    <row r="19" spans="1:40" ht="11.25">
      <c r="A19" s="14">
        <v>9</v>
      </c>
      <c r="B19" s="15" t="s">
        <v>65</v>
      </c>
      <c r="C19" s="16"/>
      <c r="D19" s="41">
        <v>18052</v>
      </c>
      <c r="E19" s="41">
        <v>24094000</v>
      </c>
      <c r="F19" s="41">
        <v>6162000</v>
      </c>
      <c r="G19" s="41">
        <v>3</v>
      </c>
      <c r="H19" s="41">
        <v>3</v>
      </c>
      <c r="I19" s="41">
        <v>24094000</v>
      </c>
      <c r="J19" s="41">
        <v>6162000</v>
      </c>
      <c r="K19" s="41">
        <v>18052</v>
      </c>
      <c r="L19" s="41">
        <v>12096</v>
      </c>
      <c r="M19" s="17">
        <f t="shared" si="3"/>
        <v>100</v>
      </c>
      <c r="N19" s="17">
        <f t="shared" si="0"/>
        <v>25.6</v>
      </c>
      <c r="O19" s="17">
        <f t="shared" si="1"/>
        <v>100</v>
      </c>
      <c r="P19" s="17">
        <f t="shared" si="2"/>
        <v>25.6</v>
      </c>
      <c r="Q19" s="41">
        <v>2260000</v>
      </c>
      <c r="R19" s="41">
        <v>1882000</v>
      </c>
      <c r="S19" s="41">
        <v>4148</v>
      </c>
      <c r="T19" s="41">
        <v>4148</v>
      </c>
      <c r="U19" s="41">
        <v>4148</v>
      </c>
      <c r="V19" s="41">
        <v>3022000</v>
      </c>
      <c r="W19" s="41">
        <v>3022000</v>
      </c>
      <c r="X19" s="41">
        <v>3022000</v>
      </c>
      <c r="Y19" s="41">
        <v>4006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27841</v>
      </c>
      <c r="AI19" s="41">
        <v>0</v>
      </c>
      <c r="AJ19" s="33">
        <f t="shared" si="4"/>
        <v>22200</v>
      </c>
      <c r="AK19" s="33">
        <f t="shared" si="5"/>
        <v>50041</v>
      </c>
      <c r="AL19" s="35">
        <v>65815</v>
      </c>
      <c r="AM19" s="36">
        <f t="shared" si="6"/>
        <v>33.73091240598648</v>
      </c>
      <c r="AN19" s="36">
        <f t="shared" si="7"/>
        <v>76.03281926612475</v>
      </c>
    </row>
    <row r="20" spans="1:40" ht="11.25">
      <c r="A20" s="14">
        <v>10</v>
      </c>
      <c r="B20" s="15" t="s">
        <v>8</v>
      </c>
      <c r="C20" s="16"/>
      <c r="D20" s="41">
        <v>21538</v>
      </c>
      <c r="E20" s="41">
        <v>12270000</v>
      </c>
      <c r="F20" s="41">
        <v>7559300</v>
      </c>
      <c r="G20" s="41">
        <v>1</v>
      </c>
      <c r="H20" s="41">
        <v>1</v>
      </c>
      <c r="I20" s="41">
        <v>12270000</v>
      </c>
      <c r="J20" s="41">
        <v>7559300</v>
      </c>
      <c r="K20" s="41">
        <v>21538</v>
      </c>
      <c r="L20" s="41">
        <v>18822</v>
      </c>
      <c r="M20" s="17">
        <f t="shared" si="3"/>
        <v>100</v>
      </c>
      <c r="N20" s="17">
        <f t="shared" si="0"/>
        <v>61.6</v>
      </c>
      <c r="O20" s="17">
        <f t="shared" si="1"/>
        <v>100</v>
      </c>
      <c r="P20" s="17">
        <f t="shared" si="2"/>
        <v>61.6</v>
      </c>
      <c r="Q20" s="41">
        <v>0</v>
      </c>
      <c r="R20" s="41">
        <v>0</v>
      </c>
      <c r="S20" s="41">
        <v>5388</v>
      </c>
      <c r="T20" s="41">
        <v>5388</v>
      </c>
      <c r="U20" s="41">
        <v>5388</v>
      </c>
      <c r="V20" s="41">
        <v>4766000</v>
      </c>
      <c r="W20" s="41">
        <v>4766000</v>
      </c>
      <c r="X20" s="41">
        <v>4766000</v>
      </c>
      <c r="Y20" s="41">
        <v>4814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203</v>
      </c>
      <c r="AH20" s="41">
        <v>13149</v>
      </c>
      <c r="AI20" s="41">
        <v>3012</v>
      </c>
      <c r="AJ20" s="33">
        <f t="shared" si="4"/>
        <v>26926</v>
      </c>
      <c r="AK20" s="33">
        <f t="shared" si="5"/>
        <v>40278</v>
      </c>
      <c r="AL20" s="35">
        <v>56305</v>
      </c>
      <c r="AM20" s="36">
        <f t="shared" si="6"/>
        <v>47.82168546310274</v>
      </c>
      <c r="AN20" s="36">
        <f t="shared" si="7"/>
        <v>71.53538762099281</v>
      </c>
    </row>
    <row r="21" spans="1:40" ht="11.25">
      <c r="A21" s="14">
        <v>11</v>
      </c>
      <c r="B21" s="15" t="s">
        <v>9</v>
      </c>
      <c r="C21" s="16"/>
      <c r="D21" s="41">
        <v>25265</v>
      </c>
      <c r="E21" s="41">
        <v>11495000</v>
      </c>
      <c r="F21" s="41">
        <v>10930000</v>
      </c>
      <c r="G21" s="41">
        <v>0</v>
      </c>
      <c r="H21" s="41">
        <v>0</v>
      </c>
      <c r="I21" s="41">
        <v>11495000</v>
      </c>
      <c r="J21" s="41">
        <v>10930000</v>
      </c>
      <c r="K21" s="41">
        <v>25265</v>
      </c>
      <c r="L21" s="41">
        <v>22511</v>
      </c>
      <c r="M21" s="17">
        <f t="shared" si="3"/>
        <v>100</v>
      </c>
      <c r="N21" s="17">
        <f t="shared" si="0"/>
        <v>95.1</v>
      </c>
      <c r="O21" s="17">
        <f t="shared" si="1"/>
        <v>0</v>
      </c>
      <c r="P21" s="17">
        <f t="shared" si="2"/>
        <v>95.1</v>
      </c>
      <c r="Q21" s="41">
        <v>2440000</v>
      </c>
      <c r="R21" s="41">
        <v>2440000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1267</v>
      </c>
      <c r="AI21" s="41">
        <v>0</v>
      </c>
      <c r="AJ21" s="33">
        <f t="shared" si="4"/>
        <v>25265</v>
      </c>
      <c r="AK21" s="33">
        <f t="shared" si="5"/>
        <v>26532</v>
      </c>
      <c r="AL21" s="35">
        <v>30815</v>
      </c>
      <c r="AM21" s="36">
        <f t="shared" si="6"/>
        <v>81.98929092974201</v>
      </c>
      <c r="AN21" s="36">
        <f t="shared" si="7"/>
        <v>86.10092487424956</v>
      </c>
    </row>
    <row r="22" spans="1:40" ht="11.25">
      <c r="A22" s="14">
        <v>12</v>
      </c>
      <c r="B22" s="15" t="s">
        <v>10</v>
      </c>
      <c r="C22" s="16"/>
      <c r="D22" s="41">
        <v>4563</v>
      </c>
      <c r="E22" s="41">
        <v>2996000</v>
      </c>
      <c r="F22" s="41">
        <v>1342962</v>
      </c>
      <c r="G22" s="41">
        <v>1</v>
      </c>
      <c r="H22" s="41">
        <v>1</v>
      </c>
      <c r="I22" s="41">
        <v>2996000</v>
      </c>
      <c r="J22" s="41">
        <v>1184962</v>
      </c>
      <c r="K22" s="41">
        <v>4190</v>
      </c>
      <c r="L22" s="41">
        <v>3135</v>
      </c>
      <c r="M22" s="18">
        <f t="shared" si="3"/>
        <v>88.2</v>
      </c>
      <c r="N22" s="17">
        <f t="shared" si="0"/>
        <v>44.8</v>
      </c>
      <c r="O22" s="17">
        <f t="shared" si="1"/>
        <v>100</v>
      </c>
      <c r="P22" s="17">
        <f t="shared" si="2"/>
        <v>39.6</v>
      </c>
      <c r="Q22" s="41">
        <v>1180000</v>
      </c>
      <c r="R22" s="41">
        <v>1180000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866</v>
      </c>
      <c r="AA22" s="41">
        <v>866</v>
      </c>
      <c r="AB22" s="41">
        <v>866</v>
      </c>
      <c r="AC22" s="41">
        <v>300000</v>
      </c>
      <c r="AD22" s="41">
        <v>300000</v>
      </c>
      <c r="AE22" s="41">
        <v>300000</v>
      </c>
      <c r="AF22" s="41">
        <v>620</v>
      </c>
      <c r="AG22" s="41">
        <v>0</v>
      </c>
      <c r="AH22" s="41">
        <v>23041</v>
      </c>
      <c r="AI22" s="41">
        <v>0</v>
      </c>
      <c r="AJ22" s="33">
        <f t="shared" si="4"/>
        <v>5429</v>
      </c>
      <c r="AK22" s="33">
        <f t="shared" si="5"/>
        <v>28470</v>
      </c>
      <c r="AL22" s="35">
        <v>46493</v>
      </c>
      <c r="AM22" s="36">
        <f t="shared" si="6"/>
        <v>11.677026649172992</v>
      </c>
      <c r="AN22" s="36">
        <f t="shared" si="7"/>
        <v>61.23502462736325</v>
      </c>
    </row>
    <row r="23" spans="1:40" ht="11.25">
      <c r="A23" s="14">
        <v>13</v>
      </c>
      <c r="B23" s="15" t="s">
        <v>11</v>
      </c>
      <c r="C23" s="16"/>
      <c r="D23" s="41">
        <v>34890</v>
      </c>
      <c r="E23" s="41">
        <v>28130000</v>
      </c>
      <c r="F23" s="41">
        <v>15167000</v>
      </c>
      <c r="G23" s="41">
        <v>2</v>
      </c>
      <c r="H23" s="41">
        <v>2</v>
      </c>
      <c r="I23" s="41">
        <v>28130000</v>
      </c>
      <c r="J23" s="41">
        <v>15167000</v>
      </c>
      <c r="K23" s="41">
        <v>34890</v>
      </c>
      <c r="L23" s="41">
        <v>31583</v>
      </c>
      <c r="M23" s="17">
        <f t="shared" si="3"/>
        <v>100</v>
      </c>
      <c r="N23" s="17">
        <f t="shared" si="0"/>
        <v>53.9</v>
      </c>
      <c r="O23" s="17">
        <f t="shared" si="1"/>
        <v>100</v>
      </c>
      <c r="P23" s="17">
        <f t="shared" si="2"/>
        <v>53.9</v>
      </c>
      <c r="Q23" s="41">
        <v>8593000</v>
      </c>
      <c r="R23" s="41">
        <v>7263000</v>
      </c>
      <c r="S23" s="41">
        <v>6477</v>
      </c>
      <c r="T23" s="41">
        <v>6477</v>
      </c>
      <c r="U23" s="41">
        <v>6477</v>
      </c>
      <c r="V23" s="41">
        <v>4698602</v>
      </c>
      <c r="W23" s="41">
        <v>4698602</v>
      </c>
      <c r="X23" s="41">
        <v>4698602</v>
      </c>
      <c r="Y23" s="41">
        <v>5263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17621</v>
      </c>
      <c r="AI23" s="41">
        <v>0</v>
      </c>
      <c r="AJ23" s="33">
        <f t="shared" si="4"/>
        <v>41367</v>
      </c>
      <c r="AK23" s="33">
        <f t="shared" si="5"/>
        <v>58988</v>
      </c>
      <c r="AL23" s="35">
        <v>78918</v>
      </c>
      <c r="AM23" s="36">
        <f t="shared" si="6"/>
        <v>52.417699384170916</v>
      </c>
      <c r="AN23" s="36">
        <f t="shared" si="7"/>
        <v>74.74593882257533</v>
      </c>
    </row>
    <row r="24" spans="1:40" ht="11.25">
      <c r="A24" s="14">
        <v>14</v>
      </c>
      <c r="B24" s="15" t="s">
        <v>12</v>
      </c>
      <c r="C24" s="16"/>
      <c r="D24" s="41">
        <v>80879</v>
      </c>
      <c r="E24" s="41">
        <v>30411000</v>
      </c>
      <c r="F24" s="41">
        <v>13965063</v>
      </c>
      <c r="G24" s="41">
        <v>1</v>
      </c>
      <c r="H24" s="41">
        <v>1</v>
      </c>
      <c r="I24" s="41">
        <v>30411000</v>
      </c>
      <c r="J24" s="41">
        <v>13965063</v>
      </c>
      <c r="K24" s="41">
        <v>80879</v>
      </c>
      <c r="L24" s="41">
        <v>77074</v>
      </c>
      <c r="M24" s="17">
        <f t="shared" si="3"/>
        <v>100</v>
      </c>
      <c r="N24" s="17">
        <f t="shared" si="0"/>
        <v>45.9</v>
      </c>
      <c r="O24" s="17">
        <f t="shared" si="1"/>
        <v>100</v>
      </c>
      <c r="P24" s="17">
        <f t="shared" si="2"/>
        <v>45.9</v>
      </c>
      <c r="Q24" s="41">
        <v>6827600</v>
      </c>
      <c r="R24" s="41">
        <v>5966600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13771</v>
      </c>
      <c r="AI24" s="41">
        <v>0</v>
      </c>
      <c r="AJ24" s="33">
        <f t="shared" si="4"/>
        <v>80879</v>
      </c>
      <c r="AK24" s="33">
        <f t="shared" si="5"/>
        <v>94650</v>
      </c>
      <c r="AL24" s="35">
        <v>109595</v>
      </c>
      <c r="AM24" s="36">
        <f t="shared" si="6"/>
        <v>73.79807472968658</v>
      </c>
      <c r="AN24" s="36">
        <f t="shared" si="7"/>
        <v>86.36342898854875</v>
      </c>
    </row>
    <row r="25" spans="1:40" ht="11.25">
      <c r="A25" s="14">
        <v>15</v>
      </c>
      <c r="B25" s="15" t="s">
        <v>13</v>
      </c>
      <c r="C25" s="16"/>
      <c r="D25" s="41">
        <v>74518</v>
      </c>
      <c r="E25" s="41">
        <v>22810000</v>
      </c>
      <c r="F25" s="41">
        <v>11380000</v>
      </c>
      <c r="G25" s="41">
        <v>0</v>
      </c>
      <c r="H25" s="41">
        <v>0</v>
      </c>
      <c r="I25" s="41">
        <v>22810000</v>
      </c>
      <c r="J25" s="41">
        <v>11380000</v>
      </c>
      <c r="K25" s="41">
        <v>74518</v>
      </c>
      <c r="L25" s="41">
        <v>72965</v>
      </c>
      <c r="M25" s="17">
        <f t="shared" si="3"/>
        <v>100</v>
      </c>
      <c r="N25" s="17">
        <f t="shared" si="0"/>
        <v>49.9</v>
      </c>
      <c r="O25" s="17">
        <f t="shared" si="1"/>
        <v>0</v>
      </c>
      <c r="P25" s="17">
        <f t="shared" si="2"/>
        <v>49.9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5632</v>
      </c>
      <c r="AI25" s="41">
        <v>0</v>
      </c>
      <c r="AJ25" s="33">
        <f t="shared" si="4"/>
        <v>74518</v>
      </c>
      <c r="AK25" s="33">
        <f t="shared" si="5"/>
        <v>80150</v>
      </c>
      <c r="AL25" s="35">
        <v>83990</v>
      </c>
      <c r="AM25" s="36">
        <f t="shared" si="6"/>
        <v>88.72246696035242</v>
      </c>
      <c r="AN25" s="36">
        <f t="shared" si="7"/>
        <v>95.42802714608882</v>
      </c>
    </row>
    <row r="26" spans="1:40" ht="11.25">
      <c r="A26" s="14">
        <v>16</v>
      </c>
      <c r="B26" s="15" t="s">
        <v>14</v>
      </c>
      <c r="C26" s="16"/>
      <c r="D26" s="41">
        <v>207561</v>
      </c>
      <c r="E26" s="41">
        <v>98570000</v>
      </c>
      <c r="F26" s="41">
        <v>81950900</v>
      </c>
      <c r="G26" s="41">
        <v>0</v>
      </c>
      <c r="H26" s="41">
        <v>0</v>
      </c>
      <c r="I26" s="41">
        <v>98570000</v>
      </c>
      <c r="J26" s="41">
        <v>81950900</v>
      </c>
      <c r="K26" s="41">
        <v>207561</v>
      </c>
      <c r="L26" s="41">
        <v>198354</v>
      </c>
      <c r="M26" s="17">
        <f t="shared" si="3"/>
        <v>100</v>
      </c>
      <c r="N26" s="17">
        <f t="shared" si="0"/>
        <v>83.1</v>
      </c>
      <c r="O26" s="17">
        <f t="shared" si="1"/>
        <v>0</v>
      </c>
      <c r="P26" s="17">
        <f t="shared" si="2"/>
        <v>83.1</v>
      </c>
      <c r="Q26" s="41">
        <v>23800000</v>
      </c>
      <c r="R26" s="41">
        <v>23800000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17777</v>
      </c>
      <c r="AI26" s="41">
        <v>0</v>
      </c>
      <c r="AJ26" s="33">
        <f t="shared" si="4"/>
        <v>207561</v>
      </c>
      <c r="AK26" s="33">
        <f t="shared" si="5"/>
        <v>225338</v>
      </c>
      <c r="AL26" s="35">
        <v>218864</v>
      </c>
      <c r="AM26" s="36">
        <f t="shared" si="6"/>
        <v>94.83560567292932</v>
      </c>
      <c r="AN26" s="36">
        <f t="shared" si="7"/>
        <v>102.95800131588567</v>
      </c>
    </row>
    <row r="27" spans="1:40" ht="11.25">
      <c r="A27" s="14">
        <v>17</v>
      </c>
      <c r="B27" s="15" t="s">
        <v>15</v>
      </c>
      <c r="C27" s="16"/>
      <c r="D27" s="41">
        <v>100557</v>
      </c>
      <c r="E27" s="41">
        <v>37668700</v>
      </c>
      <c r="F27" s="41">
        <v>32547680</v>
      </c>
      <c r="G27" s="41">
        <v>1</v>
      </c>
      <c r="H27" s="41">
        <v>1</v>
      </c>
      <c r="I27" s="41">
        <v>37372000</v>
      </c>
      <c r="J27" s="41">
        <v>32308200</v>
      </c>
      <c r="K27" s="41">
        <v>99271</v>
      </c>
      <c r="L27" s="41">
        <v>91374</v>
      </c>
      <c r="M27" s="17">
        <f t="shared" si="3"/>
        <v>99.3</v>
      </c>
      <c r="N27" s="17">
        <f t="shared" si="0"/>
        <v>86.4</v>
      </c>
      <c r="O27" s="17">
        <f t="shared" si="1"/>
        <v>100</v>
      </c>
      <c r="P27" s="17">
        <f t="shared" si="2"/>
        <v>86.5</v>
      </c>
      <c r="Q27" s="41">
        <v>0</v>
      </c>
      <c r="R27" s="41">
        <v>0</v>
      </c>
      <c r="S27" s="41">
        <v>813</v>
      </c>
      <c r="T27" s="41">
        <v>813</v>
      </c>
      <c r="U27" s="41">
        <v>813</v>
      </c>
      <c r="V27" s="41">
        <v>1620000</v>
      </c>
      <c r="W27" s="41">
        <v>1620000</v>
      </c>
      <c r="X27" s="41">
        <v>1620000</v>
      </c>
      <c r="Y27" s="41">
        <v>777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43128</v>
      </c>
      <c r="AI27" s="41">
        <v>0</v>
      </c>
      <c r="AJ27" s="33">
        <f t="shared" si="4"/>
        <v>101370</v>
      </c>
      <c r="AK27" s="33">
        <f t="shared" si="5"/>
        <v>144498</v>
      </c>
      <c r="AL27" s="35">
        <v>159415</v>
      </c>
      <c r="AM27" s="36">
        <f t="shared" si="6"/>
        <v>63.58874635385629</v>
      </c>
      <c r="AN27" s="36">
        <f t="shared" si="7"/>
        <v>90.64266223379231</v>
      </c>
    </row>
    <row r="28" spans="1:40" ht="11.25">
      <c r="A28" s="14">
        <v>18</v>
      </c>
      <c r="B28" s="15" t="s">
        <v>16</v>
      </c>
      <c r="C28" s="16"/>
      <c r="D28" s="41">
        <v>33827</v>
      </c>
      <c r="E28" s="41">
        <v>16790000</v>
      </c>
      <c r="F28" s="41">
        <v>13365600</v>
      </c>
      <c r="G28" s="41">
        <v>1</v>
      </c>
      <c r="H28" s="41">
        <v>1</v>
      </c>
      <c r="I28" s="41">
        <v>16790000</v>
      </c>
      <c r="J28" s="41">
        <v>13365600</v>
      </c>
      <c r="K28" s="41">
        <v>33827</v>
      </c>
      <c r="L28" s="41">
        <v>30602</v>
      </c>
      <c r="M28" s="17">
        <f t="shared" si="3"/>
        <v>100</v>
      </c>
      <c r="N28" s="17">
        <f t="shared" si="0"/>
        <v>79.6</v>
      </c>
      <c r="O28" s="17">
        <f t="shared" si="1"/>
        <v>100</v>
      </c>
      <c r="P28" s="17">
        <f t="shared" si="2"/>
        <v>79.6</v>
      </c>
      <c r="Q28" s="41">
        <v>0</v>
      </c>
      <c r="R28" s="41">
        <v>0</v>
      </c>
      <c r="S28" s="41">
        <v>1610</v>
      </c>
      <c r="T28" s="41">
        <v>1610</v>
      </c>
      <c r="U28" s="41">
        <v>1610</v>
      </c>
      <c r="V28" s="41">
        <v>2025000</v>
      </c>
      <c r="W28" s="41">
        <v>2025000</v>
      </c>
      <c r="X28" s="41">
        <v>2025000</v>
      </c>
      <c r="Y28" s="41">
        <v>1449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19422</v>
      </c>
      <c r="AI28" s="41">
        <v>0</v>
      </c>
      <c r="AJ28" s="33">
        <f t="shared" si="4"/>
        <v>35437</v>
      </c>
      <c r="AK28" s="33">
        <f t="shared" si="5"/>
        <v>54859</v>
      </c>
      <c r="AL28" s="35">
        <v>68090</v>
      </c>
      <c r="AM28" s="36">
        <f t="shared" si="6"/>
        <v>52.04435306212366</v>
      </c>
      <c r="AN28" s="36">
        <f t="shared" si="7"/>
        <v>80.56836539873696</v>
      </c>
    </row>
    <row r="29" spans="1:40" ht="11.25">
      <c r="A29" s="14">
        <v>19</v>
      </c>
      <c r="B29" s="15" t="s">
        <v>17</v>
      </c>
      <c r="C29" s="16"/>
      <c r="D29" s="41">
        <v>20271</v>
      </c>
      <c r="E29" s="41">
        <v>9630000</v>
      </c>
      <c r="F29" s="41">
        <v>7802100</v>
      </c>
      <c r="G29" s="41">
        <v>0</v>
      </c>
      <c r="H29" s="41">
        <v>0</v>
      </c>
      <c r="I29" s="41">
        <v>9630000</v>
      </c>
      <c r="J29" s="41">
        <v>7802100</v>
      </c>
      <c r="K29" s="41">
        <v>20271</v>
      </c>
      <c r="L29" s="41">
        <v>18118</v>
      </c>
      <c r="M29" s="17">
        <f t="shared" si="3"/>
        <v>100</v>
      </c>
      <c r="N29" s="17">
        <f t="shared" si="0"/>
        <v>81</v>
      </c>
      <c r="O29" s="17">
        <f t="shared" si="1"/>
        <v>0</v>
      </c>
      <c r="P29" s="17">
        <f t="shared" si="2"/>
        <v>81</v>
      </c>
      <c r="Q29" s="41">
        <v>2273000</v>
      </c>
      <c r="R29" s="41">
        <v>2273000</v>
      </c>
      <c r="S29" s="41">
        <v>799</v>
      </c>
      <c r="T29" s="41">
        <v>799</v>
      </c>
      <c r="U29" s="41">
        <v>799</v>
      </c>
      <c r="V29" s="41">
        <v>550000</v>
      </c>
      <c r="W29" s="41">
        <v>550000</v>
      </c>
      <c r="X29" s="41">
        <v>550000</v>
      </c>
      <c r="Y29" s="41">
        <v>700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3026</v>
      </c>
      <c r="AI29" s="41">
        <v>0</v>
      </c>
      <c r="AJ29" s="33">
        <f t="shared" si="4"/>
        <v>21070</v>
      </c>
      <c r="AK29" s="33">
        <f t="shared" si="5"/>
        <v>24096</v>
      </c>
      <c r="AL29" s="35">
        <v>29810</v>
      </c>
      <c r="AM29" s="36">
        <f t="shared" si="6"/>
        <v>70.6809795370681</v>
      </c>
      <c r="AN29" s="36">
        <f t="shared" si="7"/>
        <v>80.8319355920832</v>
      </c>
    </row>
    <row r="30" spans="1:40" ht="11.25">
      <c r="A30" s="14">
        <v>20</v>
      </c>
      <c r="B30" s="15" t="s">
        <v>18</v>
      </c>
      <c r="C30" s="16"/>
      <c r="D30" s="41">
        <v>69000</v>
      </c>
      <c r="E30" s="41">
        <v>23290000</v>
      </c>
      <c r="F30" s="41">
        <v>20200000</v>
      </c>
      <c r="G30" s="41">
        <v>1</v>
      </c>
      <c r="H30" s="41">
        <v>1</v>
      </c>
      <c r="I30" s="41">
        <v>23290000</v>
      </c>
      <c r="J30" s="41">
        <v>20200000</v>
      </c>
      <c r="K30" s="41">
        <v>69000</v>
      </c>
      <c r="L30" s="41">
        <v>68455</v>
      </c>
      <c r="M30" s="17">
        <f t="shared" si="3"/>
        <v>100</v>
      </c>
      <c r="N30" s="17">
        <f t="shared" si="0"/>
        <v>86.7</v>
      </c>
      <c r="O30" s="17">
        <f t="shared" si="1"/>
        <v>100</v>
      </c>
      <c r="P30" s="17">
        <f t="shared" si="2"/>
        <v>86.7</v>
      </c>
      <c r="Q30" s="41">
        <v>0</v>
      </c>
      <c r="R30" s="41">
        <v>0</v>
      </c>
      <c r="S30" s="41">
        <v>573</v>
      </c>
      <c r="T30" s="41">
        <v>573</v>
      </c>
      <c r="U30" s="41">
        <v>573</v>
      </c>
      <c r="V30" s="41">
        <v>280000</v>
      </c>
      <c r="W30" s="41">
        <v>280000</v>
      </c>
      <c r="X30" s="41">
        <v>280000</v>
      </c>
      <c r="Y30" s="41">
        <v>552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33">
        <f t="shared" si="4"/>
        <v>69573</v>
      </c>
      <c r="AK30" s="33">
        <f t="shared" si="5"/>
        <v>69573</v>
      </c>
      <c r="AL30" s="35">
        <v>64347</v>
      </c>
      <c r="AM30" s="36">
        <f t="shared" si="6"/>
        <v>108.12159075015153</v>
      </c>
      <c r="AN30" s="36">
        <f t="shared" si="7"/>
        <v>108.12159075015153</v>
      </c>
    </row>
    <row r="31" spans="1:40" ht="11.25">
      <c r="A31" s="14">
        <v>21</v>
      </c>
      <c r="B31" s="15" t="s">
        <v>66</v>
      </c>
      <c r="C31" s="16"/>
      <c r="D31" s="41">
        <v>11593</v>
      </c>
      <c r="E31" s="41">
        <v>8460000</v>
      </c>
      <c r="F31" s="41">
        <v>4734000</v>
      </c>
      <c r="G31" s="41">
        <v>0</v>
      </c>
      <c r="H31" s="41">
        <v>0</v>
      </c>
      <c r="I31" s="41">
        <v>8460000</v>
      </c>
      <c r="J31" s="41">
        <v>4734000</v>
      </c>
      <c r="K31" s="41">
        <v>11593</v>
      </c>
      <c r="L31" s="41">
        <v>8505</v>
      </c>
      <c r="M31" s="17">
        <f t="shared" si="3"/>
        <v>100</v>
      </c>
      <c r="N31" s="17">
        <f t="shared" si="0"/>
        <v>56</v>
      </c>
      <c r="O31" s="17">
        <f t="shared" si="1"/>
        <v>0</v>
      </c>
      <c r="P31" s="17">
        <f t="shared" si="2"/>
        <v>56</v>
      </c>
      <c r="Q31" s="41">
        <v>2050000</v>
      </c>
      <c r="R31" s="41">
        <v>2050000</v>
      </c>
      <c r="S31" s="41">
        <v>7060</v>
      </c>
      <c r="T31" s="41">
        <v>7060</v>
      </c>
      <c r="U31" s="41">
        <v>7060</v>
      </c>
      <c r="V31" s="41">
        <v>9120000</v>
      </c>
      <c r="W31" s="41">
        <v>9120000</v>
      </c>
      <c r="X31" s="41">
        <v>9120000</v>
      </c>
      <c r="Y31" s="41">
        <v>5655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13135</v>
      </c>
      <c r="AI31" s="41">
        <v>1237</v>
      </c>
      <c r="AJ31" s="33">
        <f t="shared" si="4"/>
        <v>18653</v>
      </c>
      <c r="AK31" s="33">
        <f t="shared" si="5"/>
        <v>31788</v>
      </c>
      <c r="AL31" s="35">
        <v>45218</v>
      </c>
      <c r="AM31" s="36">
        <f>AJ31/$AL31*100</f>
        <v>41.25127161749746</v>
      </c>
      <c r="AN31" s="36">
        <f>AK31/$AL31*100</f>
        <v>70.29943827679243</v>
      </c>
    </row>
    <row r="32" spans="1:40" ht="11.25">
      <c r="A32" s="14">
        <v>22</v>
      </c>
      <c r="B32" s="15" t="s">
        <v>67</v>
      </c>
      <c r="C32" s="16"/>
      <c r="D32" s="41">
        <v>29719</v>
      </c>
      <c r="E32" s="41">
        <v>17106000</v>
      </c>
      <c r="F32" s="41">
        <v>14092800</v>
      </c>
      <c r="G32" s="41">
        <v>0</v>
      </c>
      <c r="H32" s="41">
        <v>0</v>
      </c>
      <c r="I32" s="41">
        <v>17106000</v>
      </c>
      <c r="J32" s="41">
        <v>14092800</v>
      </c>
      <c r="K32" s="41">
        <v>29719</v>
      </c>
      <c r="L32" s="41">
        <v>26905</v>
      </c>
      <c r="M32" s="17">
        <f t="shared" si="3"/>
        <v>100</v>
      </c>
      <c r="N32" s="17">
        <f t="shared" si="0"/>
        <v>82.4</v>
      </c>
      <c r="O32" s="17">
        <f t="shared" si="1"/>
        <v>0</v>
      </c>
      <c r="P32" s="17">
        <f t="shared" si="2"/>
        <v>82.4</v>
      </c>
      <c r="Q32" s="41">
        <v>0</v>
      </c>
      <c r="R32" s="41">
        <v>0</v>
      </c>
      <c r="S32" s="41">
        <v>7495</v>
      </c>
      <c r="T32" s="41">
        <v>7495</v>
      </c>
      <c r="U32" s="41">
        <v>7495</v>
      </c>
      <c r="V32" s="41">
        <v>7140000</v>
      </c>
      <c r="W32" s="41">
        <v>7140000</v>
      </c>
      <c r="X32" s="41">
        <v>7140000</v>
      </c>
      <c r="Y32" s="41">
        <v>5996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10831</v>
      </c>
      <c r="AI32" s="41">
        <v>0</v>
      </c>
      <c r="AJ32" s="33">
        <f t="shared" si="4"/>
        <v>37214</v>
      </c>
      <c r="AK32" s="33">
        <f t="shared" si="5"/>
        <v>48045</v>
      </c>
      <c r="AL32" s="35">
        <v>55957</v>
      </c>
      <c r="AM32" s="36">
        <f t="shared" si="6"/>
        <v>66.50463748950087</v>
      </c>
      <c r="AN32" s="36">
        <f t="shared" si="7"/>
        <v>85.86057151026681</v>
      </c>
    </row>
    <row r="33" spans="1:40" ht="11.25">
      <c r="A33" s="14">
        <v>23</v>
      </c>
      <c r="B33" s="15" t="s">
        <v>68</v>
      </c>
      <c r="C33" s="16"/>
      <c r="D33" s="41">
        <v>34636</v>
      </c>
      <c r="E33" s="41">
        <v>15104000</v>
      </c>
      <c r="F33" s="41">
        <v>11753200</v>
      </c>
      <c r="G33" s="41">
        <v>2</v>
      </c>
      <c r="H33" s="41">
        <v>2</v>
      </c>
      <c r="I33" s="41">
        <v>15104000</v>
      </c>
      <c r="J33" s="41">
        <v>11753200</v>
      </c>
      <c r="K33" s="41">
        <v>34636</v>
      </c>
      <c r="L33" s="41">
        <v>29032</v>
      </c>
      <c r="M33" s="17">
        <f t="shared" si="3"/>
        <v>100</v>
      </c>
      <c r="N33" s="17">
        <f t="shared" si="0"/>
        <v>77.8</v>
      </c>
      <c r="O33" s="17">
        <f t="shared" si="1"/>
        <v>100</v>
      </c>
      <c r="P33" s="17">
        <f t="shared" si="2"/>
        <v>77.8</v>
      </c>
      <c r="Q33" s="41">
        <v>0</v>
      </c>
      <c r="R33" s="41">
        <v>0</v>
      </c>
      <c r="S33" s="41">
        <v>16970</v>
      </c>
      <c r="T33" s="41">
        <v>16970</v>
      </c>
      <c r="U33" s="41">
        <v>16970</v>
      </c>
      <c r="V33" s="41">
        <v>10299000</v>
      </c>
      <c r="W33" s="41">
        <v>10299000</v>
      </c>
      <c r="X33" s="41">
        <v>10299000</v>
      </c>
      <c r="Y33" s="41">
        <v>15710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5830</v>
      </c>
      <c r="AH33" s="41">
        <v>21167</v>
      </c>
      <c r="AI33" s="41">
        <v>0</v>
      </c>
      <c r="AJ33" s="33">
        <f t="shared" si="4"/>
        <v>51606</v>
      </c>
      <c r="AK33" s="33">
        <f t="shared" si="5"/>
        <v>78603</v>
      </c>
      <c r="AL33" s="35">
        <v>109563</v>
      </c>
      <c r="AM33" s="36">
        <f t="shared" si="6"/>
        <v>47.1016675337477</v>
      </c>
      <c r="AN33" s="36">
        <f t="shared" si="7"/>
        <v>71.74228526053503</v>
      </c>
    </row>
    <row r="34" spans="1:40" ht="11.25">
      <c r="A34" s="14">
        <v>24</v>
      </c>
      <c r="B34" s="15" t="s">
        <v>69</v>
      </c>
      <c r="C34" s="16"/>
      <c r="D34" s="41">
        <v>20079</v>
      </c>
      <c r="E34" s="41">
        <v>11324000</v>
      </c>
      <c r="F34" s="41">
        <v>8808600</v>
      </c>
      <c r="G34" s="41">
        <v>1</v>
      </c>
      <c r="H34" s="41">
        <v>1</v>
      </c>
      <c r="I34" s="41">
        <v>11324000</v>
      </c>
      <c r="J34" s="41">
        <v>8808600</v>
      </c>
      <c r="K34" s="41">
        <v>20079</v>
      </c>
      <c r="L34" s="41">
        <v>15183</v>
      </c>
      <c r="M34" s="17">
        <f t="shared" si="3"/>
        <v>100</v>
      </c>
      <c r="N34" s="17">
        <f t="shared" si="0"/>
        <v>77.8</v>
      </c>
      <c r="O34" s="17">
        <f t="shared" si="1"/>
        <v>100</v>
      </c>
      <c r="P34" s="17">
        <f t="shared" si="2"/>
        <v>77.8</v>
      </c>
      <c r="Q34" s="41">
        <v>920000</v>
      </c>
      <c r="R34" s="41">
        <v>920000</v>
      </c>
      <c r="S34" s="41">
        <v>5951</v>
      </c>
      <c r="T34" s="41">
        <v>5951</v>
      </c>
      <c r="U34" s="41">
        <v>5951</v>
      </c>
      <c r="V34" s="41">
        <v>3970000</v>
      </c>
      <c r="W34" s="41">
        <v>3970000</v>
      </c>
      <c r="X34" s="41">
        <v>3970000</v>
      </c>
      <c r="Y34" s="41">
        <v>4975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10462</v>
      </c>
      <c r="AI34" s="41">
        <v>0</v>
      </c>
      <c r="AJ34" s="33">
        <f t="shared" si="4"/>
        <v>26030</v>
      </c>
      <c r="AK34" s="33">
        <f t="shared" si="5"/>
        <v>36492</v>
      </c>
      <c r="AL34" s="35">
        <v>56931</v>
      </c>
      <c r="AM34" s="36">
        <f t="shared" si="6"/>
        <v>45.722014368270365</v>
      </c>
      <c r="AN34" s="36">
        <f t="shared" si="7"/>
        <v>64.09864572904041</v>
      </c>
    </row>
    <row r="35" spans="1:40" ht="11.25">
      <c r="A35" s="14">
        <v>25</v>
      </c>
      <c r="B35" s="15" t="s">
        <v>70</v>
      </c>
      <c r="C35" s="16"/>
      <c r="D35" s="41">
        <v>18374</v>
      </c>
      <c r="E35" s="41">
        <v>19850000</v>
      </c>
      <c r="F35" s="41">
        <v>12390000</v>
      </c>
      <c r="G35" s="41">
        <v>3</v>
      </c>
      <c r="H35" s="41">
        <v>3</v>
      </c>
      <c r="I35" s="41">
        <v>19850000</v>
      </c>
      <c r="J35" s="41">
        <v>12390000</v>
      </c>
      <c r="K35" s="41">
        <v>18374</v>
      </c>
      <c r="L35" s="41">
        <v>13453</v>
      </c>
      <c r="M35" s="17">
        <f t="shared" si="3"/>
        <v>100</v>
      </c>
      <c r="N35" s="17">
        <f t="shared" si="0"/>
        <v>62.4</v>
      </c>
      <c r="O35" s="17">
        <f t="shared" si="1"/>
        <v>100</v>
      </c>
      <c r="P35" s="17">
        <f t="shared" si="2"/>
        <v>62.4</v>
      </c>
      <c r="Q35" s="41">
        <v>0</v>
      </c>
      <c r="R35" s="41">
        <v>0</v>
      </c>
      <c r="S35" s="41">
        <v>7943</v>
      </c>
      <c r="T35" s="41">
        <v>7943</v>
      </c>
      <c r="U35" s="41">
        <v>7943</v>
      </c>
      <c r="V35" s="41">
        <v>6840000</v>
      </c>
      <c r="W35" s="41">
        <v>6840000</v>
      </c>
      <c r="X35" s="41">
        <v>6840000</v>
      </c>
      <c r="Y35" s="41">
        <v>6941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33">
        <f t="shared" si="4"/>
        <v>26317</v>
      </c>
      <c r="AK35" s="33">
        <f t="shared" si="5"/>
        <v>26317</v>
      </c>
      <c r="AL35" s="35">
        <v>44868</v>
      </c>
      <c r="AM35" s="36">
        <f t="shared" si="6"/>
        <v>58.654274761522686</v>
      </c>
      <c r="AN35" s="36">
        <f t="shared" si="7"/>
        <v>58.654274761522686</v>
      </c>
    </row>
    <row r="36" spans="1:40" ht="11.25">
      <c r="A36" s="14">
        <v>26</v>
      </c>
      <c r="B36" s="15" t="s">
        <v>71</v>
      </c>
      <c r="C36" s="16"/>
      <c r="D36" s="41">
        <v>25626</v>
      </c>
      <c r="E36" s="41">
        <v>20726000</v>
      </c>
      <c r="F36" s="41">
        <v>8385200</v>
      </c>
      <c r="G36" s="41">
        <v>1</v>
      </c>
      <c r="H36" s="41">
        <v>1</v>
      </c>
      <c r="I36" s="41">
        <v>20726000</v>
      </c>
      <c r="J36" s="41">
        <v>8385200</v>
      </c>
      <c r="K36" s="41">
        <v>25626</v>
      </c>
      <c r="L36" s="41">
        <v>24225</v>
      </c>
      <c r="M36" s="17">
        <f t="shared" si="3"/>
        <v>100</v>
      </c>
      <c r="N36" s="17">
        <f t="shared" si="0"/>
        <v>40.5</v>
      </c>
      <c r="O36" s="17">
        <f t="shared" si="1"/>
        <v>100</v>
      </c>
      <c r="P36" s="17">
        <f t="shared" si="2"/>
        <v>40.5</v>
      </c>
      <c r="Q36" s="41">
        <v>0</v>
      </c>
      <c r="R36" s="41">
        <v>0</v>
      </c>
      <c r="S36" s="41">
        <v>7043</v>
      </c>
      <c r="T36" s="41">
        <v>7043</v>
      </c>
      <c r="U36" s="41">
        <v>7043</v>
      </c>
      <c r="V36" s="41">
        <v>5880000</v>
      </c>
      <c r="W36" s="41">
        <v>5880000</v>
      </c>
      <c r="X36" s="41">
        <v>5880000</v>
      </c>
      <c r="Y36" s="41">
        <v>6070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5754</v>
      </c>
      <c r="AI36" s="41">
        <v>0</v>
      </c>
      <c r="AJ36" s="33">
        <f t="shared" si="4"/>
        <v>32669</v>
      </c>
      <c r="AK36" s="33">
        <f t="shared" si="5"/>
        <v>38423</v>
      </c>
      <c r="AL36" s="35">
        <v>43940</v>
      </c>
      <c r="AM36" s="36">
        <f t="shared" si="6"/>
        <v>74.3491124260355</v>
      </c>
      <c r="AN36" s="36">
        <f t="shared" si="7"/>
        <v>87.44424214838415</v>
      </c>
    </row>
    <row r="37" spans="1:40" ht="11.25">
      <c r="A37" s="14">
        <v>27</v>
      </c>
      <c r="B37" s="15" t="s">
        <v>72</v>
      </c>
      <c r="C37" s="16"/>
      <c r="D37" s="41">
        <v>6483</v>
      </c>
      <c r="E37" s="41">
        <v>12290000</v>
      </c>
      <c r="F37" s="41">
        <v>3025685</v>
      </c>
      <c r="G37" s="41">
        <v>0</v>
      </c>
      <c r="H37" s="41">
        <v>0</v>
      </c>
      <c r="I37" s="41">
        <v>12290000</v>
      </c>
      <c r="J37" s="41">
        <v>3025685</v>
      </c>
      <c r="K37" s="41">
        <v>6483</v>
      </c>
      <c r="L37" s="41">
        <v>3960</v>
      </c>
      <c r="M37" s="17">
        <f t="shared" si="3"/>
        <v>100</v>
      </c>
      <c r="N37" s="17">
        <f t="shared" si="0"/>
        <v>24.6</v>
      </c>
      <c r="O37" s="17">
        <f t="shared" si="1"/>
        <v>0</v>
      </c>
      <c r="P37" s="17">
        <f t="shared" si="2"/>
        <v>24.6</v>
      </c>
      <c r="Q37" s="41">
        <v>0</v>
      </c>
      <c r="R37" s="41">
        <v>0</v>
      </c>
      <c r="S37" s="41">
        <v>7033</v>
      </c>
      <c r="T37" s="41">
        <v>7033</v>
      </c>
      <c r="U37" s="41">
        <v>7033</v>
      </c>
      <c r="V37" s="41">
        <v>5640000</v>
      </c>
      <c r="W37" s="41">
        <v>5640000</v>
      </c>
      <c r="X37" s="41">
        <v>5640000</v>
      </c>
      <c r="Y37" s="41">
        <v>5913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510</v>
      </c>
      <c r="AH37" s="41">
        <v>14165</v>
      </c>
      <c r="AI37" s="41">
        <v>1735</v>
      </c>
      <c r="AJ37" s="33">
        <f t="shared" si="4"/>
        <v>13516</v>
      </c>
      <c r="AK37" s="33">
        <f t="shared" si="5"/>
        <v>28191</v>
      </c>
      <c r="AL37" s="35">
        <v>45715</v>
      </c>
      <c r="AM37" s="36">
        <f t="shared" si="6"/>
        <v>29.565788034561958</v>
      </c>
      <c r="AN37" s="36">
        <f t="shared" si="7"/>
        <v>61.666848955485065</v>
      </c>
    </row>
    <row r="38" spans="1:40" ht="11.25">
      <c r="A38" s="14">
        <v>28</v>
      </c>
      <c r="B38" s="15" t="s">
        <v>73</v>
      </c>
      <c r="C38" s="16"/>
      <c r="D38" s="41">
        <v>41516</v>
      </c>
      <c r="E38" s="41">
        <v>18929000</v>
      </c>
      <c r="F38" s="41">
        <v>15501700</v>
      </c>
      <c r="G38" s="41">
        <v>0</v>
      </c>
      <c r="H38" s="41">
        <v>0</v>
      </c>
      <c r="I38" s="41">
        <v>18929000</v>
      </c>
      <c r="J38" s="41">
        <v>15501700</v>
      </c>
      <c r="K38" s="41">
        <v>41516</v>
      </c>
      <c r="L38" s="41">
        <v>39015</v>
      </c>
      <c r="M38" s="17">
        <f t="shared" si="3"/>
        <v>100</v>
      </c>
      <c r="N38" s="17">
        <f t="shared" si="0"/>
        <v>81.9</v>
      </c>
      <c r="O38" s="17">
        <f t="shared" si="1"/>
        <v>0</v>
      </c>
      <c r="P38" s="17">
        <f t="shared" si="2"/>
        <v>81.9</v>
      </c>
      <c r="Q38" s="41">
        <v>1140000</v>
      </c>
      <c r="R38" s="41">
        <v>1140000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24281</v>
      </c>
      <c r="AI38" s="41">
        <v>0</v>
      </c>
      <c r="AJ38" s="33">
        <f t="shared" si="4"/>
        <v>41516</v>
      </c>
      <c r="AK38" s="33">
        <f t="shared" si="5"/>
        <v>65797</v>
      </c>
      <c r="AL38" s="35">
        <v>94461</v>
      </c>
      <c r="AM38" s="36">
        <f t="shared" si="6"/>
        <v>43.950413398121974</v>
      </c>
      <c r="AN38" s="36">
        <f t="shared" si="7"/>
        <v>69.65520161759879</v>
      </c>
    </row>
    <row r="39" spans="1:40" ht="11.25">
      <c r="A39" s="14">
        <v>29</v>
      </c>
      <c r="B39" s="15" t="s">
        <v>74</v>
      </c>
      <c r="C39" s="16"/>
      <c r="D39" s="41">
        <v>6126</v>
      </c>
      <c r="E39" s="41">
        <v>5649000</v>
      </c>
      <c r="F39" s="41">
        <v>3505400</v>
      </c>
      <c r="G39" s="41">
        <v>1</v>
      </c>
      <c r="H39" s="41">
        <v>1</v>
      </c>
      <c r="I39" s="41">
        <v>5649000</v>
      </c>
      <c r="J39" s="41">
        <v>3505400</v>
      </c>
      <c r="K39" s="41">
        <v>6126</v>
      </c>
      <c r="L39" s="41">
        <v>4277</v>
      </c>
      <c r="M39" s="17">
        <f t="shared" si="3"/>
        <v>100</v>
      </c>
      <c r="N39" s="17">
        <f t="shared" si="0"/>
        <v>62.1</v>
      </c>
      <c r="O39" s="17">
        <f t="shared" si="1"/>
        <v>100</v>
      </c>
      <c r="P39" s="17">
        <f t="shared" si="2"/>
        <v>62.1</v>
      </c>
      <c r="Q39" s="41">
        <v>0</v>
      </c>
      <c r="R39" s="41">
        <v>0</v>
      </c>
      <c r="S39" s="41">
        <v>2110</v>
      </c>
      <c r="T39" s="41">
        <v>2110</v>
      </c>
      <c r="U39" s="41">
        <v>2110</v>
      </c>
      <c r="V39" s="41">
        <v>3910000</v>
      </c>
      <c r="W39" s="41">
        <v>3910000</v>
      </c>
      <c r="X39" s="41">
        <v>3910000</v>
      </c>
      <c r="Y39" s="41">
        <v>1520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11994</v>
      </c>
      <c r="AI39" s="41">
        <v>1355</v>
      </c>
      <c r="AJ39" s="33">
        <f t="shared" si="4"/>
        <v>8236</v>
      </c>
      <c r="AK39" s="33">
        <f t="shared" si="5"/>
        <v>20230</v>
      </c>
      <c r="AL39" s="35">
        <v>37732</v>
      </c>
      <c r="AM39" s="36">
        <f t="shared" si="6"/>
        <v>21.827626417894624</v>
      </c>
      <c r="AN39" s="36">
        <f t="shared" si="7"/>
        <v>53.61496872681013</v>
      </c>
    </row>
    <row r="40" spans="1:40" ht="11.25">
      <c r="A40" s="14">
        <v>30</v>
      </c>
      <c r="B40" s="15" t="s">
        <v>75</v>
      </c>
      <c r="C40" s="16"/>
      <c r="D40" s="41">
        <v>3744</v>
      </c>
      <c r="E40" s="41">
        <v>3605000</v>
      </c>
      <c r="F40" s="41">
        <v>1921600</v>
      </c>
      <c r="G40" s="41">
        <v>1</v>
      </c>
      <c r="H40" s="41">
        <v>1</v>
      </c>
      <c r="I40" s="41">
        <v>3605000</v>
      </c>
      <c r="J40" s="41">
        <v>1921600</v>
      </c>
      <c r="K40" s="41">
        <v>3744</v>
      </c>
      <c r="L40" s="41">
        <v>1039</v>
      </c>
      <c r="M40" s="17">
        <f t="shared" si="3"/>
        <v>100</v>
      </c>
      <c r="N40" s="17">
        <f t="shared" si="0"/>
        <v>53.3</v>
      </c>
      <c r="O40" s="17">
        <f t="shared" si="1"/>
        <v>100</v>
      </c>
      <c r="P40" s="17">
        <f t="shared" si="2"/>
        <v>53.3</v>
      </c>
      <c r="Q40" s="41">
        <v>0</v>
      </c>
      <c r="R40" s="41">
        <v>0</v>
      </c>
      <c r="S40" s="41">
        <v>2769</v>
      </c>
      <c r="T40" s="41">
        <v>2769</v>
      </c>
      <c r="U40" s="41">
        <v>2769</v>
      </c>
      <c r="V40" s="41">
        <v>1940000</v>
      </c>
      <c r="W40" s="41">
        <v>1940000</v>
      </c>
      <c r="X40" s="41">
        <v>1940000</v>
      </c>
      <c r="Y40" s="41">
        <v>1704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23316</v>
      </c>
      <c r="AI40" s="41">
        <v>0</v>
      </c>
      <c r="AJ40" s="33">
        <f t="shared" si="4"/>
        <v>6513</v>
      </c>
      <c r="AK40" s="33">
        <f t="shared" si="5"/>
        <v>29829</v>
      </c>
      <c r="AL40" s="35">
        <v>51397</v>
      </c>
      <c r="AM40" s="36">
        <f t="shared" si="6"/>
        <v>12.671945833414403</v>
      </c>
      <c r="AN40" s="36">
        <f t="shared" si="7"/>
        <v>58.03646127205868</v>
      </c>
    </row>
    <row r="41" spans="1:40" ht="11.25">
      <c r="A41" s="14">
        <v>31</v>
      </c>
      <c r="B41" s="15" t="s">
        <v>76</v>
      </c>
      <c r="C41" s="16"/>
      <c r="D41" s="41">
        <v>37490</v>
      </c>
      <c r="E41" s="41">
        <v>19007000</v>
      </c>
      <c r="F41" s="41">
        <v>10144370</v>
      </c>
      <c r="G41" s="41">
        <v>1</v>
      </c>
      <c r="H41" s="41">
        <v>1</v>
      </c>
      <c r="I41" s="41">
        <v>19007000</v>
      </c>
      <c r="J41" s="41">
        <v>10144370</v>
      </c>
      <c r="K41" s="41">
        <v>37490</v>
      </c>
      <c r="L41" s="41">
        <v>34942</v>
      </c>
      <c r="M41" s="17">
        <f t="shared" si="3"/>
        <v>100</v>
      </c>
      <c r="N41" s="17">
        <f t="shared" si="0"/>
        <v>53.4</v>
      </c>
      <c r="O41" s="17">
        <f t="shared" si="1"/>
        <v>100</v>
      </c>
      <c r="P41" s="17">
        <f t="shared" si="2"/>
        <v>53.4</v>
      </c>
      <c r="Q41" s="41">
        <v>7294000</v>
      </c>
      <c r="R41" s="41">
        <v>6961200</v>
      </c>
      <c r="S41" s="41">
        <v>5266</v>
      </c>
      <c r="T41" s="41">
        <v>5266</v>
      </c>
      <c r="U41" s="41">
        <v>5266</v>
      </c>
      <c r="V41" s="41">
        <v>3534000</v>
      </c>
      <c r="W41" s="41">
        <v>3534000</v>
      </c>
      <c r="X41" s="41">
        <v>3534000</v>
      </c>
      <c r="Y41" s="41">
        <v>4525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1348</v>
      </c>
      <c r="AH41" s="41">
        <v>3065</v>
      </c>
      <c r="AI41" s="41">
        <v>0</v>
      </c>
      <c r="AJ41" s="33">
        <f t="shared" si="4"/>
        <v>42756</v>
      </c>
      <c r="AK41" s="33">
        <f t="shared" si="5"/>
        <v>47169</v>
      </c>
      <c r="AL41" s="35">
        <v>47918</v>
      </c>
      <c r="AM41" s="36">
        <f t="shared" si="6"/>
        <v>89.22743019324679</v>
      </c>
      <c r="AN41" s="36">
        <f t="shared" si="7"/>
        <v>98.43691305981051</v>
      </c>
    </row>
    <row r="42" spans="1:40" ht="11.25">
      <c r="A42" s="14">
        <v>32</v>
      </c>
      <c r="B42" s="15" t="s">
        <v>77</v>
      </c>
      <c r="C42" s="16"/>
      <c r="D42" s="41">
        <v>23632</v>
      </c>
      <c r="E42" s="41">
        <v>26440000</v>
      </c>
      <c r="F42" s="41">
        <v>11693000</v>
      </c>
      <c r="G42" s="41">
        <v>0</v>
      </c>
      <c r="H42" s="41">
        <v>0</v>
      </c>
      <c r="I42" s="41">
        <v>26440000</v>
      </c>
      <c r="J42" s="41">
        <v>11693000</v>
      </c>
      <c r="K42" s="41">
        <v>23632</v>
      </c>
      <c r="L42" s="41">
        <v>19316</v>
      </c>
      <c r="M42" s="17">
        <f t="shared" si="3"/>
        <v>100</v>
      </c>
      <c r="N42" s="17">
        <f t="shared" si="0"/>
        <v>44.2</v>
      </c>
      <c r="O42" s="17">
        <f t="shared" si="1"/>
        <v>0</v>
      </c>
      <c r="P42" s="17">
        <f t="shared" si="2"/>
        <v>44.2</v>
      </c>
      <c r="Q42" s="41">
        <v>0</v>
      </c>
      <c r="R42" s="41">
        <v>0</v>
      </c>
      <c r="S42" s="41">
        <v>4690</v>
      </c>
      <c r="T42" s="41">
        <v>4690</v>
      </c>
      <c r="U42" s="41">
        <v>4690</v>
      </c>
      <c r="V42" s="41">
        <v>3620000</v>
      </c>
      <c r="W42" s="41">
        <v>3620000</v>
      </c>
      <c r="X42" s="41">
        <v>3620000</v>
      </c>
      <c r="Y42" s="41">
        <v>3326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13364</v>
      </c>
      <c r="AI42" s="41">
        <v>834</v>
      </c>
      <c r="AJ42" s="33">
        <f t="shared" si="4"/>
        <v>28322</v>
      </c>
      <c r="AK42" s="33">
        <f t="shared" si="5"/>
        <v>41686</v>
      </c>
      <c r="AL42" s="35">
        <v>53446</v>
      </c>
      <c r="AM42" s="36">
        <f t="shared" si="6"/>
        <v>52.99180481233394</v>
      </c>
      <c r="AN42" s="36">
        <f t="shared" si="7"/>
        <v>77.9964824308648</v>
      </c>
    </row>
    <row r="43" spans="1:40" ht="11.25">
      <c r="A43" s="14">
        <v>33</v>
      </c>
      <c r="B43" s="15" t="s">
        <v>19</v>
      </c>
      <c r="C43" s="16"/>
      <c r="D43" s="41">
        <v>8160</v>
      </c>
      <c r="E43" s="41">
        <v>14783000</v>
      </c>
      <c r="F43" s="41">
        <v>2838600</v>
      </c>
      <c r="G43" s="41">
        <v>1</v>
      </c>
      <c r="H43" s="41">
        <v>1</v>
      </c>
      <c r="I43" s="41">
        <v>14783000</v>
      </c>
      <c r="J43" s="41">
        <v>2838600</v>
      </c>
      <c r="K43" s="41">
        <v>8160</v>
      </c>
      <c r="L43" s="41">
        <v>6921</v>
      </c>
      <c r="M43" s="17">
        <f t="shared" si="3"/>
        <v>100</v>
      </c>
      <c r="N43" s="17">
        <f t="shared" si="0"/>
        <v>19.2</v>
      </c>
      <c r="O43" s="17">
        <f t="shared" si="1"/>
        <v>100</v>
      </c>
      <c r="P43" s="17">
        <f t="shared" si="2"/>
        <v>19.2</v>
      </c>
      <c r="Q43" s="41">
        <v>0</v>
      </c>
      <c r="R43" s="41">
        <v>0</v>
      </c>
      <c r="S43" s="41">
        <v>3993</v>
      </c>
      <c r="T43" s="41">
        <v>3993</v>
      </c>
      <c r="U43" s="41">
        <v>3993</v>
      </c>
      <c r="V43" s="41">
        <v>3179000</v>
      </c>
      <c r="W43" s="41">
        <v>3179000</v>
      </c>
      <c r="X43" s="41">
        <v>3179000</v>
      </c>
      <c r="Y43" s="41">
        <v>3617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11746</v>
      </c>
      <c r="AI43" s="41">
        <v>0</v>
      </c>
      <c r="AJ43" s="33">
        <f t="shared" si="4"/>
        <v>12153</v>
      </c>
      <c r="AK43" s="33">
        <f t="shared" si="5"/>
        <v>23899</v>
      </c>
      <c r="AL43" s="35">
        <v>34122</v>
      </c>
      <c r="AM43" s="36">
        <f t="shared" si="6"/>
        <v>35.61631791805873</v>
      </c>
      <c r="AN43" s="36">
        <f t="shared" si="7"/>
        <v>70.03985698376414</v>
      </c>
    </row>
    <row r="44" spans="1:40" ht="11.25">
      <c r="A44" s="14">
        <v>34</v>
      </c>
      <c r="B44" s="15" t="s">
        <v>20</v>
      </c>
      <c r="C44" s="16"/>
      <c r="D44" s="41">
        <v>9581</v>
      </c>
      <c r="E44" s="41">
        <v>6870000</v>
      </c>
      <c r="F44" s="41">
        <v>2430500</v>
      </c>
      <c r="G44" s="41">
        <v>0</v>
      </c>
      <c r="H44" s="41">
        <v>0</v>
      </c>
      <c r="I44" s="41">
        <v>6870000</v>
      </c>
      <c r="J44" s="41">
        <v>2430500</v>
      </c>
      <c r="K44" s="41">
        <v>9581</v>
      </c>
      <c r="L44" s="41">
        <v>6518</v>
      </c>
      <c r="M44" s="17">
        <f t="shared" si="3"/>
        <v>100</v>
      </c>
      <c r="N44" s="17">
        <f t="shared" si="0"/>
        <v>35.4</v>
      </c>
      <c r="O44" s="17">
        <f t="shared" si="1"/>
        <v>0</v>
      </c>
      <c r="P44" s="17">
        <f t="shared" si="2"/>
        <v>35.4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747</v>
      </c>
      <c r="AH44" s="41">
        <v>3441</v>
      </c>
      <c r="AI44" s="41">
        <v>0</v>
      </c>
      <c r="AJ44" s="33">
        <f t="shared" si="4"/>
        <v>9581</v>
      </c>
      <c r="AK44" s="33">
        <f t="shared" si="5"/>
        <v>13769</v>
      </c>
      <c r="AL44" s="35">
        <v>18095</v>
      </c>
      <c r="AM44" s="36">
        <f t="shared" si="6"/>
        <v>52.94832826747721</v>
      </c>
      <c r="AN44" s="36">
        <f t="shared" si="7"/>
        <v>76.09284332688588</v>
      </c>
    </row>
    <row r="45" spans="1:40" ht="11.25">
      <c r="A45" s="14">
        <v>35</v>
      </c>
      <c r="B45" s="15" t="s">
        <v>78</v>
      </c>
      <c r="C45" s="16"/>
      <c r="D45" s="41">
        <v>11471</v>
      </c>
      <c r="E45" s="41">
        <v>10229000</v>
      </c>
      <c r="F45" s="41">
        <v>6869200</v>
      </c>
      <c r="G45" s="41">
        <v>1</v>
      </c>
      <c r="H45" s="41">
        <v>1</v>
      </c>
      <c r="I45" s="41">
        <v>10229000</v>
      </c>
      <c r="J45" s="41">
        <v>6869200</v>
      </c>
      <c r="K45" s="41">
        <v>11471</v>
      </c>
      <c r="L45" s="41">
        <v>8755</v>
      </c>
      <c r="M45" s="17">
        <f t="shared" si="3"/>
        <v>100</v>
      </c>
      <c r="N45" s="17">
        <f t="shared" si="0"/>
        <v>67.2</v>
      </c>
      <c r="O45" s="17">
        <f t="shared" si="1"/>
        <v>100</v>
      </c>
      <c r="P45" s="17">
        <f t="shared" si="2"/>
        <v>67.2</v>
      </c>
      <c r="Q45" s="41">
        <v>0</v>
      </c>
      <c r="R45" s="41">
        <v>0</v>
      </c>
      <c r="S45" s="41">
        <v>3744</v>
      </c>
      <c r="T45" s="41">
        <v>3744</v>
      </c>
      <c r="U45" s="41">
        <v>3744</v>
      </c>
      <c r="V45" s="41">
        <v>4320000</v>
      </c>
      <c r="W45" s="41">
        <v>4320000</v>
      </c>
      <c r="X45" s="41">
        <v>4320000</v>
      </c>
      <c r="Y45" s="41">
        <v>3474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2883</v>
      </c>
      <c r="AI45" s="41">
        <v>0</v>
      </c>
      <c r="AJ45" s="33">
        <f t="shared" si="4"/>
        <v>15215</v>
      </c>
      <c r="AK45" s="33">
        <f t="shared" si="5"/>
        <v>18098</v>
      </c>
      <c r="AL45" s="35">
        <v>21373</v>
      </c>
      <c r="AM45" s="36">
        <f t="shared" si="6"/>
        <v>71.187947410284</v>
      </c>
      <c r="AN45" s="36">
        <f t="shared" si="7"/>
        <v>84.6769288354466</v>
      </c>
    </row>
    <row r="46" spans="1:40" ht="11.25">
      <c r="A46" s="14">
        <v>36</v>
      </c>
      <c r="B46" s="15" t="s">
        <v>21</v>
      </c>
      <c r="C46" s="16"/>
      <c r="D46" s="41">
        <v>34909</v>
      </c>
      <c r="E46" s="41">
        <v>17078000</v>
      </c>
      <c r="F46" s="41">
        <v>13233854</v>
      </c>
      <c r="G46" s="41">
        <v>0</v>
      </c>
      <c r="H46" s="41">
        <v>0</v>
      </c>
      <c r="I46" s="41">
        <v>15711000</v>
      </c>
      <c r="J46" s="41">
        <v>13233854</v>
      </c>
      <c r="K46" s="41">
        <v>34909</v>
      </c>
      <c r="L46" s="41">
        <v>32506</v>
      </c>
      <c r="M46" s="17">
        <f t="shared" si="3"/>
        <v>100</v>
      </c>
      <c r="N46" s="17">
        <f t="shared" si="0"/>
        <v>77.5</v>
      </c>
      <c r="O46" s="17">
        <f t="shared" si="1"/>
        <v>0</v>
      </c>
      <c r="P46" s="17">
        <f t="shared" si="2"/>
        <v>84.2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822</v>
      </c>
      <c r="AI46" s="41">
        <v>0</v>
      </c>
      <c r="AJ46" s="33">
        <f t="shared" si="4"/>
        <v>34909</v>
      </c>
      <c r="AK46" s="33">
        <f t="shared" si="5"/>
        <v>35731</v>
      </c>
      <c r="AL46" s="35">
        <v>38516</v>
      </c>
      <c r="AM46" s="36">
        <f t="shared" si="6"/>
        <v>90.63506075397237</v>
      </c>
      <c r="AN46" s="36">
        <f t="shared" si="7"/>
        <v>92.76923875791879</v>
      </c>
    </row>
    <row r="47" spans="1:40" ht="11.25">
      <c r="A47" s="14">
        <v>37</v>
      </c>
      <c r="B47" s="15" t="s">
        <v>22</v>
      </c>
      <c r="C47" s="16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17">
        <f t="shared" si="3"/>
        <v>0</v>
      </c>
      <c r="N47" s="17">
        <f t="shared" si="0"/>
        <v>0</v>
      </c>
      <c r="O47" s="17">
        <f t="shared" si="1"/>
        <v>0</v>
      </c>
      <c r="P47" s="17">
        <f t="shared" si="2"/>
        <v>0</v>
      </c>
      <c r="Q47" s="41">
        <v>400000</v>
      </c>
      <c r="R47" s="41">
        <v>400000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8062</v>
      </c>
      <c r="AI47" s="41">
        <v>2971</v>
      </c>
      <c r="AJ47" s="33">
        <f t="shared" si="4"/>
        <v>0</v>
      </c>
      <c r="AK47" s="33">
        <f t="shared" si="5"/>
        <v>8062</v>
      </c>
      <c r="AL47" s="35">
        <v>19472</v>
      </c>
      <c r="AM47" s="36">
        <f t="shared" si="6"/>
        <v>0</v>
      </c>
      <c r="AN47" s="36">
        <f t="shared" si="7"/>
        <v>41.40304026294166</v>
      </c>
    </row>
    <row r="48" spans="1:40" ht="11.25">
      <c r="A48" s="14">
        <v>38</v>
      </c>
      <c r="B48" s="15" t="s">
        <v>23</v>
      </c>
      <c r="C48" s="16"/>
      <c r="D48" s="41">
        <v>7594</v>
      </c>
      <c r="E48" s="41">
        <v>6019000</v>
      </c>
      <c r="F48" s="41">
        <v>5224200</v>
      </c>
      <c r="G48" s="41">
        <v>1</v>
      </c>
      <c r="H48" s="41">
        <v>1</v>
      </c>
      <c r="I48" s="41">
        <v>6019000</v>
      </c>
      <c r="J48" s="41">
        <v>5224200</v>
      </c>
      <c r="K48" s="41">
        <v>7594</v>
      </c>
      <c r="L48" s="41">
        <v>3431</v>
      </c>
      <c r="M48" s="17">
        <f t="shared" si="3"/>
        <v>100</v>
      </c>
      <c r="N48" s="17">
        <f t="shared" si="0"/>
        <v>86.8</v>
      </c>
      <c r="O48" s="17">
        <f t="shared" si="1"/>
        <v>100</v>
      </c>
      <c r="P48" s="17">
        <f t="shared" si="2"/>
        <v>86.8</v>
      </c>
      <c r="Q48" s="41">
        <v>0</v>
      </c>
      <c r="R48" s="41">
        <v>0</v>
      </c>
      <c r="S48" s="41">
        <v>5216</v>
      </c>
      <c r="T48" s="41">
        <v>5216</v>
      </c>
      <c r="U48" s="41">
        <v>5216</v>
      </c>
      <c r="V48" s="41">
        <v>3033000</v>
      </c>
      <c r="W48" s="41">
        <v>3033000</v>
      </c>
      <c r="X48" s="41">
        <v>3033000</v>
      </c>
      <c r="Y48" s="41">
        <v>4449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3271</v>
      </c>
      <c r="AI48" s="41">
        <v>0</v>
      </c>
      <c r="AJ48" s="33">
        <f t="shared" si="4"/>
        <v>12810</v>
      </c>
      <c r="AK48" s="33">
        <f t="shared" si="5"/>
        <v>16081</v>
      </c>
      <c r="AL48" s="35">
        <v>16882</v>
      </c>
      <c r="AM48" s="36">
        <f t="shared" si="6"/>
        <v>75.87963511432295</v>
      </c>
      <c r="AN48" s="36">
        <f t="shared" si="7"/>
        <v>95.25530150456107</v>
      </c>
    </row>
    <row r="49" spans="1:40" ht="11.25">
      <c r="A49" s="14">
        <v>39</v>
      </c>
      <c r="B49" s="15" t="s">
        <v>24</v>
      </c>
      <c r="C49" s="16"/>
      <c r="D49" s="41">
        <v>34090</v>
      </c>
      <c r="E49" s="41">
        <v>24659000</v>
      </c>
      <c r="F49" s="41">
        <v>11779798</v>
      </c>
      <c r="G49" s="41">
        <v>0</v>
      </c>
      <c r="H49" s="41">
        <v>0</v>
      </c>
      <c r="I49" s="41">
        <v>24659000</v>
      </c>
      <c r="J49" s="41">
        <v>11779798</v>
      </c>
      <c r="K49" s="41">
        <v>34090</v>
      </c>
      <c r="L49" s="41">
        <v>33518</v>
      </c>
      <c r="M49" s="17">
        <f t="shared" si="3"/>
        <v>100</v>
      </c>
      <c r="N49" s="17">
        <f t="shared" si="0"/>
        <v>47.8</v>
      </c>
      <c r="O49" s="17">
        <f t="shared" si="1"/>
        <v>0</v>
      </c>
      <c r="P49" s="17">
        <f t="shared" si="2"/>
        <v>47.8</v>
      </c>
      <c r="Q49" s="41">
        <v>0</v>
      </c>
      <c r="R49" s="41">
        <v>0</v>
      </c>
      <c r="S49" s="41">
        <v>2351</v>
      </c>
      <c r="T49" s="41">
        <v>2351</v>
      </c>
      <c r="U49" s="41">
        <v>2000</v>
      </c>
      <c r="V49" s="41">
        <v>1320000</v>
      </c>
      <c r="W49" s="41">
        <v>1320000</v>
      </c>
      <c r="X49" s="41">
        <v>1320000</v>
      </c>
      <c r="Y49" s="41">
        <v>1621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9653</v>
      </c>
      <c r="AI49" s="41">
        <v>0</v>
      </c>
      <c r="AJ49" s="33">
        <f t="shared" si="4"/>
        <v>36441</v>
      </c>
      <c r="AK49" s="33">
        <f>D49+S49+Z49+AG49+AH49</f>
        <v>46094</v>
      </c>
      <c r="AL49" s="35">
        <v>47261</v>
      </c>
      <c r="AM49" s="36">
        <f t="shared" si="6"/>
        <v>77.10585895347116</v>
      </c>
      <c r="AN49" s="36">
        <f t="shared" si="7"/>
        <v>97.53073358583187</v>
      </c>
    </row>
    <row r="50" spans="1:40" ht="11.25">
      <c r="A50" s="14">
        <v>40</v>
      </c>
      <c r="B50" s="15" t="s">
        <v>25</v>
      </c>
      <c r="C50" s="16"/>
      <c r="D50" s="41">
        <v>3305</v>
      </c>
      <c r="E50" s="41">
        <v>4707000</v>
      </c>
      <c r="F50" s="41">
        <v>1913500</v>
      </c>
      <c r="G50" s="41">
        <v>0</v>
      </c>
      <c r="H50" s="41">
        <v>0</v>
      </c>
      <c r="I50" s="41">
        <v>4707000</v>
      </c>
      <c r="J50" s="41">
        <v>1913500</v>
      </c>
      <c r="K50" s="41">
        <v>3305</v>
      </c>
      <c r="L50" s="41">
        <v>2214</v>
      </c>
      <c r="M50" s="17">
        <f t="shared" si="3"/>
        <v>100</v>
      </c>
      <c r="N50" s="17">
        <f t="shared" si="0"/>
        <v>40.7</v>
      </c>
      <c r="O50" s="17">
        <f t="shared" si="1"/>
        <v>0</v>
      </c>
      <c r="P50" s="17">
        <f t="shared" si="2"/>
        <v>40.7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3321</v>
      </c>
      <c r="AI50" s="41">
        <v>0</v>
      </c>
      <c r="AJ50" s="33">
        <f t="shared" si="4"/>
        <v>3305</v>
      </c>
      <c r="AK50" s="33">
        <f t="shared" si="5"/>
        <v>6626</v>
      </c>
      <c r="AL50" s="35">
        <v>9906</v>
      </c>
      <c r="AM50" s="36">
        <f t="shared" si="6"/>
        <v>33.3636180092873</v>
      </c>
      <c r="AN50" s="36">
        <f t="shared" si="7"/>
        <v>66.88875429032909</v>
      </c>
    </row>
    <row r="51" spans="1:40" ht="11.25">
      <c r="A51" s="14">
        <v>41</v>
      </c>
      <c r="B51" s="15" t="s">
        <v>26</v>
      </c>
      <c r="C51" s="16"/>
      <c r="D51" s="41">
        <v>3779</v>
      </c>
      <c r="E51" s="41">
        <v>9105000</v>
      </c>
      <c r="F51" s="41">
        <v>1740000</v>
      </c>
      <c r="G51" s="41">
        <v>0</v>
      </c>
      <c r="H51" s="41">
        <v>0</v>
      </c>
      <c r="I51" s="41">
        <v>9105000</v>
      </c>
      <c r="J51" s="41">
        <v>1740000</v>
      </c>
      <c r="K51" s="41">
        <v>3779</v>
      </c>
      <c r="L51" s="41">
        <v>2233</v>
      </c>
      <c r="M51" s="17">
        <f t="shared" si="3"/>
        <v>100</v>
      </c>
      <c r="N51" s="17">
        <f t="shared" si="0"/>
        <v>19.1</v>
      </c>
      <c r="O51" s="17">
        <f t="shared" si="1"/>
        <v>0</v>
      </c>
      <c r="P51" s="17">
        <f t="shared" si="2"/>
        <v>19.1</v>
      </c>
      <c r="Q51" s="41">
        <v>0</v>
      </c>
      <c r="R51" s="41">
        <v>0</v>
      </c>
      <c r="S51" s="41">
        <v>5714</v>
      </c>
      <c r="T51" s="41">
        <v>5714</v>
      </c>
      <c r="U51" s="41">
        <v>5714</v>
      </c>
      <c r="V51" s="41">
        <v>3940000</v>
      </c>
      <c r="W51" s="41">
        <v>3940000</v>
      </c>
      <c r="X51" s="41">
        <v>3940000</v>
      </c>
      <c r="Y51" s="41">
        <v>5253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5306</v>
      </c>
      <c r="AI51" s="41">
        <v>0</v>
      </c>
      <c r="AJ51" s="33">
        <f t="shared" si="4"/>
        <v>9493</v>
      </c>
      <c r="AK51" s="33">
        <f t="shared" si="5"/>
        <v>14799</v>
      </c>
      <c r="AL51" s="35">
        <v>23433</v>
      </c>
      <c r="AM51" s="36">
        <f t="shared" si="6"/>
        <v>40.511244825673195</v>
      </c>
      <c r="AN51" s="36">
        <f t="shared" si="7"/>
        <v>63.15452566892843</v>
      </c>
    </row>
    <row r="52" spans="1:40" ht="11.25">
      <c r="A52" s="14">
        <v>42</v>
      </c>
      <c r="B52" s="15" t="s">
        <v>27</v>
      </c>
      <c r="C52" s="16"/>
      <c r="D52" s="41">
        <v>5830</v>
      </c>
      <c r="E52" s="41">
        <v>3862400</v>
      </c>
      <c r="F52" s="41">
        <v>2726800</v>
      </c>
      <c r="G52" s="41">
        <v>1</v>
      </c>
      <c r="H52" s="41">
        <v>1</v>
      </c>
      <c r="I52" s="41">
        <v>3862400</v>
      </c>
      <c r="J52" s="41">
        <v>2726800</v>
      </c>
      <c r="K52" s="41">
        <v>5830</v>
      </c>
      <c r="L52" s="41">
        <v>4657</v>
      </c>
      <c r="M52" s="17">
        <f t="shared" si="3"/>
        <v>100</v>
      </c>
      <c r="N52" s="17">
        <f t="shared" si="0"/>
        <v>70.6</v>
      </c>
      <c r="O52" s="17">
        <f t="shared" si="1"/>
        <v>100</v>
      </c>
      <c r="P52" s="17">
        <f t="shared" si="2"/>
        <v>70.6</v>
      </c>
      <c r="Q52" s="41">
        <v>0</v>
      </c>
      <c r="R52" s="41">
        <v>0</v>
      </c>
      <c r="S52" s="41">
        <v>2470</v>
      </c>
      <c r="T52" s="41">
        <v>2470</v>
      </c>
      <c r="U52" s="41">
        <v>2470</v>
      </c>
      <c r="V52" s="41">
        <v>2210000</v>
      </c>
      <c r="W52" s="41">
        <v>2210000</v>
      </c>
      <c r="X52" s="41">
        <v>2210000</v>
      </c>
      <c r="Y52" s="41">
        <v>2323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65</v>
      </c>
      <c r="AI52" s="41">
        <v>0</v>
      </c>
      <c r="AJ52" s="33">
        <f t="shared" si="4"/>
        <v>8300</v>
      </c>
      <c r="AK52" s="33">
        <f t="shared" si="5"/>
        <v>8365</v>
      </c>
      <c r="AL52" s="35">
        <v>9273</v>
      </c>
      <c r="AM52" s="36">
        <f t="shared" si="6"/>
        <v>89.50717135770516</v>
      </c>
      <c r="AN52" s="36">
        <f t="shared" si="7"/>
        <v>90.20813113339804</v>
      </c>
    </row>
    <row r="53" spans="1:40" ht="11.25">
      <c r="A53" s="14">
        <v>43</v>
      </c>
      <c r="B53" s="15" t="s">
        <v>28</v>
      </c>
      <c r="C53" s="16"/>
      <c r="D53" s="41">
        <v>12658</v>
      </c>
      <c r="E53" s="41">
        <v>11841000</v>
      </c>
      <c r="F53" s="41">
        <v>5447864</v>
      </c>
      <c r="G53" s="41">
        <v>0</v>
      </c>
      <c r="H53" s="41">
        <v>0</v>
      </c>
      <c r="I53" s="41">
        <v>11841000</v>
      </c>
      <c r="J53" s="41">
        <v>5447864</v>
      </c>
      <c r="K53" s="41">
        <v>12658</v>
      </c>
      <c r="L53" s="41">
        <v>9788</v>
      </c>
      <c r="M53" s="17">
        <f t="shared" si="3"/>
        <v>100</v>
      </c>
      <c r="N53" s="17">
        <f t="shared" si="0"/>
        <v>46</v>
      </c>
      <c r="O53" s="17">
        <f t="shared" si="1"/>
        <v>0</v>
      </c>
      <c r="P53" s="17">
        <f t="shared" si="2"/>
        <v>46</v>
      </c>
      <c r="Q53" s="41">
        <v>0</v>
      </c>
      <c r="R53" s="41">
        <v>0</v>
      </c>
      <c r="S53" s="41">
        <v>4017</v>
      </c>
      <c r="T53" s="41">
        <v>4017</v>
      </c>
      <c r="U53" s="41">
        <v>4017</v>
      </c>
      <c r="V53" s="41">
        <v>2520000</v>
      </c>
      <c r="W53" s="41">
        <v>2520000</v>
      </c>
      <c r="X53" s="41">
        <v>2520000</v>
      </c>
      <c r="Y53" s="41">
        <v>3713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2205</v>
      </c>
      <c r="AI53" s="41">
        <v>0</v>
      </c>
      <c r="AJ53" s="33">
        <f t="shared" si="4"/>
        <v>16675</v>
      </c>
      <c r="AK53" s="33">
        <f t="shared" si="5"/>
        <v>18880</v>
      </c>
      <c r="AL53" s="35">
        <v>25998</v>
      </c>
      <c r="AM53" s="36">
        <f t="shared" si="6"/>
        <v>64.139549196092</v>
      </c>
      <c r="AN53" s="36">
        <f t="shared" si="7"/>
        <v>72.62097084391107</v>
      </c>
    </row>
    <row r="54" spans="1:40" ht="11.25">
      <c r="A54" s="19">
        <v>44</v>
      </c>
      <c r="B54" s="20" t="s">
        <v>29</v>
      </c>
      <c r="C54" s="21"/>
      <c r="D54" s="42">
        <v>13833</v>
      </c>
      <c r="E54" s="42">
        <v>4340000</v>
      </c>
      <c r="F54" s="42">
        <v>3931770</v>
      </c>
      <c r="G54" s="42">
        <v>0</v>
      </c>
      <c r="H54" s="42">
        <v>0</v>
      </c>
      <c r="I54" s="42">
        <v>4340000</v>
      </c>
      <c r="J54" s="42">
        <v>3931770</v>
      </c>
      <c r="K54" s="42">
        <v>13833</v>
      </c>
      <c r="L54" s="42">
        <v>13455</v>
      </c>
      <c r="M54" s="22">
        <f t="shared" si="3"/>
        <v>100</v>
      </c>
      <c r="N54" s="22">
        <f t="shared" si="0"/>
        <v>90.6</v>
      </c>
      <c r="O54" s="22">
        <f t="shared" si="1"/>
        <v>0</v>
      </c>
      <c r="P54" s="22">
        <f t="shared" si="2"/>
        <v>90.6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1150</v>
      </c>
      <c r="AI54" s="42">
        <v>0</v>
      </c>
      <c r="AJ54" s="33">
        <f t="shared" si="4"/>
        <v>13833</v>
      </c>
      <c r="AK54" s="33">
        <f t="shared" si="5"/>
        <v>14983</v>
      </c>
      <c r="AL54" s="35">
        <v>17350</v>
      </c>
      <c r="AM54" s="36">
        <f t="shared" si="6"/>
        <v>79.72910662824208</v>
      </c>
      <c r="AN54" s="36">
        <f t="shared" si="7"/>
        <v>86.35734870317003</v>
      </c>
    </row>
    <row r="55" spans="1:35" ht="11.25">
      <c r="A55" s="23"/>
      <c r="B55" s="11" t="s">
        <v>62</v>
      </c>
      <c r="C55" s="12"/>
      <c r="D55" s="24">
        <f aca="true" t="shared" si="8" ref="D55:R55">SUMIF($B$11:$B$54,"*市",D$11:D$54)</f>
        <v>1696015</v>
      </c>
      <c r="E55" s="24">
        <f t="shared" si="8"/>
        <v>794176000</v>
      </c>
      <c r="F55" s="24">
        <f t="shared" si="8"/>
        <v>530582065</v>
      </c>
      <c r="G55" s="24">
        <f t="shared" si="8"/>
        <v>31</v>
      </c>
      <c r="H55" s="24">
        <f t="shared" si="8"/>
        <v>31</v>
      </c>
      <c r="I55" s="24">
        <f t="shared" si="8"/>
        <v>793879300</v>
      </c>
      <c r="J55" s="24">
        <f t="shared" si="8"/>
        <v>530184585</v>
      </c>
      <c r="K55" s="24">
        <f>SUMIF($B$11:$B$54,"*市",K$11:K$54)</f>
        <v>1694356</v>
      </c>
      <c r="L55" s="24">
        <f>SUMIF($B$11:$B$54,"*市",L$11:L$54)</f>
        <v>1548241</v>
      </c>
      <c r="M55" s="25">
        <f>IF(F55=0,0,ROUND((J55/F55)*100,1))</f>
        <v>99.9</v>
      </c>
      <c r="N55" s="25">
        <f t="shared" si="0"/>
        <v>66.8</v>
      </c>
      <c r="O55" s="25">
        <f t="shared" si="1"/>
        <v>100</v>
      </c>
      <c r="P55" s="25">
        <f t="shared" si="2"/>
        <v>66.8</v>
      </c>
      <c r="Q55" s="24">
        <f t="shared" si="8"/>
        <v>118620900</v>
      </c>
      <c r="R55" s="24">
        <f t="shared" si="8"/>
        <v>113689100</v>
      </c>
      <c r="S55" s="24">
        <f aca="true" t="shared" si="9" ref="S55:AI55">SUMIF($B$11:$B$54,"*市",S$11:S$54)</f>
        <v>128213</v>
      </c>
      <c r="T55" s="24">
        <f t="shared" si="9"/>
        <v>128213</v>
      </c>
      <c r="U55" s="24">
        <f t="shared" si="9"/>
        <v>128213</v>
      </c>
      <c r="V55" s="24">
        <f t="shared" si="9"/>
        <v>103850602</v>
      </c>
      <c r="W55" s="24">
        <f t="shared" si="9"/>
        <v>103850602</v>
      </c>
      <c r="X55" s="24">
        <f t="shared" si="9"/>
        <v>103850602</v>
      </c>
      <c r="Y55" s="24">
        <f t="shared" si="9"/>
        <v>107737</v>
      </c>
      <c r="Z55" s="24">
        <f t="shared" si="9"/>
        <v>866</v>
      </c>
      <c r="AA55" s="24">
        <f t="shared" si="9"/>
        <v>866</v>
      </c>
      <c r="AB55" s="24">
        <f t="shared" si="9"/>
        <v>866</v>
      </c>
      <c r="AC55" s="24">
        <f t="shared" si="9"/>
        <v>300000</v>
      </c>
      <c r="AD55" s="24">
        <f t="shared" si="9"/>
        <v>300000</v>
      </c>
      <c r="AE55" s="24">
        <f t="shared" si="9"/>
        <v>300000</v>
      </c>
      <c r="AF55" s="24">
        <f t="shared" si="9"/>
        <v>620</v>
      </c>
      <c r="AG55" s="24">
        <f t="shared" si="9"/>
        <v>7891</v>
      </c>
      <c r="AH55" s="24">
        <f t="shared" si="9"/>
        <v>479055</v>
      </c>
      <c r="AI55" s="24">
        <f t="shared" si="9"/>
        <v>8751</v>
      </c>
    </row>
    <row r="56" spans="1:35" ht="11.25">
      <c r="A56" s="26"/>
      <c r="B56" s="15" t="s">
        <v>63</v>
      </c>
      <c r="C56" s="16"/>
      <c r="D56" s="27">
        <f aca="true" t="shared" si="10" ref="D56:R56">SUM(D$11:D$54)-SUMIF($B$11:$B$54,"*市",D$11:D$54)</f>
        <v>145210</v>
      </c>
      <c r="E56" s="27">
        <f t="shared" si="10"/>
        <v>113493400</v>
      </c>
      <c r="F56" s="27">
        <f t="shared" si="10"/>
        <v>58136086</v>
      </c>
      <c r="G56" s="27">
        <f t="shared" si="10"/>
        <v>4</v>
      </c>
      <c r="H56" s="27">
        <f t="shared" si="10"/>
        <v>4</v>
      </c>
      <c r="I56" s="27">
        <f t="shared" si="10"/>
        <v>112126400</v>
      </c>
      <c r="J56" s="27">
        <f t="shared" si="10"/>
        <v>58136086</v>
      </c>
      <c r="K56" s="27">
        <f>SUM(K$11:K$54)-SUMIF($B$11:$B$54,"*市",K$11:K$54)</f>
        <v>145210</v>
      </c>
      <c r="L56" s="27">
        <f>SUM(L$11:L$54)-SUMIF($B$11:$B$54,"*市",L$11:L$54)</f>
        <v>123996</v>
      </c>
      <c r="M56" s="17">
        <f>IF(F56=0,0,ROUND((J56/F56)*100,1))</f>
        <v>100</v>
      </c>
      <c r="N56" s="17">
        <f t="shared" si="0"/>
        <v>51.2</v>
      </c>
      <c r="O56" s="17">
        <f t="shared" si="1"/>
        <v>100</v>
      </c>
      <c r="P56" s="17">
        <f t="shared" si="2"/>
        <v>51.8</v>
      </c>
      <c r="Q56" s="27">
        <f t="shared" si="10"/>
        <v>400000</v>
      </c>
      <c r="R56" s="27">
        <f t="shared" si="10"/>
        <v>400000</v>
      </c>
      <c r="S56" s="27">
        <f aca="true" t="shared" si="11" ref="S56:AI56">SUM(S$11:S$54)-SUMIF($B$11:$B$54,"*市",S$11:S$54)</f>
        <v>27505</v>
      </c>
      <c r="T56" s="27">
        <f t="shared" si="11"/>
        <v>27505</v>
      </c>
      <c r="U56" s="27">
        <f t="shared" si="11"/>
        <v>27154</v>
      </c>
      <c r="V56" s="27">
        <f t="shared" si="11"/>
        <v>20522000</v>
      </c>
      <c r="W56" s="27">
        <f t="shared" si="11"/>
        <v>20522000</v>
      </c>
      <c r="X56" s="27">
        <f t="shared" si="11"/>
        <v>20522000</v>
      </c>
      <c r="Y56" s="27">
        <f t="shared" si="11"/>
        <v>24450</v>
      </c>
      <c r="Z56" s="27">
        <f t="shared" si="11"/>
        <v>0</v>
      </c>
      <c r="AA56" s="27">
        <f t="shared" si="11"/>
        <v>0</v>
      </c>
      <c r="AB56" s="27">
        <f t="shared" si="11"/>
        <v>0</v>
      </c>
      <c r="AC56" s="27">
        <f t="shared" si="11"/>
        <v>0</v>
      </c>
      <c r="AD56" s="27">
        <f t="shared" si="11"/>
        <v>0</v>
      </c>
      <c r="AE56" s="27">
        <f t="shared" si="11"/>
        <v>0</v>
      </c>
      <c r="AF56" s="27">
        <f t="shared" si="11"/>
        <v>0</v>
      </c>
      <c r="AG56" s="27">
        <f t="shared" si="11"/>
        <v>747</v>
      </c>
      <c r="AH56" s="27">
        <f t="shared" si="11"/>
        <v>51925</v>
      </c>
      <c r="AI56" s="27">
        <f t="shared" si="11"/>
        <v>2971</v>
      </c>
    </row>
    <row r="57" spans="1:36" ht="11.25">
      <c r="A57" s="28"/>
      <c r="B57" s="29" t="s">
        <v>64</v>
      </c>
      <c r="C57" s="30"/>
      <c r="D57" s="31">
        <f aca="true" t="shared" si="12" ref="D57:R57">SUM(D11:D54)</f>
        <v>1841225</v>
      </c>
      <c r="E57" s="31">
        <f t="shared" si="12"/>
        <v>907669400</v>
      </c>
      <c r="F57" s="31">
        <f t="shared" si="12"/>
        <v>588718151</v>
      </c>
      <c r="G57" s="31">
        <f t="shared" si="12"/>
        <v>35</v>
      </c>
      <c r="H57" s="31">
        <f t="shared" si="12"/>
        <v>35</v>
      </c>
      <c r="I57" s="31">
        <f t="shared" si="12"/>
        <v>906005700</v>
      </c>
      <c r="J57" s="31">
        <f>SUM(J11:J54)</f>
        <v>588320671</v>
      </c>
      <c r="K57" s="31">
        <f>SUM(K11:K54)</f>
        <v>1839566</v>
      </c>
      <c r="L57" s="31">
        <f>SUM(L11:L54)</f>
        <v>1672237</v>
      </c>
      <c r="M57" s="32">
        <f t="shared" si="3"/>
        <v>99.9</v>
      </c>
      <c r="N57" s="32">
        <f t="shared" si="0"/>
        <v>64.9</v>
      </c>
      <c r="O57" s="32">
        <f t="shared" si="1"/>
        <v>100</v>
      </c>
      <c r="P57" s="32">
        <f t="shared" si="2"/>
        <v>64.9</v>
      </c>
      <c r="Q57" s="31">
        <f t="shared" si="12"/>
        <v>119020900</v>
      </c>
      <c r="R57" s="31">
        <f t="shared" si="12"/>
        <v>114089100</v>
      </c>
      <c r="S57" s="31">
        <f aca="true" t="shared" si="13" ref="S57:AI57">SUM(S11:S54)</f>
        <v>155718</v>
      </c>
      <c r="T57" s="31">
        <f t="shared" si="13"/>
        <v>155718</v>
      </c>
      <c r="U57" s="31">
        <f t="shared" si="13"/>
        <v>155367</v>
      </c>
      <c r="V57" s="31">
        <f t="shared" si="13"/>
        <v>124372602</v>
      </c>
      <c r="W57" s="31">
        <f t="shared" si="13"/>
        <v>124372602</v>
      </c>
      <c r="X57" s="31">
        <f t="shared" si="13"/>
        <v>124372602</v>
      </c>
      <c r="Y57" s="31">
        <f t="shared" si="13"/>
        <v>132187</v>
      </c>
      <c r="Z57" s="31">
        <f t="shared" si="13"/>
        <v>866</v>
      </c>
      <c r="AA57" s="31">
        <f t="shared" si="13"/>
        <v>866</v>
      </c>
      <c r="AB57" s="31">
        <f t="shared" si="13"/>
        <v>866</v>
      </c>
      <c r="AC57" s="31">
        <f t="shared" si="13"/>
        <v>300000</v>
      </c>
      <c r="AD57" s="31">
        <f t="shared" si="13"/>
        <v>300000</v>
      </c>
      <c r="AE57" s="31">
        <f t="shared" si="13"/>
        <v>300000</v>
      </c>
      <c r="AF57" s="31">
        <f t="shared" si="13"/>
        <v>620</v>
      </c>
      <c r="AG57" s="31">
        <f t="shared" si="13"/>
        <v>8638</v>
      </c>
      <c r="AH57" s="31">
        <f t="shared" si="13"/>
        <v>530980</v>
      </c>
      <c r="AI57" s="31">
        <f t="shared" si="13"/>
        <v>11722</v>
      </c>
      <c r="AJ57" s="33"/>
    </row>
    <row r="60" ht="11.25">
      <c r="R60" s="33"/>
    </row>
  </sheetData>
  <sheetProtection/>
  <mergeCells count="43">
    <mergeCell ref="AD7:AD9"/>
    <mergeCell ref="AE6:AE9"/>
    <mergeCell ref="AH4:AH9"/>
    <mergeCell ref="O7:O8"/>
    <mergeCell ref="Y6:Y9"/>
    <mergeCell ref="Z6:Z9"/>
    <mergeCell ref="AC6:AC9"/>
    <mergeCell ref="N7:N8"/>
    <mergeCell ref="I6:I8"/>
    <mergeCell ref="J6:J8"/>
    <mergeCell ref="L6:L8"/>
    <mergeCell ref="K6:K8"/>
    <mergeCell ref="M6:M8"/>
    <mergeCell ref="Q6:Q9"/>
    <mergeCell ref="R6:R9"/>
    <mergeCell ref="AA7:AA9"/>
    <mergeCell ref="AF6:AF9"/>
    <mergeCell ref="B4:B6"/>
    <mergeCell ref="C4:C6"/>
    <mergeCell ref="P7:P8"/>
    <mergeCell ref="B7:B9"/>
    <mergeCell ref="C7:C9"/>
    <mergeCell ref="N6:P6"/>
    <mergeCell ref="A4:A10"/>
    <mergeCell ref="S4:Y5"/>
    <mergeCell ref="V6:V9"/>
    <mergeCell ref="W7:W9"/>
    <mergeCell ref="D6:D8"/>
    <mergeCell ref="E6:E8"/>
    <mergeCell ref="F6:F8"/>
    <mergeCell ref="D4:P5"/>
    <mergeCell ref="G6:G8"/>
    <mergeCell ref="H6:H8"/>
    <mergeCell ref="AI6:AI9"/>
    <mergeCell ref="Q4:R5"/>
    <mergeCell ref="S6:S9"/>
    <mergeCell ref="T7:T9"/>
    <mergeCell ref="U6:U9"/>
    <mergeCell ref="AI4:AI5"/>
    <mergeCell ref="Z4:AF5"/>
    <mergeCell ref="X6:X9"/>
    <mergeCell ref="AB6:AB9"/>
    <mergeCell ref="AG4:AG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5" r:id="rId2"/>
  <colBreaks count="2" manualBreakCount="2">
    <brk id="16" max="55" man="1"/>
    <brk id="25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2015-01-06T09:23:41Z</cp:lastPrinted>
  <dcterms:created xsi:type="dcterms:W3CDTF">2003-09-24T01:52:56Z</dcterms:created>
  <dcterms:modified xsi:type="dcterms:W3CDTF">2022-03-23T04:18:54Z</dcterms:modified>
  <cp:category/>
  <cp:version/>
  <cp:contentType/>
  <cp:contentStatus/>
</cp:coreProperties>
</file>