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050" windowHeight="7905" tabRatio="834" activeTab="0"/>
  </bookViews>
  <sheets>
    <sheet name="8下水道等" sheetId="1" r:id="rId1"/>
  </sheets>
  <definedNames>
    <definedName name="_xlnm.Print_Area" localSheetId="0">'8下水道等'!$A$1:$AI$57</definedName>
    <definedName name="_xlnm.Print_Titles" localSheetId="0">'8下水道等'!$A:$C,'8下水道等'!$4:$10</definedName>
  </definedNames>
  <calcPr fullCalcOnLoad="1"/>
</workbook>
</file>

<file path=xl/sharedStrings.xml><?xml version="1.0" encoding="utf-8"?>
<sst xmlns="http://schemas.openxmlformats.org/spreadsheetml/2006/main" count="165" uniqueCount="121">
  <si>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</si>
  <si>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</si>
  <si>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</si>
  <si>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</si>
  <si>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</si>
  <si>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</si>
  <si>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</si>
  <si>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</si>
  <si>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</si>
  <si>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</si>
  <si>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</si>
  <si>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</si>
  <si>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</si>
  <si>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</si>
  <si>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</si>
  <si>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</si>
  <si>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</si>
  <si>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</si>
  <si>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</si>
  <si>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</si>
  <si>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</si>
  <si>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</si>
  <si>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</si>
  <si>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</si>
  <si>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</si>
  <si>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</si>
  <si>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</si>
  <si>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</si>
  <si>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</si>
  <si>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</si>
  <si>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</si>
  <si>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</si>
  <si>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</si>
  <si>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</si>
  <si>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</si>
  <si>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</si>
  <si>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</si>
  <si>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</si>
  <si>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</si>
  <si>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</si>
  <si>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</si>
  <si>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</si>
  <si>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</si>
  <si>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</si>
  <si>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</si>
  <si>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</si>
  <si>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</si>
  <si>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</si>
  <si>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09-01-17</t>
  </si>
  <si>
    <t>09-01-18</t>
  </si>
  <si>
    <t>09-01-19</t>
  </si>
  <si>
    <t>09-01-20</t>
  </si>
  <si>
    <t>09-01-21</t>
  </si>
  <si>
    <t>09-01-22</t>
  </si>
  <si>
    <t>09-01-23</t>
  </si>
  <si>
    <t>09-01-24</t>
  </si>
  <si>
    <t>09-01-25</t>
  </si>
  <si>
    <t>09-01-48</t>
  </si>
  <si>
    <t>09-01-49</t>
  </si>
  <si>
    <t>09-01-50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</si>
  <si>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</si>
  <si>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</si>
  <si>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</si>
  <si>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</si>
  <si>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</si>
  <si>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</si>
  <si>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</si>
  <si>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</si>
  <si>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</si>
  <si>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</si>
  <si>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</si>
  <si>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</si>
  <si>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</si>
  <si>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</si>
  <si>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</si>
  <si>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</si>
  <si>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</si>
  <si>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</si>
  <si>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</si>
  <si>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農業集落排水施設</t>
  </si>
  <si>
    <t>漁業集落排水施設</t>
  </si>
  <si>
    <t>公共下水道</t>
  </si>
  <si>
    <t>都市下水路</t>
  </si>
  <si>
    <t>A</t>
  </si>
  <si>
    <t>B</t>
  </si>
  <si>
    <t>C</t>
  </si>
  <si>
    <t>D</t>
  </si>
  <si>
    <t>E</t>
  </si>
  <si>
    <t>F</t>
  </si>
  <si>
    <t>G</t>
  </si>
  <si>
    <t>現在排水
人　　口
（人）</t>
  </si>
  <si>
    <t>計画排水
区域面積
（㎡）</t>
  </si>
  <si>
    <t>現在排水
区域面積
（㎡）</t>
  </si>
  <si>
    <t>計画終末
処理場数
（箇所）</t>
  </si>
  <si>
    <t>現在終末
処理場数
（箇所）</t>
  </si>
  <si>
    <t>計画処理
区域面積
（㎡）</t>
  </si>
  <si>
    <t>現在処理
区域面積
（㎡）</t>
  </si>
  <si>
    <t>現在水洗便所
設置済人口
（人）</t>
  </si>
  <si>
    <t>うち汚水
（人）</t>
  </si>
  <si>
    <t>現在処理
区域内人口
（人）</t>
  </si>
  <si>
    <t>うち汚水
（㎡）</t>
  </si>
  <si>
    <t>実施率（％）</t>
  </si>
  <si>
    <t>G/C×100</t>
  </si>
  <si>
    <t>C/B×100</t>
  </si>
  <si>
    <t>E/D×100</t>
  </si>
  <si>
    <t>G/F×100</t>
  </si>
  <si>
    <t>処理率
（％）</t>
  </si>
  <si>
    <t>排水面積</t>
  </si>
  <si>
    <t>終末処理場数</t>
  </si>
  <si>
    <t>処理面積</t>
  </si>
  <si>
    <t>コミュニティ・プラント
処理人口
（人）</t>
  </si>
  <si>
    <t>合併処理浄化槽処理人口
（人）</t>
  </si>
  <si>
    <t>うち特定地域
生活排水処理
施設に係るもの
（人）</t>
  </si>
  <si>
    <t>住基人口</t>
  </si>
  <si>
    <t>処理人口</t>
  </si>
  <si>
    <t>下水接続人口</t>
  </si>
  <si>
    <t>表-行-列</t>
  </si>
  <si>
    <t>H</t>
  </si>
  <si>
    <t>I</t>
  </si>
  <si>
    <t>現在処理
区域内人口
（人）</t>
  </si>
  <si>
    <t>8　下水道等（平成31年3月31日現在）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</si>
</sst>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3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177" fontId="4" fillId="0" borderId="20" xfId="49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177" fontId="4" fillId="0" borderId="21" xfId="49" applyNumberFormat="1" applyFont="1" applyFill="1" applyBorder="1" applyAlignment="1">
      <alignment vertical="center"/>
    </xf>
    <xf numFmtId="177" fontId="4" fillId="34" borderId="21" xfId="49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33" borderId="24" xfId="49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177" fontId="4" fillId="0" borderId="17" xfId="49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177" fontId="4" fillId="0" borderId="32" xfId="49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5" fontId="4" fillId="0" borderId="3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33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1" name="Line 4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2" name="Line 5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3" name="Line 8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60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35" width="15" style="1" customWidth="1"/>
    <col min="36" max="40" width="10.5" style="1" customWidth="1"/>
    <col min="41" max="16384" width="9.33203125" style="1" customWidth="1"/>
  </cols>
  <sheetData>
    <row r="2" spans="1:5" ht="13.5" customHeight="1">
      <c r="A2" s="42" t="s">
        <v>120</v>
      </c>
      <c r="B2" s="42"/>
      <c r="C2" s="42"/>
      <c r="D2" s="42"/>
      <c r="E2" s="42"/>
    </row>
    <row r="3" spans="1:4" ht="12">
      <c r="A3" s="2"/>
      <c r="B3" s="2"/>
      <c r="C3" s="2"/>
      <c r="D3" s="2"/>
    </row>
    <row r="4" spans="1:35" ht="11.25" customHeight="1">
      <c r="A4" s="64" t="s">
        <v>31</v>
      </c>
      <c r="B4" s="45"/>
      <c r="C4" s="47" t="s">
        <v>61</v>
      </c>
      <c r="D4" s="62" t="s">
        <v>81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1"/>
      <c r="Q4" s="62" t="s">
        <v>82</v>
      </c>
      <c r="R4" s="61"/>
      <c r="S4" s="62" t="s">
        <v>79</v>
      </c>
      <c r="T4" s="63"/>
      <c r="U4" s="63"/>
      <c r="V4" s="63"/>
      <c r="W4" s="63"/>
      <c r="X4" s="63"/>
      <c r="Y4" s="61"/>
      <c r="Z4" s="62" t="s">
        <v>80</v>
      </c>
      <c r="AA4" s="63"/>
      <c r="AB4" s="63"/>
      <c r="AC4" s="63"/>
      <c r="AD4" s="63"/>
      <c r="AE4" s="63"/>
      <c r="AF4" s="61"/>
      <c r="AG4" s="54" t="s">
        <v>110</v>
      </c>
      <c r="AH4" s="57" t="s">
        <v>111</v>
      </c>
      <c r="AI4" s="61"/>
    </row>
    <row r="5" spans="1:35" ht="11.25" customHeight="1">
      <c r="A5" s="65"/>
      <c r="B5" s="46"/>
      <c r="C5" s="48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51"/>
      <c r="R5" s="53"/>
      <c r="S5" s="51"/>
      <c r="T5" s="52"/>
      <c r="U5" s="52"/>
      <c r="V5" s="52"/>
      <c r="W5" s="52"/>
      <c r="X5" s="52"/>
      <c r="Y5" s="53"/>
      <c r="Z5" s="51"/>
      <c r="AA5" s="52"/>
      <c r="AB5" s="52"/>
      <c r="AC5" s="52"/>
      <c r="AD5" s="52"/>
      <c r="AE5" s="52"/>
      <c r="AF5" s="53"/>
      <c r="AG5" s="55"/>
      <c r="AH5" s="58"/>
      <c r="AI5" s="53"/>
    </row>
    <row r="6" spans="1:35" ht="11.25" customHeight="1">
      <c r="A6" s="65"/>
      <c r="B6" s="46"/>
      <c r="C6" s="48"/>
      <c r="D6" s="55" t="s">
        <v>90</v>
      </c>
      <c r="E6" s="55" t="s">
        <v>91</v>
      </c>
      <c r="F6" s="55" t="s">
        <v>92</v>
      </c>
      <c r="G6" s="55" t="s">
        <v>93</v>
      </c>
      <c r="H6" s="55" t="s">
        <v>94</v>
      </c>
      <c r="I6" s="55" t="s">
        <v>95</v>
      </c>
      <c r="J6" s="55" t="s">
        <v>96</v>
      </c>
      <c r="K6" s="54" t="s">
        <v>119</v>
      </c>
      <c r="L6" s="54" t="s">
        <v>97</v>
      </c>
      <c r="M6" s="60" t="s">
        <v>106</v>
      </c>
      <c r="N6" s="51" t="s">
        <v>101</v>
      </c>
      <c r="O6" s="52"/>
      <c r="P6" s="53"/>
      <c r="Q6" s="54" t="s">
        <v>91</v>
      </c>
      <c r="R6" s="54" t="s">
        <v>92</v>
      </c>
      <c r="S6" s="57" t="s">
        <v>90</v>
      </c>
      <c r="T6" s="3"/>
      <c r="U6" s="54" t="s">
        <v>99</v>
      </c>
      <c r="V6" s="57" t="s">
        <v>92</v>
      </c>
      <c r="W6" s="3"/>
      <c r="X6" s="54" t="s">
        <v>96</v>
      </c>
      <c r="Y6" s="54" t="s">
        <v>97</v>
      </c>
      <c r="Z6" s="57" t="s">
        <v>90</v>
      </c>
      <c r="AA6" s="3"/>
      <c r="AB6" s="54" t="s">
        <v>99</v>
      </c>
      <c r="AC6" s="57" t="s">
        <v>92</v>
      </c>
      <c r="AD6" s="3"/>
      <c r="AE6" s="54" t="s">
        <v>96</v>
      </c>
      <c r="AF6" s="54" t="s">
        <v>97</v>
      </c>
      <c r="AG6" s="55"/>
      <c r="AH6" s="58"/>
      <c r="AI6" s="66" t="s">
        <v>112</v>
      </c>
    </row>
    <row r="7" spans="1:35" ht="11.25" customHeight="1">
      <c r="A7" s="65"/>
      <c r="B7" s="49" t="s">
        <v>60</v>
      </c>
      <c r="C7" s="50"/>
      <c r="D7" s="55"/>
      <c r="E7" s="55"/>
      <c r="F7" s="55"/>
      <c r="G7" s="55"/>
      <c r="H7" s="55"/>
      <c r="I7" s="55"/>
      <c r="J7" s="55"/>
      <c r="K7" s="55"/>
      <c r="L7" s="55"/>
      <c r="M7" s="44"/>
      <c r="N7" s="43" t="s">
        <v>107</v>
      </c>
      <c r="O7" s="43" t="s">
        <v>108</v>
      </c>
      <c r="P7" s="43" t="s">
        <v>109</v>
      </c>
      <c r="Q7" s="55"/>
      <c r="R7" s="55"/>
      <c r="S7" s="58"/>
      <c r="T7" s="54" t="s">
        <v>98</v>
      </c>
      <c r="U7" s="55"/>
      <c r="V7" s="58"/>
      <c r="W7" s="54" t="s">
        <v>100</v>
      </c>
      <c r="X7" s="55"/>
      <c r="Y7" s="55"/>
      <c r="Z7" s="58"/>
      <c r="AA7" s="54" t="s">
        <v>98</v>
      </c>
      <c r="AB7" s="55"/>
      <c r="AC7" s="58"/>
      <c r="AD7" s="54" t="s">
        <v>100</v>
      </c>
      <c r="AE7" s="55"/>
      <c r="AF7" s="55"/>
      <c r="AG7" s="55"/>
      <c r="AH7" s="58"/>
      <c r="AI7" s="67"/>
    </row>
    <row r="8" spans="1:35" ht="11.25">
      <c r="A8" s="65"/>
      <c r="B8" s="49"/>
      <c r="C8" s="50"/>
      <c r="D8" s="55"/>
      <c r="E8" s="55"/>
      <c r="F8" s="55"/>
      <c r="G8" s="55"/>
      <c r="H8" s="55"/>
      <c r="I8" s="55"/>
      <c r="J8" s="55"/>
      <c r="K8" s="55"/>
      <c r="L8" s="55"/>
      <c r="M8" s="44"/>
      <c r="N8" s="44"/>
      <c r="O8" s="44"/>
      <c r="P8" s="44"/>
      <c r="Q8" s="55"/>
      <c r="R8" s="55"/>
      <c r="S8" s="58"/>
      <c r="T8" s="55"/>
      <c r="U8" s="55"/>
      <c r="V8" s="58"/>
      <c r="W8" s="55"/>
      <c r="X8" s="55"/>
      <c r="Y8" s="55"/>
      <c r="Z8" s="58"/>
      <c r="AA8" s="55"/>
      <c r="AB8" s="55"/>
      <c r="AC8" s="58"/>
      <c r="AD8" s="55"/>
      <c r="AE8" s="55"/>
      <c r="AF8" s="55"/>
      <c r="AG8" s="55"/>
      <c r="AH8" s="58"/>
      <c r="AI8" s="67"/>
    </row>
    <row r="9" spans="1:38" ht="11.25">
      <c r="A9" s="65"/>
      <c r="B9" s="49"/>
      <c r="C9" s="50"/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5" t="s">
        <v>89</v>
      </c>
      <c r="K9" s="41" t="s">
        <v>117</v>
      </c>
      <c r="L9" s="41" t="s">
        <v>118</v>
      </c>
      <c r="M9" s="37" t="s">
        <v>102</v>
      </c>
      <c r="N9" s="37" t="s">
        <v>103</v>
      </c>
      <c r="O9" s="37" t="s">
        <v>104</v>
      </c>
      <c r="P9" s="37" t="s">
        <v>105</v>
      </c>
      <c r="Q9" s="56"/>
      <c r="R9" s="56"/>
      <c r="S9" s="59"/>
      <c r="T9" s="56"/>
      <c r="U9" s="56"/>
      <c r="V9" s="59"/>
      <c r="W9" s="56"/>
      <c r="X9" s="56"/>
      <c r="Y9" s="56"/>
      <c r="Z9" s="59"/>
      <c r="AA9" s="56"/>
      <c r="AB9" s="56"/>
      <c r="AC9" s="59"/>
      <c r="AD9" s="56"/>
      <c r="AE9" s="56"/>
      <c r="AF9" s="56"/>
      <c r="AG9" s="56"/>
      <c r="AH9" s="59"/>
      <c r="AI9" s="68"/>
      <c r="AJ9" s="40" t="s">
        <v>115</v>
      </c>
      <c r="AK9" s="40" t="s">
        <v>114</v>
      </c>
      <c r="AL9" s="40" t="s">
        <v>113</v>
      </c>
    </row>
    <row r="10" spans="1:89" s="9" customFormat="1" ht="11.25">
      <c r="A10" s="65"/>
      <c r="B10" s="4"/>
      <c r="C10" s="6" t="s">
        <v>116</v>
      </c>
      <c r="D10" s="7" t="s">
        <v>32</v>
      </c>
      <c r="E10" s="7" t="s">
        <v>33</v>
      </c>
      <c r="F10" s="7" t="s">
        <v>34</v>
      </c>
      <c r="G10" s="7" t="s">
        <v>35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8"/>
      <c r="N10" s="8"/>
      <c r="O10" s="8"/>
      <c r="P10" s="8"/>
      <c r="Q10" s="7" t="s">
        <v>41</v>
      </c>
      <c r="R10" s="7" t="s">
        <v>42</v>
      </c>
      <c r="S10" s="7" t="s">
        <v>43</v>
      </c>
      <c r="T10" s="7" t="s">
        <v>44</v>
      </c>
      <c r="U10" s="7" t="s">
        <v>45</v>
      </c>
      <c r="V10" s="7" t="s">
        <v>46</v>
      </c>
      <c r="W10" s="7" t="s">
        <v>47</v>
      </c>
      <c r="X10" s="7" t="s">
        <v>48</v>
      </c>
      <c r="Y10" s="7" t="s">
        <v>49</v>
      </c>
      <c r="Z10" s="7" t="s">
        <v>50</v>
      </c>
      <c r="AA10" s="7" t="s">
        <v>51</v>
      </c>
      <c r="AB10" s="7" t="s">
        <v>52</v>
      </c>
      <c r="AC10" s="7" t="s">
        <v>53</v>
      </c>
      <c r="AD10" s="7" t="s">
        <v>54</v>
      </c>
      <c r="AE10" s="7" t="s">
        <v>55</v>
      </c>
      <c r="AF10" s="7" t="s">
        <v>56</v>
      </c>
      <c r="AG10" s="7" t="s">
        <v>57</v>
      </c>
      <c r="AH10" s="7" t="s">
        <v>58</v>
      </c>
      <c r="AI10" s="7" t="s">
        <v>59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 t="s">
        <v>30</v>
      </c>
      <c r="AP10" s="9" t="s">
        <v>30</v>
      </c>
      <c r="AQ10" s="9" t="s">
        <v>30</v>
      </c>
      <c r="AR10" s="9" t="s">
        <v>30</v>
      </c>
      <c r="AS10" s="9" t="s">
        <v>30</v>
      </c>
      <c r="AT10" s="9" t="s">
        <v>30</v>
      </c>
      <c r="AU10" s="9" t="s">
        <v>30</v>
      </c>
      <c r="AV10" s="9" t="s">
        <v>30</v>
      </c>
      <c r="AW10" s="9" t="s">
        <v>30</v>
      </c>
      <c r="AX10" s="9" t="s">
        <v>30</v>
      </c>
      <c r="AY10" s="9" t="s">
        <v>30</v>
      </c>
      <c r="AZ10" s="9" t="s">
        <v>30</v>
      </c>
      <c r="BA10" s="9" t="s">
        <v>30</v>
      </c>
      <c r="BB10" s="9" t="s">
        <v>30</v>
      </c>
      <c r="BC10" s="9" t="s">
        <v>30</v>
      </c>
      <c r="BD10" s="9" t="s">
        <v>30</v>
      </c>
      <c r="BE10" s="9" t="s">
        <v>30</v>
      </c>
      <c r="BF10" s="9" t="s">
        <v>30</v>
      </c>
      <c r="BG10" s="9" t="s">
        <v>30</v>
      </c>
      <c r="BH10" s="9" t="s">
        <v>30</v>
      </c>
      <c r="BI10" s="9" t="s">
        <v>30</v>
      </c>
      <c r="BJ10" s="9" t="s">
        <v>30</v>
      </c>
      <c r="BK10" s="9" t="s">
        <v>30</v>
      </c>
      <c r="BL10" s="9" t="s">
        <v>30</v>
      </c>
      <c r="BM10" s="9" t="s">
        <v>30</v>
      </c>
      <c r="BN10" s="9" t="s">
        <v>30</v>
      </c>
      <c r="BO10" s="9" t="s">
        <v>30</v>
      </c>
      <c r="BP10" s="9">
        <f>IF(BP1&gt;0,TEXT(BP1,"00")&amp;"-"&amp;TEXT(#REF!,"00")&amp;"-"&amp;TEXT(BP3,"00"),"")</f>
      </c>
      <c r="BQ10" s="9">
        <f>IF(BQ1&gt;0,TEXT(BQ1,"00")&amp;"-"&amp;TEXT(#REF!,"00")&amp;"-"&amp;TEXT(BQ3,"00"),"")</f>
      </c>
      <c r="BR10" s="9">
        <f>IF(BR1&gt;0,TEXT(BR1,"00")&amp;"-"&amp;TEXT(#REF!,"00")&amp;"-"&amp;TEXT(BR3,"00"),"")</f>
      </c>
      <c r="BS10" s="9">
        <f>IF(BS1&gt;0,TEXT(BS1,"00")&amp;"-"&amp;TEXT(#REF!,"00")&amp;"-"&amp;TEXT(BS3,"00"),"")</f>
      </c>
      <c r="BT10" s="9">
        <f>IF(BT1&gt;0,TEXT(BT1,"00")&amp;"-"&amp;TEXT(#REF!,"00")&amp;"-"&amp;TEXT(BT3,"00"),"")</f>
      </c>
      <c r="BU10" s="9">
        <f>IF(BU1&gt;0,TEXT(BU1,"00")&amp;"-"&amp;TEXT(#REF!,"00")&amp;"-"&amp;TEXT(BU3,"00"),"")</f>
      </c>
      <c r="BV10" s="9">
        <f>IF(BV1&gt;0,TEXT(BV1,"00")&amp;"-"&amp;TEXT(#REF!,"00")&amp;"-"&amp;TEXT(BV3,"00"),"")</f>
      </c>
      <c r="BW10" s="9">
        <f>IF(BW1&gt;0,TEXT(BW1,"00")&amp;"-"&amp;TEXT(#REF!,"00")&amp;"-"&amp;TEXT(BW3,"00"),"")</f>
      </c>
      <c r="BX10" s="9">
        <f>IF(BX1&gt;0,TEXT(BX1,"00")&amp;"-"&amp;TEXT(#REF!,"00")&amp;"-"&amp;TEXT(BX3,"00"),"")</f>
      </c>
      <c r="BY10" s="9">
        <f>IF(BY1&gt;0,TEXT(BY1,"00")&amp;"-"&amp;TEXT(#REF!,"00")&amp;"-"&amp;TEXT(BY3,"00"),"")</f>
      </c>
      <c r="BZ10" s="9">
        <f>IF(BZ1&gt;0,TEXT(BZ1,"00")&amp;"-"&amp;TEXT(#REF!,"00")&amp;"-"&amp;TEXT(BZ3,"00"),"")</f>
      </c>
      <c r="CA10" s="9">
        <f>IF(CA1&gt;0,TEXT(CA1,"00")&amp;"-"&amp;TEXT(#REF!,"00")&amp;"-"&amp;TEXT(CA3,"00"),"")</f>
      </c>
      <c r="CB10" s="9">
        <f>IF(CB1&gt;0,TEXT(CB1,"00")&amp;"-"&amp;TEXT(#REF!,"00")&amp;"-"&amp;TEXT(CB3,"00"),"")</f>
      </c>
      <c r="CC10" s="9">
        <f>IF(CC1&gt;0,TEXT(CC1,"00")&amp;"-"&amp;TEXT(#REF!,"00")&amp;"-"&amp;TEXT(CC3,"00"),"")</f>
      </c>
      <c r="CD10" s="9">
        <f>IF(CD1&gt;0,TEXT(CD1,"00")&amp;"-"&amp;TEXT(#REF!,"00")&amp;"-"&amp;TEXT(CD3,"00"),"")</f>
      </c>
      <c r="CE10" s="9">
        <f>IF(CE1&gt;0,TEXT(CE1,"00")&amp;"-"&amp;TEXT(#REF!,"00")&amp;"-"&amp;TEXT(CE3,"00"),"")</f>
      </c>
      <c r="CF10" s="9">
        <f>IF(CF1&gt;0,TEXT(CF1,"00")&amp;"-"&amp;TEXT(#REF!,"00")&amp;"-"&amp;TEXT(CF3,"00"),"")</f>
      </c>
      <c r="CG10" s="9">
        <f>IF(CG1&gt;0,TEXT(CG1,"00")&amp;"-"&amp;TEXT(#REF!,"00")&amp;"-"&amp;TEXT(CG3,"00"),"")</f>
      </c>
      <c r="CH10" s="9">
        <f>IF(CH1&gt;0,TEXT(CH1,"00")&amp;"-"&amp;TEXT(#REF!,"00")&amp;"-"&amp;TEXT(CH3,"00"),"")</f>
      </c>
      <c r="CI10" s="9">
        <f>IF(CI1&gt;0,TEXT(CI1,"00")&amp;"-"&amp;TEXT(#REF!,"00")&amp;"-"&amp;TEXT(CI3,"00"),"")</f>
      </c>
      <c r="CJ10" s="9">
        <f>IF(CJ1&gt;0,TEXT(CJ1,"00")&amp;"-"&amp;TEXT(#REF!,"00")&amp;"-"&amp;TEXT(CJ3,"00"),"")</f>
      </c>
      <c r="CK10" s="9">
        <f>IF(CK1&gt;0,TEXT(CK1,"00")&amp;"-"&amp;TEXT(#REF!,"00")&amp;"-"&amp;TEXT(CK3,"00"),"")</f>
      </c>
    </row>
    <row r="11" spans="1:40" ht="11.25">
      <c r="A11" s="10">
        <v>1</v>
      </c>
      <c r="B11" s="11" t="s">
        <v>0</v>
      </c>
      <c r="C11" s="12"/>
      <c r="D11" s="13">
        <v>214008</v>
      </c>
      <c r="E11" s="13">
        <v>85210000</v>
      </c>
      <c r="F11" s="13">
        <v>48353100</v>
      </c>
      <c r="G11" s="13">
        <v>3</v>
      </c>
      <c r="H11" s="13">
        <v>3</v>
      </c>
      <c r="I11" s="13">
        <v>85210000</v>
      </c>
      <c r="J11" s="13">
        <v>48353100</v>
      </c>
      <c r="K11" s="13">
        <v>214008</v>
      </c>
      <c r="L11" s="13">
        <v>185952</v>
      </c>
      <c r="M11" s="14">
        <f>IF(F11=0,0,ROUND((J11/F11)*100,1))</f>
        <v>100</v>
      </c>
      <c r="N11" s="14">
        <f aca="true" t="shared" si="0" ref="N11:N57">IF(E11=0,0,ROUND((F11/E11)*100,1))</f>
        <v>56.7</v>
      </c>
      <c r="O11" s="14">
        <f aca="true" t="shared" si="1" ref="O11:O57">IF(G11=0,0,ROUND((H11/G11)*100,1))</f>
        <v>100</v>
      </c>
      <c r="P11" s="14">
        <f aca="true" t="shared" si="2" ref="P11:P57">IF(I11=0,0,ROUND((J11/I11)*100,1))</f>
        <v>56.7</v>
      </c>
      <c r="Q11" s="13">
        <v>0</v>
      </c>
      <c r="R11" s="13">
        <v>0</v>
      </c>
      <c r="S11" s="13">
        <v>10995</v>
      </c>
      <c r="T11" s="13">
        <v>10995</v>
      </c>
      <c r="U11" s="13">
        <v>10995</v>
      </c>
      <c r="V11" s="13">
        <v>8706000</v>
      </c>
      <c r="W11" s="13">
        <v>8706000</v>
      </c>
      <c r="X11" s="13">
        <v>8706000</v>
      </c>
      <c r="Y11" s="13">
        <v>8974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53112</v>
      </c>
      <c r="AI11" s="13">
        <v>0</v>
      </c>
      <c r="AJ11" s="36">
        <f>D11+S11+Z11</f>
        <v>225003</v>
      </c>
      <c r="AK11" s="36">
        <f>D11+S11+Z11+AG11+AH11</f>
        <v>278115</v>
      </c>
      <c r="AL11" s="38">
        <v>273053</v>
      </c>
      <c r="AM11" s="39">
        <f>AJ11/$AL11*100</f>
        <v>82.40268372806744</v>
      </c>
      <c r="AN11" s="39">
        <f>AK11/$AL11*100</f>
        <v>101.85385254877258</v>
      </c>
    </row>
    <row r="12" spans="1:40" ht="11.25">
      <c r="A12" s="15">
        <v>2</v>
      </c>
      <c r="B12" s="16" t="s">
        <v>1</v>
      </c>
      <c r="C12" s="17"/>
      <c r="D12" s="18">
        <v>175986</v>
      </c>
      <c r="E12" s="18">
        <v>59715800</v>
      </c>
      <c r="F12" s="18">
        <v>52614700</v>
      </c>
      <c r="G12" s="18">
        <v>2</v>
      </c>
      <c r="H12" s="18">
        <v>2</v>
      </c>
      <c r="I12" s="18">
        <v>59715800</v>
      </c>
      <c r="J12" s="18">
        <v>52614700</v>
      </c>
      <c r="K12" s="18">
        <v>175986</v>
      </c>
      <c r="L12" s="18">
        <v>174601</v>
      </c>
      <c r="M12" s="19">
        <f aca="true" t="shared" si="3" ref="M12:M57">IF(F12=0,0,ROUND((J12/F12)*100,1))</f>
        <v>100</v>
      </c>
      <c r="N12" s="19">
        <f t="shared" si="0"/>
        <v>88.1</v>
      </c>
      <c r="O12" s="19">
        <f t="shared" si="1"/>
        <v>100</v>
      </c>
      <c r="P12" s="19">
        <f t="shared" si="2"/>
        <v>88.1</v>
      </c>
      <c r="Q12" s="18">
        <v>1730000</v>
      </c>
      <c r="R12" s="18">
        <v>1730000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1975</v>
      </c>
      <c r="AI12" s="18">
        <v>605</v>
      </c>
      <c r="AJ12" s="36">
        <f aca="true" t="shared" si="4" ref="AJ12:AJ54">D12+S12+Z12</f>
        <v>175986</v>
      </c>
      <c r="AK12" s="36">
        <f aca="true" t="shared" si="5" ref="AK12:AK54">D12+S12+Z12+AG12+AH12</f>
        <v>177961</v>
      </c>
      <c r="AL12" s="38">
        <v>191293</v>
      </c>
      <c r="AM12" s="39">
        <f aca="true" t="shared" si="6" ref="AM12:AM54">AJ12/$AL12*100</f>
        <v>91.9981389805168</v>
      </c>
      <c r="AN12" s="39">
        <f aca="true" t="shared" si="7" ref="AN12:AN54">AK12/$AL12*100</f>
        <v>93.03058658706802</v>
      </c>
    </row>
    <row r="13" spans="1:40" ht="11.25">
      <c r="A13" s="15">
        <v>3</v>
      </c>
      <c r="B13" s="16" t="s">
        <v>2</v>
      </c>
      <c r="C13" s="17"/>
      <c r="D13" s="18">
        <v>125157</v>
      </c>
      <c r="E13" s="18">
        <v>44907000</v>
      </c>
      <c r="F13" s="18">
        <v>37069900</v>
      </c>
      <c r="G13" s="18">
        <v>0</v>
      </c>
      <c r="H13" s="18">
        <v>0</v>
      </c>
      <c r="I13" s="18">
        <v>44907000</v>
      </c>
      <c r="J13" s="18">
        <v>37069900</v>
      </c>
      <c r="K13" s="18">
        <v>125157</v>
      </c>
      <c r="L13" s="18">
        <v>117712</v>
      </c>
      <c r="M13" s="19">
        <f t="shared" si="3"/>
        <v>100</v>
      </c>
      <c r="N13" s="19">
        <f t="shared" si="0"/>
        <v>82.5</v>
      </c>
      <c r="O13" s="19">
        <f t="shared" si="1"/>
        <v>0</v>
      </c>
      <c r="P13" s="19">
        <f t="shared" si="2"/>
        <v>82.5</v>
      </c>
      <c r="Q13" s="18">
        <v>29058300</v>
      </c>
      <c r="R13" s="18">
        <v>29058300</v>
      </c>
      <c r="S13" s="18">
        <v>3903</v>
      </c>
      <c r="T13" s="18">
        <v>3903</v>
      </c>
      <c r="U13" s="18">
        <v>3903</v>
      </c>
      <c r="V13" s="18">
        <v>2530000</v>
      </c>
      <c r="W13" s="18">
        <v>2530000</v>
      </c>
      <c r="X13" s="18">
        <v>2530000</v>
      </c>
      <c r="Y13" s="18">
        <v>3726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11372</v>
      </c>
      <c r="AI13" s="18">
        <v>0</v>
      </c>
      <c r="AJ13" s="36">
        <f t="shared" si="4"/>
        <v>129060</v>
      </c>
      <c r="AK13" s="36">
        <f t="shared" si="5"/>
        <v>140432</v>
      </c>
      <c r="AL13" s="38">
        <v>145532</v>
      </c>
      <c r="AM13" s="39">
        <f t="shared" si="6"/>
        <v>88.68152708682626</v>
      </c>
      <c r="AN13" s="39">
        <f t="shared" si="7"/>
        <v>96.49561608443504</v>
      </c>
    </row>
    <row r="14" spans="1:40" ht="11.25">
      <c r="A14" s="15">
        <v>4</v>
      </c>
      <c r="B14" s="16" t="s">
        <v>3</v>
      </c>
      <c r="C14" s="17"/>
      <c r="D14" s="18">
        <v>85069</v>
      </c>
      <c r="E14" s="18">
        <v>24515300</v>
      </c>
      <c r="F14" s="18">
        <v>19843300</v>
      </c>
      <c r="G14" s="18">
        <v>2</v>
      </c>
      <c r="H14" s="18">
        <v>2</v>
      </c>
      <c r="I14" s="18">
        <v>24515300</v>
      </c>
      <c r="J14" s="18">
        <v>19843300</v>
      </c>
      <c r="K14" s="18">
        <v>85069</v>
      </c>
      <c r="L14" s="18">
        <v>73804</v>
      </c>
      <c r="M14" s="19">
        <f t="shared" si="3"/>
        <v>100</v>
      </c>
      <c r="N14" s="19">
        <f t="shared" si="0"/>
        <v>80.9</v>
      </c>
      <c r="O14" s="19">
        <f t="shared" si="1"/>
        <v>100</v>
      </c>
      <c r="P14" s="19">
        <f t="shared" si="2"/>
        <v>80.9</v>
      </c>
      <c r="Q14" s="18">
        <v>11120000</v>
      </c>
      <c r="R14" s="18">
        <v>9090000</v>
      </c>
      <c r="S14" s="18">
        <v>11786</v>
      </c>
      <c r="T14" s="18">
        <v>11786</v>
      </c>
      <c r="U14" s="18">
        <v>11786</v>
      </c>
      <c r="V14" s="18">
        <v>6900000</v>
      </c>
      <c r="W14" s="18">
        <v>6900000</v>
      </c>
      <c r="X14" s="18">
        <v>6900000</v>
      </c>
      <c r="Y14" s="18">
        <v>9563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20437</v>
      </c>
      <c r="AI14" s="18">
        <v>0</v>
      </c>
      <c r="AJ14" s="36">
        <f t="shared" si="4"/>
        <v>96855</v>
      </c>
      <c r="AK14" s="36">
        <f t="shared" si="5"/>
        <v>117292</v>
      </c>
      <c r="AL14" s="38">
        <v>145815</v>
      </c>
      <c r="AM14" s="39">
        <f t="shared" si="6"/>
        <v>66.42320748894147</v>
      </c>
      <c r="AN14" s="39">
        <f t="shared" si="7"/>
        <v>80.438912320406</v>
      </c>
    </row>
    <row r="15" spans="1:40" ht="11.25">
      <c r="A15" s="15">
        <v>5</v>
      </c>
      <c r="B15" s="16" t="s">
        <v>4</v>
      </c>
      <c r="C15" s="17"/>
      <c r="D15" s="18">
        <v>42095</v>
      </c>
      <c r="E15" s="18">
        <v>32630000</v>
      </c>
      <c r="F15" s="18">
        <v>14033000</v>
      </c>
      <c r="G15" s="18">
        <v>2</v>
      </c>
      <c r="H15" s="18">
        <v>2</v>
      </c>
      <c r="I15" s="18">
        <v>32630000</v>
      </c>
      <c r="J15" s="18">
        <v>14033000</v>
      </c>
      <c r="K15" s="18">
        <v>42095</v>
      </c>
      <c r="L15" s="18">
        <v>36074</v>
      </c>
      <c r="M15" s="20">
        <f t="shared" si="3"/>
        <v>100</v>
      </c>
      <c r="N15" s="19">
        <f t="shared" si="0"/>
        <v>43</v>
      </c>
      <c r="O15" s="19">
        <f t="shared" si="1"/>
        <v>100</v>
      </c>
      <c r="P15" s="19">
        <f t="shared" si="2"/>
        <v>43</v>
      </c>
      <c r="Q15" s="18">
        <v>13700000</v>
      </c>
      <c r="R15" s="18">
        <v>13700000</v>
      </c>
      <c r="S15" s="18">
        <v>4987</v>
      </c>
      <c r="T15" s="18">
        <v>4987</v>
      </c>
      <c r="U15" s="18">
        <v>4987</v>
      </c>
      <c r="V15" s="18">
        <v>4960000</v>
      </c>
      <c r="W15" s="18">
        <v>4960000</v>
      </c>
      <c r="X15" s="18">
        <v>4960000</v>
      </c>
      <c r="Y15" s="18">
        <v>3548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23295</v>
      </c>
      <c r="AI15" s="18">
        <v>0</v>
      </c>
      <c r="AJ15" s="36">
        <f t="shared" si="4"/>
        <v>47082</v>
      </c>
      <c r="AK15" s="36">
        <f t="shared" si="5"/>
        <v>70377</v>
      </c>
      <c r="AL15" s="38">
        <v>78869</v>
      </c>
      <c r="AM15" s="39">
        <f t="shared" si="6"/>
        <v>59.696458684654296</v>
      </c>
      <c r="AN15" s="39">
        <f t="shared" si="7"/>
        <v>89.2327784046964</v>
      </c>
    </row>
    <row r="16" spans="1:40" ht="11.25">
      <c r="A16" s="15">
        <v>6</v>
      </c>
      <c r="B16" s="16" t="s">
        <v>5</v>
      </c>
      <c r="C16" s="17"/>
      <c r="D16" s="18">
        <v>28020</v>
      </c>
      <c r="E16" s="18">
        <v>10131200</v>
      </c>
      <c r="F16" s="18">
        <v>8098200</v>
      </c>
      <c r="G16" s="18">
        <v>1</v>
      </c>
      <c r="H16" s="18">
        <v>1</v>
      </c>
      <c r="I16" s="18">
        <v>10131200</v>
      </c>
      <c r="J16" s="18">
        <v>8098200</v>
      </c>
      <c r="K16" s="18">
        <v>28020</v>
      </c>
      <c r="L16" s="18">
        <v>26008</v>
      </c>
      <c r="M16" s="19">
        <f t="shared" si="3"/>
        <v>100</v>
      </c>
      <c r="N16" s="19">
        <f t="shared" si="0"/>
        <v>79.9</v>
      </c>
      <c r="O16" s="19">
        <f t="shared" si="1"/>
        <v>100</v>
      </c>
      <c r="P16" s="19">
        <f t="shared" si="2"/>
        <v>79.9</v>
      </c>
      <c r="Q16" s="18">
        <v>0</v>
      </c>
      <c r="R16" s="18">
        <v>0</v>
      </c>
      <c r="S16" s="18">
        <v>2739</v>
      </c>
      <c r="T16" s="18">
        <v>2739</v>
      </c>
      <c r="U16" s="18">
        <v>2739</v>
      </c>
      <c r="V16" s="18">
        <v>1410000</v>
      </c>
      <c r="W16" s="18">
        <v>1410000</v>
      </c>
      <c r="X16" s="18">
        <v>1410000</v>
      </c>
      <c r="Y16" s="18">
        <v>2250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11631</v>
      </c>
      <c r="AI16" s="18">
        <v>0</v>
      </c>
      <c r="AJ16" s="36">
        <f t="shared" si="4"/>
        <v>30759</v>
      </c>
      <c r="AK16" s="36">
        <f t="shared" si="5"/>
        <v>42390</v>
      </c>
      <c r="AL16" s="38">
        <v>52955</v>
      </c>
      <c r="AM16" s="39">
        <f t="shared" si="6"/>
        <v>58.085166650930034</v>
      </c>
      <c r="AN16" s="39">
        <f t="shared" si="7"/>
        <v>80.0490982910018</v>
      </c>
    </row>
    <row r="17" spans="1:40" ht="11.25">
      <c r="A17" s="15">
        <v>7</v>
      </c>
      <c r="B17" s="16" t="s">
        <v>6</v>
      </c>
      <c r="C17" s="17"/>
      <c r="D17" s="18">
        <v>64807</v>
      </c>
      <c r="E17" s="18">
        <v>18628000</v>
      </c>
      <c r="F17" s="18">
        <v>15182000</v>
      </c>
      <c r="G17" s="18">
        <v>0</v>
      </c>
      <c r="H17" s="18">
        <v>0</v>
      </c>
      <c r="I17" s="18">
        <v>18628000</v>
      </c>
      <c r="J17" s="18">
        <v>15182000</v>
      </c>
      <c r="K17" s="18">
        <v>64807</v>
      </c>
      <c r="L17" s="18">
        <v>59303</v>
      </c>
      <c r="M17" s="19">
        <f t="shared" si="3"/>
        <v>100</v>
      </c>
      <c r="N17" s="19">
        <f t="shared" si="0"/>
        <v>81.5</v>
      </c>
      <c r="O17" s="19">
        <f t="shared" si="1"/>
        <v>0</v>
      </c>
      <c r="P17" s="19">
        <f t="shared" si="2"/>
        <v>81.5</v>
      </c>
      <c r="Q17" s="18">
        <v>0</v>
      </c>
      <c r="R17" s="18">
        <v>0</v>
      </c>
      <c r="S17" s="18">
        <v>435</v>
      </c>
      <c r="T17" s="18">
        <v>435</v>
      </c>
      <c r="U17" s="18">
        <v>435</v>
      </c>
      <c r="V17" s="18">
        <v>490000</v>
      </c>
      <c r="W17" s="18">
        <v>490000</v>
      </c>
      <c r="X17" s="18">
        <v>490000</v>
      </c>
      <c r="Y17" s="18">
        <v>302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6671</v>
      </c>
      <c r="AI17" s="18">
        <v>0</v>
      </c>
      <c r="AJ17" s="36">
        <f t="shared" si="4"/>
        <v>65242</v>
      </c>
      <c r="AK17" s="36">
        <f t="shared" si="5"/>
        <v>71913</v>
      </c>
      <c r="AL17" s="38">
        <v>79485</v>
      </c>
      <c r="AM17" s="39">
        <f t="shared" si="6"/>
        <v>82.08089576649682</v>
      </c>
      <c r="AN17" s="39">
        <f t="shared" si="7"/>
        <v>90.47367427816569</v>
      </c>
    </row>
    <row r="18" spans="1:40" ht="11.25">
      <c r="A18" s="15">
        <v>8</v>
      </c>
      <c r="B18" s="16" t="s">
        <v>7</v>
      </c>
      <c r="C18" s="17"/>
      <c r="D18" s="18">
        <v>13715</v>
      </c>
      <c r="E18" s="18">
        <v>22303000</v>
      </c>
      <c r="F18" s="18">
        <v>5177400</v>
      </c>
      <c r="G18" s="18">
        <v>0</v>
      </c>
      <c r="H18" s="18">
        <v>0</v>
      </c>
      <c r="I18" s="18">
        <v>22303000</v>
      </c>
      <c r="J18" s="18">
        <v>5177400</v>
      </c>
      <c r="K18" s="18">
        <v>13715</v>
      </c>
      <c r="L18" s="18">
        <v>8974</v>
      </c>
      <c r="M18" s="19">
        <f t="shared" si="3"/>
        <v>100</v>
      </c>
      <c r="N18" s="19">
        <f t="shared" si="0"/>
        <v>23.2</v>
      </c>
      <c r="O18" s="19">
        <f t="shared" si="1"/>
        <v>0</v>
      </c>
      <c r="P18" s="19">
        <f t="shared" si="2"/>
        <v>23.2</v>
      </c>
      <c r="Q18" s="18">
        <v>3535000</v>
      </c>
      <c r="R18" s="18">
        <v>3535000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14565</v>
      </c>
      <c r="AI18" s="18">
        <v>0</v>
      </c>
      <c r="AJ18" s="36">
        <f t="shared" si="4"/>
        <v>13715</v>
      </c>
      <c r="AK18" s="36">
        <f t="shared" si="5"/>
        <v>28280</v>
      </c>
      <c r="AL18" s="38">
        <v>45352</v>
      </c>
      <c r="AM18" s="39">
        <f t="shared" si="6"/>
        <v>30.24122420179926</v>
      </c>
      <c r="AN18" s="39">
        <f t="shared" si="7"/>
        <v>62.35667666255071</v>
      </c>
    </row>
    <row r="19" spans="1:40" ht="11.25">
      <c r="A19" s="15">
        <v>9</v>
      </c>
      <c r="B19" s="16" t="s">
        <v>65</v>
      </c>
      <c r="C19" s="17"/>
      <c r="D19" s="18">
        <v>17671</v>
      </c>
      <c r="E19" s="18">
        <v>24094000</v>
      </c>
      <c r="F19" s="18">
        <v>5740000</v>
      </c>
      <c r="G19" s="18">
        <v>3</v>
      </c>
      <c r="H19" s="18">
        <v>3</v>
      </c>
      <c r="I19" s="18">
        <v>24094000</v>
      </c>
      <c r="J19" s="18">
        <v>5740000</v>
      </c>
      <c r="K19" s="18">
        <v>17671</v>
      </c>
      <c r="L19" s="18">
        <v>11269</v>
      </c>
      <c r="M19" s="19">
        <f t="shared" si="3"/>
        <v>100</v>
      </c>
      <c r="N19" s="19">
        <f t="shared" si="0"/>
        <v>23.8</v>
      </c>
      <c r="O19" s="19">
        <f t="shared" si="1"/>
        <v>100</v>
      </c>
      <c r="P19" s="19">
        <f t="shared" si="2"/>
        <v>23.8</v>
      </c>
      <c r="Q19" s="18">
        <v>2260000</v>
      </c>
      <c r="R19" s="18">
        <v>1870000</v>
      </c>
      <c r="S19" s="18">
        <v>4373</v>
      </c>
      <c r="T19" s="18">
        <v>4373</v>
      </c>
      <c r="U19" s="18">
        <v>4373</v>
      </c>
      <c r="V19" s="18">
        <v>3022000</v>
      </c>
      <c r="W19" s="18">
        <v>3022000</v>
      </c>
      <c r="X19" s="18">
        <v>3022000</v>
      </c>
      <c r="Y19" s="18">
        <v>4217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27120</v>
      </c>
      <c r="AI19" s="18">
        <v>0</v>
      </c>
      <c r="AJ19" s="36">
        <f t="shared" si="4"/>
        <v>22044</v>
      </c>
      <c r="AK19" s="36">
        <f t="shared" si="5"/>
        <v>49164</v>
      </c>
      <c r="AL19" s="38">
        <v>65815</v>
      </c>
      <c r="AM19" s="39">
        <f t="shared" si="6"/>
        <v>33.49388437286333</v>
      </c>
      <c r="AN19" s="39">
        <f t="shared" si="7"/>
        <v>74.7002962850414</v>
      </c>
    </row>
    <row r="20" spans="1:40" ht="11.25">
      <c r="A20" s="15">
        <v>10</v>
      </c>
      <c r="B20" s="16" t="s">
        <v>8</v>
      </c>
      <c r="C20" s="17"/>
      <c r="D20" s="18">
        <v>21934</v>
      </c>
      <c r="E20" s="18">
        <v>12270000</v>
      </c>
      <c r="F20" s="18">
        <v>7551200</v>
      </c>
      <c r="G20" s="18">
        <v>1</v>
      </c>
      <c r="H20" s="18">
        <v>1</v>
      </c>
      <c r="I20" s="18">
        <v>12270000</v>
      </c>
      <c r="J20" s="18">
        <v>7551200</v>
      </c>
      <c r="K20" s="18">
        <v>21934</v>
      </c>
      <c r="L20" s="18">
        <v>18806</v>
      </c>
      <c r="M20" s="19">
        <f t="shared" si="3"/>
        <v>100</v>
      </c>
      <c r="N20" s="19">
        <f t="shared" si="0"/>
        <v>61.5</v>
      </c>
      <c r="O20" s="19">
        <f t="shared" si="1"/>
        <v>100</v>
      </c>
      <c r="P20" s="19">
        <f t="shared" si="2"/>
        <v>61.5</v>
      </c>
      <c r="Q20" s="18">
        <v>0</v>
      </c>
      <c r="R20" s="18">
        <v>0</v>
      </c>
      <c r="S20" s="18">
        <v>5626</v>
      </c>
      <c r="T20" s="18">
        <v>5626</v>
      </c>
      <c r="U20" s="18">
        <v>5626</v>
      </c>
      <c r="V20" s="18">
        <v>4766000</v>
      </c>
      <c r="W20" s="18">
        <v>4766000</v>
      </c>
      <c r="X20" s="18">
        <v>4766000</v>
      </c>
      <c r="Y20" s="18">
        <v>5001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208</v>
      </c>
      <c r="AH20" s="18">
        <v>11226</v>
      </c>
      <c r="AI20" s="18">
        <v>2871</v>
      </c>
      <c r="AJ20" s="36">
        <f t="shared" si="4"/>
        <v>27560</v>
      </c>
      <c r="AK20" s="36">
        <f t="shared" si="5"/>
        <v>38994</v>
      </c>
      <c r="AL20" s="38">
        <v>56305</v>
      </c>
      <c r="AM20" s="39">
        <f t="shared" si="6"/>
        <v>48.94769558653761</v>
      </c>
      <c r="AN20" s="39">
        <f t="shared" si="7"/>
        <v>69.25495071485659</v>
      </c>
    </row>
    <row r="21" spans="1:40" ht="11.25">
      <c r="A21" s="15">
        <v>11</v>
      </c>
      <c r="B21" s="16" t="s">
        <v>9</v>
      </c>
      <c r="C21" s="17"/>
      <c r="D21" s="18">
        <v>26034</v>
      </c>
      <c r="E21" s="18">
        <v>11495000</v>
      </c>
      <c r="F21" s="18">
        <v>10930000</v>
      </c>
      <c r="G21" s="18">
        <v>0</v>
      </c>
      <c r="H21" s="18">
        <v>0</v>
      </c>
      <c r="I21" s="18">
        <v>11495000</v>
      </c>
      <c r="J21" s="18">
        <v>10930000</v>
      </c>
      <c r="K21" s="18">
        <v>26034</v>
      </c>
      <c r="L21" s="18">
        <v>23140</v>
      </c>
      <c r="M21" s="19">
        <f t="shared" si="3"/>
        <v>100</v>
      </c>
      <c r="N21" s="19">
        <f t="shared" si="0"/>
        <v>95.1</v>
      </c>
      <c r="O21" s="19">
        <f t="shared" si="1"/>
        <v>0</v>
      </c>
      <c r="P21" s="19">
        <f t="shared" si="2"/>
        <v>95.1</v>
      </c>
      <c r="Q21" s="18">
        <v>2440000</v>
      </c>
      <c r="R21" s="18">
        <v>2440000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1313</v>
      </c>
      <c r="AI21" s="18">
        <v>0</v>
      </c>
      <c r="AJ21" s="36">
        <f t="shared" si="4"/>
        <v>26034</v>
      </c>
      <c r="AK21" s="36">
        <f t="shared" si="5"/>
        <v>27347</v>
      </c>
      <c r="AL21" s="38">
        <v>30815</v>
      </c>
      <c r="AM21" s="39">
        <f t="shared" si="6"/>
        <v>84.48482881713451</v>
      </c>
      <c r="AN21" s="39">
        <f t="shared" si="7"/>
        <v>88.74574071069284</v>
      </c>
    </row>
    <row r="22" spans="1:40" ht="11.25">
      <c r="A22" s="15">
        <v>12</v>
      </c>
      <c r="B22" s="16" t="s">
        <v>10</v>
      </c>
      <c r="C22" s="17"/>
      <c r="D22" s="18">
        <v>4720</v>
      </c>
      <c r="E22" s="18">
        <v>2996000</v>
      </c>
      <c r="F22" s="18">
        <v>1321641</v>
      </c>
      <c r="G22" s="18">
        <v>1</v>
      </c>
      <c r="H22" s="18">
        <v>1</v>
      </c>
      <c r="I22" s="18">
        <v>2996000</v>
      </c>
      <c r="J22" s="18">
        <v>1163641</v>
      </c>
      <c r="K22" s="18">
        <v>4307</v>
      </c>
      <c r="L22" s="18">
        <v>3236</v>
      </c>
      <c r="M22" s="20">
        <f t="shared" si="3"/>
        <v>88</v>
      </c>
      <c r="N22" s="19">
        <f t="shared" si="0"/>
        <v>44.1</v>
      </c>
      <c r="O22" s="19">
        <f t="shared" si="1"/>
        <v>100</v>
      </c>
      <c r="P22" s="19">
        <f t="shared" si="2"/>
        <v>38.8</v>
      </c>
      <c r="Q22" s="18">
        <v>1180000</v>
      </c>
      <c r="R22" s="18">
        <v>1180000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914</v>
      </c>
      <c r="AA22" s="18">
        <v>914</v>
      </c>
      <c r="AB22" s="18">
        <v>914</v>
      </c>
      <c r="AC22" s="18">
        <v>300000</v>
      </c>
      <c r="AD22" s="18">
        <v>300000</v>
      </c>
      <c r="AE22" s="18">
        <v>300000</v>
      </c>
      <c r="AF22" s="18">
        <v>655</v>
      </c>
      <c r="AG22" s="18">
        <v>0</v>
      </c>
      <c r="AH22" s="18">
        <v>22883</v>
      </c>
      <c r="AI22" s="18">
        <v>0</v>
      </c>
      <c r="AJ22" s="36">
        <f t="shared" si="4"/>
        <v>5634</v>
      </c>
      <c r="AK22" s="36">
        <f t="shared" si="5"/>
        <v>28517</v>
      </c>
      <c r="AL22" s="38">
        <v>46493</v>
      </c>
      <c r="AM22" s="39">
        <f t="shared" si="6"/>
        <v>12.11795324027273</v>
      </c>
      <c r="AN22" s="39">
        <f t="shared" si="7"/>
        <v>61.336115114103194</v>
      </c>
    </row>
    <row r="23" spans="1:40" ht="11.25">
      <c r="A23" s="15">
        <v>13</v>
      </c>
      <c r="B23" s="16" t="s">
        <v>11</v>
      </c>
      <c r="C23" s="17"/>
      <c r="D23" s="18">
        <v>35077</v>
      </c>
      <c r="E23" s="18">
        <v>28130000</v>
      </c>
      <c r="F23" s="18">
        <v>14132900</v>
      </c>
      <c r="G23" s="18">
        <v>2</v>
      </c>
      <c r="H23" s="18">
        <v>2</v>
      </c>
      <c r="I23" s="18">
        <v>28130000</v>
      </c>
      <c r="J23" s="18">
        <v>14132900</v>
      </c>
      <c r="K23" s="18">
        <v>35077</v>
      </c>
      <c r="L23" s="18">
        <v>30779</v>
      </c>
      <c r="M23" s="19">
        <f t="shared" si="3"/>
        <v>100</v>
      </c>
      <c r="N23" s="19">
        <f t="shared" si="0"/>
        <v>50.2</v>
      </c>
      <c r="O23" s="19">
        <f t="shared" si="1"/>
        <v>100</v>
      </c>
      <c r="P23" s="19">
        <f t="shared" si="2"/>
        <v>50.2</v>
      </c>
      <c r="Q23" s="18">
        <v>8593000</v>
      </c>
      <c r="R23" s="18">
        <v>7263000</v>
      </c>
      <c r="S23" s="18">
        <v>6542</v>
      </c>
      <c r="T23" s="18">
        <v>6542</v>
      </c>
      <c r="U23" s="18">
        <v>6542</v>
      </c>
      <c r="V23" s="18">
        <v>4624419</v>
      </c>
      <c r="W23" s="18">
        <v>4624419</v>
      </c>
      <c r="X23" s="18">
        <v>4624419</v>
      </c>
      <c r="Y23" s="18">
        <v>5216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15701</v>
      </c>
      <c r="AI23" s="18">
        <v>0</v>
      </c>
      <c r="AJ23" s="36">
        <f t="shared" si="4"/>
        <v>41619</v>
      </c>
      <c r="AK23" s="36">
        <f t="shared" si="5"/>
        <v>57320</v>
      </c>
      <c r="AL23" s="38">
        <v>78918</v>
      </c>
      <c r="AM23" s="39">
        <f t="shared" si="6"/>
        <v>52.73701817075952</v>
      </c>
      <c r="AN23" s="39">
        <f t="shared" si="7"/>
        <v>72.63235256848881</v>
      </c>
    </row>
    <row r="24" spans="1:40" ht="11.25">
      <c r="A24" s="15">
        <v>14</v>
      </c>
      <c r="B24" s="16" t="s">
        <v>12</v>
      </c>
      <c r="C24" s="17"/>
      <c r="D24" s="18">
        <v>79807</v>
      </c>
      <c r="E24" s="18">
        <v>30411000</v>
      </c>
      <c r="F24" s="18">
        <v>13732663</v>
      </c>
      <c r="G24" s="18">
        <v>1</v>
      </c>
      <c r="H24" s="18">
        <v>1</v>
      </c>
      <c r="I24" s="18">
        <v>30411000</v>
      </c>
      <c r="J24" s="18">
        <v>13732663</v>
      </c>
      <c r="K24" s="18">
        <v>79807</v>
      </c>
      <c r="L24" s="18">
        <v>76127</v>
      </c>
      <c r="M24" s="19">
        <f t="shared" si="3"/>
        <v>100</v>
      </c>
      <c r="N24" s="19">
        <f t="shared" si="0"/>
        <v>45.2</v>
      </c>
      <c r="O24" s="19">
        <f t="shared" si="1"/>
        <v>100</v>
      </c>
      <c r="P24" s="19">
        <f t="shared" si="2"/>
        <v>45.2</v>
      </c>
      <c r="Q24" s="18">
        <v>6827600</v>
      </c>
      <c r="R24" s="18">
        <v>5966600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13808</v>
      </c>
      <c r="AI24" s="18">
        <v>0</v>
      </c>
      <c r="AJ24" s="36">
        <f t="shared" si="4"/>
        <v>79807</v>
      </c>
      <c r="AK24" s="36">
        <f t="shared" si="5"/>
        <v>93615</v>
      </c>
      <c r="AL24" s="38">
        <v>109595</v>
      </c>
      <c r="AM24" s="39">
        <f t="shared" si="6"/>
        <v>72.81992791641954</v>
      </c>
      <c r="AN24" s="39">
        <f t="shared" si="7"/>
        <v>85.4190428395456</v>
      </c>
    </row>
    <row r="25" spans="1:40" ht="11.25">
      <c r="A25" s="15">
        <v>15</v>
      </c>
      <c r="B25" s="16" t="s">
        <v>13</v>
      </c>
      <c r="C25" s="17"/>
      <c r="D25" s="18">
        <v>74610</v>
      </c>
      <c r="E25" s="18">
        <v>22810000</v>
      </c>
      <c r="F25" s="18">
        <v>11343900</v>
      </c>
      <c r="G25" s="18">
        <v>0</v>
      </c>
      <c r="H25" s="18">
        <v>0</v>
      </c>
      <c r="I25" s="18">
        <v>22810000</v>
      </c>
      <c r="J25" s="18">
        <v>11343900</v>
      </c>
      <c r="K25" s="18">
        <v>74610</v>
      </c>
      <c r="L25" s="18">
        <v>73313</v>
      </c>
      <c r="M25" s="19">
        <f t="shared" si="3"/>
        <v>100</v>
      </c>
      <c r="N25" s="19">
        <f t="shared" si="0"/>
        <v>49.7</v>
      </c>
      <c r="O25" s="19">
        <f t="shared" si="1"/>
        <v>0</v>
      </c>
      <c r="P25" s="19">
        <f t="shared" si="2"/>
        <v>49.7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5483</v>
      </c>
      <c r="AI25" s="18">
        <v>0</v>
      </c>
      <c r="AJ25" s="36">
        <f t="shared" si="4"/>
        <v>74610</v>
      </c>
      <c r="AK25" s="36">
        <f t="shared" si="5"/>
        <v>80093</v>
      </c>
      <c r="AL25" s="38">
        <v>83990</v>
      </c>
      <c r="AM25" s="39">
        <f t="shared" si="6"/>
        <v>88.83200380997738</v>
      </c>
      <c r="AN25" s="39">
        <f t="shared" si="7"/>
        <v>95.36016192403858</v>
      </c>
    </row>
    <row r="26" spans="1:40" ht="11.25">
      <c r="A26" s="15">
        <v>16</v>
      </c>
      <c r="B26" s="16" t="s">
        <v>14</v>
      </c>
      <c r="C26" s="17"/>
      <c r="D26" s="18">
        <v>197974</v>
      </c>
      <c r="E26" s="18">
        <v>98570000</v>
      </c>
      <c r="F26" s="18">
        <v>81378500</v>
      </c>
      <c r="G26" s="18">
        <v>0</v>
      </c>
      <c r="H26" s="18">
        <v>0</v>
      </c>
      <c r="I26" s="18">
        <v>98570000</v>
      </c>
      <c r="J26" s="18">
        <v>81378500</v>
      </c>
      <c r="K26" s="18">
        <v>197974</v>
      </c>
      <c r="L26" s="18">
        <v>188556</v>
      </c>
      <c r="M26" s="19">
        <f t="shared" si="3"/>
        <v>100</v>
      </c>
      <c r="N26" s="19">
        <f t="shared" si="0"/>
        <v>82.6</v>
      </c>
      <c r="O26" s="19">
        <f t="shared" si="1"/>
        <v>0</v>
      </c>
      <c r="P26" s="19">
        <f t="shared" si="2"/>
        <v>82.6</v>
      </c>
      <c r="Q26" s="18">
        <v>23800000</v>
      </c>
      <c r="R26" s="18">
        <v>23800000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18002</v>
      </c>
      <c r="AI26" s="18">
        <v>0</v>
      </c>
      <c r="AJ26" s="36">
        <f t="shared" si="4"/>
        <v>197974</v>
      </c>
      <c r="AK26" s="36">
        <f t="shared" si="5"/>
        <v>215976</v>
      </c>
      <c r="AL26" s="38">
        <v>218864</v>
      </c>
      <c r="AM26" s="39">
        <f t="shared" si="6"/>
        <v>90.45525988741868</v>
      </c>
      <c r="AN26" s="39">
        <f t="shared" si="7"/>
        <v>98.68045909788728</v>
      </c>
    </row>
    <row r="27" spans="1:40" ht="11.25">
      <c r="A27" s="15">
        <v>17</v>
      </c>
      <c r="B27" s="16" t="s">
        <v>15</v>
      </c>
      <c r="C27" s="17"/>
      <c r="D27" s="18">
        <v>96620</v>
      </c>
      <c r="E27" s="18">
        <v>37519000</v>
      </c>
      <c r="F27" s="18">
        <v>32131600</v>
      </c>
      <c r="G27" s="18">
        <v>1</v>
      </c>
      <c r="H27" s="18">
        <v>1</v>
      </c>
      <c r="I27" s="18">
        <v>37372000</v>
      </c>
      <c r="J27" s="18">
        <v>32131600</v>
      </c>
      <c r="K27" s="18">
        <v>96620</v>
      </c>
      <c r="L27" s="18">
        <v>88748</v>
      </c>
      <c r="M27" s="19">
        <f t="shared" si="3"/>
        <v>100</v>
      </c>
      <c r="N27" s="19">
        <f t="shared" si="0"/>
        <v>85.6</v>
      </c>
      <c r="O27" s="19">
        <f t="shared" si="1"/>
        <v>100</v>
      </c>
      <c r="P27" s="19">
        <f t="shared" si="2"/>
        <v>86</v>
      </c>
      <c r="Q27" s="18">
        <v>0</v>
      </c>
      <c r="R27" s="18">
        <v>0</v>
      </c>
      <c r="S27" s="18">
        <v>811</v>
      </c>
      <c r="T27" s="18">
        <v>811</v>
      </c>
      <c r="U27" s="18">
        <v>811</v>
      </c>
      <c r="V27" s="18">
        <v>1620000</v>
      </c>
      <c r="W27" s="18">
        <v>1620000</v>
      </c>
      <c r="X27" s="18">
        <v>1620000</v>
      </c>
      <c r="Y27" s="18">
        <v>767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44077</v>
      </c>
      <c r="AI27" s="18">
        <v>0</v>
      </c>
      <c r="AJ27" s="36">
        <f t="shared" si="4"/>
        <v>97431</v>
      </c>
      <c r="AK27" s="36">
        <f t="shared" si="5"/>
        <v>141508</v>
      </c>
      <c r="AL27" s="38">
        <v>159415</v>
      </c>
      <c r="AM27" s="39">
        <f t="shared" si="6"/>
        <v>61.117837091867145</v>
      </c>
      <c r="AN27" s="39">
        <f t="shared" si="7"/>
        <v>88.76705454317347</v>
      </c>
    </row>
    <row r="28" spans="1:40" ht="11.25">
      <c r="A28" s="15">
        <v>18</v>
      </c>
      <c r="B28" s="16" t="s">
        <v>16</v>
      </c>
      <c r="C28" s="17"/>
      <c r="D28" s="18">
        <v>33763</v>
      </c>
      <c r="E28" s="18">
        <v>16790000</v>
      </c>
      <c r="F28" s="18">
        <v>13275000</v>
      </c>
      <c r="G28" s="18">
        <v>1</v>
      </c>
      <c r="H28" s="18">
        <v>1</v>
      </c>
      <c r="I28" s="18">
        <v>16790000</v>
      </c>
      <c r="J28" s="18">
        <v>13275000</v>
      </c>
      <c r="K28" s="18">
        <v>33763</v>
      </c>
      <c r="L28" s="18">
        <v>30520</v>
      </c>
      <c r="M28" s="19">
        <f t="shared" si="3"/>
        <v>100</v>
      </c>
      <c r="N28" s="19">
        <f t="shared" si="0"/>
        <v>79.1</v>
      </c>
      <c r="O28" s="19">
        <f t="shared" si="1"/>
        <v>100</v>
      </c>
      <c r="P28" s="19">
        <f t="shared" si="2"/>
        <v>79.1</v>
      </c>
      <c r="Q28" s="18">
        <v>0</v>
      </c>
      <c r="R28" s="18">
        <v>0</v>
      </c>
      <c r="S28" s="18">
        <v>1689</v>
      </c>
      <c r="T28" s="18">
        <v>1689</v>
      </c>
      <c r="U28" s="18">
        <v>1689</v>
      </c>
      <c r="V28" s="18">
        <v>2025000</v>
      </c>
      <c r="W28" s="18">
        <v>2025000</v>
      </c>
      <c r="X28" s="18">
        <v>2025000</v>
      </c>
      <c r="Y28" s="18">
        <v>1689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24813</v>
      </c>
      <c r="AI28" s="18">
        <v>0</v>
      </c>
      <c r="AJ28" s="36">
        <f t="shared" si="4"/>
        <v>35452</v>
      </c>
      <c r="AK28" s="36">
        <f t="shared" si="5"/>
        <v>60265</v>
      </c>
      <c r="AL28" s="38">
        <v>68090</v>
      </c>
      <c r="AM28" s="39">
        <f t="shared" si="6"/>
        <v>52.06638272874137</v>
      </c>
      <c r="AN28" s="39">
        <f t="shared" si="7"/>
        <v>88.50785724776031</v>
      </c>
    </row>
    <row r="29" spans="1:40" ht="11.25">
      <c r="A29" s="15">
        <v>19</v>
      </c>
      <c r="B29" s="16" t="s">
        <v>17</v>
      </c>
      <c r="C29" s="17"/>
      <c r="D29" s="18">
        <v>20498</v>
      </c>
      <c r="E29" s="18">
        <v>9630000</v>
      </c>
      <c r="F29" s="18">
        <v>7702300</v>
      </c>
      <c r="G29" s="18">
        <v>0</v>
      </c>
      <c r="H29" s="18">
        <v>0</v>
      </c>
      <c r="I29" s="18">
        <v>9630000</v>
      </c>
      <c r="J29" s="18">
        <v>7702300</v>
      </c>
      <c r="K29" s="18">
        <v>20498</v>
      </c>
      <c r="L29" s="18">
        <v>18268</v>
      </c>
      <c r="M29" s="19">
        <f t="shared" si="3"/>
        <v>100</v>
      </c>
      <c r="N29" s="19">
        <f t="shared" si="0"/>
        <v>80</v>
      </c>
      <c r="O29" s="19">
        <f t="shared" si="1"/>
        <v>0</v>
      </c>
      <c r="P29" s="19">
        <f t="shared" si="2"/>
        <v>80</v>
      </c>
      <c r="Q29" s="18">
        <v>2273000</v>
      </c>
      <c r="R29" s="18">
        <v>2273000</v>
      </c>
      <c r="S29" s="18">
        <v>814</v>
      </c>
      <c r="T29" s="18">
        <v>814</v>
      </c>
      <c r="U29" s="18">
        <v>814</v>
      </c>
      <c r="V29" s="18">
        <v>550000</v>
      </c>
      <c r="W29" s="18">
        <v>550000</v>
      </c>
      <c r="X29" s="18">
        <v>550000</v>
      </c>
      <c r="Y29" s="18">
        <v>635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2825</v>
      </c>
      <c r="AI29" s="18">
        <v>0</v>
      </c>
      <c r="AJ29" s="36">
        <f t="shared" si="4"/>
        <v>21312</v>
      </c>
      <c r="AK29" s="36">
        <f t="shared" si="5"/>
        <v>24137</v>
      </c>
      <c r="AL29" s="38">
        <v>29810</v>
      </c>
      <c r="AM29" s="39">
        <f t="shared" si="6"/>
        <v>71.49278765514929</v>
      </c>
      <c r="AN29" s="39">
        <f t="shared" si="7"/>
        <v>80.96947333109695</v>
      </c>
    </row>
    <row r="30" spans="1:40" ht="11.25">
      <c r="A30" s="15">
        <v>20</v>
      </c>
      <c r="B30" s="16" t="s">
        <v>18</v>
      </c>
      <c r="C30" s="17"/>
      <c r="D30" s="18">
        <v>67115</v>
      </c>
      <c r="E30" s="18">
        <v>23290000</v>
      </c>
      <c r="F30" s="18">
        <v>20200000</v>
      </c>
      <c r="G30" s="18">
        <v>1</v>
      </c>
      <c r="H30" s="18">
        <v>1</v>
      </c>
      <c r="I30" s="18">
        <v>23290000</v>
      </c>
      <c r="J30" s="18">
        <v>20200000</v>
      </c>
      <c r="K30" s="18">
        <v>67115</v>
      </c>
      <c r="L30" s="18">
        <v>66511</v>
      </c>
      <c r="M30" s="19">
        <f t="shared" si="3"/>
        <v>100</v>
      </c>
      <c r="N30" s="19">
        <f t="shared" si="0"/>
        <v>86.7</v>
      </c>
      <c r="O30" s="19">
        <f t="shared" si="1"/>
        <v>100</v>
      </c>
      <c r="P30" s="19">
        <f t="shared" si="2"/>
        <v>86.7</v>
      </c>
      <c r="Q30" s="18">
        <v>0</v>
      </c>
      <c r="R30" s="18">
        <v>0</v>
      </c>
      <c r="S30" s="18">
        <v>614</v>
      </c>
      <c r="T30" s="18">
        <v>614</v>
      </c>
      <c r="U30" s="18">
        <v>614</v>
      </c>
      <c r="V30" s="18">
        <v>280000</v>
      </c>
      <c r="W30" s="18">
        <v>280000</v>
      </c>
      <c r="X30" s="18">
        <v>280000</v>
      </c>
      <c r="Y30" s="18">
        <v>593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36">
        <f t="shared" si="4"/>
        <v>67729</v>
      </c>
      <c r="AK30" s="36">
        <f t="shared" si="5"/>
        <v>67729</v>
      </c>
      <c r="AL30" s="38">
        <v>64347</v>
      </c>
      <c r="AM30" s="39">
        <f t="shared" si="6"/>
        <v>105.25587828492394</v>
      </c>
      <c r="AN30" s="39">
        <f t="shared" si="7"/>
        <v>105.25587828492394</v>
      </c>
    </row>
    <row r="31" spans="1:40" ht="11.25">
      <c r="A31" s="15">
        <v>21</v>
      </c>
      <c r="B31" s="16" t="s">
        <v>66</v>
      </c>
      <c r="C31" s="17"/>
      <c r="D31" s="18">
        <v>10507</v>
      </c>
      <c r="E31" s="18">
        <v>8460000</v>
      </c>
      <c r="F31" s="18">
        <v>4396000</v>
      </c>
      <c r="G31" s="18">
        <v>0</v>
      </c>
      <c r="H31" s="18">
        <v>0</v>
      </c>
      <c r="I31" s="18">
        <v>8460000</v>
      </c>
      <c r="J31" s="18">
        <v>4396000</v>
      </c>
      <c r="K31" s="18">
        <v>10507</v>
      </c>
      <c r="L31" s="18">
        <v>8457</v>
      </c>
      <c r="M31" s="19">
        <f t="shared" si="3"/>
        <v>100</v>
      </c>
      <c r="N31" s="19">
        <f t="shared" si="0"/>
        <v>52</v>
      </c>
      <c r="O31" s="19">
        <f t="shared" si="1"/>
        <v>0</v>
      </c>
      <c r="P31" s="19">
        <f t="shared" si="2"/>
        <v>52</v>
      </c>
      <c r="Q31" s="18">
        <v>2050000</v>
      </c>
      <c r="R31" s="18">
        <v>2050000</v>
      </c>
      <c r="S31" s="18">
        <v>7566</v>
      </c>
      <c r="T31" s="18">
        <v>7566</v>
      </c>
      <c r="U31" s="18">
        <v>7566</v>
      </c>
      <c r="V31" s="18">
        <v>9120000</v>
      </c>
      <c r="W31" s="18">
        <v>9120000</v>
      </c>
      <c r="X31" s="18">
        <v>9120000</v>
      </c>
      <c r="Y31" s="18">
        <v>6001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13378</v>
      </c>
      <c r="AI31" s="18">
        <v>1224</v>
      </c>
      <c r="AJ31" s="36">
        <f t="shared" si="4"/>
        <v>18073</v>
      </c>
      <c r="AK31" s="36">
        <f t="shared" si="5"/>
        <v>31451</v>
      </c>
      <c r="AL31" s="38">
        <v>45218</v>
      </c>
      <c r="AM31" s="39">
        <f>AJ31/$AL31*100</f>
        <v>39.968596576584545</v>
      </c>
      <c r="AN31" s="39">
        <f>AK31/$AL31*100</f>
        <v>69.55415984784821</v>
      </c>
    </row>
    <row r="32" spans="1:40" ht="11.25">
      <c r="A32" s="15">
        <v>22</v>
      </c>
      <c r="B32" s="16" t="s">
        <v>67</v>
      </c>
      <c r="C32" s="17"/>
      <c r="D32" s="18">
        <v>29155</v>
      </c>
      <c r="E32" s="18">
        <v>17106000</v>
      </c>
      <c r="F32" s="18">
        <v>13608800</v>
      </c>
      <c r="G32" s="18">
        <v>0</v>
      </c>
      <c r="H32" s="18">
        <v>0</v>
      </c>
      <c r="I32" s="18">
        <v>17106000</v>
      </c>
      <c r="J32" s="18">
        <v>13608800</v>
      </c>
      <c r="K32" s="18">
        <v>29155</v>
      </c>
      <c r="L32" s="18">
        <v>28034</v>
      </c>
      <c r="M32" s="19">
        <f t="shared" si="3"/>
        <v>100</v>
      </c>
      <c r="N32" s="19">
        <f t="shared" si="0"/>
        <v>79.6</v>
      </c>
      <c r="O32" s="19">
        <f t="shared" si="1"/>
        <v>0</v>
      </c>
      <c r="P32" s="19">
        <f t="shared" si="2"/>
        <v>79.6</v>
      </c>
      <c r="Q32" s="18">
        <v>0</v>
      </c>
      <c r="R32" s="18">
        <v>0</v>
      </c>
      <c r="S32" s="18">
        <v>6834</v>
      </c>
      <c r="T32" s="18">
        <v>6834</v>
      </c>
      <c r="U32" s="18">
        <v>6834</v>
      </c>
      <c r="V32" s="18">
        <v>6820000</v>
      </c>
      <c r="W32" s="18">
        <v>6820000</v>
      </c>
      <c r="X32" s="18">
        <v>6820000</v>
      </c>
      <c r="Y32" s="18">
        <v>6169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10076</v>
      </c>
      <c r="AI32" s="18">
        <v>0</v>
      </c>
      <c r="AJ32" s="36">
        <f t="shared" si="4"/>
        <v>35989</v>
      </c>
      <c r="AK32" s="36">
        <f t="shared" si="5"/>
        <v>46065</v>
      </c>
      <c r="AL32" s="38">
        <v>55957</v>
      </c>
      <c r="AM32" s="39">
        <f t="shared" si="6"/>
        <v>64.3154565112497</v>
      </c>
      <c r="AN32" s="39">
        <f t="shared" si="7"/>
        <v>82.3221402148078</v>
      </c>
    </row>
    <row r="33" spans="1:40" ht="11.25">
      <c r="A33" s="15">
        <v>23</v>
      </c>
      <c r="B33" s="16" t="s">
        <v>68</v>
      </c>
      <c r="C33" s="17"/>
      <c r="D33" s="18">
        <v>34962</v>
      </c>
      <c r="E33" s="18">
        <v>15104000</v>
      </c>
      <c r="F33" s="18">
        <v>11623300</v>
      </c>
      <c r="G33" s="18">
        <v>2</v>
      </c>
      <c r="H33" s="18">
        <v>2</v>
      </c>
      <c r="I33" s="18">
        <v>15104000</v>
      </c>
      <c r="J33" s="18">
        <v>11623300</v>
      </c>
      <c r="K33" s="18">
        <v>34962</v>
      </c>
      <c r="L33" s="18">
        <v>29021</v>
      </c>
      <c r="M33" s="19">
        <f t="shared" si="3"/>
        <v>100</v>
      </c>
      <c r="N33" s="19">
        <f t="shared" si="0"/>
        <v>77</v>
      </c>
      <c r="O33" s="19">
        <f t="shared" si="1"/>
        <v>100</v>
      </c>
      <c r="P33" s="19">
        <f t="shared" si="2"/>
        <v>77</v>
      </c>
      <c r="Q33" s="18">
        <v>0</v>
      </c>
      <c r="R33" s="18">
        <v>0</v>
      </c>
      <c r="S33" s="18">
        <v>17620</v>
      </c>
      <c r="T33" s="18">
        <v>17620</v>
      </c>
      <c r="U33" s="18">
        <v>17620</v>
      </c>
      <c r="V33" s="18">
        <v>10019000</v>
      </c>
      <c r="W33" s="18">
        <v>10019000</v>
      </c>
      <c r="X33" s="18">
        <v>10019000</v>
      </c>
      <c r="Y33" s="18">
        <v>16217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6046</v>
      </c>
      <c r="AH33" s="18">
        <v>21112</v>
      </c>
      <c r="AI33" s="18">
        <v>0</v>
      </c>
      <c r="AJ33" s="36">
        <f t="shared" si="4"/>
        <v>52582</v>
      </c>
      <c r="AK33" s="36">
        <f t="shared" si="5"/>
        <v>79740</v>
      </c>
      <c r="AL33" s="38">
        <v>109563</v>
      </c>
      <c r="AM33" s="39">
        <f t="shared" si="6"/>
        <v>47.99247921287296</v>
      </c>
      <c r="AN33" s="39">
        <f t="shared" si="7"/>
        <v>72.78004435804057</v>
      </c>
    </row>
    <row r="34" spans="1:40" ht="11.25">
      <c r="A34" s="15">
        <v>24</v>
      </c>
      <c r="B34" s="16" t="s">
        <v>69</v>
      </c>
      <c r="C34" s="17"/>
      <c r="D34" s="18">
        <v>19749</v>
      </c>
      <c r="E34" s="18">
        <v>11324000</v>
      </c>
      <c r="F34" s="18">
        <v>8520900</v>
      </c>
      <c r="G34" s="18">
        <v>1</v>
      </c>
      <c r="H34" s="18">
        <v>1</v>
      </c>
      <c r="I34" s="18">
        <v>11324000</v>
      </c>
      <c r="J34" s="18">
        <v>8520900</v>
      </c>
      <c r="K34" s="18">
        <v>19749</v>
      </c>
      <c r="L34" s="18">
        <v>14655</v>
      </c>
      <c r="M34" s="19">
        <f t="shared" si="3"/>
        <v>100</v>
      </c>
      <c r="N34" s="19">
        <f t="shared" si="0"/>
        <v>75.2</v>
      </c>
      <c r="O34" s="19">
        <f t="shared" si="1"/>
        <v>100</v>
      </c>
      <c r="P34" s="19">
        <f t="shared" si="2"/>
        <v>75.2</v>
      </c>
      <c r="Q34" s="18">
        <v>920000</v>
      </c>
      <c r="R34" s="18">
        <v>920000</v>
      </c>
      <c r="S34" s="18">
        <v>6130</v>
      </c>
      <c r="T34" s="18">
        <v>6130</v>
      </c>
      <c r="U34" s="18">
        <v>6130</v>
      </c>
      <c r="V34" s="18">
        <v>3970000</v>
      </c>
      <c r="W34" s="18">
        <v>3970000</v>
      </c>
      <c r="X34" s="18">
        <v>3970000</v>
      </c>
      <c r="Y34" s="18">
        <v>4866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10099</v>
      </c>
      <c r="AI34" s="18">
        <v>0</v>
      </c>
      <c r="AJ34" s="36">
        <f t="shared" si="4"/>
        <v>25879</v>
      </c>
      <c r="AK34" s="36">
        <f t="shared" si="5"/>
        <v>35978</v>
      </c>
      <c r="AL34" s="38">
        <v>56931</v>
      </c>
      <c r="AM34" s="39">
        <f t="shared" si="6"/>
        <v>45.45678101561539</v>
      </c>
      <c r="AN34" s="39">
        <f t="shared" si="7"/>
        <v>63.19579842265198</v>
      </c>
    </row>
    <row r="35" spans="1:40" ht="11.25">
      <c r="A35" s="15">
        <v>25</v>
      </c>
      <c r="B35" s="16" t="s">
        <v>70</v>
      </c>
      <c r="C35" s="17"/>
      <c r="D35" s="18">
        <v>19374</v>
      </c>
      <c r="E35" s="18">
        <v>19850000</v>
      </c>
      <c r="F35" s="18">
        <v>12110000</v>
      </c>
      <c r="G35" s="18">
        <v>3</v>
      </c>
      <c r="H35" s="18">
        <v>3</v>
      </c>
      <c r="I35" s="18">
        <v>19850000</v>
      </c>
      <c r="J35" s="18">
        <v>12110000</v>
      </c>
      <c r="K35" s="18">
        <v>19374</v>
      </c>
      <c r="L35" s="18">
        <v>11272</v>
      </c>
      <c r="M35" s="19">
        <f t="shared" si="3"/>
        <v>100</v>
      </c>
      <c r="N35" s="19">
        <f t="shared" si="0"/>
        <v>61</v>
      </c>
      <c r="O35" s="19">
        <f t="shared" si="1"/>
        <v>100</v>
      </c>
      <c r="P35" s="19">
        <f t="shared" si="2"/>
        <v>61</v>
      </c>
      <c r="Q35" s="18">
        <v>0</v>
      </c>
      <c r="R35" s="18">
        <v>0</v>
      </c>
      <c r="S35" s="18">
        <v>8435</v>
      </c>
      <c r="T35" s="18">
        <v>8435</v>
      </c>
      <c r="U35" s="18">
        <v>8435</v>
      </c>
      <c r="V35" s="18">
        <v>6840000</v>
      </c>
      <c r="W35" s="18">
        <v>6840000</v>
      </c>
      <c r="X35" s="18">
        <v>6840000</v>
      </c>
      <c r="Y35" s="18">
        <v>7240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36">
        <f t="shared" si="4"/>
        <v>27809</v>
      </c>
      <c r="AK35" s="36">
        <f t="shared" si="5"/>
        <v>27809</v>
      </c>
      <c r="AL35" s="38">
        <v>44868</v>
      </c>
      <c r="AM35" s="39">
        <f t="shared" si="6"/>
        <v>61.97958455915129</v>
      </c>
      <c r="AN35" s="39">
        <f t="shared" si="7"/>
        <v>61.97958455915129</v>
      </c>
    </row>
    <row r="36" spans="1:40" ht="11.25">
      <c r="A36" s="15">
        <v>26</v>
      </c>
      <c r="B36" s="16" t="s">
        <v>71</v>
      </c>
      <c r="C36" s="17"/>
      <c r="D36" s="18">
        <v>26169</v>
      </c>
      <c r="E36" s="18">
        <v>20726000</v>
      </c>
      <c r="F36" s="18">
        <v>8385200</v>
      </c>
      <c r="G36" s="18">
        <v>1</v>
      </c>
      <c r="H36" s="18">
        <v>1</v>
      </c>
      <c r="I36" s="18">
        <v>20726000</v>
      </c>
      <c r="J36" s="18">
        <v>8385200</v>
      </c>
      <c r="K36" s="18">
        <v>26169</v>
      </c>
      <c r="L36" s="18">
        <v>24519</v>
      </c>
      <c r="M36" s="19">
        <f t="shared" si="3"/>
        <v>100</v>
      </c>
      <c r="N36" s="19">
        <f t="shared" si="0"/>
        <v>40.5</v>
      </c>
      <c r="O36" s="19">
        <f t="shared" si="1"/>
        <v>100</v>
      </c>
      <c r="P36" s="19">
        <f t="shared" si="2"/>
        <v>40.5</v>
      </c>
      <c r="Q36" s="18">
        <v>0</v>
      </c>
      <c r="R36" s="18">
        <v>0</v>
      </c>
      <c r="S36" s="18">
        <v>7264</v>
      </c>
      <c r="T36" s="18">
        <v>7264</v>
      </c>
      <c r="U36" s="18">
        <v>7264</v>
      </c>
      <c r="V36" s="18">
        <v>5880000</v>
      </c>
      <c r="W36" s="18">
        <v>5880000</v>
      </c>
      <c r="X36" s="18">
        <v>5880000</v>
      </c>
      <c r="Y36" s="18">
        <v>6176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5120</v>
      </c>
      <c r="AI36" s="18">
        <v>0</v>
      </c>
      <c r="AJ36" s="36">
        <f t="shared" si="4"/>
        <v>33433</v>
      </c>
      <c r="AK36" s="36">
        <f t="shared" si="5"/>
        <v>38553</v>
      </c>
      <c r="AL36" s="38">
        <v>43940</v>
      </c>
      <c r="AM36" s="39">
        <f t="shared" si="6"/>
        <v>76.08784706417843</v>
      </c>
      <c r="AN36" s="39">
        <f t="shared" si="7"/>
        <v>87.74010013654984</v>
      </c>
    </row>
    <row r="37" spans="1:40" ht="11.25">
      <c r="A37" s="15">
        <v>27</v>
      </c>
      <c r="B37" s="16" t="s">
        <v>72</v>
      </c>
      <c r="C37" s="17"/>
      <c r="D37" s="18">
        <v>6702</v>
      </c>
      <c r="E37" s="18">
        <v>12290000</v>
      </c>
      <c r="F37" s="18">
        <v>3006985</v>
      </c>
      <c r="G37" s="18">
        <v>0</v>
      </c>
      <c r="H37" s="18">
        <v>0</v>
      </c>
      <c r="I37" s="18">
        <v>12290000</v>
      </c>
      <c r="J37" s="18">
        <v>3006985</v>
      </c>
      <c r="K37" s="18">
        <v>6702</v>
      </c>
      <c r="L37" s="18">
        <v>3798</v>
      </c>
      <c r="M37" s="19">
        <f t="shared" si="3"/>
        <v>100</v>
      </c>
      <c r="N37" s="19">
        <f t="shared" si="0"/>
        <v>24.5</v>
      </c>
      <c r="O37" s="19">
        <f t="shared" si="1"/>
        <v>0</v>
      </c>
      <c r="P37" s="19">
        <f t="shared" si="2"/>
        <v>24.5</v>
      </c>
      <c r="Q37" s="18">
        <v>0</v>
      </c>
      <c r="R37" s="18">
        <v>0</v>
      </c>
      <c r="S37" s="18">
        <v>7145</v>
      </c>
      <c r="T37" s="18">
        <v>7145</v>
      </c>
      <c r="U37" s="18">
        <v>7145</v>
      </c>
      <c r="V37" s="18">
        <v>5640000</v>
      </c>
      <c r="W37" s="18">
        <v>5640000</v>
      </c>
      <c r="X37" s="18">
        <v>5640000</v>
      </c>
      <c r="Y37" s="18">
        <v>5858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520</v>
      </c>
      <c r="AH37" s="18">
        <v>14534</v>
      </c>
      <c r="AI37" s="18">
        <v>1810</v>
      </c>
      <c r="AJ37" s="36">
        <f t="shared" si="4"/>
        <v>13847</v>
      </c>
      <c r="AK37" s="36">
        <f t="shared" si="5"/>
        <v>28901</v>
      </c>
      <c r="AL37" s="38">
        <v>45715</v>
      </c>
      <c r="AM37" s="39">
        <f t="shared" si="6"/>
        <v>30.289839221262167</v>
      </c>
      <c r="AN37" s="39">
        <f t="shared" si="7"/>
        <v>63.21994968828613</v>
      </c>
    </row>
    <row r="38" spans="1:40" ht="11.25">
      <c r="A38" s="15">
        <v>28</v>
      </c>
      <c r="B38" s="16" t="s">
        <v>73</v>
      </c>
      <c r="C38" s="17"/>
      <c r="D38" s="18">
        <v>39653</v>
      </c>
      <c r="E38" s="18">
        <v>18929000</v>
      </c>
      <c r="F38" s="18">
        <v>14948300</v>
      </c>
      <c r="G38" s="18">
        <v>0</v>
      </c>
      <c r="H38" s="18">
        <v>0</v>
      </c>
      <c r="I38" s="18">
        <v>18929000</v>
      </c>
      <c r="J38" s="18">
        <v>14948300</v>
      </c>
      <c r="K38" s="18">
        <v>39653</v>
      </c>
      <c r="L38" s="18">
        <v>37135</v>
      </c>
      <c r="M38" s="19">
        <f t="shared" si="3"/>
        <v>100</v>
      </c>
      <c r="N38" s="19">
        <f t="shared" si="0"/>
        <v>79</v>
      </c>
      <c r="O38" s="19">
        <f t="shared" si="1"/>
        <v>0</v>
      </c>
      <c r="P38" s="19">
        <f t="shared" si="2"/>
        <v>79</v>
      </c>
      <c r="Q38" s="18">
        <v>1140000</v>
      </c>
      <c r="R38" s="18">
        <v>1140000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23006</v>
      </c>
      <c r="AI38" s="18">
        <v>0</v>
      </c>
      <c r="AJ38" s="36">
        <f t="shared" si="4"/>
        <v>39653</v>
      </c>
      <c r="AK38" s="36">
        <f t="shared" si="5"/>
        <v>62659</v>
      </c>
      <c r="AL38" s="38">
        <v>94461</v>
      </c>
      <c r="AM38" s="39">
        <f t="shared" si="6"/>
        <v>41.97817088533892</v>
      </c>
      <c r="AN38" s="39">
        <f t="shared" si="7"/>
        <v>66.333195710399</v>
      </c>
    </row>
    <row r="39" spans="1:40" ht="11.25">
      <c r="A39" s="15">
        <v>29</v>
      </c>
      <c r="B39" s="16" t="s">
        <v>74</v>
      </c>
      <c r="C39" s="17"/>
      <c r="D39" s="18">
        <v>6346</v>
      </c>
      <c r="E39" s="18">
        <v>5649000</v>
      </c>
      <c r="F39" s="18">
        <v>3484600</v>
      </c>
      <c r="G39" s="18">
        <v>1</v>
      </c>
      <c r="H39" s="18">
        <v>1</v>
      </c>
      <c r="I39" s="18">
        <v>5649000</v>
      </c>
      <c r="J39" s="18">
        <v>3484600</v>
      </c>
      <c r="K39" s="18">
        <v>6346</v>
      </c>
      <c r="L39" s="18">
        <v>4156</v>
      </c>
      <c r="M39" s="19">
        <f t="shared" si="3"/>
        <v>100</v>
      </c>
      <c r="N39" s="19">
        <f t="shared" si="0"/>
        <v>61.7</v>
      </c>
      <c r="O39" s="19">
        <f t="shared" si="1"/>
        <v>100</v>
      </c>
      <c r="P39" s="19">
        <f t="shared" si="2"/>
        <v>61.7</v>
      </c>
      <c r="Q39" s="18">
        <v>0</v>
      </c>
      <c r="R39" s="18">
        <v>0</v>
      </c>
      <c r="S39" s="18">
        <v>2193</v>
      </c>
      <c r="T39" s="18">
        <v>2193</v>
      </c>
      <c r="U39" s="18">
        <v>2193</v>
      </c>
      <c r="V39" s="18">
        <v>3910000</v>
      </c>
      <c r="W39" s="18">
        <v>3910000</v>
      </c>
      <c r="X39" s="18">
        <v>3910000</v>
      </c>
      <c r="Y39" s="18">
        <v>1507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10751</v>
      </c>
      <c r="AI39" s="18">
        <v>1154</v>
      </c>
      <c r="AJ39" s="36">
        <f t="shared" si="4"/>
        <v>8539</v>
      </c>
      <c r="AK39" s="36">
        <f t="shared" si="5"/>
        <v>19290</v>
      </c>
      <c r="AL39" s="38">
        <v>37732</v>
      </c>
      <c r="AM39" s="39">
        <f t="shared" si="6"/>
        <v>22.63065832714937</v>
      </c>
      <c r="AN39" s="39">
        <f t="shared" si="7"/>
        <v>51.12371461889113</v>
      </c>
    </row>
    <row r="40" spans="1:40" ht="11.25">
      <c r="A40" s="15">
        <v>30</v>
      </c>
      <c r="B40" s="16" t="s">
        <v>75</v>
      </c>
      <c r="C40" s="17"/>
      <c r="D40" s="18">
        <v>3126</v>
      </c>
      <c r="E40" s="18">
        <v>3610000</v>
      </c>
      <c r="F40" s="18">
        <v>1714000</v>
      </c>
      <c r="G40" s="18">
        <v>1</v>
      </c>
      <c r="H40" s="18">
        <v>1</v>
      </c>
      <c r="I40" s="18">
        <v>3610000</v>
      </c>
      <c r="J40" s="18">
        <v>1714000</v>
      </c>
      <c r="K40" s="18">
        <v>3126</v>
      </c>
      <c r="L40" s="18">
        <v>751</v>
      </c>
      <c r="M40" s="19">
        <f t="shared" si="3"/>
        <v>100</v>
      </c>
      <c r="N40" s="19">
        <f t="shared" si="0"/>
        <v>47.5</v>
      </c>
      <c r="O40" s="19">
        <f t="shared" si="1"/>
        <v>100</v>
      </c>
      <c r="P40" s="19">
        <f t="shared" si="2"/>
        <v>47.5</v>
      </c>
      <c r="Q40" s="18">
        <v>0</v>
      </c>
      <c r="R40" s="18">
        <v>0</v>
      </c>
      <c r="S40" s="18">
        <v>2724</v>
      </c>
      <c r="T40" s="18">
        <v>2724</v>
      </c>
      <c r="U40" s="18">
        <v>2724</v>
      </c>
      <c r="V40" s="18">
        <v>1940000</v>
      </c>
      <c r="W40" s="18">
        <v>1940000</v>
      </c>
      <c r="X40" s="18">
        <v>1940000</v>
      </c>
      <c r="Y40" s="18">
        <v>1548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22588</v>
      </c>
      <c r="AI40" s="18">
        <v>0</v>
      </c>
      <c r="AJ40" s="36">
        <f t="shared" si="4"/>
        <v>5850</v>
      </c>
      <c r="AK40" s="36">
        <f t="shared" si="5"/>
        <v>28438</v>
      </c>
      <c r="AL40" s="38">
        <v>51397</v>
      </c>
      <c r="AM40" s="39">
        <f t="shared" si="6"/>
        <v>11.381987275521919</v>
      </c>
      <c r="AN40" s="39">
        <f t="shared" si="7"/>
        <v>55.33007763099014</v>
      </c>
    </row>
    <row r="41" spans="1:40" ht="11.25">
      <c r="A41" s="15">
        <v>31</v>
      </c>
      <c r="B41" s="16" t="s">
        <v>76</v>
      </c>
      <c r="C41" s="17"/>
      <c r="D41" s="18">
        <v>36995</v>
      </c>
      <c r="E41" s="18">
        <v>19007000</v>
      </c>
      <c r="F41" s="18">
        <v>9714070</v>
      </c>
      <c r="G41" s="18">
        <v>1</v>
      </c>
      <c r="H41" s="18">
        <v>1</v>
      </c>
      <c r="I41" s="18">
        <v>19007000</v>
      </c>
      <c r="J41" s="18">
        <v>9714070</v>
      </c>
      <c r="K41" s="18">
        <v>36995</v>
      </c>
      <c r="L41" s="18">
        <v>34171</v>
      </c>
      <c r="M41" s="19">
        <f t="shared" si="3"/>
        <v>100</v>
      </c>
      <c r="N41" s="19">
        <f t="shared" si="0"/>
        <v>51.1</v>
      </c>
      <c r="O41" s="19">
        <f t="shared" si="1"/>
        <v>100</v>
      </c>
      <c r="P41" s="19">
        <f t="shared" si="2"/>
        <v>51.1</v>
      </c>
      <c r="Q41" s="18">
        <v>7294000</v>
      </c>
      <c r="R41" s="18">
        <v>6961200</v>
      </c>
      <c r="S41" s="18">
        <v>5233</v>
      </c>
      <c r="T41" s="18">
        <v>5233</v>
      </c>
      <c r="U41" s="18">
        <v>5233</v>
      </c>
      <c r="V41" s="18">
        <v>3534000</v>
      </c>
      <c r="W41" s="18">
        <v>3534000</v>
      </c>
      <c r="X41" s="18">
        <v>3534000</v>
      </c>
      <c r="Y41" s="18">
        <v>4332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1409</v>
      </c>
      <c r="AH41" s="18">
        <v>3638</v>
      </c>
      <c r="AI41" s="18">
        <v>0</v>
      </c>
      <c r="AJ41" s="36">
        <f t="shared" si="4"/>
        <v>42228</v>
      </c>
      <c r="AK41" s="36">
        <f t="shared" si="5"/>
        <v>47275</v>
      </c>
      <c r="AL41" s="38">
        <v>47918</v>
      </c>
      <c r="AM41" s="39">
        <f t="shared" si="6"/>
        <v>88.12554781084353</v>
      </c>
      <c r="AN41" s="39">
        <f t="shared" si="7"/>
        <v>98.65812429567177</v>
      </c>
    </row>
    <row r="42" spans="1:40" ht="11.25">
      <c r="A42" s="15">
        <v>32</v>
      </c>
      <c r="B42" s="16" t="s">
        <v>77</v>
      </c>
      <c r="C42" s="17"/>
      <c r="D42" s="18">
        <v>23284</v>
      </c>
      <c r="E42" s="18">
        <v>24900000</v>
      </c>
      <c r="F42" s="18">
        <v>11450000</v>
      </c>
      <c r="G42" s="18">
        <v>0</v>
      </c>
      <c r="H42" s="18">
        <v>0</v>
      </c>
      <c r="I42" s="18">
        <v>24900000</v>
      </c>
      <c r="J42" s="18">
        <v>11450000</v>
      </c>
      <c r="K42" s="18">
        <v>23284</v>
      </c>
      <c r="L42" s="18">
        <v>18490</v>
      </c>
      <c r="M42" s="19">
        <f t="shared" si="3"/>
        <v>100</v>
      </c>
      <c r="N42" s="19">
        <f t="shared" si="0"/>
        <v>46</v>
      </c>
      <c r="O42" s="19">
        <f t="shared" si="1"/>
        <v>0</v>
      </c>
      <c r="P42" s="19">
        <f t="shared" si="2"/>
        <v>46</v>
      </c>
      <c r="Q42" s="18">
        <v>0</v>
      </c>
      <c r="R42" s="18">
        <v>0</v>
      </c>
      <c r="S42" s="18">
        <v>4553</v>
      </c>
      <c r="T42" s="18">
        <v>4553</v>
      </c>
      <c r="U42" s="18">
        <v>4553</v>
      </c>
      <c r="V42" s="18">
        <v>3620000</v>
      </c>
      <c r="W42" s="18">
        <v>3620000</v>
      </c>
      <c r="X42" s="18">
        <v>3620000</v>
      </c>
      <c r="Y42" s="18">
        <v>3173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12877</v>
      </c>
      <c r="AI42" s="18">
        <v>834</v>
      </c>
      <c r="AJ42" s="36">
        <f t="shared" si="4"/>
        <v>27837</v>
      </c>
      <c r="AK42" s="36">
        <f t="shared" si="5"/>
        <v>40714</v>
      </c>
      <c r="AL42" s="38">
        <v>53446</v>
      </c>
      <c r="AM42" s="39">
        <f t="shared" si="6"/>
        <v>52.08434681734835</v>
      </c>
      <c r="AN42" s="39">
        <f t="shared" si="7"/>
        <v>76.17782434606893</v>
      </c>
    </row>
    <row r="43" spans="1:40" ht="11.25">
      <c r="A43" s="15">
        <v>33</v>
      </c>
      <c r="B43" s="16" t="s">
        <v>19</v>
      </c>
      <c r="C43" s="17"/>
      <c r="D43" s="18">
        <v>7960</v>
      </c>
      <c r="E43" s="18">
        <v>14783000</v>
      </c>
      <c r="F43" s="18">
        <v>2781500</v>
      </c>
      <c r="G43" s="18">
        <v>1</v>
      </c>
      <c r="H43" s="18">
        <v>1</v>
      </c>
      <c r="I43" s="18">
        <v>14783000</v>
      </c>
      <c r="J43" s="18">
        <v>2781500</v>
      </c>
      <c r="K43" s="18">
        <v>7960</v>
      </c>
      <c r="L43" s="18">
        <v>6520</v>
      </c>
      <c r="M43" s="19">
        <f t="shared" si="3"/>
        <v>100</v>
      </c>
      <c r="N43" s="19">
        <f t="shared" si="0"/>
        <v>18.8</v>
      </c>
      <c r="O43" s="19">
        <f t="shared" si="1"/>
        <v>100</v>
      </c>
      <c r="P43" s="19">
        <f t="shared" si="2"/>
        <v>18.8</v>
      </c>
      <c r="Q43" s="18">
        <v>0</v>
      </c>
      <c r="R43" s="18">
        <v>0</v>
      </c>
      <c r="S43" s="18">
        <v>4101</v>
      </c>
      <c r="T43" s="18">
        <v>4101</v>
      </c>
      <c r="U43" s="18">
        <v>4101</v>
      </c>
      <c r="V43" s="18">
        <v>3179000</v>
      </c>
      <c r="W43" s="18">
        <v>3179000</v>
      </c>
      <c r="X43" s="18">
        <v>3179000</v>
      </c>
      <c r="Y43" s="18">
        <v>3703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11528</v>
      </c>
      <c r="AI43" s="18">
        <v>0</v>
      </c>
      <c r="AJ43" s="36">
        <f t="shared" si="4"/>
        <v>12061</v>
      </c>
      <c r="AK43" s="36">
        <f t="shared" si="5"/>
        <v>23589</v>
      </c>
      <c r="AL43" s="38">
        <v>34122</v>
      </c>
      <c r="AM43" s="39">
        <f t="shared" si="6"/>
        <v>35.3466971455366</v>
      </c>
      <c r="AN43" s="39">
        <f t="shared" si="7"/>
        <v>69.13135220678741</v>
      </c>
    </row>
    <row r="44" spans="1:40" ht="11.25">
      <c r="A44" s="15">
        <v>34</v>
      </c>
      <c r="B44" s="16" t="s">
        <v>20</v>
      </c>
      <c r="C44" s="17"/>
      <c r="D44" s="18">
        <v>9331</v>
      </c>
      <c r="E44" s="18">
        <v>6870000</v>
      </c>
      <c r="F44" s="18">
        <v>2334000</v>
      </c>
      <c r="G44" s="18">
        <v>0</v>
      </c>
      <c r="H44" s="18">
        <v>0</v>
      </c>
      <c r="I44" s="18">
        <v>6870000</v>
      </c>
      <c r="J44" s="18">
        <v>2334000</v>
      </c>
      <c r="K44" s="18">
        <v>9331</v>
      </c>
      <c r="L44" s="18">
        <v>6054</v>
      </c>
      <c r="M44" s="19">
        <f t="shared" si="3"/>
        <v>100</v>
      </c>
      <c r="N44" s="19">
        <f t="shared" si="0"/>
        <v>34</v>
      </c>
      <c r="O44" s="19">
        <f t="shared" si="1"/>
        <v>0</v>
      </c>
      <c r="P44" s="19">
        <f t="shared" si="2"/>
        <v>34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804</v>
      </c>
      <c r="AH44" s="18">
        <v>3374</v>
      </c>
      <c r="AI44" s="18">
        <v>0</v>
      </c>
      <c r="AJ44" s="36">
        <f t="shared" si="4"/>
        <v>9331</v>
      </c>
      <c r="AK44" s="36">
        <f t="shared" si="5"/>
        <v>13509</v>
      </c>
      <c r="AL44" s="38">
        <v>18095</v>
      </c>
      <c r="AM44" s="39">
        <f t="shared" si="6"/>
        <v>51.56673114119923</v>
      </c>
      <c r="AN44" s="39">
        <f t="shared" si="7"/>
        <v>74.65598231555678</v>
      </c>
    </row>
    <row r="45" spans="1:40" ht="11.25">
      <c r="A45" s="15">
        <v>35</v>
      </c>
      <c r="B45" s="16" t="s">
        <v>78</v>
      </c>
      <c r="C45" s="17"/>
      <c r="D45" s="18">
        <v>11496</v>
      </c>
      <c r="E45" s="18">
        <v>10229000</v>
      </c>
      <c r="F45" s="18">
        <v>6545100</v>
      </c>
      <c r="G45" s="18">
        <v>1</v>
      </c>
      <c r="H45" s="18">
        <v>1</v>
      </c>
      <c r="I45" s="18">
        <v>10229000</v>
      </c>
      <c r="J45" s="18">
        <v>6545100</v>
      </c>
      <c r="K45" s="18">
        <v>11496</v>
      </c>
      <c r="L45" s="18">
        <v>8645</v>
      </c>
      <c r="M45" s="19">
        <f t="shared" si="3"/>
        <v>100</v>
      </c>
      <c r="N45" s="19">
        <f t="shared" si="0"/>
        <v>64</v>
      </c>
      <c r="O45" s="19">
        <f t="shared" si="1"/>
        <v>100</v>
      </c>
      <c r="P45" s="19">
        <f t="shared" si="2"/>
        <v>64</v>
      </c>
      <c r="Q45" s="18">
        <v>0</v>
      </c>
      <c r="R45" s="18">
        <v>0</v>
      </c>
      <c r="S45" s="18">
        <v>3871</v>
      </c>
      <c r="T45" s="18">
        <v>3871</v>
      </c>
      <c r="U45" s="18">
        <v>3871</v>
      </c>
      <c r="V45" s="18">
        <v>4320000</v>
      </c>
      <c r="W45" s="18">
        <v>4320000</v>
      </c>
      <c r="X45" s="18">
        <v>4320000</v>
      </c>
      <c r="Y45" s="18">
        <v>3553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3177</v>
      </c>
      <c r="AI45" s="18">
        <v>0</v>
      </c>
      <c r="AJ45" s="36">
        <f t="shared" si="4"/>
        <v>15367</v>
      </c>
      <c r="AK45" s="36">
        <f t="shared" si="5"/>
        <v>18544</v>
      </c>
      <c r="AL45" s="38">
        <v>21373</v>
      </c>
      <c r="AM45" s="39">
        <f t="shared" si="6"/>
        <v>71.8991250643335</v>
      </c>
      <c r="AN45" s="39">
        <f t="shared" si="7"/>
        <v>86.7636737940392</v>
      </c>
    </row>
    <row r="46" spans="1:40" ht="11.25">
      <c r="A46" s="15">
        <v>36</v>
      </c>
      <c r="B46" s="16" t="s">
        <v>21</v>
      </c>
      <c r="C46" s="17"/>
      <c r="D46" s="18">
        <v>34031</v>
      </c>
      <c r="E46" s="18">
        <v>17078000</v>
      </c>
      <c r="F46" s="18">
        <v>13105200</v>
      </c>
      <c r="G46" s="18">
        <v>0</v>
      </c>
      <c r="H46" s="18">
        <v>0</v>
      </c>
      <c r="I46" s="18">
        <v>15711000</v>
      </c>
      <c r="J46" s="18">
        <v>13105200</v>
      </c>
      <c r="K46" s="18">
        <v>34031</v>
      </c>
      <c r="L46" s="18">
        <v>31628</v>
      </c>
      <c r="M46" s="19">
        <f t="shared" si="3"/>
        <v>100</v>
      </c>
      <c r="N46" s="19">
        <f t="shared" si="0"/>
        <v>76.7</v>
      </c>
      <c r="O46" s="19">
        <f t="shared" si="1"/>
        <v>0</v>
      </c>
      <c r="P46" s="19">
        <f t="shared" si="2"/>
        <v>83.4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856</v>
      </c>
      <c r="AI46" s="18">
        <v>0</v>
      </c>
      <c r="AJ46" s="36">
        <f t="shared" si="4"/>
        <v>34031</v>
      </c>
      <c r="AK46" s="36">
        <f t="shared" si="5"/>
        <v>34887</v>
      </c>
      <c r="AL46" s="38">
        <v>38516</v>
      </c>
      <c r="AM46" s="39">
        <f t="shared" si="6"/>
        <v>88.3554886281026</v>
      </c>
      <c r="AN46" s="39">
        <f t="shared" si="7"/>
        <v>90.57794163464534</v>
      </c>
    </row>
    <row r="47" spans="1:40" ht="11.25">
      <c r="A47" s="15">
        <v>37</v>
      </c>
      <c r="B47" s="16" t="s">
        <v>22</v>
      </c>
      <c r="C47" s="17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9">
        <f t="shared" si="3"/>
        <v>0</v>
      </c>
      <c r="N47" s="19">
        <f t="shared" si="0"/>
        <v>0</v>
      </c>
      <c r="O47" s="19">
        <f t="shared" si="1"/>
        <v>0</v>
      </c>
      <c r="P47" s="19">
        <f t="shared" si="2"/>
        <v>0</v>
      </c>
      <c r="Q47" s="18">
        <v>400000</v>
      </c>
      <c r="R47" s="18">
        <v>400000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8178</v>
      </c>
      <c r="AI47" s="18">
        <v>2808</v>
      </c>
      <c r="AJ47" s="36">
        <f t="shared" si="4"/>
        <v>0</v>
      </c>
      <c r="AK47" s="36">
        <f t="shared" si="5"/>
        <v>8178</v>
      </c>
      <c r="AL47" s="38">
        <v>19472</v>
      </c>
      <c r="AM47" s="39">
        <f t="shared" si="6"/>
        <v>0</v>
      </c>
      <c r="AN47" s="39">
        <f t="shared" si="7"/>
        <v>41.9987674609696</v>
      </c>
    </row>
    <row r="48" spans="1:40" ht="11.25">
      <c r="A48" s="15">
        <v>38</v>
      </c>
      <c r="B48" s="16" t="s">
        <v>23</v>
      </c>
      <c r="C48" s="17"/>
      <c r="D48" s="18">
        <v>7853</v>
      </c>
      <c r="E48" s="18">
        <v>6019000</v>
      </c>
      <c r="F48" s="18">
        <v>5066300</v>
      </c>
      <c r="G48" s="18">
        <v>1</v>
      </c>
      <c r="H48" s="18">
        <v>1</v>
      </c>
      <c r="I48" s="18">
        <v>6019000</v>
      </c>
      <c r="J48" s="18">
        <v>5066300</v>
      </c>
      <c r="K48" s="18">
        <v>7853</v>
      </c>
      <c r="L48" s="18">
        <v>3509</v>
      </c>
      <c r="M48" s="19">
        <f t="shared" si="3"/>
        <v>100</v>
      </c>
      <c r="N48" s="19">
        <f t="shared" si="0"/>
        <v>84.2</v>
      </c>
      <c r="O48" s="19">
        <f t="shared" si="1"/>
        <v>100</v>
      </c>
      <c r="P48" s="19">
        <f t="shared" si="2"/>
        <v>84.2</v>
      </c>
      <c r="Q48" s="18">
        <v>0</v>
      </c>
      <c r="R48" s="18">
        <v>0</v>
      </c>
      <c r="S48" s="18">
        <v>5695</v>
      </c>
      <c r="T48" s="18">
        <v>5695</v>
      </c>
      <c r="U48" s="18">
        <v>5695</v>
      </c>
      <c r="V48" s="18">
        <v>3033000</v>
      </c>
      <c r="W48" s="18">
        <v>3033000</v>
      </c>
      <c r="X48" s="18">
        <v>3033000</v>
      </c>
      <c r="Y48" s="18">
        <v>4328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3504</v>
      </c>
      <c r="AI48" s="18">
        <v>0</v>
      </c>
      <c r="AJ48" s="36">
        <f t="shared" si="4"/>
        <v>13548</v>
      </c>
      <c r="AK48" s="36">
        <f t="shared" si="5"/>
        <v>17052</v>
      </c>
      <c r="AL48" s="38">
        <v>16882</v>
      </c>
      <c r="AM48" s="39">
        <f t="shared" si="6"/>
        <v>80.25115507641274</v>
      </c>
      <c r="AN48" s="39">
        <f t="shared" si="7"/>
        <v>101.0069896931643</v>
      </c>
    </row>
    <row r="49" spans="1:40" ht="11.25">
      <c r="A49" s="15">
        <v>39</v>
      </c>
      <c r="B49" s="16" t="s">
        <v>24</v>
      </c>
      <c r="C49" s="17"/>
      <c r="D49" s="18">
        <v>32990</v>
      </c>
      <c r="E49" s="18">
        <v>24650000</v>
      </c>
      <c r="F49" s="18">
        <v>10792070</v>
      </c>
      <c r="G49" s="18">
        <v>0</v>
      </c>
      <c r="H49" s="18">
        <v>0</v>
      </c>
      <c r="I49" s="18">
        <v>24650000</v>
      </c>
      <c r="J49" s="18">
        <v>10792070</v>
      </c>
      <c r="K49" s="18">
        <v>32990</v>
      </c>
      <c r="L49" s="18">
        <v>32259</v>
      </c>
      <c r="M49" s="19">
        <f t="shared" si="3"/>
        <v>100</v>
      </c>
      <c r="N49" s="19">
        <f t="shared" si="0"/>
        <v>43.8</v>
      </c>
      <c r="O49" s="19">
        <f t="shared" si="1"/>
        <v>0</v>
      </c>
      <c r="P49" s="19">
        <f t="shared" si="2"/>
        <v>43.8</v>
      </c>
      <c r="Q49" s="18">
        <v>0</v>
      </c>
      <c r="R49" s="18">
        <v>0</v>
      </c>
      <c r="S49" s="18">
        <v>2453</v>
      </c>
      <c r="T49" s="18">
        <v>2453</v>
      </c>
      <c r="U49" s="18">
        <v>2104</v>
      </c>
      <c r="V49" s="18">
        <v>1320000</v>
      </c>
      <c r="W49" s="18">
        <v>1320000</v>
      </c>
      <c r="X49" s="18">
        <v>1320000</v>
      </c>
      <c r="Y49" s="18">
        <v>1665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9037</v>
      </c>
      <c r="AI49" s="18">
        <v>0</v>
      </c>
      <c r="AJ49" s="36">
        <f t="shared" si="4"/>
        <v>35443</v>
      </c>
      <c r="AK49" s="36">
        <f>D49+S49+Z49+AG49+AH49</f>
        <v>44480</v>
      </c>
      <c r="AL49" s="38">
        <v>47261</v>
      </c>
      <c r="AM49" s="39">
        <f t="shared" si="6"/>
        <v>74.9941812488098</v>
      </c>
      <c r="AN49" s="39">
        <f t="shared" si="7"/>
        <v>94.11565561456592</v>
      </c>
    </row>
    <row r="50" spans="1:40" ht="11.25">
      <c r="A50" s="15">
        <v>40</v>
      </c>
      <c r="B50" s="16" t="s">
        <v>25</v>
      </c>
      <c r="C50" s="17"/>
      <c r="D50" s="18">
        <v>3438</v>
      </c>
      <c r="E50" s="18">
        <v>4707000</v>
      </c>
      <c r="F50" s="18">
        <v>1865100</v>
      </c>
      <c r="G50" s="18">
        <v>0</v>
      </c>
      <c r="H50" s="18">
        <v>0</v>
      </c>
      <c r="I50" s="18">
        <v>4707000</v>
      </c>
      <c r="J50" s="18">
        <v>1865100</v>
      </c>
      <c r="K50" s="18">
        <v>3438</v>
      </c>
      <c r="L50" s="18">
        <v>2078</v>
      </c>
      <c r="M50" s="19">
        <f t="shared" si="3"/>
        <v>100</v>
      </c>
      <c r="N50" s="19">
        <f t="shared" si="0"/>
        <v>39.6</v>
      </c>
      <c r="O50" s="19">
        <f t="shared" si="1"/>
        <v>0</v>
      </c>
      <c r="P50" s="19">
        <f t="shared" si="2"/>
        <v>39.6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3258</v>
      </c>
      <c r="AI50" s="18">
        <v>0</v>
      </c>
      <c r="AJ50" s="36">
        <f t="shared" si="4"/>
        <v>3438</v>
      </c>
      <c r="AK50" s="36">
        <f t="shared" si="5"/>
        <v>6696</v>
      </c>
      <c r="AL50" s="38">
        <v>9906</v>
      </c>
      <c r="AM50" s="39">
        <f t="shared" si="6"/>
        <v>34.706238643246515</v>
      </c>
      <c r="AN50" s="39">
        <f t="shared" si="7"/>
        <v>67.595396729255</v>
      </c>
    </row>
    <row r="51" spans="1:40" ht="11.25">
      <c r="A51" s="15">
        <v>41</v>
      </c>
      <c r="B51" s="16" t="s">
        <v>26</v>
      </c>
      <c r="C51" s="17"/>
      <c r="D51" s="18">
        <v>3587</v>
      </c>
      <c r="E51" s="18">
        <v>9105000</v>
      </c>
      <c r="F51" s="18">
        <v>1689000</v>
      </c>
      <c r="G51" s="18">
        <v>0</v>
      </c>
      <c r="H51" s="18">
        <v>0</v>
      </c>
      <c r="I51" s="18">
        <v>9105000</v>
      </c>
      <c r="J51" s="18">
        <v>1689000</v>
      </c>
      <c r="K51" s="18">
        <v>3587</v>
      </c>
      <c r="L51" s="18">
        <v>1882</v>
      </c>
      <c r="M51" s="19">
        <f t="shared" si="3"/>
        <v>100</v>
      </c>
      <c r="N51" s="19">
        <f t="shared" si="0"/>
        <v>18.6</v>
      </c>
      <c r="O51" s="19">
        <f t="shared" si="1"/>
        <v>0</v>
      </c>
      <c r="P51" s="19">
        <f t="shared" si="2"/>
        <v>18.6</v>
      </c>
      <c r="Q51" s="18">
        <v>0</v>
      </c>
      <c r="R51" s="18">
        <v>0</v>
      </c>
      <c r="S51" s="18">
        <v>6008</v>
      </c>
      <c r="T51" s="18">
        <v>6008</v>
      </c>
      <c r="U51" s="18">
        <v>6008</v>
      </c>
      <c r="V51" s="18">
        <v>3940000</v>
      </c>
      <c r="W51" s="18">
        <v>3940000</v>
      </c>
      <c r="X51" s="18">
        <v>3940000</v>
      </c>
      <c r="Y51" s="18">
        <v>5373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5435</v>
      </c>
      <c r="AI51" s="18">
        <v>0</v>
      </c>
      <c r="AJ51" s="36">
        <f t="shared" si="4"/>
        <v>9595</v>
      </c>
      <c r="AK51" s="36">
        <f t="shared" si="5"/>
        <v>15030</v>
      </c>
      <c r="AL51" s="38">
        <v>23433</v>
      </c>
      <c r="AM51" s="39">
        <f t="shared" si="6"/>
        <v>40.94652840011949</v>
      </c>
      <c r="AN51" s="39">
        <f t="shared" si="7"/>
        <v>64.14031494046857</v>
      </c>
    </row>
    <row r="52" spans="1:40" ht="11.25">
      <c r="A52" s="15">
        <v>42</v>
      </c>
      <c r="B52" s="16" t="s">
        <v>27</v>
      </c>
      <c r="C52" s="17"/>
      <c r="D52" s="18">
        <v>5954</v>
      </c>
      <c r="E52" s="18">
        <v>3862400</v>
      </c>
      <c r="F52" s="18">
        <v>2726800</v>
      </c>
      <c r="G52" s="18">
        <v>1</v>
      </c>
      <c r="H52" s="18">
        <v>1</v>
      </c>
      <c r="I52" s="18">
        <v>3862400</v>
      </c>
      <c r="J52" s="18">
        <v>2726800</v>
      </c>
      <c r="K52" s="18">
        <v>5954</v>
      </c>
      <c r="L52" s="18">
        <v>4782</v>
      </c>
      <c r="M52" s="19">
        <f t="shared" si="3"/>
        <v>100</v>
      </c>
      <c r="N52" s="19">
        <f t="shared" si="0"/>
        <v>70.6</v>
      </c>
      <c r="O52" s="19">
        <f t="shared" si="1"/>
        <v>100</v>
      </c>
      <c r="P52" s="19">
        <f t="shared" si="2"/>
        <v>70.6</v>
      </c>
      <c r="Q52" s="18">
        <v>0</v>
      </c>
      <c r="R52" s="18">
        <v>0</v>
      </c>
      <c r="S52" s="18">
        <v>2549</v>
      </c>
      <c r="T52" s="18">
        <v>2549</v>
      </c>
      <c r="U52" s="18">
        <v>2549</v>
      </c>
      <c r="V52" s="18">
        <v>2210000</v>
      </c>
      <c r="W52" s="18">
        <v>2210000</v>
      </c>
      <c r="X52" s="18">
        <v>2210000</v>
      </c>
      <c r="Y52" s="18">
        <v>2371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72</v>
      </c>
      <c r="AI52" s="18">
        <v>0</v>
      </c>
      <c r="AJ52" s="36">
        <f t="shared" si="4"/>
        <v>8503</v>
      </c>
      <c r="AK52" s="36">
        <f t="shared" si="5"/>
        <v>8575</v>
      </c>
      <c r="AL52" s="38">
        <v>9273</v>
      </c>
      <c r="AM52" s="39">
        <f t="shared" si="6"/>
        <v>91.69632265717675</v>
      </c>
      <c r="AN52" s="39">
        <f t="shared" si="7"/>
        <v>92.47277040871347</v>
      </c>
    </row>
    <row r="53" spans="1:40" ht="11.25">
      <c r="A53" s="15">
        <v>43</v>
      </c>
      <c r="B53" s="16" t="s">
        <v>28</v>
      </c>
      <c r="C53" s="17"/>
      <c r="D53" s="18">
        <v>12443</v>
      </c>
      <c r="E53" s="18">
        <v>11841000</v>
      </c>
      <c r="F53" s="18">
        <v>5053200</v>
      </c>
      <c r="G53" s="18">
        <v>0</v>
      </c>
      <c r="H53" s="18">
        <v>0</v>
      </c>
      <c r="I53" s="18">
        <v>11841000</v>
      </c>
      <c r="J53" s="18">
        <v>4976200</v>
      </c>
      <c r="K53" s="18">
        <v>12443</v>
      </c>
      <c r="L53" s="18">
        <v>9676</v>
      </c>
      <c r="M53" s="19">
        <f t="shared" si="3"/>
        <v>98.5</v>
      </c>
      <c r="N53" s="19">
        <f t="shared" si="0"/>
        <v>42.7</v>
      </c>
      <c r="O53" s="19">
        <f t="shared" si="1"/>
        <v>0</v>
      </c>
      <c r="P53" s="19">
        <f t="shared" si="2"/>
        <v>42</v>
      </c>
      <c r="Q53" s="18">
        <v>0</v>
      </c>
      <c r="R53" s="18">
        <v>0</v>
      </c>
      <c r="S53" s="18">
        <v>4123</v>
      </c>
      <c r="T53" s="18">
        <v>4123</v>
      </c>
      <c r="U53" s="18">
        <v>4123</v>
      </c>
      <c r="V53" s="18">
        <v>2520000</v>
      </c>
      <c r="W53" s="18">
        <v>2520000</v>
      </c>
      <c r="X53" s="18">
        <v>2520000</v>
      </c>
      <c r="Y53" s="18">
        <v>3821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2129</v>
      </c>
      <c r="AI53" s="18">
        <v>0</v>
      </c>
      <c r="AJ53" s="36">
        <f t="shared" si="4"/>
        <v>16566</v>
      </c>
      <c r="AK53" s="36">
        <f t="shared" si="5"/>
        <v>18695</v>
      </c>
      <c r="AL53" s="38">
        <v>25998</v>
      </c>
      <c r="AM53" s="39">
        <f t="shared" si="6"/>
        <v>63.720286175859684</v>
      </c>
      <c r="AN53" s="39">
        <f t="shared" si="7"/>
        <v>71.90937764443419</v>
      </c>
    </row>
    <row r="54" spans="1:40" ht="11.25">
      <c r="A54" s="21">
        <v>44</v>
      </c>
      <c r="B54" s="22" t="s">
        <v>29</v>
      </c>
      <c r="C54" s="23"/>
      <c r="D54" s="24">
        <v>14262</v>
      </c>
      <c r="E54" s="24">
        <v>4340000</v>
      </c>
      <c r="F54" s="24">
        <v>3931770</v>
      </c>
      <c r="G54" s="24">
        <v>0</v>
      </c>
      <c r="H54" s="24">
        <v>0</v>
      </c>
      <c r="I54" s="24">
        <v>4340000</v>
      </c>
      <c r="J54" s="24">
        <v>3931770</v>
      </c>
      <c r="K54" s="24">
        <v>14262</v>
      </c>
      <c r="L54" s="24">
        <v>13832</v>
      </c>
      <c r="M54" s="25">
        <f t="shared" si="3"/>
        <v>100</v>
      </c>
      <c r="N54" s="25">
        <f t="shared" si="0"/>
        <v>90.6</v>
      </c>
      <c r="O54" s="25">
        <f t="shared" si="1"/>
        <v>0</v>
      </c>
      <c r="P54" s="25">
        <f t="shared" si="2"/>
        <v>90.6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1153</v>
      </c>
      <c r="AI54" s="24">
        <v>0</v>
      </c>
      <c r="AJ54" s="36">
        <f t="shared" si="4"/>
        <v>14262</v>
      </c>
      <c r="AK54" s="36">
        <f t="shared" si="5"/>
        <v>15415</v>
      </c>
      <c r="AL54" s="38">
        <v>17350</v>
      </c>
      <c r="AM54" s="39">
        <f t="shared" si="6"/>
        <v>82.20172910662824</v>
      </c>
      <c r="AN54" s="39">
        <f t="shared" si="7"/>
        <v>88.84726224783861</v>
      </c>
    </row>
    <row r="55" spans="1:35" ht="11.25">
      <c r="A55" s="26"/>
      <c r="B55" s="11" t="s">
        <v>62</v>
      </c>
      <c r="C55" s="12"/>
      <c r="D55" s="27">
        <f aca="true" t="shared" si="8" ref="D55:R55">SUMIF($B$11:$B$54,"*市",D$11:D$54)</f>
        <v>1680702</v>
      </c>
      <c r="E55" s="27">
        <f t="shared" si="8"/>
        <v>793000300</v>
      </c>
      <c r="F55" s="27">
        <f t="shared" si="8"/>
        <v>522773459</v>
      </c>
      <c r="G55" s="27">
        <f t="shared" si="8"/>
        <v>31</v>
      </c>
      <c r="H55" s="27">
        <f t="shared" si="8"/>
        <v>31</v>
      </c>
      <c r="I55" s="27">
        <f t="shared" si="8"/>
        <v>792853300</v>
      </c>
      <c r="J55" s="27">
        <f t="shared" si="8"/>
        <v>522615459</v>
      </c>
      <c r="K55" s="27">
        <f>SUMIF($B$11:$B$54,"*市",K$11:K$54)</f>
        <v>1680289</v>
      </c>
      <c r="L55" s="27">
        <f>SUMIF($B$11:$B$54,"*市",L$11:L$54)</f>
        <v>1526160</v>
      </c>
      <c r="M55" s="28">
        <f>IF(F55=0,0,ROUND((J55/F55)*100,1))</f>
        <v>100</v>
      </c>
      <c r="N55" s="28">
        <f t="shared" si="0"/>
        <v>65.9</v>
      </c>
      <c r="O55" s="28">
        <f t="shared" si="1"/>
        <v>100</v>
      </c>
      <c r="P55" s="28">
        <f t="shared" si="2"/>
        <v>65.9</v>
      </c>
      <c r="Q55" s="27">
        <f t="shared" si="8"/>
        <v>117920900</v>
      </c>
      <c r="R55" s="27">
        <f t="shared" si="8"/>
        <v>112977100</v>
      </c>
      <c r="S55" s="27">
        <f aca="true" t="shared" si="9" ref="S55:AI55">SUMIF($B$11:$B$54,"*市",S$11:S$54)</f>
        <v>131011</v>
      </c>
      <c r="T55" s="27">
        <f t="shared" si="9"/>
        <v>131011</v>
      </c>
      <c r="U55" s="27">
        <f t="shared" si="9"/>
        <v>131011</v>
      </c>
      <c r="V55" s="27">
        <f t="shared" si="9"/>
        <v>103176419</v>
      </c>
      <c r="W55" s="27">
        <f t="shared" si="9"/>
        <v>103176419</v>
      </c>
      <c r="X55" s="27">
        <f t="shared" si="9"/>
        <v>103176419</v>
      </c>
      <c r="Y55" s="27">
        <f t="shared" si="9"/>
        <v>109568</v>
      </c>
      <c r="Z55" s="27">
        <f t="shared" si="9"/>
        <v>914</v>
      </c>
      <c r="AA55" s="27">
        <f t="shared" si="9"/>
        <v>914</v>
      </c>
      <c r="AB55" s="27">
        <f t="shared" si="9"/>
        <v>914</v>
      </c>
      <c r="AC55" s="27">
        <f t="shared" si="9"/>
        <v>300000</v>
      </c>
      <c r="AD55" s="27">
        <f t="shared" si="9"/>
        <v>300000</v>
      </c>
      <c r="AE55" s="27">
        <f t="shared" si="9"/>
        <v>300000</v>
      </c>
      <c r="AF55" s="27">
        <f t="shared" si="9"/>
        <v>655</v>
      </c>
      <c r="AG55" s="27">
        <f t="shared" si="9"/>
        <v>8183</v>
      </c>
      <c r="AH55" s="27">
        <f t="shared" si="9"/>
        <v>477488</v>
      </c>
      <c r="AI55" s="27">
        <f t="shared" si="9"/>
        <v>8498</v>
      </c>
    </row>
    <row r="56" spans="1:35" ht="11.25">
      <c r="A56" s="29"/>
      <c r="B56" s="16" t="s">
        <v>63</v>
      </c>
      <c r="C56" s="17"/>
      <c r="D56" s="30">
        <f aca="true" t="shared" si="10" ref="D56:R56">SUM(D$11:D$54)-SUMIF($B$11:$B$54,"*市",D$11:D$54)</f>
        <v>143345</v>
      </c>
      <c r="E56" s="30">
        <f t="shared" si="10"/>
        <v>113484400</v>
      </c>
      <c r="F56" s="30">
        <f t="shared" si="10"/>
        <v>55890040</v>
      </c>
      <c r="G56" s="30">
        <f t="shared" si="10"/>
        <v>4</v>
      </c>
      <c r="H56" s="30">
        <f t="shared" si="10"/>
        <v>4</v>
      </c>
      <c r="I56" s="30">
        <f t="shared" si="10"/>
        <v>112117400</v>
      </c>
      <c r="J56" s="30">
        <f t="shared" si="10"/>
        <v>55813040</v>
      </c>
      <c r="K56" s="30">
        <f>SUM(K$11:K$54)-SUMIF($B$11:$B$54,"*市",K$11:K$54)</f>
        <v>143345</v>
      </c>
      <c r="L56" s="30">
        <f>SUM(L$11:L$54)-SUMIF($B$11:$B$54,"*市",L$11:L$54)</f>
        <v>120865</v>
      </c>
      <c r="M56" s="19">
        <f>IF(F56=0,0,ROUND((J56/F56)*100,1))</f>
        <v>99.9</v>
      </c>
      <c r="N56" s="19">
        <f t="shared" si="0"/>
        <v>49.2</v>
      </c>
      <c r="O56" s="19">
        <f t="shared" si="1"/>
        <v>100</v>
      </c>
      <c r="P56" s="19">
        <f t="shared" si="2"/>
        <v>49.8</v>
      </c>
      <c r="Q56" s="30">
        <f t="shared" si="10"/>
        <v>400000</v>
      </c>
      <c r="R56" s="30">
        <f t="shared" si="10"/>
        <v>400000</v>
      </c>
      <c r="S56" s="30">
        <f aca="true" t="shared" si="11" ref="S56:AI56">SUM(S$11:S$54)-SUMIF($B$11:$B$54,"*市",S$11:S$54)</f>
        <v>28800</v>
      </c>
      <c r="T56" s="30">
        <f t="shared" si="11"/>
        <v>28800</v>
      </c>
      <c r="U56" s="30">
        <f t="shared" si="11"/>
        <v>28451</v>
      </c>
      <c r="V56" s="30">
        <f t="shared" si="11"/>
        <v>20522000</v>
      </c>
      <c r="W56" s="30">
        <f t="shared" si="11"/>
        <v>20522000</v>
      </c>
      <c r="X56" s="30">
        <f t="shared" si="11"/>
        <v>20522000</v>
      </c>
      <c r="Y56" s="30">
        <f t="shared" si="11"/>
        <v>24814</v>
      </c>
      <c r="Z56" s="30">
        <f t="shared" si="11"/>
        <v>0</v>
      </c>
      <c r="AA56" s="30">
        <f t="shared" si="11"/>
        <v>0</v>
      </c>
      <c r="AB56" s="30">
        <f t="shared" si="11"/>
        <v>0</v>
      </c>
      <c r="AC56" s="30">
        <f t="shared" si="11"/>
        <v>0</v>
      </c>
      <c r="AD56" s="30">
        <f t="shared" si="11"/>
        <v>0</v>
      </c>
      <c r="AE56" s="30">
        <f t="shared" si="11"/>
        <v>0</v>
      </c>
      <c r="AF56" s="30">
        <f t="shared" si="11"/>
        <v>0</v>
      </c>
      <c r="AG56" s="30">
        <f t="shared" si="11"/>
        <v>804</v>
      </c>
      <c r="AH56" s="30">
        <f t="shared" si="11"/>
        <v>51701</v>
      </c>
      <c r="AI56" s="30">
        <f t="shared" si="11"/>
        <v>2808</v>
      </c>
    </row>
    <row r="57" spans="1:36" ht="11.25">
      <c r="A57" s="31"/>
      <c r="B57" s="32" t="s">
        <v>64</v>
      </c>
      <c r="C57" s="33"/>
      <c r="D57" s="34">
        <f aca="true" t="shared" si="12" ref="D57:R57">SUM(D11:D54)</f>
        <v>1824047</v>
      </c>
      <c r="E57" s="34">
        <f t="shared" si="12"/>
        <v>906484700</v>
      </c>
      <c r="F57" s="34">
        <f t="shared" si="12"/>
        <v>578663499</v>
      </c>
      <c r="G57" s="34">
        <f t="shared" si="12"/>
        <v>35</v>
      </c>
      <c r="H57" s="34">
        <f t="shared" si="12"/>
        <v>35</v>
      </c>
      <c r="I57" s="34">
        <f t="shared" si="12"/>
        <v>904970700</v>
      </c>
      <c r="J57" s="34">
        <f>SUM(J11:J54)</f>
        <v>578428499</v>
      </c>
      <c r="K57" s="34">
        <f>SUM(K11:K54)</f>
        <v>1823634</v>
      </c>
      <c r="L57" s="34">
        <f>SUM(L11:L54)</f>
        <v>1647025</v>
      </c>
      <c r="M57" s="35">
        <f t="shared" si="3"/>
        <v>100</v>
      </c>
      <c r="N57" s="35">
        <f t="shared" si="0"/>
        <v>63.8</v>
      </c>
      <c r="O57" s="35">
        <f t="shared" si="1"/>
        <v>100</v>
      </c>
      <c r="P57" s="35">
        <f t="shared" si="2"/>
        <v>63.9</v>
      </c>
      <c r="Q57" s="34">
        <f t="shared" si="12"/>
        <v>118320900</v>
      </c>
      <c r="R57" s="34">
        <f t="shared" si="12"/>
        <v>113377100</v>
      </c>
      <c r="S57" s="34">
        <f aca="true" t="shared" si="13" ref="S57:AI57">SUM(S11:S54)</f>
        <v>159811</v>
      </c>
      <c r="T57" s="34">
        <f t="shared" si="13"/>
        <v>159811</v>
      </c>
      <c r="U57" s="34">
        <f t="shared" si="13"/>
        <v>159462</v>
      </c>
      <c r="V57" s="34">
        <f t="shared" si="13"/>
        <v>123698419</v>
      </c>
      <c r="W57" s="34">
        <f t="shared" si="13"/>
        <v>123698419</v>
      </c>
      <c r="X57" s="34">
        <f t="shared" si="13"/>
        <v>123698419</v>
      </c>
      <c r="Y57" s="34">
        <f t="shared" si="13"/>
        <v>134382</v>
      </c>
      <c r="Z57" s="34">
        <f t="shared" si="13"/>
        <v>914</v>
      </c>
      <c r="AA57" s="34">
        <f t="shared" si="13"/>
        <v>914</v>
      </c>
      <c r="AB57" s="34">
        <f t="shared" si="13"/>
        <v>914</v>
      </c>
      <c r="AC57" s="34">
        <f t="shared" si="13"/>
        <v>300000</v>
      </c>
      <c r="AD57" s="34">
        <f t="shared" si="13"/>
        <v>300000</v>
      </c>
      <c r="AE57" s="34">
        <f t="shared" si="13"/>
        <v>300000</v>
      </c>
      <c r="AF57" s="34">
        <f t="shared" si="13"/>
        <v>655</v>
      </c>
      <c r="AG57" s="34">
        <f t="shared" si="13"/>
        <v>8987</v>
      </c>
      <c r="AH57" s="34">
        <f t="shared" si="13"/>
        <v>529189</v>
      </c>
      <c r="AI57" s="34">
        <f t="shared" si="13"/>
        <v>11306</v>
      </c>
      <c r="AJ57" s="36"/>
    </row>
    <row r="60" ht="11.25">
      <c r="R60" s="36"/>
    </row>
  </sheetData>
  <sheetProtection/>
  <mergeCells count="43">
    <mergeCell ref="I6:I8"/>
    <mergeCell ref="J6:J8"/>
    <mergeCell ref="AI6:AI9"/>
    <mergeCell ref="Q4:R5"/>
    <mergeCell ref="S6:S9"/>
    <mergeCell ref="T7:T9"/>
    <mergeCell ref="U6:U9"/>
    <mergeCell ref="A4:A10"/>
    <mergeCell ref="S4:Y5"/>
    <mergeCell ref="V6:V9"/>
    <mergeCell ref="W7:W9"/>
    <mergeCell ref="D6:D8"/>
    <mergeCell ref="E6:E8"/>
    <mergeCell ref="F6:F8"/>
    <mergeCell ref="D4:P5"/>
    <mergeCell ref="G6:G8"/>
    <mergeCell ref="H6:H8"/>
    <mergeCell ref="AI4:AI5"/>
    <mergeCell ref="Z4:AF5"/>
    <mergeCell ref="X6:X9"/>
    <mergeCell ref="Y6:Y9"/>
    <mergeCell ref="Z6:Z9"/>
    <mergeCell ref="N7:N8"/>
    <mergeCell ref="AC6:AC9"/>
    <mergeCell ref="AB6:AB9"/>
    <mergeCell ref="AG4:AG9"/>
    <mergeCell ref="Q6:Q9"/>
    <mergeCell ref="R6:R9"/>
    <mergeCell ref="AA7:AA9"/>
    <mergeCell ref="AF6:AF9"/>
    <mergeCell ref="AD7:AD9"/>
    <mergeCell ref="AE6:AE9"/>
    <mergeCell ref="AH4:AH9"/>
    <mergeCell ref="O7:O8"/>
    <mergeCell ref="B4:B6"/>
    <mergeCell ref="C4:C6"/>
    <mergeCell ref="P7:P8"/>
    <mergeCell ref="B7:B9"/>
    <mergeCell ref="C7:C9"/>
    <mergeCell ref="N6:P6"/>
    <mergeCell ref="L6:L8"/>
    <mergeCell ref="K6:K8"/>
    <mergeCell ref="M6:M8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5" r:id="rId2"/>
  <colBreaks count="2" manualBreakCount="2">
    <brk id="16" max="55" man="1"/>
    <brk id="25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2015-01-06T09:23:41Z</cp:lastPrinted>
  <dcterms:created xsi:type="dcterms:W3CDTF">2003-09-24T01:52:56Z</dcterms:created>
  <dcterms:modified xsi:type="dcterms:W3CDTF">2020-03-13T07:34:57Z</dcterms:modified>
  <cp:category/>
  <cp:version/>
  <cp:contentType/>
  <cp:contentStatus/>
</cp:coreProperties>
</file>