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19_潮来市\"/>
    </mc:Choice>
  </mc:AlternateContent>
  <workbookProtection workbookAlgorithmName="SHA-512" workbookHashValue="B9KA56Q/GrvUyyLIEDwfYHfESi3IdMKuGVEmBTFzlozTwDzU+A1Se6WYIx6U8bW9Qurg87eAaIiqzcd4mLJIyA==" workbookSaltValue="O1uTzT7st6RDZRtjaoqeNA==" workbookSpinCount="100000" lockStructure="1"/>
  <bookViews>
    <workbookView xWindow="0" yWindow="0" windowWidth="20490" windowHeight="753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PZ81" i="4"/>
  <c r="OY81" i="4"/>
  <c r="NX81" i="4"/>
  <c r="KO81" i="4"/>
  <c r="IM81" i="4"/>
  <c r="HL81" i="4"/>
  <c r="GK81" i="4"/>
  <c r="EC81" i="4"/>
  <c r="DB81" i="4"/>
  <c r="AZ81" i="4"/>
  <c r="Y81" i="4"/>
  <c r="RA80" i="4"/>
  <c r="PZ80" i="4"/>
  <c r="OY80" i="4"/>
  <c r="MW80" i="4"/>
  <c r="JN80" i="4"/>
  <c r="IM80" i="4"/>
  <c r="HL80" i="4"/>
  <c r="EC80" i="4"/>
  <c r="CA80" i="4"/>
  <c r="AZ80" i="4"/>
  <c r="Y80" i="4"/>
  <c r="RA79" i="4"/>
  <c r="OY79" i="4"/>
  <c r="NX79" i="4"/>
  <c r="MW79" i="4"/>
  <c r="KO79" i="4"/>
  <c r="IM79" i="4"/>
  <c r="HL79" i="4"/>
  <c r="GK79" i="4"/>
  <c r="EC79" i="4"/>
  <c r="CA79" i="4"/>
  <c r="AZ79" i="4"/>
  <c r="Y79" i="4"/>
  <c r="RH56" i="4"/>
  <c r="QN56" i="4"/>
  <c r="PT56" i="4"/>
  <c r="OF56" i="4"/>
  <c r="LT56" i="4"/>
  <c r="KZ56" i="4"/>
  <c r="KF56" i="4"/>
  <c r="HT56" i="4"/>
  <c r="GF56" i="4"/>
  <c r="FL56" i="4"/>
  <c r="ER56" i="4"/>
  <c r="CZ56" i="4"/>
  <c r="CF56" i="4"/>
  <c r="AR56" i="4"/>
  <c r="X56" i="4"/>
  <c r="RH55" i="4"/>
  <c r="QN55" i="4"/>
  <c r="PT55" i="4"/>
  <c r="OZ55" i="4"/>
  <c r="OF55" i="4"/>
  <c r="MN55" i="4"/>
  <c r="LT55" i="4"/>
  <c r="KZ55" i="4"/>
  <c r="JL55" i="4"/>
  <c r="HT55" i="4"/>
  <c r="GZ55" i="4"/>
  <c r="GF55" i="4"/>
  <c r="FL55" i="4"/>
  <c r="ER55" i="4"/>
  <c r="CZ55" i="4"/>
  <c r="BL55" i="4"/>
  <c r="AR55" i="4"/>
  <c r="X55" i="4"/>
  <c r="RH54" i="4"/>
  <c r="PT54" i="4"/>
  <c r="OZ54" i="4"/>
  <c r="OF54" i="4"/>
  <c r="MN54" i="4"/>
  <c r="KZ54" i="4"/>
  <c r="KF54" i="4"/>
  <c r="JL54" i="4"/>
  <c r="HT54" i="4"/>
  <c r="GF54" i="4"/>
  <c r="FL54" i="4"/>
  <c r="ER54" i="4"/>
  <c r="CZ54" i="4"/>
  <c r="BL54" i="4"/>
  <c r="AR54" i="4"/>
  <c r="X54" i="4"/>
  <c r="RH33" i="4"/>
  <c r="QN33" i="4"/>
  <c r="PT33" i="4"/>
  <c r="OF33" i="4"/>
  <c r="LT33" i="4"/>
  <c r="KZ33" i="4"/>
  <c r="KF33" i="4"/>
  <c r="HT33" i="4"/>
  <c r="GF33" i="4"/>
  <c r="FL33" i="4"/>
  <c r="ER33" i="4"/>
  <c r="CZ33" i="4"/>
  <c r="CF33" i="4"/>
  <c r="AR33" i="4"/>
  <c r="X33" i="4"/>
  <c r="RH32" i="4"/>
  <c r="QN32" i="4"/>
  <c r="PT32" i="4"/>
  <c r="OZ32" i="4"/>
  <c r="OF32" i="4"/>
  <c r="MN32" i="4"/>
  <c r="LT32" i="4"/>
  <c r="KZ32" i="4"/>
  <c r="JL32" i="4"/>
  <c r="HT32" i="4"/>
  <c r="GZ32" i="4"/>
  <c r="GF32" i="4"/>
  <c r="FL32" i="4"/>
  <c r="ER32" i="4"/>
  <c r="CZ32" i="4"/>
  <c r="BL32" i="4"/>
  <c r="AR32" i="4"/>
  <c r="X32" i="4"/>
  <c r="RH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GZ31" i="4" l="1"/>
  <c r="GZ33" i="4"/>
  <c r="OZ33" i="4"/>
  <c r="GZ54" i="4"/>
  <c r="GZ56" i="4"/>
  <c r="OZ56" i="4"/>
  <c r="JN79" i="4"/>
  <c r="GK80" i="4"/>
  <c r="KO80" i="4"/>
  <c r="CA81" i="4"/>
  <c r="MW81" i="4"/>
  <c r="RA81" i="4"/>
  <c r="AG10" i="5"/>
  <c r="BY10" i="5"/>
  <c r="AQ10" i="5"/>
  <c r="CM10" i="5"/>
  <c r="LT31" i="4"/>
  <c r="QN31" i="4"/>
  <c r="BL33" i="4"/>
  <c r="JL33" i="4"/>
  <c r="MN33" i="4"/>
  <c r="QN54" i="4"/>
  <c r="BL56" i="4"/>
  <c r="JL56" i="4"/>
  <c r="MN56" i="4"/>
  <c r="DB80" i="4"/>
  <c r="NX80" i="4"/>
  <c r="JN81" i="4"/>
  <c r="AU10" i="5"/>
  <c r="DG10" i="5"/>
  <c r="LT54" i="4"/>
  <c r="PZ79" i="4"/>
  <c r="CF31" i="4"/>
  <c r="CF32" i="4"/>
  <c r="KF32" i="4"/>
  <c r="CF54" i="4"/>
  <c r="CF55" i="4"/>
  <c r="KF55" i="4"/>
  <c r="DB79" i="4"/>
  <c r="W10" i="5"/>
  <c r="BO10" i="5"/>
  <c r="DQ10" i="5"/>
  <c r="V10" i="5"/>
  <c r="AF10" i="5"/>
  <c r="AJ10" i="5"/>
  <c r="AT10" i="5"/>
  <c r="BD10" i="5"/>
  <c r="BN10" i="5"/>
  <c r="BX10" i="5"/>
  <c r="CB10" i="5"/>
  <c r="CL10" i="5"/>
  <c r="CV10" i="5"/>
  <c r="DF10" i="5"/>
  <c r="DP10" i="5"/>
  <c r="DT10" i="5"/>
  <c r="ED10" i="5"/>
  <c r="BE10" i="5"/>
  <c r="CI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<sst xmlns="http://schemas.openxmlformats.org/spreadsheetml/2006/main" count="262" uniqueCount="107">
  <si>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</si>
  <si>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</si>
  <si>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</si>
  <si>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</si>
  <si>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</si>
  <si>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</si>
  <si>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</si>
  <si>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</si>
  <si>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</si>
  <si>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</si>
  <si>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</si>
  <si>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</si>
  <si>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</si>
  <si>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</si>
  <si>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</si>
  <si>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</si>
  <si>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</si>
  <si>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</si>
  <si>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</si>
  <si>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</si>
  <si>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</si>
  <si>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</si>
  <si>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</si>
  <si>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</si>
  <si>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</si>
  <si>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</si>
  <si>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</si>
  <si>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</si>
  <si>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</si>
  <si>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</si>
  <si>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</si>
  <si>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</si>
  <si>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</si>
  <si>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</si>
  <si>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</si>
  <si>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</si>
  <si>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</si>
  <si>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</si>
  <si>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</si>
  <si>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</si>
  <si>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</si>
  <si>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</si>
  <si>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</si>
  <si>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</si>
  <si>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</si>
  <si>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</si>
  <si>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</si>
  <si>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</si>
  <si>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</si>
  <si>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</si>
  <si>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</si>
  <si>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</si>
  <si>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</si>
  <si>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</si>
  <si>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</si>
  <si>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</si>
  <si>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</si>
  <si>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</si>
  <si>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</si>
  <si>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</si>
  <si>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</si>
  <si>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</si>
  <si>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</si>
  <si>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</si>
  <si>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</si>
  <si>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</si>
  <si>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</si>
  <si>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</si>
  <si>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</si>
  <si>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</si>
  <si>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</si>
  <si>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</si>
  <si>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</si>
  <si>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</si>
  <si>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</si>
  <si>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</si>
  <si>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</si>
  <si>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</si>
  <si>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</si>
  <si>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</si>
  <si>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</si>
  <si>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</si>
  <si>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</si>
  <si>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</si>
  <si>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</si>
  <si>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</si>
  <si>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</si>
  <si>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</si>
  <si>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082236</t>
  </si>
  <si>
    <t>46</t>
  </si>
  <si>
    <t>02</t>
  </si>
  <si>
    <t>0</t>
  </si>
  <si>
    <t>000</t>
  </si>
  <si>
    <t>茨城県　潮来市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</si>
  <si>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</si>
  <si>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</si>
  <si>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</si>
  <si>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</si>
  <si>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</si>
  <si>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</si>
  <si>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</si>
  <si>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</si>
  <si>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</si>
  <si>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</si>
  <si>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については、類似団体を上回っているが、管路経年化率については、本市工業用水道が、H4に供用開始であるため法定耐用年数を超えた管路が発生していないことが原因である。そのため管路更新率も0％となっている。今後発生する施設及び管路の老朽化に向け、アセットマネジメントの手法を用いた施設の長寿命化や更新需要の平準化を考慮した更新計画を策定し適正な維持管理を行っていく。　</t>
    <phoneticPr fontId="5"/>
  </si>
  <si>
    <t>現状の経営状況は、「1.経営の健全化・効率性」から見ても、健全な経営が保たれていると考えられる。また、「2.老朽化の状況」についても、耐用年数を経過した管路はなく、概ね健全な状態が保たれている 。
　将来に向かって、工業用水道事業を健全な形で持続させるために、今後発生する施設及び管路の老朽化に向け、アセットマネジメントの手法を用いた施設の長寿命化や更新需要の平準化を考慮し、不要な配水管の廃止や配水管口径の適正化（減径）を織り込んだ更新計画を策定し適正な維持管理を行っていく。　</t>
    <phoneticPr fontId="5"/>
  </si>
  <si>
    <t>①経常収支比率については、類似団体を上回っている。H30のみ突発的な修繕費の影響により100％を下回っているが、今後については100％以上を確保できる見込みである。
②累積欠損金比率については、欠損金がなく、安定経営されている。
③流動比率については、類似団体を上回っている。事業規模が小さく財政基盤が脆弱なため、内部留保資金を確保した経営をしていることが要因である。　
④企業債残高対給水収益比率は、類似団体を大幅に下回っている。これは、企業債発行抑制が大きな要因である。
⑤料金回収率は、H30を除いては100以上であり、類似団体を上回っている。料金体系は責任水量制を採用しており、給水に係る費用に対し、適正な料金設定がなされていると考えられる。
⑥給水原価については、類似団体とほぼ同水準となっている。H29に供給先工場の水需要が増えたことや人件費や修繕費などの経常費用が減少したことが給水原価が下がっている要因であると考えられる。
⑦施設利用率については、H29から供給先工場の水需要が増え施設利用率は増加したが、夏場等ピーク対応に備えるため施設能力の60％台の数値となっている。
⑧契約率について、類似団体を大幅に上回っている。施設能力に見合った契約がなされていると考えられる。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</si>
</sst>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57.54</c:v>
                </c:pt>
                <c:pt idx="1">
                  <c:v>59.46</c:v>
                </c:pt>
                <c:pt idx="2">
                  <c:v>61.38</c:v>
                </c:pt>
                <c:pt idx="3">
                  <c:v>63.29</c:v>
                </c:pt>
                <c:pt idx="4">
                  <c:v>65.209999999999994</c:v>
                </c:pt>
              </c:numCache>
            </c:numRef>
          </c:val>
          <c:extLst>
            <c:ext xmlns:c16="http://schemas.microsoft.com/office/drawing/2014/chart" uri="{C3380CC4-5D6E-409C-BE32-E72D297353CC}">
              <c16:uniqueId val="{00000000-09DA-4D64-9B52-3606FDDE0E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09DA-4D64-9B52-3606FDDE0EE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54-456C-93AC-B3D9F20D96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3754-456C-93AC-B3D9F20D96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108.79</c:v>
                </c:pt>
                <c:pt idx="1">
                  <c:v>98.55</c:v>
                </c:pt>
                <c:pt idx="2">
                  <c:v>125.85</c:v>
                </c:pt>
                <c:pt idx="3">
                  <c:v>124.55</c:v>
                </c:pt>
                <c:pt idx="4">
                  <c:v>126.15</c:v>
                </c:pt>
              </c:numCache>
            </c:numRef>
          </c:val>
          <c:extLst>
            <c:ext xmlns:c16="http://schemas.microsoft.com/office/drawing/2014/chart" uri="{C3380CC4-5D6E-409C-BE32-E72D297353CC}">
              <c16:uniqueId val="{00000000-8029-464B-BFA5-46645E7B5C2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8029-464B-BFA5-46645E7B5C2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83-47AF-9FB8-64B8FEA104F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0283-47AF-9FB8-64B8FEA104F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EC-4374-870C-8927B079F76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44EC-4374-870C-8927B079F76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14834.95</c:v>
                </c:pt>
                <c:pt idx="1">
                  <c:v>2934.85</c:v>
                </c:pt>
                <c:pt idx="2">
                  <c:v>4629.49</c:v>
                </c:pt>
                <c:pt idx="3">
                  <c:v>5331.54</c:v>
                </c:pt>
                <c:pt idx="4">
                  <c:v>5571.12</c:v>
                </c:pt>
              </c:numCache>
            </c:numRef>
          </c:val>
          <c:extLst>
            <c:ext xmlns:c16="http://schemas.microsoft.com/office/drawing/2014/chart" uri="{C3380CC4-5D6E-409C-BE32-E72D297353CC}">
              <c16:uniqueId val="{00000000-0420-485C-A7A4-BADDF144641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0420-485C-A7A4-BADDF144641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249.66</c:v>
                </c:pt>
                <c:pt idx="1">
                  <c:v>263.12</c:v>
                </c:pt>
                <c:pt idx="2">
                  <c:v>254.05</c:v>
                </c:pt>
                <c:pt idx="3">
                  <c:v>246.91</c:v>
                </c:pt>
                <c:pt idx="4">
                  <c:v>236.33</c:v>
                </c:pt>
              </c:numCache>
            </c:numRef>
          </c:val>
          <c:extLst>
            <c:ext xmlns:c16="http://schemas.microsoft.com/office/drawing/2014/chart" uri="{C3380CC4-5D6E-409C-BE32-E72D297353CC}">
              <c16:uniqueId val="{00000000-D756-4C62-BD20-00EE170577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D756-4C62-BD20-00EE170577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110.87</c:v>
                </c:pt>
                <c:pt idx="1">
                  <c:v>98.22</c:v>
                </c:pt>
                <c:pt idx="2">
                  <c:v>133.69999999999999</c:v>
                </c:pt>
                <c:pt idx="3">
                  <c:v>129.46</c:v>
                </c:pt>
                <c:pt idx="4">
                  <c:v>134.09</c:v>
                </c:pt>
              </c:numCache>
            </c:numRef>
          </c:val>
          <c:extLst>
            <c:ext xmlns:c16="http://schemas.microsoft.com/office/drawing/2014/chart" uri="{C3380CC4-5D6E-409C-BE32-E72D297353CC}">
              <c16:uniqueId val="{00000000-42C5-457B-8589-216A6113F2B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42C5-457B-8589-216A6113F2B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71.17</c:v>
                </c:pt>
                <c:pt idx="1">
                  <c:v>64.56</c:v>
                </c:pt>
                <c:pt idx="2">
                  <c:v>49.83</c:v>
                </c:pt>
                <c:pt idx="3">
                  <c:v>55.65</c:v>
                </c:pt>
                <c:pt idx="4">
                  <c:v>50.11</c:v>
                </c:pt>
              </c:numCache>
            </c:numRef>
          </c:val>
          <c:extLst>
            <c:ext xmlns:c16="http://schemas.microsoft.com/office/drawing/2014/chart" uri="{C3380CC4-5D6E-409C-BE32-E72D297353CC}">
              <c16:uniqueId val="{00000000-5749-4625-8974-4CF541C1D95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5749-4625-8974-4CF541C1D95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55.73</c:v>
                </c:pt>
                <c:pt idx="1">
                  <c:v>65.61</c:v>
                </c:pt>
                <c:pt idx="2">
                  <c:v>62.44</c:v>
                </c:pt>
                <c:pt idx="3">
                  <c:v>57.44</c:v>
                </c:pt>
                <c:pt idx="4">
                  <c:v>62.2</c:v>
                </c:pt>
              </c:numCache>
            </c:numRef>
          </c:val>
          <c:extLst>
            <c:ext xmlns:c16="http://schemas.microsoft.com/office/drawing/2014/chart" uri="{C3380CC4-5D6E-409C-BE32-E72D297353CC}">
              <c16:uniqueId val="{00000000-B76F-45FA-8D00-7CD9B538736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B76F-45FA-8D00-7CD9B538736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92.07</c:v>
                </c:pt>
                <c:pt idx="1">
                  <c:v>92.07</c:v>
                </c:pt>
                <c:pt idx="2">
                  <c:v>92.07</c:v>
                </c:pt>
                <c:pt idx="3">
                  <c:v>92.07</c:v>
                </c:pt>
                <c:pt idx="4">
                  <c:v>92.07</c:v>
                </c:pt>
              </c:numCache>
            </c:numRef>
          </c:val>
          <c:extLst>
            <c:ext xmlns:c16="http://schemas.microsoft.com/office/drawing/2014/chart" uri="{C3380CC4-5D6E-409C-BE32-E72D297353CC}">
              <c16:uniqueId val="{00000000-3427-469B-AD80-15AE2EDE513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3427-469B-AD80-15AE2EDE513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B1" zoomScale="75" zoomScaleNormal="75"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茨城県　潮来市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820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510</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84.7</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4</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755</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108.79</v>
      </c>
      <c r="Y32" s="121"/>
      <c r="Z32" s="121"/>
      <c r="AA32" s="121"/>
      <c r="AB32" s="121"/>
      <c r="AC32" s="121"/>
      <c r="AD32" s="121"/>
      <c r="AE32" s="121"/>
      <c r="AF32" s="121"/>
      <c r="AG32" s="121"/>
      <c r="AH32" s="121"/>
      <c r="AI32" s="121"/>
      <c r="AJ32" s="121"/>
      <c r="AK32" s="121"/>
      <c r="AL32" s="121"/>
      <c r="AM32" s="121"/>
      <c r="AN32" s="121"/>
      <c r="AO32" s="121"/>
      <c r="AP32" s="121"/>
      <c r="AQ32" s="122"/>
      <c r="AR32" s="120">
        <f>データ!U6</f>
        <v>98.55</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125.85</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124.55</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126.15</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14834.95</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2934.85</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4629.49</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5331.54</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5571.12</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249.66</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263.12</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254.05</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246.91</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236.33</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113.67</v>
      </c>
      <c r="Y33" s="121"/>
      <c r="Z33" s="121"/>
      <c r="AA33" s="121"/>
      <c r="AB33" s="121"/>
      <c r="AC33" s="121"/>
      <c r="AD33" s="121"/>
      <c r="AE33" s="121"/>
      <c r="AF33" s="121"/>
      <c r="AG33" s="121"/>
      <c r="AH33" s="121"/>
      <c r="AI33" s="121"/>
      <c r="AJ33" s="121"/>
      <c r="AK33" s="121"/>
      <c r="AL33" s="121"/>
      <c r="AM33" s="121"/>
      <c r="AN33" s="121"/>
      <c r="AO33" s="121"/>
      <c r="AP33" s="121"/>
      <c r="AQ33" s="122"/>
      <c r="AR33" s="120">
        <f>データ!Z6</f>
        <v>110.79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108.76</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110.19</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113.73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118.97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121.15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125.8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132.55000000000001</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134.69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730.25</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868.31</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732.52</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819.73</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834.05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514.66</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504.81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498.01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490.39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475.44</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104</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110.87</v>
      </c>
      <c r="Y55" s="121"/>
      <c r="Z55" s="121"/>
      <c r="AA55" s="121"/>
      <c r="AB55" s="121"/>
      <c r="AC55" s="121"/>
      <c r="AD55" s="121"/>
      <c r="AE55" s="121"/>
      <c r="AF55" s="121"/>
      <c r="AG55" s="121"/>
      <c r="AH55" s="121"/>
      <c r="AI55" s="121"/>
      <c r="AJ55" s="121"/>
      <c r="AK55" s="121"/>
      <c r="AL55" s="121"/>
      <c r="AM55" s="121"/>
      <c r="AN55" s="121"/>
      <c r="AO55" s="121"/>
      <c r="AP55" s="121"/>
      <c r="AQ55" s="122"/>
      <c r="AR55" s="120">
        <f>データ!BM6</f>
        <v>98.22</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133.69999999999999</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129.46</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134.09</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71.17</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64.56</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49.83</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55.65</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50.11</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55.73</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65.61</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62.44</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57.44</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62.2</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92.07</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92.07</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92.07</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92.07</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92.07</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95.99</v>
      </c>
      <c r="Y56" s="121"/>
      <c r="Z56" s="121"/>
      <c r="AA56" s="121"/>
      <c r="AB56" s="121"/>
      <c r="AC56" s="121"/>
      <c r="AD56" s="121"/>
      <c r="AE56" s="121"/>
      <c r="AF56" s="121"/>
      <c r="AG56" s="121"/>
      <c r="AH56" s="121"/>
      <c r="AI56" s="121"/>
      <c r="AJ56" s="121"/>
      <c r="AK56" s="121"/>
      <c r="AL56" s="121"/>
      <c r="AM56" s="121"/>
      <c r="AN56" s="121"/>
      <c r="AO56" s="121"/>
      <c r="AP56" s="121"/>
      <c r="AQ56" s="122"/>
      <c r="AR56" s="120">
        <f>データ!BR6</f>
        <v>94.91</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90.22</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90.8</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93.49</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44.55</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47.36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49.94</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50.56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49.4</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35.24</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35.22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34.92</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34.19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36.65</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50.28</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51.42</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50.9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49.05</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50.94</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57.54</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59.46</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61.38</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63.29</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65.209999999999994</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53.49</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54.3</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55.32</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55.08</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3.46</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3.28</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4.66</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7.35</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7.6</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0.13</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0.02</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0.06</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0.09</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0.4</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31</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gJQlMHJtlugqMsG6rJVeJvp7+qmUsKV/bpyoI9pbpOGyCmRra154BOIIQaiwv4tMYY3dRoGsI/vSWd9L7ul6w==" saltValue="G10jNtLiHweP0QNdrYY/Fw=="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108.79</v>
      </c>
      <c r="U6" s="35">
        <f>U7</f>
        <v>98.55</v>
      </c>
      <c r="V6" s="35">
        <f>V7</f>
        <v>125.85</v>
      </c>
      <c r="W6" s="35">
        <f>W7</f>
        <v>124.55</v>
      </c>
      <c r="X6" s="35">
        <f t="shared" si="3"/>
        <v>126.15</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14834.95</v>
      </c>
      <c r="AQ6" s="35">
        <f>AQ7</f>
        <v>2934.85</v>
      </c>
      <c r="AR6" s="35">
        <f>AR7</f>
        <v>4629.49</v>
      </c>
      <c r="AS6" s="35">
        <f>AS7</f>
        <v>5331.54</v>
      </c>
      <c r="AT6" s="35">
        <f t="shared" si="3"/>
        <v>5571.12</v>
      </c>
      <c r="AU6" s="35">
        <f t="shared" si="3"/>
        <v>730.25</v>
      </c>
      <c r="AV6" s="35">
        <f t="shared" si="3"/>
        <v>868.31</v>
      </c>
      <c r="AW6" s="35">
        <f t="shared" si="3"/>
        <v>732.52</v>
      </c>
      <c r="AX6" s="35">
        <f t="shared" si="3"/>
        <v>819.73</v>
      </c>
      <c r="AY6" s="35">
        <f t="shared" si="3"/>
        <v>834.05</v>
      </c>
      <c r="AZ6" s="33" t="str">
        <f>IF(AZ7="-","【-】","【"&amp;SUBSTITUTE(TEXT(AZ7,"#,##0.00"),"-","△")&amp;"】")</f>
        <v>【462.72】</v>
      </c>
      <c r="BA6" s="35">
        <f t="shared" si="3"/>
        <v>249.66</v>
      </c>
      <c r="BB6" s="35">
        <f>BB7</f>
        <v>263.12</v>
      </c>
      <c r="BC6" s="35">
        <f>BC7</f>
        <v>254.05</v>
      </c>
      <c r="BD6" s="35">
        <f>BD7</f>
        <v>246.91</v>
      </c>
      <c r="BE6" s="35">
        <f t="shared" si="3"/>
        <v>236.33</v>
      </c>
      <c r="BF6" s="35">
        <f t="shared" si="3"/>
        <v>514.66</v>
      </c>
      <c r="BG6" s="35">
        <f t="shared" si="3"/>
        <v>504.81</v>
      </c>
      <c r="BH6" s="35">
        <f t="shared" si="3"/>
        <v>498.01</v>
      </c>
      <c r="BI6" s="35">
        <f t="shared" si="3"/>
        <v>490.39</v>
      </c>
      <c r="BJ6" s="35">
        <f t="shared" si="3"/>
        <v>475.44</v>
      </c>
      <c r="BK6" s="33" t="str">
        <f>IF(BK7="-","【-】","【"&amp;SUBSTITUTE(TEXT(BK7,"#,##0.00"),"-","△")&amp;"】")</f>
        <v>【233.92】</v>
      </c>
      <c r="BL6" s="35">
        <f t="shared" si="3"/>
        <v>110.87</v>
      </c>
      <c r="BM6" s="35">
        <f>BM7</f>
        <v>98.22</v>
      </c>
      <c r="BN6" s="35">
        <f>BN7</f>
        <v>133.69999999999999</v>
      </c>
      <c r="BO6" s="35">
        <f>BO7</f>
        <v>129.46</v>
      </c>
      <c r="BP6" s="35">
        <f t="shared" si="3"/>
        <v>134.09</v>
      </c>
      <c r="BQ6" s="35">
        <f t="shared" si="3"/>
        <v>95.99</v>
      </c>
      <c r="BR6" s="35">
        <f t="shared" si="3"/>
        <v>94.91</v>
      </c>
      <c r="BS6" s="35">
        <f t="shared" si="3"/>
        <v>90.22</v>
      </c>
      <c r="BT6" s="35">
        <f t="shared" si="3"/>
        <v>90.8</v>
      </c>
      <c r="BU6" s="35">
        <f t="shared" si="3"/>
        <v>93.49</v>
      </c>
      <c r="BV6" s="33" t="str">
        <f>IF(BV7="-","【-】","【"&amp;SUBSTITUTE(TEXT(BV7,"#,##0.00"),"-","△")&amp;"】")</f>
        <v>【112.31】</v>
      </c>
      <c r="BW6" s="35">
        <f t="shared" si="3"/>
        <v>71.17</v>
      </c>
      <c r="BX6" s="35">
        <f>BX7</f>
        <v>64.56</v>
      </c>
      <c r="BY6" s="35">
        <f>BY7</f>
        <v>49.83</v>
      </c>
      <c r="BZ6" s="35">
        <f>BZ7</f>
        <v>55.65</v>
      </c>
      <c r="CA6" s="35">
        <f t="shared" si="3"/>
        <v>50.11</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55.73</v>
      </c>
      <c r="CI6" s="35">
        <f>CI7</f>
        <v>65.61</v>
      </c>
      <c r="CJ6" s="35">
        <f>CJ7</f>
        <v>62.44</v>
      </c>
      <c r="CK6" s="35">
        <f>CK7</f>
        <v>57.44</v>
      </c>
      <c r="CL6" s="35">
        <f t="shared" si="5"/>
        <v>62.2</v>
      </c>
      <c r="CM6" s="35">
        <f t="shared" si="5"/>
        <v>35.24</v>
      </c>
      <c r="CN6" s="35">
        <f t="shared" si="5"/>
        <v>35.22</v>
      </c>
      <c r="CO6" s="35">
        <f t="shared" si="5"/>
        <v>34.92</v>
      </c>
      <c r="CP6" s="35">
        <f t="shared" si="5"/>
        <v>34.19</v>
      </c>
      <c r="CQ6" s="35">
        <f t="shared" si="5"/>
        <v>36.65</v>
      </c>
      <c r="CR6" s="33" t="str">
        <f>IF(CR7="-","【-】","【"&amp;SUBSTITUTE(TEXT(CR7,"#,##0.00"),"-","△")&amp;"】")</f>
        <v>【54.01】</v>
      </c>
      <c r="CS6" s="35">
        <f t="shared" ref="CS6:DB6" si="6">CS7</f>
        <v>92.07</v>
      </c>
      <c r="CT6" s="35">
        <f>CT7</f>
        <v>92.07</v>
      </c>
      <c r="CU6" s="35">
        <f>CU7</f>
        <v>92.07</v>
      </c>
      <c r="CV6" s="35">
        <f>CV7</f>
        <v>92.07</v>
      </c>
      <c r="CW6" s="35">
        <f t="shared" si="6"/>
        <v>92.07</v>
      </c>
      <c r="CX6" s="35">
        <f t="shared" si="6"/>
        <v>50.28</v>
      </c>
      <c r="CY6" s="35">
        <f t="shared" si="6"/>
        <v>51.42</v>
      </c>
      <c r="CZ6" s="35">
        <f t="shared" si="6"/>
        <v>50.9</v>
      </c>
      <c r="DA6" s="35">
        <f t="shared" si="6"/>
        <v>49.05</v>
      </c>
      <c r="DB6" s="35">
        <f t="shared" si="6"/>
        <v>50.94</v>
      </c>
      <c r="DC6" s="33" t="str">
        <f>IF(DC7="-","【-】","【"&amp;SUBSTITUTE(TEXT(DC7,"#,##0.00"),"-","△")&amp;"】")</f>
        <v>【76.67】</v>
      </c>
      <c r="DD6" s="35">
        <f t="shared" ref="DD6:DM6" si="7">DD7</f>
        <v>57.54</v>
      </c>
      <c r="DE6" s="35">
        <f>DE7</f>
        <v>59.46</v>
      </c>
      <c r="DF6" s="35">
        <f>DF7</f>
        <v>61.38</v>
      </c>
      <c r="DG6" s="35">
        <f>DG7</f>
        <v>63.29</v>
      </c>
      <c r="DH6" s="35">
        <f t="shared" si="7"/>
        <v>65.209999999999994</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820</v>
      </c>
      <c r="L7" s="37" t="s">
        <v>96</v>
      </c>
      <c r="M7" s="38">
        <v>1</v>
      </c>
      <c r="N7" s="38">
        <v>510</v>
      </c>
      <c r="O7" s="39" t="s">
        <v>97</v>
      </c>
      <c r="P7" s="39">
        <v>84.7</v>
      </c>
      <c r="Q7" s="38">
        <v>4</v>
      </c>
      <c r="R7" s="38">
        <v>755</v>
      </c>
      <c r="S7" s="37" t="s">
        <v>98</v>
      </c>
      <c r="T7" s="40">
        <v>108.79</v>
      </c>
      <c r="U7" s="40">
        <v>98.55</v>
      </c>
      <c r="V7" s="40">
        <v>125.85</v>
      </c>
      <c r="W7" s="40">
        <v>124.55</v>
      </c>
      <c r="X7" s="40">
        <v>126.15</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14834.95</v>
      </c>
      <c r="AQ7" s="40">
        <v>2934.85</v>
      </c>
      <c r="AR7" s="40">
        <v>4629.49</v>
      </c>
      <c r="AS7" s="40">
        <v>5331.54</v>
      </c>
      <c r="AT7" s="40">
        <v>5571.12</v>
      </c>
      <c r="AU7" s="40">
        <v>730.25</v>
      </c>
      <c r="AV7" s="40">
        <v>868.31</v>
      </c>
      <c r="AW7" s="40">
        <v>732.52</v>
      </c>
      <c r="AX7" s="40">
        <v>819.73</v>
      </c>
      <c r="AY7" s="40">
        <v>834.05</v>
      </c>
      <c r="AZ7" s="40">
        <v>462.72</v>
      </c>
      <c r="BA7" s="40">
        <v>249.66</v>
      </c>
      <c r="BB7" s="40">
        <v>263.12</v>
      </c>
      <c r="BC7" s="40">
        <v>254.05</v>
      </c>
      <c r="BD7" s="40">
        <v>246.91</v>
      </c>
      <c r="BE7" s="40">
        <v>236.33</v>
      </c>
      <c r="BF7" s="40">
        <v>514.66</v>
      </c>
      <c r="BG7" s="40">
        <v>504.81</v>
      </c>
      <c r="BH7" s="40">
        <v>498.01</v>
      </c>
      <c r="BI7" s="40">
        <v>490.39</v>
      </c>
      <c r="BJ7" s="40">
        <v>475.44</v>
      </c>
      <c r="BK7" s="40">
        <v>233.92</v>
      </c>
      <c r="BL7" s="40">
        <v>110.87</v>
      </c>
      <c r="BM7" s="40">
        <v>98.22</v>
      </c>
      <c r="BN7" s="40">
        <v>133.69999999999999</v>
      </c>
      <c r="BO7" s="40">
        <v>129.46</v>
      </c>
      <c r="BP7" s="40">
        <v>134.09</v>
      </c>
      <c r="BQ7" s="40">
        <v>95.99</v>
      </c>
      <c r="BR7" s="40">
        <v>94.91</v>
      </c>
      <c r="BS7" s="40">
        <v>90.22</v>
      </c>
      <c r="BT7" s="40">
        <v>90.8</v>
      </c>
      <c r="BU7" s="40">
        <v>93.49</v>
      </c>
      <c r="BV7" s="40">
        <v>112.31</v>
      </c>
      <c r="BW7" s="40">
        <v>71.17</v>
      </c>
      <c r="BX7" s="40">
        <v>64.56</v>
      </c>
      <c r="BY7" s="40">
        <v>49.83</v>
      </c>
      <c r="BZ7" s="40">
        <v>55.65</v>
      </c>
      <c r="CA7" s="40">
        <v>50.11</v>
      </c>
      <c r="CB7" s="40">
        <v>44.55</v>
      </c>
      <c r="CC7" s="40">
        <v>47.36</v>
      </c>
      <c r="CD7" s="40">
        <v>49.94</v>
      </c>
      <c r="CE7" s="40">
        <v>50.56</v>
      </c>
      <c r="CF7" s="40">
        <v>49.4</v>
      </c>
      <c r="CG7" s="40">
        <v>19.07</v>
      </c>
      <c r="CH7" s="40">
        <v>55.73</v>
      </c>
      <c r="CI7" s="40">
        <v>65.61</v>
      </c>
      <c r="CJ7" s="40">
        <v>62.44</v>
      </c>
      <c r="CK7" s="40">
        <v>57.44</v>
      </c>
      <c r="CL7" s="40">
        <v>62.2</v>
      </c>
      <c r="CM7" s="40">
        <v>35.24</v>
      </c>
      <c r="CN7" s="40">
        <v>35.22</v>
      </c>
      <c r="CO7" s="40">
        <v>34.92</v>
      </c>
      <c r="CP7" s="40">
        <v>34.19</v>
      </c>
      <c r="CQ7" s="40">
        <v>36.65</v>
      </c>
      <c r="CR7" s="40">
        <v>54.01</v>
      </c>
      <c r="CS7" s="40">
        <v>92.07</v>
      </c>
      <c r="CT7" s="40">
        <v>92.07</v>
      </c>
      <c r="CU7" s="40">
        <v>92.07</v>
      </c>
      <c r="CV7" s="40">
        <v>92.07</v>
      </c>
      <c r="CW7" s="40">
        <v>92.07</v>
      </c>
      <c r="CX7" s="40">
        <v>50.28</v>
      </c>
      <c r="CY7" s="40">
        <v>51.42</v>
      </c>
      <c r="CZ7" s="40">
        <v>50.9</v>
      </c>
      <c r="DA7" s="40">
        <v>49.05</v>
      </c>
      <c r="DB7" s="40">
        <v>50.94</v>
      </c>
      <c r="DC7" s="40">
        <v>76.67</v>
      </c>
      <c r="DD7" s="40">
        <v>57.54</v>
      </c>
      <c r="DE7" s="40">
        <v>59.46</v>
      </c>
      <c r="DF7" s="40">
        <v>61.38</v>
      </c>
      <c r="DG7" s="40">
        <v>63.29</v>
      </c>
      <c r="DH7" s="40">
        <v>65.209999999999994</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108.79</v>
      </c>
      <c r="V11" s="48">
        <f>IF(U6="-",NA(),U6)</f>
        <v>98.55</v>
      </c>
      <c r="W11" s="48">
        <f>IF(V6="-",NA(),V6)</f>
        <v>125.85</v>
      </c>
      <c r="X11" s="48">
        <f>IF(W6="-",NA(),W6)</f>
        <v>124.55</v>
      </c>
      <c r="Y11" s="48">
        <f>IF(X6="-",NA(),X6)</f>
        <v>126.15</v>
      </c>
      <c r="AE11" s="47" t="s">
        <v>23</v>
      </c>
      <c r="AF11" s="48">
        <f>IF(AE6="-",NA(),AE6)</f>
        <v>0</v>
      </c>
      <c r="AG11" s="48">
        <f>IF(AF6="-",NA(),AF6)</f>
        <v>0</v>
      </c>
      <c r="AH11" s="48">
        <f>IF(AG6="-",NA(),AG6)</f>
        <v>0</v>
      </c>
      <c r="AI11" s="48">
        <f>IF(AH6="-",NA(),AH6)</f>
        <v>0</v>
      </c>
      <c r="AJ11" s="48">
        <f>IF(AI6="-",NA(),AI6)</f>
        <v>0</v>
      </c>
      <c r="AP11" s="47" t="s">
        <v>23</v>
      </c>
      <c r="AQ11" s="48">
        <f>IF(AP6="-",NA(),AP6)</f>
        <v>14834.95</v>
      </c>
      <c r="AR11" s="48">
        <f>IF(AQ6="-",NA(),AQ6)</f>
        <v>2934.85</v>
      </c>
      <c r="AS11" s="48">
        <f>IF(AR6="-",NA(),AR6)</f>
        <v>4629.49</v>
      </c>
      <c r="AT11" s="48">
        <f>IF(AS6="-",NA(),AS6)</f>
        <v>5331.54</v>
      </c>
      <c r="AU11" s="48">
        <f>IF(AT6="-",NA(),AT6)</f>
        <v>5571.12</v>
      </c>
      <c r="BA11" s="47" t="s">
        <v>23</v>
      </c>
      <c r="BB11" s="48">
        <f>IF(BA6="-",NA(),BA6)</f>
        <v>249.66</v>
      </c>
      <c r="BC11" s="48">
        <f>IF(BB6="-",NA(),BB6)</f>
        <v>263.12</v>
      </c>
      <c r="BD11" s="48">
        <f>IF(BC6="-",NA(),BC6)</f>
        <v>254.05</v>
      </c>
      <c r="BE11" s="48">
        <f>IF(BD6="-",NA(),BD6)</f>
        <v>246.91</v>
      </c>
      <c r="BF11" s="48">
        <f>IF(BE6="-",NA(),BE6)</f>
        <v>236.33</v>
      </c>
      <c r="BL11" s="47" t="s">
        <v>23</v>
      </c>
      <c r="BM11" s="48">
        <f>IF(BL6="-",NA(),BL6)</f>
        <v>110.87</v>
      </c>
      <c r="BN11" s="48">
        <f>IF(BM6="-",NA(),BM6)</f>
        <v>98.22</v>
      </c>
      <c r="BO11" s="48">
        <f>IF(BN6="-",NA(),BN6)</f>
        <v>133.69999999999999</v>
      </c>
      <c r="BP11" s="48">
        <f>IF(BO6="-",NA(),BO6)</f>
        <v>129.46</v>
      </c>
      <c r="BQ11" s="48">
        <f>IF(BP6="-",NA(),BP6)</f>
        <v>134.09</v>
      </c>
      <c r="BW11" s="47" t="s">
        <v>23</v>
      </c>
      <c r="BX11" s="48">
        <f>IF(BW6="-",NA(),BW6)</f>
        <v>71.17</v>
      </c>
      <c r="BY11" s="48">
        <f>IF(BX6="-",NA(),BX6)</f>
        <v>64.56</v>
      </c>
      <c r="BZ11" s="48">
        <f>IF(BY6="-",NA(),BY6)</f>
        <v>49.83</v>
      </c>
      <c r="CA11" s="48">
        <f>IF(BZ6="-",NA(),BZ6)</f>
        <v>55.65</v>
      </c>
      <c r="CB11" s="48">
        <f>IF(CA6="-",NA(),CA6)</f>
        <v>50.11</v>
      </c>
      <c r="CH11" s="47" t="s">
        <v>23</v>
      </c>
      <c r="CI11" s="48">
        <f>IF(CH6="-",NA(),CH6)</f>
        <v>55.73</v>
      </c>
      <c r="CJ11" s="48">
        <f>IF(CI6="-",NA(),CI6)</f>
        <v>65.61</v>
      </c>
      <c r="CK11" s="48">
        <f>IF(CJ6="-",NA(),CJ6)</f>
        <v>62.44</v>
      </c>
      <c r="CL11" s="48">
        <f>IF(CK6="-",NA(),CK6)</f>
        <v>57.44</v>
      </c>
      <c r="CM11" s="48">
        <f>IF(CL6="-",NA(),CL6)</f>
        <v>62.2</v>
      </c>
      <c r="CS11" s="47" t="s">
        <v>23</v>
      </c>
      <c r="CT11" s="48">
        <f>IF(CS6="-",NA(),CS6)</f>
        <v>92.07</v>
      </c>
      <c r="CU11" s="48">
        <f>IF(CT6="-",NA(),CT6)</f>
        <v>92.07</v>
      </c>
      <c r="CV11" s="48">
        <f>IF(CU6="-",NA(),CU6)</f>
        <v>92.07</v>
      </c>
      <c r="CW11" s="48">
        <f>IF(CV6="-",NA(),CV6)</f>
        <v>92.07</v>
      </c>
      <c r="CX11" s="48">
        <f>IF(CW6="-",NA(),CW6)</f>
        <v>92.07</v>
      </c>
      <c r="DD11" s="47" t="s">
        <v>23</v>
      </c>
      <c r="DE11" s="48">
        <f>IF(DD6="-",NA(),DD6)</f>
        <v>57.54</v>
      </c>
      <c r="DF11" s="48">
        <f>IF(DE6="-",NA(),DE6)</f>
        <v>59.46</v>
      </c>
      <c r="DG11" s="48">
        <f>IF(DF6="-",NA(),DF6)</f>
        <v>61.38</v>
      </c>
      <c r="DH11" s="48">
        <f>IF(DG6="-",NA(),DG6)</f>
        <v>63.29</v>
      </c>
      <c r="DI11" s="48">
        <f>IF(DH6="-",NA(),DH6)</f>
        <v>65.209999999999994</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政策企画部情報システム課</cp:lastModifiedBy>
  <dcterms:created xsi:type="dcterms:W3CDTF">2022-12-01T02:34:14Z</dcterms:created>
  <dcterms:modified xsi:type="dcterms:W3CDTF">2023-02-01T02:56:51Z</dcterms:modified>
  <cp:category>
  </cp:category>
</cp:coreProperties>
</file>