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介護基盤整備・支援\03_事務事業\地域介護福祉空間関係\R4\02２次協議\01協議\03施設へ\"/>
    </mc:Choice>
  </mc:AlternateContent>
  <bookViews>
    <workbookView xWindow="-120" yWindow="-120" windowWidth="20730" windowHeight="11160"/>
  </bookViews>
  <sheets>
    <sheet name="Sheet1" sheetId="71" r:id="rId1"/>
  </sheets>
  <definedNames>
    <definedName name="_xlnm.Print_Area" localSheetId="0">Sheet1!$A$1:$E$23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71" l="1"/>
  <c r="H19" i="71"/>
  <c r="H18" i="71"/>
  <c r="H15" i="71"/>
  <c r="H16" i="71"/>
  <c r="B10" i="71"/>
  <c r="B11" i="71"/>
  <c r="B12" i="71" l="1"/>
  <c r="B15" i="71" s="1"/>
  <c r="B16" i="71" l="1"/>
  <c r="B18" i="71" s="1"/>
  <c r="H11" i="71"/>
  <c r="H10" i="71"/>
  <c r="B19" i="71" l="1"/>
  <c r="B20" i="71" s="1"/>
  <c r="H12" i="71"/>
</calcChain>
</file>

<file path=xl/comments1.xml><?xml version="1.0" encoding="utf-8"?>
<comments xmlns="http://schemas.openxmlformats.org/spreadsheetml/2006/main">
  <authors>
    <author>R0303XXXX</author>
  </authors>
  <commentList>
    <comment ref="B8" authorId="0" shapeId="0">
      <text>
        <r>
          <rPr>
            <b/>
            <sz val="9"/>
            <color indexed="81"/>
            <rFont val="MS P ゴシック"/>
            <family val="3"/>
            <charset val="128"/>
          </rPr>
          <t>入力願います（税込み）</t>
        </r>
      </text>
    </comment>
    <comment ref="B9" authorId="0" shapeId="0">
      <text>
        <r>
          <rPr>
            <b/>
            <sz val="9"/>
            <color indexed="81"/>
            <rFont val="MS P ゴシック"/>
            <family val="3"/>
            <charset val="128"/>
          </rPr>
          <t>入力願います（税込み）</t>
        </r>
      </text>
    </comment>
    <comment ref="B10" authorId="0" shapeId="0">
      <text>
        <r>
          <rPr>
            <b/>
            <sz val="9"/>
            <color indexed="81"/>
            <rFont val="MS P ゴシック"/>
            <family val="3"/>
            <charset val="128"/>
          </rPr>
          <t>総事業費は見積書の金額と一致させる</t>
        </r>
      </text>
    </comment>
    <comment ref="B13" authorId="0" shapeId="0">
      <text>
        <r>
          <rPr>
            <b/>
            <sz val="9"/>
            <color indexed="81"/>
            <rFont val="MS P ゴシック"/>
            <family val="3"/>
            <charset val="128"/>
          </rPr>
          <t>面積確認シートの計（C）欄（補助対象施設分）を記入</t>
        </r>
      </text>
    </comment>
    <comment ref="B14" authorId="0" shapeId="0">
      <text>
        <r>
          <rPr>
            <b/>
            <sz val="9"/>
            <color indexed="81"/>
            <rFont val="MS P ゴシック"/>
            <family val="3"/>
            <charset val="128"/>
          </rPr>
          <t>面積確認シート計（C）欄（合計面積）を記入</t>
        </r>
      </text>
    </comment>
  </commentList>
</comments>
</file>

<file path=xl/sharedStrings.xml><?xml version="1.0" encoding="utf-8"?>
<sst xmlns="http://schemas.openxmlformats.org/spreadsheetml/2006/main" count="53" uniqueCount="23">
  <si>
    <t>施設の種類</t>
    <rPh sb="0" eb="2">
      <t>シセツ</t>
    </rPh>
    <rPh sb="3" eb="5">
      <t>シュルイ</t>
    </rPh>
    <phoneticPr fontId="2"/>
  </si>
  <si>
    <t>施設の名称</t>
    <rPh sb="0" eb="2">
      <t>シセツ</t>
    </rPh>
    <rPh sb="3" eb="5">
      <t>メイショウ</t>
    </rPh>
    <phoneticPr fontId="2"/>
  </si>
  <si>
    <t>○補助対象経費算出表</t>
    <rPh sb="1" eb="7">
      <t>ホジョタイショウケイヒ</t>
    </rPh>
    <rPh sb="7" eb="10">
      <t>サンシュツヒョウ</t>
    </rPh>
    <phoneticPr fontId="2"/>
  </si>
  <si>
    <t>A　工事費または工事請負費</t>
    <rPh sb="2" eb="5">
      <t>コウジヒ</t>
    </rPh>
    <rPh sb="8" eb="10">
      <t>コウジ</t>
    </rPh>
    <rPh sb="10" eb="13">
      <t>ウケオイヒ</t>
    </rPh>
    <phoneticPr fontId="2"/>
  </si>
  <si>
    <t>B　工事事務費</t>
    <rPh sb="2" eb="7">
      <t>コウジジムヒ</t>
    </rPh>
    <phoneticPr fontId="2"/>
  </si>
  <si>
    <t>D　工事事務費補助限度額（A×2.6％）</t>
    <rPh sb="2" eb="7">
      <t>コウジジムヒ</t>
    </rPh>
    <rPh sb="7" eb="12">
      <t>ホジョゲンドガク</t>
    </rPh>
    <phoneticPr fontId="2"/>
  </si>
  <si>
    <t>C　総事業費（A＋B）</t>
    <rPh sb="2" eb="6">
      <t>ソウジギョウヒ</t>
    </rPh>
    <phoneticPr fontId="2"/>
  </si>
  <si>
    <t>（自動計算）</t>
    <rPh sb="1" eb="5">
      <t>ジドウケイサン</t>
    </rPh>
    <phoneticPr fontId="2"/>
  </si>
  <si>
    <t>特別養護老人ホーム</t>
    <rPh sb="0" eb="6">
      <t>トクベツヨウゴロウジン</t>
    </rPh>
    <phoneticPr fontId="2"/>
  </si>
  <si>
    <t>○○</t>
    <phoneticPr fontId="2"/>
  </si>
  <si>
    <t>（記載例）</t>
    <rPh sb="1" eb="4">
      <t>キサイレイ</t>
    </rPh>
    <phoneticPr fontId="2"/>
  </si>
  <si>
    <t>　事業の施設の整備に必要な工事費又は工事請負費及び工事事務費（工事施工のため直接必要な事務に要する費用であって、旅費、消耗品費、通信運搬費、印刷製本費及び設計監督料等（非常用自家発電設備整備事業については事業所及び施設等の自家発電設備の設置に必要な備品購入費（備品設置に伴う工事請負費、運搬費を含む。）を含む。）をいい、その額は、工事費又は工事請負費の２．６％に相当する額を限度額とする｡)｡
　ただし、別の負担（補助）金等において別途補助対象とする費用を除き、工事費又は工事請負費には、これと同等と認められる委託費、分担金及び適当と認められる購入費等を含む。</t>
    <phoneticPr fontId="2"/>
  </si>
  <si>
    <t>※補助対象経費について</t>
    <rPh sb="1" eb="7">
      <t>ホジョタイショウケイヒ</t>
    </rPh>
    <phoneticPr fontId="2"/>
  </si>
  <si>
    <t>（単位：円）</t>
    <rPh sb="1" eb="3">
      <t>タンイ</t>
    </rPh>
    <rPh sb="4" eb="5">
      <t>エン</t>
    </rPh>
    <phoneticPr fontId="2"/>
  </si>
  <si>
    <t>(千円未満切り捨て）</t>
    <rPh sb="1" eb="3">
      <t>センエン</t>
    </rPh>
    <rPh sb="3" eb="5">
      <t>ミマン</t>
    </rPh>
    <rPh sb="5" eb="6">
      <t>キ</t>
    </rPh>
    <rPh sb="7" eb="8">
      <t>ス</t>
    </rPh>
    <phoneticPr fontId="2"/>
  </si>
  <si>
    <t>E　対象経費上限額（（A＋D）とCを比較して低い金額）</t>
    <rPh sb="2" eb="4">
      <t>タイショウ</t>
    </rPh>
    <rPh sb="4" eb="6">
      <t>ケイヒ</t>
    </rPh>
    <rPh sb="6" eb="8">
      <t>ジョウゲン</t>
    </rPh>
    <rPh sb="8" eb="9">
      <t>ガク</t>
    </rPh>
    <rPh sb="18" eb="20">
      <t>ヒカク</t>
    </rPh>
    <rPh sb="22" eb="23">
      <t>ヒク</t>
    </rPh>
    <rPh sb="24" eb="26">
      <t>キンガク</t>
    </rPh>
    <phoneticPr fontId="2"/>
  </si>
  <si>
    <t>F　補助対象面積【㎡】</t>
    <rPh sb="2" eb="6">
      <t>ホジョタイショウ</t>
    </rPh>
    <rPh sb="6" eb="8">
      <t>メンセキ</t>
    </rPh>
    <phoneticPr fontId="2"/>
  </si>
  <si>
    <t>G　施設の建物全体の総床面積【㎡】</t>
    <rPh sb="2" eb="4">
      <t>シセツ</t>
    </rPh>
    <rPh sb="5" eb="7">
      <t>タテモノ</t>
    </rPh>
    <rPh sb="7" eb="9">
      <t>ゼンタイ</t>
    </rPh>
    <rPh sb="10" eb="11">
      <t>ソウ</t>
    </rPh>
    <rPh sb="11" eb="14">
      <t>ユカメンセキ</t>
    </rPh>
    <phoneticPr fontId="2"/>
  </si>
  <si>
    <t>I　基準額</t>
    <rPh sb="2" eb="5">
      <t>キジュンガク</t>
    </rPh>
    <phoneticPr fontId="2"/>
  </si>
  <si>
    <t>補助予定額（ＨとＩを比較して低い金額×3/4）</t>
    <rPh sb="0" eb="2">
      <t>ホジョ</t>
    </rPh>
    <rPh sb="2" eb="5">
      <t>ヨテイガク</t>
    </rPh>
    <phoneticPr fontId="2"/>
  </si>
  <si>
    <t>　うち国庫補助額（ＨとＩを比較して低い金額×1/2）</t>
    <rPh sb="3" eb="5">
      <t>コッコ</t>
    </rPh>
    <rPh sb="5" eb="7">
      <t>ホジョ</t>
    </rPh>
    <rPh sb="7" eb="8">
      <t>ガク</t>
    </rPh>
    <phoneticPr fontId="2"/>
  </si>
  <si>
    <t>　うち県補助額（ＨとＩを比較して低い金額×1/4）</t>
    <rPh sb="3" eb="4">
      <t>ケン</t>
    </rPh>
    <rPh sb="4" eb="6">
      <t>ホジョ</t>
    </rPh>
    <rPh sb="6" eb="7">
      <t>ガク</t>
    </rPh>
    <phoneticPr fontId="2"/>
  </si>
  <si>
    <t>H 対象経費の実支出額（E　×　F　÷　G）</t>
    <rPh sb="2" eb="4">
      <t>タイショウ</t>
    </rPh>
    <rPh sb="4" eb="6">
      <t>ケイヒ</t>
    </rPh>
    <rPh sb="7" eb="10">
      <t>ジツシシュツ</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</si>
</sst>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font>
      <sz val="11"/>
      <name val="ＭＳ Ｐゴシック"/>
      <family val="3"/>
      <charset val="128"/>
    </font>
    <font>
      <sz val="11"/>
      <name val="ＭＳ Ｐゴシック"/>
      <family val="3"/>
      <charset val="128"/>
    </font>
    <font>
      <sz val="6"/>
      <name val="ＭＳ Ｐゴシック"/>
      <family val="3"/>
      <charset val="128"/>
    </font>
    <font>
      <sz val="16"/>
      <color rgb="FFFF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4">
    <xf numFmtId="0" fontId="0" fillId="0" borderId="0" xfId="0">
      <alignment vertical="center"/>
    </xf>
    <xf numFmtId="0" fontId="0" fillId="0" borderId="3" xfId="0" applyBorder="1">
      <alignment vertical="center"/>
    </xf>
    <xf numFmtId="0" fontId="0" fillId="0" borderId="2" xfId="0"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Border="1">
      <alignment vertical="center"/>
    </xf>
    <xf numFmtId="0" fontId="3" fillId="0" borderId="0" xfId="0" applyFont="1">
      <alignment vertical="center"/>
    </xf>
    <xf numFmtId="0" fontId="0" fillId="0" borderId="3" xfId="0" applyFill="1" applyBorder="1">
      <alignment vertical="center"/>
    </xf>
    <xf numFmtId="0" fontId="0" fillId="0" borderId="1" xfId="0" applyBorder="1">
      <alignment vertical="center"/>
    </xf>
    <xf numFmtId="176" fontId="0" fillId="0" borderId="5" xfId="0" applyNumberFormat="1" applyBorder="1">
      <alignment vertical="center"/>
    </xf>
    <xf numFmtId="176" fontId="0" fillId="0" borderId="8" xfId="0" applyNumberFormat="1" applyBorder="1">
      <alignment vertical="center"/>
    </xf>
    <xf numFmtId="176" fontId="0" fillId="0" borderId="4" xfId="0" applyNumberFormat="1" applyFill="1" applyBorder="1">
      <alignment vertical="center"/>
    </xf>
    <xf numFmtId="0" fontId="0" fillId="0" borderId="0" xfId="0" applyFill="1">
      <alignment vertical="center"/>
    </xf>
    <xf numFmtId="176" fontId="0" fillId="0" borderId="3" xfId="0" applyNumberFormat="1" applyFill="1" applyBorder="1">
      <alignment vertical="center"/>
    </xf>
    <xf numFmtId="0" fontId="0" fillId="0" borderId="3" xfId="0" applyBorder="1" applyProtection="1">
      <alignment vertical="center"/>
      <protection locked="0"/>
    </xf>
    <xf numFmtId="176" fontId="0" fillId="0" borderId="6" xfId="0" applyNumberFormat="1" applyBorder="1" applyProtection="1">
      <alignment vertical="center"/>
      <protection locked="0"/>
    </xf>
    <xf numFmtId="176" fontId="0" fillId="0" borderId="7" xfId="0" applyNumberFormat="1" applyFill="1" applyBorder="1" applyProtection="1">
      <alignment vertical="center"/>
      <protection locked="0"/>
    </xf>
    <xf numFmtId="176" fontId="0" fillId="0" borderId="5" xfId="0" applyNumberFormat="1" applyFill="1" applyBorder="1" applyProtection="1">
      <alignment vertical="center"/>
      <protection locked="0"/>
    </xf>
    <xf numFmtId="176" fontId="0" fillId="0" borderId="8" xfId="0" applyNumberFormat="1" applyFill="1" applyBorder="1" applyProtection="1">
      <alignment vertical="center"/>
      <protection locked="0"/>
    </xf>
    <xf numFmtId="0" fontId="0" fillId="0" borderId="0" xfId="0" applyAlignment="1">
      <alignment horizontal="left" vertical="top"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3"/>
  <sheetViews>
    <sheetView tabSelected="1" workbookViewId="0">
      <selection activeCell="E4" sqref="E4"/>
    </sheetView>
  </sheetViews>
  <sheetFormatPr defaultRowHeight="13.5"/>
  <cols>
    <col min="1" max="1" width="45.625" bestFit="1" customWidth="1"/>
    <col min="2" max="2" width="15.625" customWidth="1"/>
    <col min="7" max="7" width="45.625" bestFit="1" customWidth="1"/>
    <col min="8" max="8" width="15.625" customWidth="1"/>
  </cols>
  <sheetData>
    <row r="2" spans="1:9" ht="18.75">
      <c r="G2" s="10" t="s">
        <v>10</v>
      </c>
    </row>
    <row r="3" spans="1:9">
      <c r="A3" s="8" t="s">
        <v>0</v>
      </c>
      <c r="B3" s="8" t="s">
        <v>1</v>
      </c>
      <c r="G3" s="8" t="s">
        <v>0</v>
      </c>
      <c r="H3" s="8" t="s">
        <v>1</v>
      </c>
    </row>
    <row r="4" spans="1:9" ht="24.95" customHeight="1">
      <c r="A4" s="18"/>
      <c r="B4" s="18"/>
      <c r="G4" s="1" t="s">
        <v>8</v>
      </c>
      <c r="H4" s="1" t="s">
        <v>9</v>
      </c>
    </row>
    <row r="5" spans="1:9" ht="24.95" customHeight="1">
      <c r="A5" s="9"/>
      <c r="B5" s="9"/>
    </row>
    <row r="7" spans="1:9" ht="14.25" thickBot="1">
      <c r="A7" t="s">
        <v>2</v>
      </c>
      <c r="B7" s="7" t="s">
        <v>13</v>
      </c>
      <c r="G7" t="s">
        <v>2</v>
      </c>
      <c r="H7" s="7" t="s">
        <v>13</v>
      </c>
    </row>
    <row r="8" spans="1:9" ht="30" customHeight="1">
      <c r="A8" s="2" t="s">
        <v>3</v>
      </c>
      <c r="B8" s="19"/>
      <c r="G8" s="2" t="s">
        <v>3</v>
      </c>
      <c r="H8" s="3">
        <v>30000000</v>
      </c>
    </row>
    <row r="9" spans="1:9" ht="30" customHeight="1" thickBot="1">
      <c r="A9" s="2" t="s">
        <v>4</v>
      </c>
      <c r="B9" s="20"/>
      <c r="G9" s="2" t="s">
        <v>4</v>
      </c>
      <c r="H9" s="4">
        <v>800000</v>
      </c>
    </row>
    <row r="10" spans="1:9" ht="30" customHeight="1">
      <c r="A10" s="1" t="s">
        <v>6</v>
      </c>
      <c r="B10" s="6">
        <f>B8+B9</f>
        <v>0</v>
      </c>
      <c r="C10" t="s">
        <v>7</v>
      </c>
      <c r="G10" s="1" t="s">
        <v>6</v>
      </c>
      <c r="H10" s="6">
        <f>H8+H9</f>
        <v>30800000</v>
      </c>
      <c r="I10" t="s">
        <v>7</v>
      </c>
    </row>
    <row r="11" spans="1:9" ht="30" customHeight="1">
      <c r="A11" s="1" t="s">
        <v>5</v>
      </c>
      <c r="B11" s="5">
        <f>ROUNDDOWN(B8*0.026,0)</f>
        <v>0</v>
      </c>
      <c r="C11" t="s">
        <v>7</v>
      </c>
      <c r="G11" s="1" t="s">
        <v>5</v>
      </c>
      <c r="H11" s="5">
        <f>ROUNDDOWN(H8*0.026,0)</f>
        <v>780000</v>
      </c>
      <c r="I11" t="s">
        <v>7</v>
      </c>
    </row>
    <row r="12" spans="1:9" ht="30" customHeight="1" thickBot="1">
      <c r="A12" s="1" t="s">
        <v>15</v>
      </c>
      <c r="B12" s="5">
        <f>MIN(B8+B11,B10)</f>
        <v>0</v>
      </c>
      <c r="C12" t="s">
        <v>7</v>
      </c>
      <c r="G12" s="1" t="s">
        <v>15</v>
      </c>
      <c r="H12" s="5">
        <f>MIN(H8+H11,H10)</f>
        <v>30780000</v>
      </c>
      <c r="I12" t="s">
        <v>7</v>
      </c>
    </row>
    <row r="13" spans="1:9" ht="30" customHeight="1" thickBot="1">
      <c r="A13" s="12" t="s">
        <v>16</v>
      </c>
      <c r="B13" s="21"/>
      <c r="G13" s="12" t="s">
        <v>16</v>
      </c>
      <c r="H13" s="13">
        <v>2000</v>
      </c>
    </row>
    <row r="14" spans="1:9" ht="30" customHeight="1" thickBot="1">
      <c r="A14" s="12" t="s">
        <v>17</v>
      </c>
      <c r="B14" s="22"/>
      <c r="G14" s="12" t="s">
        <v>17</v>
      </c>
      <c r="H14" s="14">
        <v>3000</v>
      </c>
    </row>
    <row r="15" spans="1:9" ht="30" customHeight="1">
      <c r="A15" s="11" t="s">
        <v>22</v>
      </c>
      <c r="B15" s="15" t="str">
        <f>IFERROR(ROUNDDOWN(B12*B13/B14,0),"")</f>
        <v/>
      </c>
      <c r="C15" t="s">
        <v>7</v>
      </c>
      <c r="G15" s="11" t="s">
        <v>22</v>
      </c>
      <c r="H15" s="15">
        <f>IFERROR(ROUNDDOWN(H12*H13/H14,0),"")</f>
        <v>20520000</v>
      </c>
      <c r="I15" t="s">
        <v>7</v>
      </c>
    </row>
    <row r="16" spans="1:9" s="16" customFormat="1" ht="30" customHeight="1">
      <c r="A16" s="11" t="s">
        <v>18</v>
      </c>
      <c r="B16" s="15" t="str">
        <f>IFERROR(ROUNDDOWN(B15,-3),"")</f>
        <v/>
      </c>
      <c r="C16" t="s">
        <v>7</v>
      </c>
      <c r="G16" s="11" t="s">
        <v>18</v>
      </c>
      <c r="H16" s="15">
        <f>IFERROR(ROUNDDOWN(H15,-3),"")</f>
        <v>20520000</v>
      </c>
      <c r="I16" s="16" t="s">
        <v>7</v>
      </c>
    </row>
    <row r="17" spans="1:9">
      <c r="B17" s="16"/>
    </row>
    <row r="18" spans="1:9">
      <c r="A18" s="1" t="s">
        <v>19</v>
      </c>
      <c r="B18" s="17">
        <f>ROUNDDOWN(MIN(B15,B16)*0.75,-3)</f>
        <v>0</v>
      </c>
      <c r="C18" t="s">
        <v>14</v>
      </c>
      <c r="G18" s="1" t="s">
        <v>19</v>
      </c>
      <c r="H18" s="17">
        <f>ROUNDDOWN(MIN(H15,H16)*0.75,-3)</f>
        <v>15390000</v>
      </c>
      <c r="I18" t="s">
        <v>14</v>
      </c>
    </row>
    <row r="19" spans="1:9">
      <c r="A19" s="1" t="s">
        <v>20</v>
      </c>
      <c r="B19" s="17">
        <f>ROUNDDOWN(MIN(B15,B16)*0.5,-3)</f>
        <v>0</v>
      </c>
      <c r="C19" t="s">
        <v>14</v>
      </c>
      <c r="G19" s="1" t="s">
        <v>20</v>
      </c>
      <c r="H19" s="17">
        <f>ROUNDDOWN(MIN(H15,H16)*0.5,-3)</f>
        <v>10260000</v>
      </c>
      <c r="I19" t="s">
        <v>14</v>
      </c>
    </row>
    <row r="20" spans="1:9">
      <c r="A20" s="1" t="s">
        <v>21</v>
      </c>
      <c r="B20" s="17">
        <f>B18-B19</f>
        <v>0</v>
      </c>
      <c r="C20" t="s">
        <v>14</v>
      </c>
      <c r="G20" s="1" t="s">
        <v>21</v>
      </c>
      <c r="H20" s="17">
        <f>H18-H19</f>
        <v>5130000</v>
      </c>
      <c r="I20" t="s">
        <v>14</v>
      </c>
    </row>
    <row r="22" spans="1:9">
      <c r="A22" t="s">
        <v>12</v>
      </c>
    </row>
    <row r="23" spans="1:9" ht="216" customHeight="1">
      <c r="A23" s="23" t="s">
        <v>11</v>
      </c>
      <c r="B23" s="23"/>
      <c r="C23" s="23"/>
      <c r="D23" s="23"/>
    </row>
  </sheetData>
  <sheetProtection password="C7C4" sheet="1" objects="1" scenarios="1"/>
  <mergeCells count="1">
    <mergeCell ref="A23:D23"/>
  </mergeCells>
  <phoneticPr fontId="2"/>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R0303XXXX</cp:lastModifiedBy>
  <cp:lastPrinted>2022-11-28T05:01:22Z</cp:lastPrinted>
  <dcterms:created xsi:type="dcterms:W3CDTF">2006-02-06T12:59:08Z</dcterms:created>
  <dcterms:modified xsi:type="dcterms:W3CDTF">2022-12-22T09:45:04Z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